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20"/>
  </bookViews>
  <sheets>
    <sheet name="1.m. Mérleg" sheetId="1" r:id="rId1"/>
    <sheet name="2.m.Pénzforgalmi jelentés" sheetId="2" r:id="rId2"/>
    <sheet name="3.m.Pénzforgalmi mérleg" sheetId="3" r:id="rId3"/>
    <sheet name="4.m.Kiad.köt.,önk.váll.,állig.f" sheetId="4" r:id="rId4"/>
    <sheet name="5.m.Bev.cofog szerint" sheetId="5" r:id="rId5"/>
    <sheet name="6.m.Maradvány kimutatás" sheetId="6" r:id="rId6"/>
    <sheet name="7.m.Eredmény kimutatás" sheetId="7" r:id="rId7"/>
    <sheet name="8.m.Vagyonkimutatás" sheetId="8" r:id="rId8"/>
    <sheet name="9.Részesedések" sheetId="9" r:id="rId9"/>
    <sheet name="10.Felhalmozási kiadások" sheetId="10" r:id="rId10"/>
    <sheet name="11.m.Imm.jav.és t.eszk áll.vált" sheetId="11" r:id="rId11"/>
    <sheet name="12.m.Követelések" sheetId="12" r:id="rId12"/>
    <sheet name="13.m.Kötelezettségek" sheetId="13" r:id="rId13"/>
    <sheet name="14.m.Közvetlen támogatások" sheetId="14" r:id="rId14"/>
    <sheet name="15.m.Közvetett támogatások" sheetId="15" r:id="rId15"/>
    <sheet name="16.m.Kölcsönök" sheetId="16" r:id="rId16"/>
    <sheet name="17.m.Hitelek" sheetId="17" r:id="rId17"/>
    <sheet name="18..Állami támogatások" sheetId="18" r:id="rId18"/>
    <sheet name="19.m.Többéves kihat.járó ügyl." sheetId="19" r:id="rId19"/>
    <sheet name="20.m.Adósság áll. alakulása" sheetId="20" r:id="rId20"/>
    <sheet name="21.Óvoda-Mérleg " sheetId="21" r:id="rId21"/>
    <sheet name="22. Óvoda-ktgvetési kiad-bev (2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  <definedName name="onev" localSheetId="20">#REF!</definedName>
    <definedName name="SHARED_FORMULA_1_22_1_22_5" localSheetId="20">SUM(#REF!)</definedName>
    <definedName name="SHARED_FORMULA_1_33_1_33_5" localSheetId="20">SUM(#REF!)</definedName>
    <definedName name="SHARED_FORMULA_1_39_1_39_5" localSheetId="20">#REF!-#REF!</definedName>
    <definedName name="SHARED_FORMULA_1_8_1_8_5" localSheetId="20">SUM(#REF!)</definedName>
    <definedName name="SHARED_FORMULA_2_18_2_18_5" localSheetId="20">SUM(#REF!)</definedName>
    <definedName name="SHARED_FORMULA_3_12_3_12_4" localSheetId="20">#REF!*1.05</definedName>
    <definedName name="SHARED_FORMULA_3_24_3_24_4" localSheetId="20">#REF!*1.05</definedName>
    <definedName name="onev" localSheetId="21">#REF!</definedName>
    <definedName name="SHARED_FORMULA_1_22_1_22_5" localSheetId="21">SUM(#REF!)</definedName>
    <definedName name="SHARED_FORMULA_1_33_1_33_5" localSheetId="21">SUM(#REF!)</definedName>
    <definedName name="SHARED_FORMULA_1_39_1_39_5" localSheetId="21">#REF!-#REF!</definedName>
    <definedName name="SHARED_FORMULA_1_8_1_8_5" localSheetId="21">SUM(#REF!)</definedName>
    <definedName name="SHARED_FORMULA_2_18_2_18_5" localSheetId="21">SUM(#REF!)</definedName>
    <definedName name="SHARED_FORMULA_3_12_3_12_4" localSheetId="21">#REF!*1.05</definedName>
    <definedName name="SHARED_FORMULA_3_24_3_24_4" localSheetId="21">#REF!*1.05</definedName>
  </definedNames>
  <calcPr fullCalcOnLoad="1"/>
</workbook>
</file>

<file path=xl/sharedStrings.xml><?xml version="1.0" encoding="utf-8"?>
<sst xmlns="http://schemas.openxmlformats.org/spreadsheetml/2006/main" count="953" uniqueCount="619">
  <si>
    <t>FORINT</t>
  </si>
  <si>
    <t>Sorszám</t>
  </si>
  <si>
    <t>A</t>
  </si>
  <si>
    <t>B</t>
  </si>
  <si>
    <t>C</t>
  </si>
  <si>
    <t>Megnevezés</t>
  </si>
  <si>
    <t>2016.év
záró</t>
  </si>
  <si>
    <t>2017.évi 
záró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</si>
  <si>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</si>
  <si>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</si>
  <si>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</si>
  <si>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</si>
  <si>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</si>
  <si>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</si>
  <si>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</si>
  <si>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</si>
  <si>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</si>
  <si>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</si>
  <si>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</si>
  <si>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</si>
  <si>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</si>
  <si>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</si>
  <si>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</si>
  <si>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</si>
  <si>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</si>
  <si>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</si>
  <si>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</si>
  <si>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</si>
  <si>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</si>
  <si>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</si>
  <si>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</si>
  <si>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</si>
  <si>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</si>
  <si>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D/III/1 Adott előlegek (=D/III/1a+…+D/III/1f)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</si>
  <si>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</si>
  <si>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</si>
  <si>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</si>
  <si>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</si>
  <si>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</si>
  <si>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</si>
  <si>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E) EGYÉB SAJÁTOS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</si>
  <si>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</si>
  <si>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</si>
  <si>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</si>
  <si>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</si>
  <si>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</si>
  <si>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</si>
  <si>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</si>
  <si>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</si>
  <si>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</si>
  <si>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</si>
  <si>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</si>
  <si>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</si>
  <si>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</si>
  <si>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</si>
  <si>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</si>
  <si>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</si>
  <si>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</si>
  <si>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</si>
  <si>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</si>
  <si>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forint</t>
  </si>
  <si>
    <t>D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</si>
  <si>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</si>
  <si>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</si>
  <si>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</si>
  <si>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</si>
  <si>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</si>
  <si>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Egyéb költségtérítések (K1110)</t>
  </si>
  <si>
    <t>Foglalkoztatottak egyéb személyi juttatásai (K1113)</t>
  </si>
  <si>
    <t>Foglalkoztatottak személyi juttatásai  (K11)</t>
  </si>
  <si>
    <t>Választott tisztségviselők juttatásai (K121)</t>
  </si>
  <si>
    <t>Munkavégzésre irányuló egyéb jogviszonyban nem saját foglalkoztatottnak fizetett juttatások (K122)</t>
  </si>
  <si>
    <t>Külső személyi juttatások  (K12)</t>
  </si>
  <si>
    <t>Személyi juttatások (K1)</t>
  </si>
  <si>
    <t>Munkaadókat terhelő járulékok és szociális hozzájárulási adó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</si>
  <si>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</si>
  <si>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</si>
  <si>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</si>
  <si>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</si>
  <si>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</si>
  <si>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</si>
  <si>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(K31)</t>
  </si>
  <si>
    <t>Informatikai szolgáltatások igénybevétele (K321)</t>
  </si>
  <si>
    <t>Egyéb kommunikációs szolgáltatások (K322)</t>
  </si>
  <si>
    <t>Kommunikációs szolgáltatások  (K32)</t>
  </si>
  <si>
    <t>Közüzemi díjak (K331)</t>
  </si>
  <si>
    <t>Vásárolt élelmezés (K332)</t>
  </si>
  <si>
    <t>Bérleti és lízing díjak   (K333)</t>
  </si>
  <si>
    <t>Karbantartási, kisjavítási szolgáltatások (K334)</t>
  </si>
  <si>
    <t>Szakmai tevékenységet segítő szolgáltatások  (K336)</t>
  </si>
  <si>
    <t>Egyéb szolgáltatások  (K337)</t>
  </si>
  <si>
    <t>ebből: biztosítási díjak (K337)</t>
  </si>
  <si>
    <t>Szolgáltatási kiadások (K33)</t>
  </si>
  <si>
    <t>Kiküldetések kiadásai (K341)</t>
  </si>
  <si>
    <t>Reklám- és propagandakiadások (K342)</t>
  </si>
  <si>
    <t>Kiküldetések, reklám- és propagandakiadások  (K34)</t>
  </si>
  <si>
    <t>Működési célú előzetesen felszámított általános forgalmi adó (K351)</t>
  </si>
  <si>
    <t>Fizetendő általános forgalmi adó  (K352)</t>
  </si>
  <si>
    <t>Kamatkiadások   (K353)</t>
  </si>
  <si>
    <t>ebből: államháztartáson belül (K353)</t>
  </si>
  <si>
    <t>Egyéb dologi kiadások (K355)</t>
  </si>
  <si>
    <t>Különféle befizetések és egyéb dologi kiadások  (K35)</t>
  </si>
  <si>
    <t>Dologi kiadások  (K3)</t>
  </si>
  <si>
    <t>Családi támogatások  (K42)</t>
  </si>
  <si>
    <t>ebből:  az egyéb pénzbeli és természetbeni gyermekvédelmi támogatások  (K42)</t>
  </si>
  <si>
    <t>Egyéb nem intézményi ellátások  (K48)</t>
  </si>
  <si>
    <t>ebből: egyéb, az önkormányzat rendeletében megállapított juttatás (K48)</t>
  </si>
  <si>
    <t>ebből: települési támogatás [Szoctv. 45. §], (K48)</t>
  </si>
  <si>
    <t>Ellátottak pénzbeli juttatásai  (K4)</t>
  </si>
  <si>
    <t>A helyi önkormányzatok előző évi elszámolásából származó kiadások (K5021)</t>
  </si>
  <si>
    <t>A helyi önkormányzatok törvényi előíráson alapuló befizetései (K5022)</t>
  </si>
  <si>
    <t>Elvonások és befizetések  (K502)</t>
  </si>
  <si>
    <t>Egyéb működési célú támogatások államháztartáson belülre 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</si>
  <si>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</si>
  <si>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</si>
  <si>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 (K512)</t>
  </si>
  <si>
    <t>ebből: egyéb civil szervezetek (K512)</t>
  </si>
  <si>
    <t>Tartalékok (K513)</t>
  </si>
  <si>
    <t>Egyéb működési célú kiadások   (K5)</t>
  </si>
  <si>
    <t>Ingatlanok beszerzése, létesítése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</si>
  <si>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</si>
  <si>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</si>
  <si>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</si>
  <si>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  (K6)</t>
  </si>
  <si>
    <t>Ingatlanok felújítása (K71)</t>
  </si>
  <si>
    <t>Felújítási célú előzetesen felszámított általános forgalmi adó (K74)</t>
  </si>
  <si>
    <t>Felújítások  (K7)</t>
  </si>
  <si>
    <t>Költségvetési kiadások   (K1-K8)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</si>
  <si>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</si>
  <si>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</si>
  <si>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</si>
  <si>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</si>
  <si>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KIADÁSOK ÖSSZSEN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</si>
  <si>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</si>
  <si>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</si>
  <si>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</si>
  <si>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</si>
  <si>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</si>
  <si>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(B11)</t>
  </si>
  <si>
    <t>Egyéb működési célú támogatások bevételei államháztartáson belülrő (B16)</t>
  </si>
  <si>
    <t>ebből: központi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</si>
  <si>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</si>
  <si>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</si>
  <si>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</si>
  <si>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Működési célú támogatások államháztartáson belülről  (B1)</t>
  </si>
  <si>
    <t>Egyéb felhalmozási célú támogatások bevételei államháztartáson belülről   (B25)</t>
  </si>
  <si>
    <t>ebből: fejezeti kezelésű előirányzatok EU-s programokra és azok hazai társfinanszírozása (B25)</t>
  </si>
  <si>
    <t>Felhalmozási célú támogatások államháztartáson belülről (B2)</t>
  </si>
  <si>
    <t>Vagyoni tipusú adók  (B34)</t>
  </si>
  <si>
    <t>ebből: magánszemélyek kommunális adója (B34)</t>
  </si>
  <si>
    <t>Értékesítési és forgalmi adók  (B351)</t>
  </si>
  <si>
    <t>ebből: állandó jeleggel végzett iparűzési tevékenység után fizetett helyi iparűzési adó (B351)</t>
  </si>
  <si>
    <t>Gépjárműadók  (B354)</t>
  </si>
  <si>
    <t>ebből: belföldi gépjárművek adójának a helyi önkormányzatot megillető része (B354)</t>
  </si>
  <si>
    <t>Termékek és szolgáltatások adói  (B35)</t>
  </si>
  <si>
    <t>Egyéb közhatalmi bevételek ) (B36)</t>
  </si>
  <si>
    <t>ebből: igazgatási szolgáltatási díjak (B36)</t>
  </si>
  <si>
    <t>ebből: egyéb települési adók (B36)</t>
  </si>
  <si>
    <t>Közhatalmi bevételek   (B3)</t>
  </si>
  <si>
    <t>Szolgáltatások ellenértéke  (B402)</t>
  </si>
  <si>
    <t>ebből:tárgyi eszközök bérbeadásából származó bevétel (B402)</t>
  </si>
  <si>
    <t>Közvetített szolgáltatások ellenértéke  (B403)</t>
  </si>
  <si>
    <t>Tulajdonosi bevételek  (B404)</t>
  </si>
  <si>
    <t>ebből: önkormányzati vagyon vagyonkezelésbe adásából származó bevétel (B404)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</si>
  <si>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</si>
  <si>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</si>
  <si>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</si>
  <si>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 (B4082)</t>
  </si>
  <si>
    <t>Kamatbevételek és más nyereségjellegű bevételek  (B408)</t>
  </si>
  <si>
    <t>Egyéb működési bevételek (B411)</t>
  </si>
  <si>
    <t>ebből: kiadások visszatérítései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</si>
  <si>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</si>
  <si>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</si>
  <si>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</si>
  <si>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Működési célú átvett pénzeszközök (B6)</t>
  </si>
  <si>
    <t>Egyéb felhalmozási célú átvett pénzeszközök  (B75)</t>
  </si>
  <si>
    <t>ebből: háztartások (B75)</t>
  </si>
  <si>
    <t>Felhalmozási célú átvett pénzeszközök  (B7)</t>
  </si>
  <si>
    <t>Költségvetési bevételek (B1-B7)</t>
  </si>
  <si>
    <t>Előző év költségvetési maradványának igénybevétele (B8131)</t>
  </si>
  <si>
    <t>Maradvány igénybevétele (B813)</t>
  </si>
  <si>
    <t>Államháztartáson belüli megelőlegezések (B814)</t>
  </si>
  <si>
    <t>Belföldi finanszírozás bevételei  (B81)</t>
  </si>
  <si>
    <t>Finanszírozási bevételek  (B8)</t>
  </si>
  <si>
    <t>BEVÉTELEK ÖSSZSEN</t>
  </si>
  <si>
    <t xml:space="preserve"> Ft</t>
  </si>
  <si>
    <t>Összeg</t>
  </si>
  <si>
    <t>MŰKÖDÉSI BEVÉTELEK-KIADÁSOK MÉRLEGE</t>
  </si>
  <si>
    <t xml:space="preserve">Működési célú támogatások államháztartáson belülről </t>
  </si>
  <si>
    <t>Személyi juttatások</t>
  </si>
  <si>
    <t>Közhatalmi bevételek</t>
  </si>
  <si>
    <t>Munkaadókat terhelő járulékok és szociális hozzájárulási adó</t>
  </si>
  <si>
    <t>Működési  bevételek</t>
  </si>
  <si>
    <t>Dologi kiadások</t>
  </si>
  <si>
    <t>Működési célú átvett pénzeszközök</t>
  </si>
  <si>
    <t>Ellátottak pénzbeli juttatásai</t>
  </si>
  <si>
    <t>Egyéb működési célú kiadások</t>
  </si>
  <si>
    <t>Összesen</t>
  </si>
  <si>
    <t>Többlet</t>
  </si>
  <si>
    <t>FELHALMOZÁSI BEVÉTELEK- KIADÁSOK MÉRLEGE</t>
  </si>
  <si>
    <t>Felhalmozási célú támogatások államháztartáson belülről</t>
  </si>
  <si>
    <t>Beruházások</t>
  </si>
  <si>
    <t>Felhalmozási célú átvett pénzeszközök</t>
  </si>
  <si>
    <t>Felújítások</t>
  </si>
  <si>
    <t>Hiány</t>
  </si>
  <si>
    <t>FINANSZÍROZÁSI BEVÉTELEK- KIADÁSOK MÉRLEGE</t>
  </si>
  <si>
    <t>Finanszírozási bevételek</t>
  </si>
  <si>
    <t>Finanszírozási kiadások</t>
  </si>
  <si>
    <t>ÖSSZEVONT ÖNKORMÁNYZATI MÉRLEG</t>
  </si>
  <si>
    <t>Működési bevételek</t>
  </si>
  <si>
    <t>Működési kiadások</t>
  </si>
  <si>
    <t>Felhalmozási bevételek</t>
  </si>
  <si>
    <t>Felhalmozási kiadások</t>
  </si>
  <si>
    <t>Összes bevétel</t>
  </si>
  <si>
    <t>Összes kiadás</t>
  </si>
  <si>
    <t xml:space="preserve">A  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</si>
  <si>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</si>
  <si>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</si>
  <si>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</si>
  <si>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</si>
  <si>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</si>
  <si>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</si>
  <si>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</si>
  <si>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</si>
  <si>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</si>
  <si>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</si>
  <si>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K </t>
  </si>
  <si>
    <t>O</t>
  </si>
  <si>
    <t>P</t>
  </si>
  <si>
    <t>Q</t>
  </si>
  <si>
    <t>R</t>
  </si>
  <si>
    <t>Sor-
szám</t>
  </si>
  <si>
    <t>011130
 Önkormányzatok és önkormányzati 
hivatalok jogalkotó
 és általános igazgatási tevékenysége</t>
  </si>
  <si>
    <t>013320 
Köztemető
fenntartás
 és -működtetés</t>
  </si>
  <si>
    <t>013350 
Az önkormányzati
 vagyonnal való
 gazdálkodással kapcsolatos
 feladatok</t>
  </si>
  <si>
    <t>018010 
Önkormányzatok
 elszámolásai
 a központi
 költségvetéssel</t>
  </si>
  <si>
    <t>018030
 Támogatási célú
 finanszírozási
 műveletek</t>
  </si>
  <si>
    <t>041232 
Start-munka
 program</t>
  </si>
  <si>
    <t>041233 
Hosszabb 
időtartamú közfoglalkoztatás</t>
  </si>
  <si>
    <t>045160
 Közutak, hidak, 
alagutak
 üzemeltetése, 
fenntartása</t>
  </si>
  <si>
    <t>064010 
Közvilágítás</t>
  </si>
  <si>
    <t>066010
 Zöldterület
kezelés</t>
  </si>
  <si>
    <t>066020 
Város-, község-
gazdálkodási
 egyéb 
szolgáltatások</t>
  </si>
  <si>
    <t>072111 
Háziorvosi
 alapellátás</t>
  </si>
  <si>
    <t>074031
 Család és 
nővédelmi
 egészségügyi 
gondozás</t>
  </si>
  <si>
    <t>082044 
Könyvtári szolgáltatások</t>
  </si>
  <si>
    <t>082092 
Közművelődés 
 hagyományos
 közösségi
 kulturális 
értékek gondozása</t>
  </si>
  <si>
    <t>084031 
Civil szervezetek 
működési
 támogatása</t>
  </si>
  <si>
    <t>091140 
Óvodai nevelés,
 ellátás
 működtetési
 feladatai</t>
  </si>
  <si>
    <t>096015 
Gyermekétkeztetés 
köznevelési
 intézményben</t>
  </si>
  <si>
    <t>104037 
Intézményen
 kívüli
 gyermekétkeztetés</t>
  </si>
  <si>
    <t>104051
 Gyermekvédelmi
 pénzbeli és
 természetbeni
 ellátások</t>
  </si>
  <si>
    <t>107051 
Szociális
 étkeztetés</t>
  </si>
  <si>
    <t>107060 
Egyéb szociális
 pénzbeli és
 természetbeni
 ellátások,
 támogatások</t>
  </si>
  <si>
    <t>kötelező fa.</t>
  </si>
  <si>
    <t>önként váll. fa.</t>
  </si>
  <si>
    <t>Foglalkoztatottak egyéb személyi juttatásai  (K1113)</t>
  </si>
  <si>
    <t>Foglalkoztatottak személyi juttatásai (K11)</t>
  </si>
  <si>
    <t>Munkavégzésre irányuló egyéb jogviszonyban 
nem saját foglalkoztatottnak fizetett juttatások (K122)</t>
  </si>
  <si>
    <t>Külső személyi juttatások (K12)</t>
  </si>
  <si>
    <t>Munkaadókat terhelő járulékok és szociális hozzájárulási adó  (K2)</t>
  </si>
  <si>
    <t>Bérleti és lízing díjak (K333)</t>
  </si>
  <si>
    <t>Kiküldetések, reklám- és propagandakiadások (K34)</t>
  </si>
  <si>
    <t>Kamatkiadások) (K353)</t>
  </si>
  <si>
    <t>Különféle befizetések és egyéb dologi kiadások (K35)</t>
  </si>
  <si>
    <t>Családi támogatások (K42)</t>
  </si>
  <si>
    <t>Egyéb nem intézményi ellátások (K48)</t>
  </si>
  <si>
    <t>Ellátottak pénzbeli juttatásai (K4)</t>
  </si>
  <si>
    <t>Elvonások és befizetések (K502)</t>
  </si>
  <si>
    <t>Egyéb működési célú támogatások államháztartáson belülre (K506)</t>
  </si>
  <si>
    <t>Egyéb működési célú támogatások államháztartáson kívülre (K512)</t>
  </si>
  <si>
    <t>Egyéb működési célú kiadások (K5)</t>
  </si>
  <si>
    <t>Ingatlanok beszerzése, létesítése(K62)</t>
  </si>
  <si>
    <t>Beruházások (K6)</t>
  </si>
  <si>
    <t>Felújítások (K7)</t>
  </si>
  <si>
    <t>Költségvetési kiadások (K1-K8)</t>
  </si>
  <si>
    <t>Belföldi finanszírozás kiadásai (K91)</t>
  </si>
  <si>
    <t>Finanszírozási kiadások (K9)</t>
  </si>
  <si>
    <t>Kiadások összesen (K1-K9)</t>
  </si>
  <si>
    <t>011130
 Önkormányzatok
 és önkormányzati
 hivatalok
 jogalkotó és
 általános igazgatási tevékenysége</t>
  </si>
  <si>
    <t>013320 
Köztemető
fenntartás és 
működtetés</t>
  </si>
  <si>
    <t>013350 
Az önkormányzati
 vagyonnal való
 gazdálkodással
 kapcsolatos
 feladatok</t>
  </si>
  <si>
    <t>018010
 Önkormányzatok elszámolásai 
a központi 
költségvetéssel</t>
  </si>
  <si>
    <t>018030 
Támogatási
 célú
 finanszírozási
 műveletek</t>
  </si>
  <si>
    <t>066020
 Város-,
 községgazdálkodási
 egyéb
 szolgáltatások</t>
  </si>
  <si>
    <t>072111
 Háziorvosi 
alapellátás</t>
  </si>
  <si>
    <t>074031
 Család és 
nővédelmi 
egészségügyi
 gondozás</t>
  </si>
  <si>
    <t>091140 
Óvodai nevelés,
 ellátás,
működtetési
 feladatai</t>
  </si>
  <si>
    <t>096015 
Gyermekétkeztetés
 köznevelési
 intézményben</t>
  </si>
  <si>
    <t>104051 
Gyermekvédelmi 
pénzbeli és
 természetbeni
 ellátások</t>
  </si>
  <si>
    <t>107051
 Szociális
 étkeztetés</t>
  </si>
  <si>
    <t>107060
 Egyéb szociális
 pénzbeli és
 természetbeni 
ellátások, 
támogatások</t>
  </si>
  <si>
    <t>900020 
Önkormányzatok
 funkcióra nem 
sorolható
 bevételei
 államháztartáson
 kívülről</t>
  </si>
  <si>
    <t>,</t>
  </si>
  <si>
    <t>Egyéb működési célú támogatások bevételei államháztartáson belülről(B16)</t>
  </si>
  <si>
    <t>Egyéb felhalmozási célú támogatások bevételei államháztartáson belülről (B25)</t>
  </si>
  <si>
    <t>Felhalmozási célú támogatások államháztartáson belülről  (B2)</t>
  </si>
  <si>
    <t>Vagyoni tipusú adók ) (B34)</t>
  </si>
  <si>
    <t>Értékesítési és forgalmi adók (B351)</t>
  </si>
  <si>
    <t>Gépjárműadók (B354)</t>
  </si>
  <si>
    <t>Termékek és szolgáltatások adói   (B35)</t>
  </si>
  <si>
    <t>Egyéb közhatalmi bevételek  (B36)</t>
  </si>
  <si>
    <t>Közhatalmi bevételek  (B3)</t>
  </si>
  <si>
    <t>Szolgáltatások ellenértéke (B402)</t>
  </si>
  <si>
    <t>Tulajdonosi bevételek (B404)</t>
  </si>
  <si>
    <t>Egyéb kapott (járó) kamatok és kamatjellegű bevételek (B4082)</t>
  </si>
  <si>
    <t>Kamatbevételek és más nyereségjellegű bevételek(B408)</t>
  </si>
  <si>
    <t>Egyéb működési bevételek  (B411)</t>
  </si>
  <si>
    <t>Működési célú visszatérítendő támogatások, kölcsönök visszatérülése államháztartáson kívülről  (B64)</t>
  </si>
  <si>
    <t>Működési célú átvett pénzeszközök  (B6)</t>
  </si>
  <si>
    <t>Egyéb felhalmozási célú átvett pénzeszközök (B75)</t>
  </si>
  <si>
    <t>Költségvetési bevételek  (B1-B7)</t>
  </si>
  <si>
    <t>Bevételek összesen (B1-B8)</t>
  </si>
  <si>
    <t xml:space="preserve">A 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</si>
  <si>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</si>
  <si>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</si>
  <si>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</si>
  <si>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</si>
  <si>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</si>
  <si>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</si>
  <si>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</si>
  <si>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</si>
  <si>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</si>
  <si>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Sor-szám</t>
  </si>
  <si>
    <t>Előző időszak</t>
  </si>
  <si>
    <t>Tárgyi időszak</t>
  </si>
  <si>
    <t>2016.év</t>
  </si>
  <si>
    <t>2017.év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</si>
  <si>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</si>
  <si>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</si>
  <si>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</si>
  <si>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</si>
  <si>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</si>
  <si>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</si>
  <si>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</si>
  <si>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</si>
  <si>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</si>
  <si>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</si>
  <si>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</si>
  <si>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</si>
  <si>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</si>
  <si>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</si>
  <si>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</si>
  <si>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</si>
  <si>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</si>
  <si>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</si>
  <si>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</si>
  <si>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</si>
  <si>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</si>
  <si>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</si>
  <si>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</si>
  <si>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</si>
  <si>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</si>
  <si>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Ft</t>
  </si>
  <si>
    <t xml:space="preserve">E </t>
  </si>
  <si>
    <t>Eszközök</t>
  </si>
  <si>
    <t>Változás %-a</t>
  </si>
  <si>
    <t>Források</t>
  </si>
  <si>
    <t>A. Nemzeti vagyonba tartozó befektetett eszközök</t>
  </si>
  <si>
    <t>G. Saját tőke</t>
  </si>
  <si>
    <t>I. Immateriális javak</t>
  </si>
  <si>
    <t xml:space="preserve">I. Nemzeti vagyon induláskori értéke </t>
  </si>
  <si>
    <t>II.Tárgyi eszközök</t>
  </si>
  <si>
    <t xml:space="preserve">II. Nemzeti vagyon változásai </t>
  </si>
  <si>
    <t>ingatlanok és
 kapcsolódó vagyon értékű jogok</t>
  </si>
  <si>
    <t xml:space="preserve">III. Egyéb eszközök induláskori értéke és változásai </t>
  </si>
  <si>
    <t>forgalomképes</t>
  </si>
  <si>
    <t xml:space="preserve">IV. Felhalmozott eredmény </t>
  </si>
  <si>
    <t>korlátozottan forgalomképes</t>
  </si>
  <si>
    <t xml:space="preserve">V. Eszközök értékhelyesbítésének forrása </t>
  </si>
  <si>
    <t>forgalomképtelen</t>
  </si>
  <si>
    <t xml:space="preserve">VI. Mérleg szerinti eredmény </t>
  </si>
  <si>
    <t>gépek, berendezések, felszerelések, járművek</t>
  </si>
  <si>
    <t>H. Kötelezettségek</t>
  </si>
  <si>
    <t>beruházások, felújítások</t>
  </si>
  <si>
    <t>I. Költségvetési évben esedékes kötelezettségek</t>
  </si>
  <si>
    <t>III. Befektetett pénzügyi eszközök</t>
  </si>
  <si>
    <t>II. Költségvetési évet követően esedékes kötelezettségek</t>
  </si>
  <si>
    <t>IV. Koncesszióba, vagyonkezelésbe adott eszközök</t>
  </si>
  <si>
    <t>2016.évi megelőlegezés</t>
  </si>
  <si>
    <t>B. Nemzeti vagyonba tartozó forgóeszközök</t>
  </si>
  <si>
    <t>III. Kötelezettség jellegű sajátos elszámolások</t>
  </si>
  <si>
    <t>C. Pénzeszközök</t>
  </si>
  <si>
    <t>egyéb túlfizetések, téves, visszajáró befizetések, egyéb kapott előlegek</t>
  </si>
  <si>
    <t>I. Hosszú lejáratú betétek</t>
  </si>
  <si>
    <t>I . Egyéb sajátos forrásoldali elszámolások</t>
  </si>
  <si>
    <t>II. Pénztárak, csekkek, betétkönyvek</t>
  </si>
  <si>
    <t>J. Passzív időbeli elhatárolások</t>
  </si>
  <si>
    <t>III. Forint számlák</t>
  </si>
  <si>
    <t>költségek, ráfordítások, passzív időbeli elhatárolása</t>
  </si>
  <si>
    <t>V. Idegen pénzeszközök</t>
  </si>
  <si>
    <t>halasztott eredmény szemléletű bevételek</t>
  </si>
  <si>
    <t>D. Követelések</t>
  </si>
  <si>
    <t>I. Költségvetési évben esedékes követelések</t>
  </si>
  <si>
    <t>követelések vagyontípusú adókra</t>
  </si>
  <si>
    <t>követelések termékek és szolgáltatások adóira</t>
  </si>
  <si>
    <t>egyéb közhatalmi bevételekre</t>
  </si>
  <si>
    <t>tulajdonosi bevételekre</t>
  </si>
  <si>
    <t>ellátási díjakra</t>
  </si>
  <si>
    <t>kiszámlázott áfá-ra</t>
  </si>
  <si>
    <t>áfa visszaérítésre</t>
  </si>
  <si>
    <t xml:space="preserve"> működési célú visszatérítendő kölcsönre</t>
  </si>
  <si>
    <t>felhalmozás véló átvett pénzeszközre</t>
  </si>
  <si>
    <t xml:space="preserve">III. Követelés jellegű sajátos elszámolások </t>
  </si>
  <si>
    <t>E Egyéb sajátos eszközoldali elszámolások</t>
  </si>
  <si>
    <t>F Aktív időbeli elhatárolások</t>
  </si>
  <si>
    <t>Eszközök összesen</t>
  </si>
  <si>
    <t>Források összesen</t>
  </si>
  <si>
    <t xml:space="preserve">                                     </t>
  </si>
  <si>
    <t>sorszám</t>
  </si>
  <si>
    <t>Mennyiség (db)</t>
  </si>
  <si>
    <t>Névérték</t>
  </si>
  <si>
    <t>Tulajdoni arány</t>
  </si>
  <si>
    <t>Bakonykarszt Zrt.</t>
  </si>
  <si>
    <t>25% alatti</t>
  </si>
  <si>
    <t>086514-086534</t>
  </si>
  <si>
    <t>Sor
szám</t>
  </si>
  <si>
    <t>M E G N E V E Z É S</t>
  </si>
  <si>
    <t>2017. évi
 eredeti előirányzat</t>
  </si>
  <si>
    <t>2017.évi
módosított előirányzat</t>
  </si>
  <si>
    <t>2017.évi
teljesítés</t>
  </si>
  <si>
    <t>digitális kamera rendszer</t>
  </si>
  <si>
    <t>orvosi rendelő felújítés(tervdok.)</t>
  </si>
  <si>
    <t>Szabadság utca fahíd</t>
  </si>
  <si>
    <t>kandelláber (orvosi rendelő parkoló)</t>
  </si>
  <si>
    <t>szárzúzó</t>
  </si>
  <si>
    <t>számítógép beszerzés (rendőrség)</t>
  </si>
  <si>
    <t>hűtőszekrény(orvosi rendelő)</t>
  </si>
  <si>
    <t>gázbojler (iskolakonyha)</t>
  </si>
  <si>
    <t>hűtőszekrény(óvodai étkeztetés)</t>
  </si>
  <si>
    <t>mobil telefon (művelődés szervező)</t>
  </si>
  <si>
    <t>kültéri padok (10 db)</t>
  </si>
  <si>
    <t>sörpad garnítúra (10 db)</t>
  </si>
  <si>
    <t>járda építés</t>
  </si>
  <si>
    <t>hivatal épületének tető javítása</t>
  </si>
  <si>
    <t>háziorvosi rendelő átalakítása (önrész)</t>
  </si>
  <si>
    <t>háziorvosi rendelő átalakítása
 (támogatott rész)</t>
  </si>
  <si>
    <t>FELHALMOZÁSI CÉLÚ KIADÁSOK ÖSSZESEN: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</si>
  <si>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</si>
  <si>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</si>
  <si>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</si>
  <si>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</si>
  <si>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 xml:space="preserve">Összesen </t>
  </si>
  <si>
    <t>01</t>
  </si>
  <si>
    <t>Tárgyévi nyitó állomány (előző évi záró állomány)</t>
  </si>
  <si>
    <t>04</t>
  </si>
  <si>
    <t>Beruházásokból, felújításokból aktivált érték</t>
  </si>
  <si>
    <t>08</t>
  </si>
  <si>
    <t>Összes növekedés</t>
  </si>
  <si>
    <t>13</t>
  </si>
  <si>
    <t>Egyéb csökkenés</t>
  </si>
  <si>
    <t>14</t>
  </si>
  <si>
    <t xml:space="preserve">Összes csökkenés </t>
  </si>
  <si>
    <t>15</t>
  </si>
  <si>
    <t xml:space="preserve">Bruttó érték összesen </t>
  </si>
  <si>
    <t>16</t>
  </si>
  <si>
    <t>Terv szerinti értékcsökkenés nyitó állománya</t>
  </si>
  <si>
    <t>17</t>
  </si>
  <si>
    <t>Terv szerinti értékcsökkenés növekedése</t>
  </si>
  <si>
    <t>19</t>
  </si>
  <si>
    <t xml:space="preserve">Terv szerinti értékcsökkenés záró állománya  </t>
  </si>
  <si>
    <t>24</t>
  </si>
  <si>
    <t xml:space="preserve">Értékcsökkenés összesen </t>
  </si>
  <si>
    <t>25</t>
  </si>
  <si>
    <t xml:space="preserve">Eszközök nettó értéke </t>
  </si>
  <si>
    <t>26</t>
  </si>
  <si>
    <t>Teljesen (0-ig) leírt eszközök bruttó értéke</t>
  </si>
  <si>
    <t>Költségvetési évben esedékes követelések</t>
  </si>
  <si>
    <t>felhalmozás célú átvett pénzeszközre</t>
  </si>
  <si>
    <t>Követelés jellegű sajátos elszámolások
(forgótőke elszámolása)</t>
  </si>
  <si>
    <t>Áfa visszaérítésre</t>
  </si>
  <si>
    <t>Túlfizetések</t>
  </si>
  <si>
    <t>Követelések összesen</t>
  </si>
  <si>
    <t>eFt</t>
  </si>
  <si>
    <t>2017-2018.évi megelőlegezés</t>
  </si>
  <si>
    <t>helyi adó túlfizetések, előlegek</t>
  </si>
  <si>
    <t>H. Kötelezettségek összesen</t>
  </si>
  <si>
    <t>Támogatási összeg</t>
  </si>
  <si>
    <t>Nemzetiségi Ált.Iskola támogatása</t>
  </si>
  <si>
    <t>Noszlop SE,Sakk szakosztály</t>
  </si>
  <si>
    <t>Noszlop SE,Asztalitenisz szakosztály</t>
  </si>
  <si>
    <t>Noszlop SE, Noszlopi Lövész Egylet</t>
  </si>
  <si>
    <t>Őszikék Nyugdíjasklub</t>
  </si>
  <si>
    <t>Országos  Mentőszolgálat Alapítvány</t>
  </si>
  <si>
    <t>Nemzedékek Hagyományőrző Csoport</t>
  </si>
  <si>
    <t>Országos Egyesület a Mosolyért</t>
  </si>
  <si>
    <t>Balaton-felvidéki Vízitársulat</t>
  </si>
  <si>
    <t>db</t>
  </si>
  <si>
    <t>A gépjárműadóról szóló többször módosított  1991. évi LXXXII. Törvény</t>
  </si>
  <si>
    <t>8. § (1) bekezdése alapján 20%-os</t>
  </si>
  <si>
    <t>8. § (2) bekezdése alapján 30%-os</t>
  </si>
  <si>
    <t>Kedvezmények összesen:</t>
  </si>
  <si>
    <t>5. § a.) bekezdések alapján mentes</t>
  </si>
  <si>
    <t>5. § f.) bekezdések alapján mentes</t>
  </si>
  <si>
    <t>Mentességek összesen:</t>
  </si>
  <si>
    <t>Kedvezmények-mentességek összesen:</t>
  </si>
  <si>
    <t>A magánszemélyek kommunális adójáról szóló 15/2014. (X.02.) Ör.</t>
  </si>
  <si>
    <t>3. § (2) bekezdés c) pontja alapján mentes</t>
  </si>
  <si>
    <t>3. § (2) bekezdés d) pontja alapján mentes</t>
  </si>
  <si>
    <t>3. § (1) bekezdés b) pontja alapján mentes</t>
  </si>
  <si>
    <t>2016.01.01.  nyitó állomány</t>
  </si>
  <si>
    <t>Változás törlesztés miatt</t>
  </si>
  <si>
    <t>Változás kölcsönnyújtás miatt</t>
  </si>
  <si>
    <t>2017.12.31 záró állomány</t>
  </si>
  <si>
    <t>Kölcsön állomány</t>
  </si>
  <si>
    <t>e Ft</t>
  </si>
  <si>
    <t>Hitel jellege</t>
  </si>
  <si>
    <t>Felvétel</t>
  </si>
  <si>
    <t>Lejárat</t>
  </si>
  <si>
    <t>Hitelállomány december 31én</t>
  </si>
  <si>
    <t>éve</t>
  </si>
  <si>
    <t>összege</t>
  </si>
  <si>
    <t>2017.</t>
  </si>
  <si>
    <t>2018.</t>
  </si>
  <si>
    <t>2019.</t>
  </si>
  <si>
    <t>2021. után</t>
  </si>
  <si>
    <t>Működési célú</t>
  </si>
  <si>
    <t>Felhalmozási célú</t>
  </si>
  <si>
    <t>A központi költségvetésből támogatásként rendelkezésre bocsátott összeg</t>
  </si>
  <si>
    <t>Az önkormányzat  által az adott célra ténylegesen felhasznált, felhasználható összeg</t>
  </si>
  <si>
    <t>Az önkormányzat  által fel nem használt, de a következő évben jogszerűen felhasználható összeg</t>
  </si>
  <si>
    <t>Eltérés/
visszafizetési 
kötelezettség</t>
  </si>
  <si>
    <t>A települési önkormányzatok egyes köznevelési feladatainak támogatása (B112)</t>
  </si>
  <si>
    <t>Felhalmozási célú önkormányzati támogatások (B21)</t>
  </si>
  <si>
    <t>2017.évi állami támogatások összesen</t>
  </si>
  <si>
    <t>2017. évi eredeti előirányzat</t>
  </si>
  <si>
    <t>2017. évi módosított előirányzat</t>
  </si>
  <si>
    <t>Pénzügyi teljesítés 2017.12.31.</t>
  </si>
  <si>
    <t>1.</t>
  </si>
  <si>
    <t>2.</t>
  </si>
  <si>
    <t>Összesen:</t>
  </si>
  <si>
    <t>Tárgyév</t>
  </si>
  <si>
    <t>Helyi adók</t>
  </si>
  <si>
    <t>Tulajdonosi bevételek</t>
  </si>
  <si>
    <t>3.</t>
  </si>
  <si>
    <t>Díjak, pótlékok, bírságok</t>
  </si>
  <si>
    <t>4.</t>
  </si>
  <si>
    <t>Tárgyi eszköz és az immateriális javak, vagyoni értékű jog értékesítése, vagyonhasznosításból származó bevétel</t>
  </si>
  <si>
    <t>5.</t>
  </si>
  <si>
    <t>Részvények, részesedések értékesítése</t>
  </si>
  <si>
    <t>6.</t>
  </si>
  <si>
    <t>Vállalat értékesítésből, privatizációból származó bevételek</t>
  </si>
  <si>
    <t>7.</t>
  </si>
  <si>
    <t>Kezességvállalással kapcsolatos megtérülés</t>
  </si>
  <si>
    <t>8.</t>
  </si>
  <si>
    <t>Saját bevételek összesen:</t>
  </si>
  <si>
    <t>9.</t>
  </si>
  <si>
    <t>Saját bevételek 50%-a</t>
  </si>
  <si>
    <t>10.</t>
  </si>
  <si>
    <t>Előző években keletkezett tárgyévet terhelő fiz.köt.</t>
  </si>
  <si>
    <t>11.</t>
  </si>
  <si>
    <t>Felvett, átvállalt hitel és annak tőke tartozása</t>
  </si>
  <si>
    <t>12.</t>
  </si>
  <si>
    <t>Felvett, átvállalt kölcsön és annak tőke tartozása</t>
  </si>
  <si>
    <t>13.</t>
  </si>
  <si>
    <t>Hitelviszonyt megtestesítő értékpapír</t>
  </si>
  <si>
    <t>14.</t>
  </si>
  <si>
    <t>Adott váltó</t>
  </si>
  <si>
    <t>15.</t>
  </si>
  <si>
    <t>Pénzügyi lízing</t>
  </si>
  <si>
    <t>16.</t>
  </si>
  <si>
    <t>Halasztott fizetés</t>
  </si>
  <si>
    <t>17.</t>
  </si>
  <si>
    <t>Kötelezettségvállalásból eredő fizetési kötelezettség</t>
  </si>
  <si>
    <t>18.</t>
  </si>
  <si>
    <t>Tárgyévben keletkezett, illetve tárgyévet terhelő fizetési kötelezettség</t>
  </si>
  <si>
    <t>19.</t>
  </si>
  <si>
    <t>20.</t>
  </si>
  <si>
    <t>21.</t>
  </si>
  <si>
    <t>22.</t>
  </si>
  <si>
    <t>23.</t>
  </si>
  <si>
    <t>24.</t>
  </si>
  <si>
    <t>25.</t>
  </si>
  <si>
    <t>26.</t>
  </si>
  <si>
    <t>Fizetési kötelezettség összesen:</t>
  </si>
  <si>
    <t>27.</t>
  </si>
  <si>
    <t>Fizetési kötelezettséggel csökkentett saját bevétel</t>
  </si>
  <si>
    <t>28.</t>
  </si>
  <si>
    <t>Helyi önkormányzat adósságot keletkeztető kötelezettségvállalás felső határa 27*0,7</t>
  </si>
  <si>
    <t>BEVÉTELEK</t>
  </si>
  <si>
    <t>KIADÁSOK</t>
  </si>
  <si>
    <t>Rovat
szám</t>
  </si>
  <si>
    <t>Rovat megnevezése</t>
  </si>
  <si>
    <t>Eredeti
Előirányzat</t>
  </si>
  <si>
    <t xml:space="preserve">Módosított
Előirányzat
</t>
  </si>
  <si>
    <t xml:space="preserve">Teljesítés
</t>
  </si>
  <si>
    <t>Előirányzat</t>
  </si>
  <si>
    <t>B816</t>
  </si>
  <si>
    <t>Központi, irányító szervi támogatás /
Települési önkormányzatok egyes köznevelési feladatainak támogatása</t>
  </si>
  <si>
    <t>K1</t>
  </si>
  <si>
    <t>Központi, irányító szervi támogatás /
Önkormányzati hozzájárulás</t>
  </si>
  <si>
    <t>K2</t>
  </si>
  <si>
    <t>Munkaad.terh.járulékok és szoc.hoz.jár.adó</t>
  </si>
  <si>
    <t>B16</t>
  </si>
  <si>
    <t xml:space="preserve">Egyéb működési bevételek </t>
  </si>
  <si>
    <t>K3</t>
  </si>
  <si>
    <t>B4082</t>
  </si>
  <si>
    <t xml:space="preserve">Egyéb kapott kamat </t>
  </si>
  <si>
    <t>K6</t>
  </si>
  <si>
    <t>B 1-8</t>
  </si>
  <si>
    <t>K 1-9</t>
  </si>
  <si>
    <t>KIADÁSOK ÖSSZESEN</t>
  </si>
  <si>
    <t xml:space="preserve"> Költségvetési kiadások, bevételek</t>
  </si>
  <si>
    <t>Eredeti 
előirányzat</t>
  </si>
  <si>
    <t xml:space="preserve">Módosított
előirányzat
</t>
  </si>
  <si>
    <t>Közlekedési költségtérítés (K1109)</t>
  </si>
  <si>
    <t>Foglalkoztatottak egyéb személyi juttatásai  (K1111)</t>
  </si>
  <si>
    <t>Személyi juttatások  (K1)</t>
  </si>
  <si>
    <t xml:space="preserve">Munkaadókat terhelő járulékok és szociális hozzájárulási adó (K2)                                                         </t>
  </si>
  <si>
    <t>Informatikai szolgáltatások (K321)</t>
  </si>
  <si>
    <t>Kommunikációs szolgáltatások (K32)</t>
  </si>
  <si>
    <t>Szakmai tevékenységet segítő szolgáltatások (K336)</t>
  </si>
  <si>
    <t>Egyéb szolgáltatások (K337)</t>
  </si>
  <si>
    <t>Egyéb pénzügyi műveletek kiadásai  (K354)</t>
  </si>
  <si>
    <t>Dologi kiadások (K3)</t>
  </si>
  <si>
    <t>Beruházások  (K6)</t>
  </si>
  <si>
    <t>Költségvetési kiadások  (K1-K8)</t>
  </si>
  <si>
    <t>Egyéb működési bevételek (B16)</t>
  </si>
  <si>
    <t>Egyéb kapott kamat (B4082)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</si>
</sst>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#,##0"/>
    <numFmt numFmtId="167" formatCode="YYYY\-MM\-DD"/>
    <numFmt numFmtId="168" formatCode="0.00%"/>
    <numFmt numFmtId="169" formatCode="_-* #,##0\ _F_t_-;\-* #,##0\ _F_t_-;_-* \-??\ _F_t_-;_-@_-"/>
    <numFmt numFmtId="170" formatCode="#,##0;\-#,##0"/>
    <numFmt numFmtId="171" formatCode="#,##0;[RED]\-#,##0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MS Sans Serif"/>
      <family val="2"/>
    </font>
    <font>
      <b/>
      <sz val="10"/>
      <name val="Arial"/>
      <family val="2"/>
    </font>
    <font>
      <sz val="12"/>
      <name val="MS Sans Serif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0"/>
      <name val="MS Sans Serif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7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1" borderId="0" applyNumberFormat="0" applyBorder="0" applyAlignment="0" applyProtection="0"/>
    <xf numFmtId="164" fontId="2" fillId="16" borderId="0" applyNumberFormat="0" applyBorder="0" applyAlignment="0" applyProtection="0"/>
    <xf numFmtId="164" fontId="2" fillId="19" borderId="0" applyNumberFormat="0" applyBorder="0" applyAlignment="0" applyProtection="0"/>
    <xf numFmtId="164" fontId="4" fillId="9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20" borderId="5" applyNumberFormat="0" applyAlignment="0" applyProtection="0"/>
    <xf numFmtId="165" fontId="1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0" fillId="21" borderId="7" applyNumberFormat="0" applyAlignment="0" applyProtection="0"/>
    <xf numFmtId="164" fontId="13" fillId="6" borderId="0" applyNumberFormat="0" applyBorder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17" fillId="0" borderId="0">
      <alignment/>
      <protection/>
    </xf>
    <xf numFmtId="164" fontId="18" fillId="5" borderId="0" applyNumberFormat="0" applyBorder="0" applyAlignment="0" applyProtection="0"/>
    <xf numFmtId="164" fontId="19" fillId="22" borderId="0" applyNumberFormat="0" applyBorder="0" applyAlignment="0" applyProtection="0"/>
    <xf numFmtId="164" fontId="20" fillId="16" borderId="1" applyNumberFormat="0" applyAlignment="0" applyProtection="0"/>
    <xf numFmtId="164" fontId="21" fillId="0" borderId="9" applyNumberFormat="0" applyFill="0" applyAlignment="0" applyProtection="0"/>
  </cellStyleXfs>
  <cellXfs count="28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/>
    </xf>
    <xf numFmtId="164" fontId="23" fillId="0" borderId="10" xfId="0" applyFont="1" applyBorder="1" applyAlignment="1">
      <alignment vertical="center"/>
    </xf>
    <xf numFmtId="164" fontId="24" fillId="0" borderId="10" xfId="0" applyFont="1" applyBorder="1" applyAlignment="1">
      <alignment vertical="center"/>
    </xf>
    <xf numFmtId="164" fontId="24" fillId="0" borderId="10" xfId="0" applyFont="1" applyBorder="1" applyAlignment="1">
      <alignment horizontal="right" vertical="center"/>
    </xf>
    <xf numFmtId="164" fontId="23" fillId="0" borderId="10" xfId="0" applyFont="1" applyFill="1" applyBorder="1" applyAlignment="1">
      <alignment horizontal="center" vertical="center" wrapText="1"/>
    </xf>
    <xf numFmtId="166" fontId="25" fillId="0" borderId="10" xfId="61" applyNumberFormat="1" applyFont="1" applyBorder="1" applyAlignment="1">
      <alignment horizontal="center" vertical="center" wrapText="1"/>
      <protection/>
    </xf>
    <xf numFmtId="164" fontId="26" fillId="0" borderId="0" xfId="0" applyFont="1" applyAlignment="1">
      <alignment vertical="center"/>
    </xf>
    <xf numFmtId="164" fontId="1" fillId="0" borderId="10" xfId="0" applyFont="1" applyFill="1" applyBorder="1" applyAlignment="1">
      <alignment horizontal="center" vertical="top" wrapText="1"/>
    </xf>
    <xf numFmtId="164" fontId="1" fillId="0" borderId="10" xfId="0" applyFont="1" applyFill="1" applyBorder="1" applyAlignment="1">
      <alignment horizontal="left" vertical="top" wrapText="1"/>
    </xf>
    <xf numFmtId="166" fontId="24" fillId="0" borderId="10" xfId="0" applyNumberFormat="1" applyFont="1" applyFill="1" applyBorder="1" applyAlignment="1">
      <alignment horizontal="right" vertical="top" wrapText="1"/>
    </xf>
    <xf numFmtId="164" fontId="27" fillId="0" borderId="10" xfId="0" applyFont="1" applyFill="1" applyBorder="1" applyAlignment="1">
      <alignment horizontal="left" vertical="top" wrapText="1"/>
    </xf>
    <xf numFmtId="166" fontId="25" fillId="0" borderId="10" xfId="0" applyNumberFormat="1" applyFont="1" applyFill="1" applyBorder="1" applyAlignment="1">
      <alignment horizontal="right" vertical="top" wrapText="1"/>
    </xf>
    <xf numFmtId="164" fontId="24" fillId="0" borderId="0" xfId="0" applyFont="1" applyFill="1" applyBorder="1" applyAlignment="1">
      <alignment horizontal="right" vertical="top" wrapText="1"/>
    </xf>
    <xf numFmtId="164" fontId="24" fillId="0" borderId="10" xfId="0" applyFont="1" applyFill="1" applyBorder="1" applyAlignment="1">
      <alignment horizontal="right" vertical="top" wrapText="1"/>
    </xf>
    <xf numFmtId="164" fontId="22" fillId="0" borderId="10" xfId="0" applyFont="1" applyFill="1" applyBorder="1" applyAlignment="1">
      <alignment horizontal="center"/>
    </xf>
    <xf numFmtId="164" fontId="24" fillId="0" borderId="10" xfId="0" applyFont="1" applyFill="1" applyBorder="1" applyAlignment="1">
      <alignment horizontal="center" vertical="top" wrapText="1"/>
    </xf>
    <xf numFmtId="164" fontId="24" fillId="0" borderId="10" xfId="0" applyFont="1" applyFill="1" applyBorder="1" applyAlignment="1">
      <alignment horizontal="left" vertical="top" wrapText="1"/>
    </xf>
    <xf numFmtId="164" fontId="25" fillId="0" borderId="10" xfId="0" applyFont="1" applyFill="1" applyBorder="1" applyAlignment="1">
      <alignment horizontal="left" vertical="top" wrapText="1"/>
    </xf>
    <xf numFmtId="164" fontId="25" fillId="0" borderId="10" xfId="0" applyFont="1" applyBorder="1" applyAlignment="1">
      <alignment horizontal="left" vertical="center" wrapText="1"/>
    </xf>
    <xf numFmtId="166" fontId="25" fillId="0" borderId="10" xfId="0" applyNumberFormat="1" applyFont="1" applyBorder="1" applyAlignment="1">
      <alignment horizontal="right" vertical="center" wrapText="1"/>
    </xf>
    <xf numFmtId="164" fontId="28" fillId="0" borderId="0" xfId="0" applyFont="1" applyAlignment="1">
      <alignment vertical="center"/>
    </xf>
    <xf numFmtId="164" fontId="29" fillId="0" borderId="0" xfId="65" applyFont="1">
      <alignment/>
      <protection/>
    </xf>
    <xf numFmtId="164" fontId="30" fillId="0" borderId="0" xfId="65" applyFont="1" applyAlignment="1">
      <alignment vertical="center"/>
      <protection/>
    </xf>
    <xf numFmtId="164" fontId="30" fillId="0" borderId="0" xfId="65" applyFont="1" applyAlignment="1">
      <alignment horizontal="right" vertical="center"/>
      <protection/>
    </xf>
    <xf numFmtId="164" fontId="30" fillId="0" borderId="0" xfId="62" applyFont="1" applyAlignment="1">
      <alignment vertical="center"/>
      <protection/>
    </xf>
    <xf numFmtId="164" fontId="30" fillId="0" borderId="10" xfId="65" applyFont="1" applyBorder="1" applyAlignment="1">
      <alignment horizontal="center" vertical="center"/>
      <protection/>
    </xf>
    <xf numFmtId="164" fontId="31" fillId="0" borderId="10" xfId="65" applyFont="1" applyBorder="1" applyAlignment="1">
      <alignment horizontal="center" vertical="center"/>
      <protection/>
    </xf>
    <xf numFmtId="164" fontId="31" fillId="0" borderId="0" xfId="62" applyFont="1" applyAlignment="1">
      <alignment horizontal="center" vertical="center"/>
      <protection/>
    </xf>
    <xf numFmtId="164" fontId="30" fillId="0" borderId="11" xfId="65" applyFont="1" applyBorder="1" applyAlignment="1">
      <alignment horizontal="center" wrapText="1"/>
      <protection/>
    </xf>
    <xf numFmtId="164" fontId="30" fillId="0" borderId="10" xfId="65" applyFont="1" applyBorder="1" applyAlignment="1">
      <alignment horizontal="center" wrapText="1"/>
      <protection/>
    </xf>
    <xf numFmtId="164" fontId="30" fillId="0" borderId="0" xfId="62" applyFont="1">
      <alignment/>
      <protection/>
    </xf>
    <xf numFmtId="164" fontId="31" fillId="0" borderId="10" xfId="65" applyFont="1" applyBorder="1" applyAlignment="1">
      <alignment horizontal="center"/>
      <protection/>
    </xf>
    <xf numFmtId="164" fontId="30" fillId="0" borderId="10" xfId="65" applyFont="1" applyBorder="1" applyAlignment="1">
      <alignment vertical="center" wrapText="1"/>
      <protection/>
    </xf>
    <xf numFmtId="166" fontId="30" fillId="0" borderId="10" xfId="65" applyNumberFormat="1" applyFont="1" applyBorder="1" applyAlignment="1">
      <alignment horizontal="right" vertical="center"/>
      <protection/>
    </xf>
    <xf numFmtId="164" fontId="30" fillId="0" borderId="12" xfId="65" applyFont="1" applyBorder="1" applyAlignment="1">
      <alignment vertical="center"/>
      <protection/>
    </xf>
    <xf numFmtId="164" fontId="30" fillId="0" borderId="13" xfId="65" applyFont="1" applyBorder="1" applyAlignment="1">
      <alignment vertical="center"/>
      <protection/>
    </xf>
    <xf numFmtId="166" fontId="30" fillId="0" borderId="13" xfId="65" applyNumberFormat="1" applyFont="1" applyBorder="1" applyAlignment="1">
      <alignment horizontal="right" vertical="center"/>
      <protection/>
    </xf>
    <xf numFmtId="164" fontId="30" fillId="0" borderId="12" xfId="65" applyFont="1" applyBorder="1" applyAlignment="1">
      <alignment vertical="center" wrapText="1"/>
      <protection/>
    </xf>
    <xf numFmtId="164" fontId="30" fillId="0" borderId="10" xfId="65" applyFont="1" applyBorder="1" applyAlignment="1">
      <alignment vertical="center"/>
      <protection/>
    </xf>
    <xf numFmtId="164" fontId="29" fillId="0" borderId="0" xfId="65" applyFont="1" applyAlignment="1">
      <alignment vertical="center"/>
      <protection/>
    </xf>
    <xf numFmtId="164" fontId="30" fillId="0" borderId="11" xfId="65" applyFont="1" applyBorder="1" applyAlignment="1">
      <alignment vertical="center"/>
      <protection/>
    </xf>
    <xf numFmtId="166" fontId="30" fillId="0" borderId="11" xfId="65" applyNumberFormat="1" applyFont="1" applyBorder="1" applyAlignment="1">
      <alignment horizontal="right" vertical="center"/>
      <protection/>
    </xf>
    <xf numFmtId="164" fontId="31" fillId="0" borderId="10" xfId="65" applyFont="1" applyBorder="1" applyAlignment="1">
      <alignment vertical="center"/>
      <protection/>
    </xf>
    <xf numFmtId="166" fontId="31" fillId="0" borderId="10" xfId="65" applyNumberFormat="1" applyFont="1" applyBorder="1" applyAlignment="1">
      <alignment horizontal="right" vertical="center"/>
      <protection/>
    </xf>
    <xf numFmtId="164" fontId="29" fillId="0" borderId="10" xfId="65" applyFont="1" applyBorder="1" applyAlignment="1">
      <alignment vertical="center"/>
      <protection/>
    </xf>
    <xf numFmtId="164" fontId="31" fillId="0" borderId="0" xfId="62" applyFont="1" applyBorder="1" applyAlignment="1">
      <alignment vertical="center"/>
      <protection/>
    </xf>
    <xf numFmtId="164" fontId="32" fillId="0" borderId="0" xfId="65" applyFont="1">
      <alignment/>
      <protection/>
    </xf>
    <xf numFmtId="164" fontId="33" fillId="0" borderId="0" xfId="0" applyFont="1" applyFill="1" applyAlignment="1">
      <alignment/>
    </xf>
    <xf numFmtId="164" fontId="0" fillId="0" borderId="10" xfId="0" applyFill="1" applyBorder="1" applyAlignment="1">
      <alignment/>
    </xf>
    <xf numFmtId="164" fontId="1" fillId="0" borderId="11" xfId="0" applyFont="1" applyFill="1" applyBorder="1" applyAlignment="1">
      <alignment horizontal="center" vertical="top" wrapText="1"/>
    </xf>
    <xf numFmtId="164" fontId="24" fillId="0" borderId="10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horizontal="center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166" fontId="1" fillId="0" borderId="13" xfId="0" applyNumberFormat="1" applyFont="1" applyFill="1" applyBorder="1" applyAlignment="1">
      <alignment horizontal="right" vertical="top" wrapText="1"/>
    </xf>
    <xf numFmtId="164" fontId="1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left" vertical="center" wrapText="1"/>
    </xf>
    <xf numFmtId="166" fontId="27" fillId="0" borderId="10" xfId="0" applyNumberFormat="1" applyFont="1" applyFill="1" applyBorder="1" applyAlignment="1">
      <alignment horizontal="right" vertical="center" wrapText="1"/>
    </xf>
    <xf numFmtId="164" fontId="0" fillId="0" borderId="0" xfId="0" applyFill="1" applyAlignment="1">
      <alignment vertical="center"/>
    </xf>
    <xf numFmtId="164" fontId="1" fillId="0" borderId="10" xfId="0" applyFont="1" applyFill="1" applyBorder="1" applyAlignment="1">
      <alignment vertical="top" wrapText="1"/>
    </xf>
    <xf numFmtId="164" fontId="0" fillId="0" borderId="10" xfId="0" applyFont="1" applyFill="1" applyBorder="1" applyAlignment="1">
      <alignment horizontal="center"/>
    </xf>
    <xf numFmtId="166" fontId="27" fillId="0" borderId="10" xfId="0" applyNumberFormat="1" applyFont="1" applyFill="1" applyBorder="1" applyAlignment="1">
      <alignment horizontal="right" vertical="top" wrapText="1"/>
    </xf>
    <xf numFmtId="164" fontId="24" fillId="0" borderId="10" xfId="0" applyFont="1" applyFill="1" applyBorder="1" applyAlignment="1">
      <alignment vertical="top" wrapText="1"/>
    </xf>
    <xf numFmtId="164" fontId="25" fillId="0" borderId="10" xfId="0" applyFont="1" applyFill="1" applyBorder="1" applyAlignment="1">
      <alignment horizontal="center" vertical="top" wrapText="1"/>
    </xf>
    <xf numFmtId="164" fontId="34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23" fillId="0" borderId="10" xfId="0" applyFont="1" applyFill="1" applyBorder="1" applyAlignment="1">
      <alignment horizontal="center" vertical="top" wrapText="1"/>
    </xf>
    <xf numFmtId="164" fontId="26" fillId="0" borderId="0" xfId="0" applyFont="1" applyFill="1" applyAlignment="1">
      <alignment/>
    </xf>
    <xf numFmtId="164" fontId="23" fillId="0" borderId="10" xfId="0" applyFont="1" applyFill="1" applyBorder="1" applyAlignment="1">
      <alignment horizontal="left" vertical="top" wrapText="1"/>
    </xf>
    <xf numFmtId="166" fontId="23" fillId="0" borderId="10" xfId="0" applyNumberFormat="1" applyFont="1" applyFill="1" applyBorder="1" applyAlignment="1">
      <alignment horizontal="right" vertical="top" wrapText="1"/>
    </xf>
    <xf numFmtId="164" fontId="36" fillId="0" borderId="10" xfId="0" applyFont="1" applyFill="1" applyBorder="1" applyAlignment="1">
      <alignment horizontal="left" vertical="top" wrapText="1"/>
    </xf>
    <xf numFmtId="166" fontId="36" fillId="0" borderId="10" xfId="0" applyNumberFormat="1" applyFont="1" applyFill="1" applyBorder="1" applyAlignment="1">
      <alignment horizontal="right" vertical="top" wrapText="1"/>
    </xf>
    <xf numFmtId="164" fontId="36" fillId="0" borderId="10" xfId="0" applyFont="1" applyFill="1" applyBorder="1" applyAlignment="1">
      <alignment horizontal="left" vertical="center" wrapText="1"/>
    </xf>
    <xf numFmtId="166" fontId="36" fillId="0" borderId="10" xfId="0" applyNumberFormat="1" applyFont="1" applyFill="1" applyBorder="1" applyAlignment="1">
      <alignment horizontal="right" vertical="center" wrapText="1"/>
    </xf>
    <xf numFmtId="164" fontId="35" fillId="0" borderId="0" xfId="0" applyFont="1" applyFill="1" applyAlignment="1">
      <alignment vertical="center"/>
    </xf>
    <xf numFmtId="164" fontId="37" fillId="0" borderId="0" xfId="70" applyFont="1" applyAlignment="1">
      <alignment horizontal="center"/>
      <protection/>
    </xf>
    <xf numFmtId="164" fontId="37" fillId="0" borderId="0" xfId="70" applyFont="1" applyAlignment="1">
      <alignment horizontal="left"/>
      <protection/>
    </xf>
    <xf numFmtId="164" fontId="37" fillId="0" borderId="0" xfId="70" applyFont="1">
      <alignment/>
      <protection/>
    </xf>
    <xf numFmtId="164" fontId="37" fillId="0" borderId="0" xfId="70" applyFont="1" applyAlignment="1">
      <alignment horizontal="right"/>
      <protection/>
    </xf>
    <xf numFmtId="164" fontId="37" fillId="0" borderId="0" xfId="70" applyFont="1" applyBorder="1" applyAlignment="1">
      <alignment horizontal="center"/>
      <protection/>
    </xf>
    <xf numFmtId="166" fontId="37" fillId="0" borderId="0" xfId="69" applyNumberFormat="1" applyFont="1" applyBorder="1" applyAlignment="1">
      <alignment horizontal="left"/>
      <protection/>
    </xf>
    <xf numFmtId="166" fontId="37" fillId="0" borderId="0" xfId="69" applyNumberFormat="1" applyFont="1" applyBorder="1" applyAlignment="1">
      <alignment horizontal="center"/>
      <protection/>
    </xf>
    <xf numFmtId="166" fontId="37" fillId="0" borderId="0" xfId="69" applyNumberFormat="1" applyFont="1" applyBorder="1" applyAlignment="1">
      <alignment horizontal="right"/>
      <protection/>
    </xf>
    <xf numFmtId="164" fontId="37" fillId="0" borderId="0" xfId="70" applyFont="1" applyAlignment="1">
      <alignment/>
      <protection/>
    </xf>
    <xf numFmtId="164" fontId="37" fillId="0" borderId="10" xfId="70" applyFont="1" applyBorder="1" applyAlignment="1">
      <alignment horizontal="center" vertical="center" wrapText="1"/>
      <protection/>
    </xf>
    <xf numFmtId="166" fontId="37" fillId="0" borderId="10" xfId="69" applyNumberFormat="1" applyFont="1" applyBorder="1" applyAlignment="1">
      <alignment horizontal="left"/>
      <protection/>
    </xf>
    <xf numFmtId="166" fontId="37" fillId="0" borderId="10" xfId="69" applyNumberFormat="1" applyFont="1" applyBorder="1" applyAlignment="1">
      <alignment horizontal="center"/>
      <protection/>
    </xf>
    <xf numFmtId="166" fontId="37" fillId="0" borderId="10" xfId="69" applyNumberFormat="1" applyFont="1" applyBorder="1" applyAlignment="1">
      <alignment horizontal="right"/>
      <protection/>
    </xf>
    <xf numFmtId="166" fontId="38" fillId="0" borderId="10" xfId="69" applyNumberFormat="1" applyFont="1" applyBorder="1" applyAlignment="1">
      <alignment horizontal="center"/>
      <protection/>
    </xf>
    <xf numFmtId="166" fontId="38" fillId="0" borderId="10" xfId="69" applyNumberFormat="1" applyFont="1" applyBorder="1" applyAlignment="1">
      <alignment horizontal="left" vertical="center"/>
      <protection/>
    </xf>
    <xf numFmtId="167" fontId="38" fillId="0" borderId="10" xfId="69" applyNumberFormat="1" applyFont="1" applyBorder="1" applyAlignment="1">
      <alignment horizontal="center" vertical="center"/>
      <protection/>
    </xf>
    <xf numFmtId="167" fontId="38" fillId="0" borderId="10" xfId="69" applyNumberFormat="1" applyFont="1" applyBorder="1" applyAlignment="1">
      <alignment horizontal="right" vertical="center"/>
      <protection/>
    </xf>
    <xf numFmtId="166" fontId="38" fillId="0" borderId="10" xfId="69" applyNumberFormat="1" applyFont="1" applyBorder="1" applyAlignment="1">
      <alignment horizontal="center" vertical="center"/>
      <protection/>
    </xf>
    <xf numFmtId="164" fontId="37" fillId="0" borderId="0" xfId="70" applyFont="1" applyAlignment="1">
      <alignment vertical="center"/>
      <protection/>
    </xf>
    <xf numFmtId="164" fontId="37" fillId="0" borderId="10" xfId="70" applyFont="1" applyBorder="1" applyAlignment="1">
      <alignment horizontal="center"/>
      <protection/>
    </xf>
    <xf numFmtId="166" fontId="38" fillId="0" borderId="10" xfId="69" applyNumberFormat="1" applyFont="1" applyBorder="1" applyAlignment="1">
      <alignment horizontal="left" wrapText="1"/>
      <protection/>
    </xf>
    <xf numFmtId="166" fontId="38" fillId="0" borderId="10" xfId="70" applyNumberFormat="1" applyFont="1" applyFill="1" applyBorder="1">
      <alignment/>
      <protection/>
    </xf>
    <xf numFmtId="168" fontId="38" fillId="0" borderId="10" xfId="70" applyNumberFormat="1" applyFont="1" applyFill="1" applyBorder="1" applyAlignment="1">
      <alignment horizontal="right"/>
      <protection/>
    </xf>
    <xf numFmtId="164" fontId="38" fillId="0" borderId="10" xfId="61" applyFont="1" applyBorder="1" applyAlignment="1">
      <alignment horizontal="left" vertical="top" wrapText="1"/>
      <protection/>
    </xf>
    <xf numFmtId="166" fontId="38" fillId="0" borderId="10" xfId="61" applyNumberFormat="1" applyFont="1" applyBorder="1" applyAlignment="1">
      <alignment horizontal="right" vertical="top" wrapText="1"/>
      <protection/>
    </xf>
    <xf numFmtId="168" fontId="38" fillId="0" borderId="10" xfId="70" applyNumberFormat="1" applyFont="1" applyFill="1" applyBorder="1" applyAlignment="1">
      <alignment horizontal="center"/>
      <protection/>
    </xf>
    <xf numFmtId="166" fontId="37" fillId="0" borderId="10" xfId="69" applyNumberFormat="1" applyFont="1" applyFill="1" applyBorder="1">
      <alignment/>
      <protection/>
    </xf>
    <xf numFmtId="164" fontId="37" fillId="0" borderId="10" xfId="61" applyFont="1" applyBorder="1" applyAlignment="1">
      <alignment horizontal="left" vertical="top" wrapText="1"/>
      <protection/>
    </xf>
    <xf numFmtId="166" fontId="37" fillId="0" borderId="10" xfId="61" applyNumberFormat="1" applyFont="1" applyBorder="1" applyAlignment="1">
      <alignment horizontal="right" vertical="top" wrapText="1"/>
      <protection/>
    </xf>
    <xf numFmtId="168" fontId="37" fillId="0" borderId="10" xfId="70" applyNumberFormat="1" applyFont="1" applyFill="1" applyBorder="1" applyAlignment="1">
      <alignment horizontal="right"/>
      <protection/>
    </xf>
    <xf numFmtId="166" fontId="38" fillId="0" borderId="10" xfId="69" applyNumberFormat="1" applyFont="1" applyFill="1" applyBorder="1">
      <alignment/>
      <protection/>
    </xf>
    <xf numFmtId="166" fontId="38" fillId="0" borderId="10" xfId="69" applyNumberFormat="1" applyFont="1" applyBorder="1" applyAlignment="1">
      <alignment horizontal="left"/>
      <protection/>
    </xf>
    <xf numFmtId="164" fontId="38" fillId="0" borderId="10" xfId="61" applyFont="1" applyBorder="1">
      <alignment/>
      <protection/>
    </xf>
    <xf numFmtId="166" fontId="37" fillId="0" borderId="10" xfId="70" applyNumberFormat="1" applyFont="1" applyFill="1" applyBorder="1">
      <alignment/>
      <protection/>
    </xf>
    <xf numFmtId="166" fontId="37" fillId="0" borderId="10" xfId="69" applyNumberFormat="1" applyFont="1" applyBorder="1" applyAlignment="1">
      <alignment horizontal="left" wrapText="1"/>
      <protection/>
    </xf>
    <xf numFmtId="164" fontId="37" fillId="0" borderId="10" xfId="61" applyFont="1" applyBorder="1" applyAlignment="1">
      <alignment horizontal="right" vertical="top" wrapText="1"/>
      <protection/>
    </xf>
    <xf numFmtId="164" fontId="37" fillId="0" borderId="10" xfId="70" applyFont="1" applyBorder="1">
      <alignment/>
      <protection/>
    </xf>
    <xf numFmtId="164" fontId="37" fillId="0" borderId="10" xfId="70" applyFont="1" applyFill="1" applyBorder="1">
      <alignment/>
      <protection/>
    </xf>
    <xf numFmtId="164" fontId="38" fillId="0" borderId="10" xfId="70" applyFont="1" applyFill="1" applyBorder="1">
      <alignment/>
      <protection/>
    </xf>
    <xf numFmtId="166" fontId="38" fillId="0" borderId="10" xfId="70" applyNumberFormat="1" applyFont="1" applyFill="1" applyBorder="1" applyAlignment="1">
      <alignment vertical="center"/>
      <protection/>
    </xf>
    <xf numFmtId="168" fontId="38" fillId="0" borderId="10" xfId="70" applyNumberFormat="1" applyFont="1" applyFill="1" applyBorder="1" applyAlignment="1">
      <alignment horizontal="right" vertical="center"/>
      <protection/>
    </xf>
    <xf numFmtId="166" fontId="38" fillId="0" borderId="10" xfId="69" applyNumberFormat="1" applyFont="1" applyFill="1" applyBorder="1" applyAlignment="1">
      <alignment vertical="center"/>
      <protection/>
    </xf>
    <xf numFmtId="168" fontId="38" fillId="0" borderId="10" xfId="70" applyNumberFormat="1" applyFont="1" applyFill="1" applyBorder="1" applyAlignment="1">
      <alignment horizontal="center" vertical="center"/>
      <protection/>
    </xf>
    <xf numFmtId="166" fontId="37" fillId="0" borderId="0" xfId="69" applyNumberFormat="1" applyFont="1" applyAlignment="1">
      <alignment horizontal="left"/>
      <protection/>
    </xf>
    <xf numFmtId="166" fontId="37" fillId="0" borderId="0" xfId="69" applyNumberFormat="1" applyFont="1">
      <alignment/>
      <protection/>
    </xf>
    <xf numFmtId="166" fontId="37" fillId="0" borderId="0" xfId="69" applyNumberFormat="1" applyFont="1" applyAlignment="1">
      <alignment horizontal="right"/>
      <protection/>
    </xf>
    <xf numFmtId="166" fontId="38" fillId="0" borderId="0" xfId="69" applyNumberFormat="1" applyFont="1" applyFill="1" applyBorder="1" applyAlignment="1">
      <alignment horizontal="left"/>
      <protection/>
    </xf>
    <xf numFmtId="166" fontId="37" fillId="0" borderId="0" xfId="70" applyNumberFormat="1" applyFont="1">
      <alignment/>
      <protection/>
    </xf>
    <xf numFmtId="166" fontId="37" fillId="0" borderId="0" xfId="70" applyNumberFormat="1" applyFont="1" applyAlignment="1">
      <alignment horizontal="right"/>
      <protection/>
    </xf>
    <xf numFmtId="164" fontId="23" fillId="0" borderId="0" xfId="64" applyFont="1" applyAlignment="1">
      <alignment horizontal="center"/>
      <protection/>
    </xf>
    <xf numFmtId="164" fontId="23" fillId="0" borderId="0" xfId="64" applyFont="1">
      <alignment/>
      <protection/>
    </xf>
    <xf numFmtId="164" fontId="23" fillId="0" borderId="10" xfId="64" applyFont="1" applyBorder="1" applyAlignment="1">
      <alignment horizontal="center" vertical="center"/>
      <protection/>
    </xf>
    <xf numFmtId="164" fontId="23" fillId="0" borderId="12" xfId="64" applyFont="1" applyBorder="1" applyAlignment="1">
      <alignment horizontal="center" vertical="center"/>
      <protection/>
    </xf>
    <xf numFmtId="164" fontId="23" fillId="0" borderId="10" xfId="64" applyFont="1" applyBorder="1" applyAlignment="1">
      <alignment horizontal="center"/>
      <protection/>
    </xf>
    <xf numFmtId="164" fontId="39" fillId="0" borderId="15" xfId="64" applyFont="1" applyBorder="1">
      <alignment/>
      <protection/>
    </xf>
    <xf numFmtId="164" fontId="39" fillId="0" borderId="13" xfId="64" applyFont="1" applyBorder="1" applyAlignment="1">
      <alignment horizontal="center"/>
      <protection/>
    </xf>
    <xf numFmtId="164" fontId="23" fillId="0" borderId="12" xfId="64" applyFont="1" applyBorder="1">
      <alignment/>
      <protection/>
    </xf>
    <xf numFmtId="164" fontId="23" fillId="0" borderId="10" xfId="64" applyFont="1" applyBorder="1">
      <alignment/>
      <protection/>
    </xf>
    <xf numFmtId="164" fontId="23" fillId="0" borderId="10" xfId="64" applyFont="1" applyBorder="1" applyAlignment="1">
      <alignment horizontal="right"/>
      <protection/>
    </xf>
    <xf numFmtId="169" fontId="23" fillId="0" borderId="10" xfId="51" applyNumberFormat="1" applyFont="1" applyFill="1" applyBorder="1" applyAlignment="1" applyProtection="1">
      <alignment/>
      <protection/>
    </xf>
    <xf numFmtId="164" fontId="36" fillId="0" borderId="12" xfId="64" applyFont="1" applyBorder="1">
      <alignment/>
      <protection/>
    </xf>
    <xf numFmtId="164" fontId="36" fillId="0" borderId="10" xfId="64" applyFont="1" applyBorder="1">
      <alignment/>
      <protection/>
    </xf>
    <xf numFmtId="169" fontId="36" fillId="0" borderId="10" xfId="51" applyNumberFormat="1" applyFont="1" applyFill="1" applyBorder="1" applyAlignment="1" applyProtection="1">
      <alignment/>
      <protection/>
    </xf>
    <xf numFmtId="164" fontId="26" fillId="0" borderId="0" xfId="64" applyFont="1" applyAlignment="1">
      <alignment horizontal="center"/>
      <protection/>
    </xf>
    <xf numFmtId="164" fontId="16" fillId="0" borderId="0" xfId="64">
      <alignment/>
      <protection/>
    </xf>
    <xf numFmtId="169" fontId="1" fillId="0" borderId="0" xfId="51" applyNumberFormat="1" applyFill="1" applyBorder="1" applyAlignment="1" applyProtection="1">
      <alignment/>
      <protection/>
    </xf>
    <xf numFmtId="164" fontId="23" fillId="0" borderId="10" xfId="68" applyFont="1" applyBorder="1" applyAlignment="1">
      <alignment horizontal="center" vertical="center"/>
      <protection/>
    </xf>
    <xf numFmtId="164" fontId="26" fillId="0" borderId="0" xfId="64" applyFont="1">
      <alignment/>
      <protection/>
    </xf>
    <xf numFmtId="164" fontId="31" fillId="0" borderId="13" xfId="68" applyFont="1" applyBorder="1" applyAlignment="1">
      <alignment horizontal="center" vertical="center" wrapText="1"/>
      <protection/>
    </xf>
    <xf numFmtId="164" fontId="31" fillId="0" borderId="13" xfId="68" applyFont="1" applyBorder="1" applyAlignment="1">
      <alignment horizontal="center" vertical="center"/>
      <protection/>
    </xf>
    <xf numFmtId="164" fontId="16" fillId="0" borderId="0" xfId="64" applyAlignment="1">
      <alignment horizontal="center"/>
      <protection/>
    </xf>
    <xf numFmtId="164" fontId="31" fillId="0" borderId="10" xfId="68" applyFont="1" applyBorder="1" applyAlignment="1">
      <alignment horizontal="center"/>
      <protection/>
    </xf>
    <xf numFmtId="164" fontId="31" fillId="0" borderId="10" xfId="68" applyFont="1" applyBorder="1" applyAlignment="1">
      <alignment wrapText="1"/>
      <protection/>
    </xf>
    <xf numFmtId="166" fontId="31" fillId="0" borderId="10" xfId="68" applyNumberFormat="1" applyFont="1" applyBorder="1">
      <alignment/>
      <protection/>
    </xf>
    <xf numFmtId="164" fontId="40" fillId="0" borderId="0" xfId="64" applyFont="1">
      <alignment/>
      <protection/>
    </xf>
    <xf numFmtId="164" fontId="30" fillId="0" borderId="10" xfId="68" applyFont="1" applyBorder="1" applyAlignment="1">
      <alignment horizontal="center"/>
      <protection/>
    </xf>
    <xf numFmtId="164" fontId="0" fillId="0" borderId="10" xfId="68" applyFont="1" applyBorder="1" applyAlignment="1">
      <alignment horizontal="right" wrapText="1"/>
      <protection/>
    </xf>
    <xf numFmtId="166" fontId="30" fillId="0" borderId="10" xfId="68" applyNumberFormat="1" applyFont="1" applyBorder="1">
      <alignment/>
      <protection/>
    </xf>
    <xf numFmtId="166" fontId="0" fillId="0" borderId="10" xfId="68" applyNumberFormat="1" applyFont="1" applyBorder="1">
      <alignment/>
      <protection/>
    </xf>
    <xf numFmtId="164" fontId="30" fillId="0" borderId="10" xfId="68" applyFont="1" applyFill="1" applyBorder="1" applyAlignment="1">
      <alignment horizontal="center"/>
      <protection/>
    </xf>
    <xf numFmtId="164" fontId="31" fillId="0" borderId="10" xfId="68" applyFont="1" applyFill="1" applyBorder="1" applyAlignment="1">
      <alignment wrapText="1"/>
      <protection/>
    </xf>
    <xf numFmtId="166" fontId="31" fillId="0" borderId="10" xfId="68" applyNumberFormat="1" applyFont="1" applyFill="1" applyBorder="1">
      <alignment/>
      <protection/>
    </xf>
    <xf numFmtId="164" fontId="16" fillId="0" borderId="0" xfId="64" applyFill="1">
      <alignment/>
      <protection/>
    </xf>
    <xf numFmtId="164" fontId="27" fillId="0" borderId="10" xfId="0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right" vertical="center" wrapText="1"/>
    </xf>
    <xf numFmtId="164" fontId="16" fillId="0" borderId="0" xfId="64" applyFont="1" applyAlignment="1">
      <alignment horizontal="right"/>
      <protection/>
    </xf>
    <xf numFmtId="164" fontId="16" fillId="0" borderId="10" xfId="64" applyFont="1" applyBorder="1">
      <alignment/>
      <protection/>
    </xf>
    <xf numFmtId="164" fontId="23" fillId="0" borderId="10" xfId="61" applyFont="1" applyBorder="1" applyAlignment="1">
      <alignment horizontal="center" vertical="center" wrapText="1"/>
      <protection/>
    </xf>
    <xf numFmtId="164" fontId="23" fillId="0" borderId="10" xfId="70" applyFont="1" applyBorder="1" applyAlignment="1">
      <alignment horizontal="center"/>
      <protection/>
    </xf>
    <xf numFmtId="164" fontId="23" fillId="0" borderId="10" xfId="64" applyFont="1" applyFill="1" applyBorder="1" applyAlignment="1">
      <alignment horizontal="center" vertical="top" wrapText="1"/>
      <protection/>
    </xf>
    <xf numFmtId="164" fontId="36" fillId="0" borderId="10" xfId="61" applyFont="1" applyBorder="1" applyAlignment="1">
      <alignment horizontal="left" vertical="center" wrapText="1"/>
      <protection/>
    </xf>
    <xf numFmtId="166" fontId="36" fillId="0" borderId="10" xfId="69" applyNumberFormat="1" applyFont="1" applyFill="1" applyBorder="1">
      <alignment/>
      <protection/>
    </xf>
    <xf numFmtId="164" fontId="23" fillId="0" borderId="10" xfId="61" applyFont="1" applyBorder="1" applyAlignment="1">
      <alignment horizontal="right" vertical="center" wrapText="1"/>
      <protection/>
    </xf>
    <xf numFmtId="166" fontId="23" fillId="0" borderId="10" xfId="69" applyNumberFormat="1" applyFont="1" applyFill="1" applyBorder="1">
      <alignment/>
      <protection/>
    </xf>
    <xf numFmtId="164" fontId="16" fillId="0" borderId="0" xfId="64" applyAlignment="1">
      <alignment vertical="center"/>
      <protection/>
    </xf>
    <xf numFmtId="166" fontId="36" fillId="0" borderId="10" xfId="70" applyNumberFormat="1" applyFont="1" applyFill="1" applyBorder="1" applyAlignment="1">
      <alignment vertical="center"/>
      <protection/>
    </xf>
    <xf numFmtId="164" fontId="1" fillId="0" borderId="0" xfId="64" applyFont="1">
      <alignment/>
      <protection/>
    </xf>
    <xf numFmtId="164" fontId="1" fillId="0" borderId="0" xfId="64" applyFont="1" applyAlignment="1">
      <alignment horizontal="right"/>
      <protection/>
    </xf>
    <xf numFmtId="164" fontId="1" fillId="0" borderId="10" xfId="64" applyFont="1" applyBorder="1">
      <alignment/>
      <protection/>
    </xf>
    <xf numFmtId="164" fontId="27" fillId="0" borderId="10" xfId="64" applyFont="1" applyBorder="1" applyAlignment="1">
      <alignment horizontal="center"/>
      <protection/>
    </xf>
    <xf numFmtId="164" fontId="23" fillId="0" borderId="10" xfId="61" applyFont="1" applyBorder="1" applyAlignment="1">
      <alignment horizontal="left" vertical="top" wrapText="1"/>
      <protection/>
    </xf>
    <xf numFmtId="166" fontId="23" fillId="0" borderId="10" xfId="70" applyNumberFormat="1" applyFont="1" applyFill="1" applyBorder="1">
      <alignment/>
      <protection/>
    </xf>
    <xf numFmtId="164" fontId="23" fillId="0" borderId="10" xfId="70" applyFont="1" applyBorder="1" applyAlignment="1">
      <alignment horizontal="right"/>
      <protection/>
    </xf>
    <xf numFmtId="164" fontId="23" fillId="0" borderId="10" xfId="61" applyFont="1" applyBorder="1" applyAlignment="1">
      <alignment horizontal="right" vertical="top" wrapText="1"/>
      <protection/>
    </xf>
    <xf numFmtId="164" fontId="36" fillId="0" borderId="10" xfId="61" applyFont="1" applyBorder="1">
      <alignment/>
      <protection/>
    </xf>
    <xf numFmtId="169" fontId="23" fillId="0" borderId="0" xfId="51" applyNumberFormat="1" applyFont="1" applyFill="1" applyBorder="1" applyAlignment="1" applyProtection="1">
      <alignment horizontal="center" vertical="center"/>
      <protection/>
    </xf>
    <xf numFmtId="169" fontId="23" fillId="0" borderId="0" xfId="51" applyNumberFormat="1" applyFont="1" applyFill="1" applyBorder="1" applyAlignment="1" applyProtection="1">
      <alignment horizontal="right" vertical="center"/>
      <protection/>
    </xf>
    <xf numFmtId="169" fontId="23" fillId="0" borderId="10" xfId="51" applyNumberFormat="1" applyFont="1" applyFill="1" applyBorder="1" applyAlignment="1" applyProtection="1">
      <alignment horizontal="center" vertical="center"/>
      <protection/>
    </xf>
    <xf numFmtId="164" fontId="23" fillId="0" borderId="0" xfId="64" applyFont="1" applyAlignment="1">
      <alignment horizontal="center" vertical="center"/>
      <protection/>
    </xf>
    <xf numFmtId="164" fontId="23" fillId="0" borderId="10" xfId="64" applyFont="1" applyBorder="1" applyAlignment="1">
      <alignment vertical="center" wrapText="1"/>
      <protection/>
    </xf>
    <xf numFmtId="169" fontId="23" fillId="0" borderId="10" xfId="51" applyNumberFormat="1" applyFont="1" applyFill="1" applyBorder="1" applyAlignment="1" applyProtection="1">
      <alignment horizontal="center" vertical="center" wrapText="1"/>
      <protection/>
    </xf>
    <xf numFmtId="164" fontId="23" fillId="0" borderId="10" xfId="64" applyFont="1" applyBorder="1" applyAlignment="1">
      <alignment horizontal="center" vertical="center" wrapText="1"/>
      <protection/>
    </xf>
    <xf numFmtId="164" fontId="41" fillId="0" borderId="10" xfId="64" applyFont="1" applyBorder="1" applyAlignment="1">
      <alignment vertical="center" wrapText="1"/>
      <protection/>
    </xf>
    <xf numFmtId="164" fontId="36" fillId="0" borderId="10" xfId="64" applyFont="1" applyBorder="1" applyAlignment="1">
      <alignment vertical="center" wrapText="1"/>
      <protection/>
    </xf>
    <xf numFmtId="164" fontId="1" fillId="0" borderId="0" xfId="64" applyFont="1" applyBorder="1" applyAlignment="1">
      <alignment horizontal="center"/>
      <protection/>
    </xf>
    <xf numFmtId="164" fontId="1" fillId="0" borderId="0" xfId="64" applyFont="1" applyBorder="1">
      <alignment/>
      <protection/>
    </xf>
    <xf numFmtId="169" fontId="23" fillId="0" borderId="0" xfId="51" applyNumberFormat="1" applyFont="1" applyFill="1" applyBorder="1" applyAlignment="1" applyProtection="1">
      <alignment/>
      <protection/>
    </xf>
    <xf numFmtId="169" fontId="23" fillId="0" borderId="0" xfId="51" applyNumberFormat="1" applyFont="1" applyFill="1" applyBorder="1" applyAlignment="1" applyProtection="1">
      <alignment horizontal="right"/>
      <protection/>
    </xf>
    <xf numFmtId="164" fontId="36" fillId="0" borderId="10" xfId="64" applyFont="1" applyBorder="1" applyAlignment="1">
      <alignment horizontal="center" vertical="center" wrapText="1"/>
      <protection/>
    </xf>
    <xf numFmtId="169" fontId="36" fillId="0" borderId="10" xfId="51" applyNumberFormat="1" applyFont="1" applyFill="1" applyBorder="1" applyAlignment="1" applyProtection="1">
      <alignment horizontal="center" vertical="center" wrapText="1"/>
      <protection/>
    </xf>
    <xf numFmtId="164" fontId="25" fillId="0" borderId="0" xfId="64" applyFont="1" applyBorder="1" applyAlignment="1">
      <alignment horizontal="center" vertical="center" wrapText="1"/>
      <protection/>
    </xf>
    <xf numFmtId="164" fontId="24" fillId="0" borderId="0" xfId="64" applyFont="1" applyBorder="1" applyAlignment="1">
      <alignment vertical="center" wrapText="1"/>
      <protection/>
    </xf>
    <xf numFmtId="164" fontId="23" fillId="0" borderId="10" xfId="64" applyFont="1" applyBorder="1" applyAlignment="1">
      <alignment horizontal="left" vertical="center" wrapText="1"/>
      <protection/>
    </xf>
    <xf numFmtId="169" fontId="23" fillId="0" borderId="10" xfId="51" applyNumberFormat="1" applyFont="1" applyFill="1" applyBorder="1" applyAlignment="1" applyProtection="1">
      <alignment horizontal="right" vertical="center" wrapText="1"/>
      <protection/>
    </xf>
    <xf numFmtId="164" fontId="42" fillId="0" borderId="10" xfId="64" applyFont="1" applyBorder="1" applyAlignment="1">
      <alignment vertical="center" wrapText="1"/>
      <protection/>
    </xf>
    <xf numFmtId="164" fontId="43" fillId="0" borderId="0" xfId="64" applyFont="1" applyBorder="1" applyAlignment="1">
      <alignment vertical="center" wrapText="1"/>
      <protection/>
    </xf>
    <xf numFmtId="164" fontId="23" fillId="0" borderId="0" xfId="64" applyFont="1" applyBorder="1">
      <alignment/>
      <protection/>
    </xf>
    <xf numFmtId="164" fontId="23" fillId="0" borderId="10" xfId="64" applyFont="1" applyBorder="1" applyAlignment="1">
      <alignment horizontal="right" vertical="center" wrapText="1"/>
      <protection/>
    </xf>
    <xf numFmtId="164" fontId="42" fillId="0" borderId="10" xfId="64" applyFont="1" applyBorder="1" applyAlignment="1">
      <alignment horizontal="right" vertical="center" wrapText="1"/>
      <protection/>
    </xf>
    <xf numFmtId="164" fontId="44" fillId="0" borderId="0" xfId="64" applyFont="1" applyAlignment="1">
      <alignment horizontal="center" vertical="center"/>
      <protection/>
    </xf>
    <xf numFmtId="164" fontId="45" fillId="0" borderId="0" xfId="64" applyFont="1" applyAlignment="1">
      <alignment horizontal="right" vertical="center"/>
      <protection/>
    </xf>
    <xf numFmtId="164" fontId="26" fillId="0" borderId="0" xfId="64" applyFont="1" applyAlignment="1">
      <alignment horizontal="right"/>
      <protection/>
    </xf>
    <xf numFmtId="166" fontId="23" fillId="0" borderId="10" xfId="64" applyNumberFormat="1" applyFont="1" applyBorder="1" applyAlignment="1">
      <alignment horizontal="right" vertical="center" wrapText="1"/>
      <protection/>
    </xf>
    <xf numFmtId="164" fontId="23" fillId="0" borderId="0" xfId="64" applyFont="1" applyAlignment="1">
      <alignment horizontal="right" vertical="center"/>
      <protection/>
    </xf>
    <xf numFmtId="164" fontId="23" fillId="0" borderId="10" xfId="64" applyFont="1" applyBorder="1" applyAlignment="1">
      <alignment vertical="top" wrapText="1"/>
      <protection/>
    </xf>
    <xf numFmtId="164" fontId="36" fillId="0" borderId="10" xfId="64" applyFont="1" applyBorder="1" applyAlignment="1">
      <alignment horizontal="justify" vertical="center" wrapText="1"/>
      <protection/>
    </xf>
    <xf numFmtId="164" fontId="36" fillId="0" borderId="10" xfId="64" applyFont="1" applyFill="1" applyBorder="1" applyAlignment="1">
      <alignment horizontal="justify" vertical="center" wrapText="1"/>
      <protection/>
    </xf>
    <xf numFmtId="165" fontId="27" fillId="0" borderId="10" xfId="51" applyFont="1" applyFill="1" applyBorder="1" applyAlignment="1" applyProtection="1">
      <alignment horizontal="right" vertical="center" wrapText="1"/>
      <protection/>
    </xf>
    <xf numFmtId="164" fontId="36" fillId="0" borderId="0" xfId="64" applyFont="1">
      <alignment/>
      <protection/>
    </xf>
    <xf numFmtId="169" fontId="36" fillId="0" borderId="10" xfId="51" applyNumberFormat="1" applyFont="1" applyFill="1" applyBorder="1" applyAlignment="1" applyProtection="1">
      <alignment horizontal="right" vertical="center" wrapText="1"/>
      <protection/>
    </xf>
    <xf numFmtId="164" fontId="26" fillId="0" borderId="0" xfId="64" applyFont="1" applyAlignment="1">
      <alignment vertical="center"/>
      <protection/>
    </xf>
    <xf numFmtId="164" fontId="26" fillId="0" borderId="0" xfId="64" applyFont="1" applyAlignment="1">
      <alignment horizontal="right" vertical="center"/>
      <protection/>
    </xf>
    <xf numFmtId="164" fontId="23" fillId="0" borderId="10" xfId="64" applyFont="1" applyFill="1" applyBorder="1" applyAlignment="1">
      <alignment horizontal="center" vertical="center" wrapText="1"/>
      <protection/>
    </xf>
    <xf numFmtId="164" fontId="26" fillId="0" borderId="10" xfId="64" applyFont="1" applyFill="1" applyBorder="1" applyAlignment="1">
      <alignment horizontal="center" vertical="center"/>
      <protection/>
    </xf>
    <xf numFmtId="164" fontId="26" fillId="0" borderId="0" xfId="64" applyFont="1" applyFill="1" applyAlignment="1">
      <alignment horizontal="center" vertical="center"/>
      <protection/>
    </xf>
    <xf numFmtId="164" fontId="26" fillId="0" borderId="0" xfId="64" applyFont="1" applyFill="1" applyAlignment="1">
      <alignment vertical="center"/>
      <protection/>
    </xf>
    <xf numFmtId="166" fontId="36" fillId="0" borderId="10" xfId="64" applyNumberFormat="1" applyFont="1" applyBorder="1" applyAlignment="1">
      <alignment horizontal="right" vertical="center" wrapText="1"/>
      <protection/>
    </xf>
    <xf numFmtId="164" fontId="26" fillId="0" borderId="10" xfId="64" applyFont="1" applyBorder="1" applyAlignment="1">
      <alignment vertical="center"/>
      <protection/>
    </xf>
    <xf numFmtId="164" fontId="46" fillId="0" borderId="10" xfId="64" applyFont="1" applyBorder="1" applyAlignment="1">
      <alignment vertical="center"/>
      <protection/>
    </xf>
    <xf numFmtId="164" fontId="46" fillId="0" borderId="0" xfId="64" applyFont="1" applyAlignment="1">
      <alignment vertical="center"/>
      <protection/>
    </xf>
    <xf numFmtId="164" fontId="47" fillId="0" borderId="0" xfId="64" applyFont="1" applyAlignment="1">
      <alignment horizontal="center" vertical="center"/>
      <protection/>
    </xf>
    <xf numFmtId="164" fontId="48" fillId="0" borderId="10" xfId="64" applyFont="1" applyBorder="1" applyAlignment="1">
      <alignment horizontal="center" vertical="center" wrapText="1"/>
      <protection/>
    </xf>
    <xf numFmtId="164" fontId="47" fillId="0" borderId="10" xfId="64" applyFont="1" applyBorder="1" applyAlignment="1">
      <alignment horizontal="center" vertical="center" wrapText="1"/>
      <protection/>
    </xf>
    <xf numFmtId="164" fontId="48" fillId="0" borderId="10" xfId="64" applyFont="1" applyBorder="1" applyAlignment="1">
      <alignment horizontal="left" vertical="center" wrapText="1"/>
      <protection/>
    </xf>
    <xf numFmtId="164" fontId="47" fillId="0" borderId="10" xfId="64" applyFont="1" applyBorder="1" applyAlignment="1">
      <alignment horizontal="left" vertical="center" wrapText="1"/>
      <protection/>
    </xf>
    <xf numFmtId="164" fontId="1" fillId="0" borderId="0" xfId="67">
      <alignment/>
      <protection/>
    </xf>
    <xf numFmtId="164" fontId="1" fillId="0" borderId="0" xfId="67" applyAlignment="1">
      <alignment wrapText="1"/>
      <protection/>
    </xf>
    <xf numFmtId="164" fontId="1" fillId="0" borderId="0" xfId="67" applyFont="1" applyAlignment="1">
      <alignment horizontal="right"/>
      <protection/>
    </xf>
    <xf numFmtId="164" fontId="1" fillId="0" borderId="10" xfId="67" applyFont="1" applyBorder="1" applyAlignment="1">
      <alignment horizontal="center" vertical="center"/>
      <protection/>
    </xf>
    <xf numFmtId="164" fontId="1" fillId="0" borderId="12" xfId="67" applyBorder="1" applyAlignment="1">
      <alignment wrapText="1"/>
      <protection/>
    </xf>
    <xf numFmtId="164" fontId="48" fillId="0" borderId="15" xfId="64" applyFont="1" applyBorder="1" applyAlignment="1">
      <alignment horizontal="center" vertical="center" wrapText="1"/>
      <protection/>
    </xf>
    <xf numFmtId="164" fontId="48" fillId="0" borderId="13" xfId="64" applyFont="1" applyBorder="1" applyAlignment="1">
      <alignment horizontal="center" vertical="center" wrapText="1"/>
      <protection/>
    </xf>
    <xf numFmtId="164" fontId="48" fillId="0" borderId="10" xfId="64" applyFont="1" applyBorder="1" applyAlignment="1">
      <alignment vertical="center" wrapText="1"/>
      <protection/>
    </xf>
    <xf numFmtId="170" fontId="48" fillId="0" borderId="10" xfId="64" applyNumberFormat="1" applyFont="1" applyBorder="1" applyAlignment="1">
      <alignment horizontal="right" vertical="center"/>
      <protection/>
    </xf>
    <xf numFmtId="164" fontId="47" fillId="0" borderId="10" xfId="64" applyFont="1" applyBorder="1" applyAlignment="1">
      <alignment vertical="center" wrapText="1"/>
      <protection/>
    </xf>
    <xf numFmtId="170" fontId="47" fillId="0" borderId="10" xfId="64" applyNumberFormat="1" applyFont="1" applyBorder="1" applyAlignment="1">
      <alignment horizontal="right" vertical="center"/>
      <protection/>
    </xf>
    <xf numFmtId="164" fontId="48" fillId="0" borderId="10" xfId="64" applyFont="1" applyBorder="1" applyAlignment="1">
      <alignment horizontal="left" vertical="center" wrapText="1" indent="1"/>
      <protection/>
    </xf>
    <xf numFmtId="164" fontId="48" fillId="0" borderId="11" xfId="64" applyFont="1" applyBorder="1" applyAlignment="1">
      <alignment horizontal="center" vertical="center" wrapText="1"/>
      <protection/>
    </xf>
    <xf numFmtId="164" fontId="47" fillId="0" borderId="11" xfId="64" applyFont="1" applyBorder="1" applyAlignment="1">
      <alignment vertical="center" wrapText="1"/>
      <protection/>
    </xf>
    <xf numFmtId="170" fontId="47" fillId="0" borderId="11" xfId="64" applyNumberFormat="1" applyFont="1" applyBorder="1" applyAlignment="1">
      <alignment horizontal="right" vertical="center"/>
      <protection/>
    </xf>
    <xf numFmtId="170" fontId="25" fillId="0" borderId="10" xfId="67" applyNumberFormat="1" applyFont="1" applyBorder="1" applyAlignment="1">
      <alignment horizontal="right"/>
      <protection/>
    </xf>
    <xf numFmtId="164" fontId="24" fillId="0" borderId="0" xfId="63" applyFont="1" applyFill="1">
      <alignment/>
      <protection/>
    </xf>
    <xf numFmtId="164" fontId="24" fillId="0" borderId="0" xfId="63" applyFont="1" applyFill="1" applyAlignment="1">
      <alignment horizontal="center"/>
      <protection/>
    </xf>
    <xf numFmtId="164" fontId="24" fillId="0" borderId="0" xfId="63" applyFont="1" applyFill="1" applyAlignment="1">
      <alignment horizontal="right"/>
      <protection/>
    </xf>
    <xf numFmtId="169" fontId="25" fillId="0" borderId="10" xfId="53" applyNumberFormat="1" applyFont="1" applyFill="1" applyBorder="1" applyAlignment="1" applyProtection="1">
      <alignment horizontal="center" vertical="center" wrapText="1"/>
      <protection/>
    </xf>
    <xf numFmtId="169" fontId="25" fillId="0" borderId="10" xfId="53" applyNumberFormat="1" applyFont="1" applyFill="1" applyBorder="1" applyAlignment="1" applyProtection="1">
      <alignment horizontal="center"/>
      <protection/>
    </xf>
    <xf numFmtId="169" fontId="25" fillId="0" borderId="14" xfId="53" applyNumberFormat="1" applyFont="1" applyFill="1" applyBorder="1" applyAlignment="1" applyProtection="1">
      <alignment horizontal="center"/>
      <protection/>
    </xf>
    <xf numFmtId="169" fontId="25" fillId="0" borderId="0" xfId="53" applyNumberFormat="1" applyFont="1" applyFill="1" applyBorder="1" applyAlignment="1" applyProtection="1">
      <alignment horizontal="center"/>
      <protection/>
    </xf>
    <xf numFmtId="169" fontId="25" fillId="0" borderId="10" xfId="53" applyNumberFormat="1" applyFont="1" applyFill="1" applyBorder="1" applyAlignment="1" applyProtection="1">
      <alignment horizontal="center" vertical="center"/>
      <protection/>
    </xf>
    <xf numFmtId="164" fontId="24" fillId="0" borderId="0" xfId="63" applyFont="1" applyFill="1" applyAlignment="1">
      <alignment vertical="center"/>
      <protection/>
    </xf>
    <xf numFmtId="169" fontId="24" fillId="0" borderId="10" xfId="53" applyNumberFormat="1" applyFont="1" applyFill="1" applyBorder="1" applyAlignment="1" applyProtection="1">
      <alignment/>
      <protection/>
    </xf>
    <xf numFmtId="164" fontId="24" fillId="0" borderId="10" xfId="63" applyFont="1" applyFill="1" applyBorder="1" applyAlignment="1">
      <alignment vertical="center" wrapText="1"/>
      <protection/>
    </xf>
    <xf numFmtId="171" fontId="24" fillId="0" borderId="10" xfId="52" applyNumberFormat="1" applyFont="1" applyFill="1" applyBorder="1" applyAlignment="1" applyProtection="1">
      <alignment vertical="center"/>
      <protection/>
    </xf>
    <xf numFmtId="171" fontId="25" fillId="0" borderId="10" xfId="52" applyNumberFormat="1" applyFont="1" applyFill="1" applyBorder="1" applyAlignment="1" applyProtection="1">
      <alignment horizontal="center" vertical="center"/>
      <protection/>
    </xf>
    <xf numFmtId="164" fontId="24" fillId="0" borderId="10" xfId="63" applyFont="1" applyFill="1" applyBorder="1" applyAlignment="1">
      <alignment horizontal="left" vertical="center" wrapText="1"/>
      <protection/>
    </xf>
    <xf numFmtId="164" fontId="25" fillId="0" borderId="14" xfId="63" applyFont="1" applyFill="1" applyBorder="1" applyAlignment="1">
      <alignment horizontal="center" vertical="center" wrapText="1"/>
      <protection/>
    </xf>
    <xf numFmtId="171" fontId="25" fillId="0" borderId="10" xfId="52" applyNumberFormat="1" applyFont="1" applyFill="1" applyBorder="1" applyAlignment="1" applyProtection="1">
      <alignment vertical="center"/>
      <protection/>
    </xf>
    <xf numFmtId="164" fontId="25" fillId="0" borderId="14" xfId="63" applyFont="1" applyFill="1" applyBorder="1" applyAlignment="1">
      <alignment vertical="center" wrapText="1"/>
      <protection/>
    </xf>
    <xf numFmtId="164" fontId="0" fillId="0" borderId="0" xfId="66">
      <alignment/>
      <protection/>
    </xf>
    <xf numFmtId="164" fontId="24" fillId="0" borderId="0" xfId="66" applyFont="1" applyFill="1" applyBorder="1" applyAlignment="1">
      <alignment horizontal="center" vertical="top" wrapText="1"/>
      <protection/>
    </xf>
    <xf numFmtId="164" fontId="0" fillId="0" borderId="0" xfId="66" applyFill="1" applyAlignment="1">
      <alignment horizontal="right"/>
      <protection/>
    </xf>
    <xf numFmtId="164" fontId="0" fillId="0" borderId="0" xfId="66" applyFill="1">
      <alignment/>
      <protection/>
    </xf>
    <xf numFmtId="164" fontId="0" fillId="0" borderId="10" xfId="66" applyFill="1" applyBorder="1">
      <alignment/>
      <protection/>
    </xf>
    <xf numFmtId="164" fontId="33" fillId="0" borderId="10" xfId="66" applyFont="1" applyFill="1" applyBorder="1" applyAlignment="1">
      <alignment horizontal="center"/>
      <protection/>
    </xf>
    <xf numFmtId="164" fontId="24" fillId="0" borderId="10" xfId="66" applyFont="1" applyFill="1" applyBorder="1" applyAlignment="1">
      <alignment horizontal="center" vertical="top" wrapText="1"/>
      <protection/>
    </xf>
    <xf numFmtId="164" fontId="25" fillId="0" borderId="10" xfId="66" applyFont="1" applyFill="1" applyBorder="1" applyAlignment="1">
      <alignment horizontal="center" vertical="top" wrapText="1"/>
      <protection/>
    </xf>
    <xf numFmtId="164" fontId="1" fillId="0" borderId="10" xfId="66" applyFont="1" applyFill="1" applyBorder="1" applyAlignment="1">
      <alignment horizontal="center" vertical="top" wrapText="1"/>
      <protection/>
    </xf>
    <xf numFmtId="164" fontId="24" fillId="0" borderId="10" xfId="66" applyFont="1" applyFill="1" applyBorder="1" applyAlignment="1">
      <alignment horizontal="left" vertical="top" wrapText="1"/>
      <protection/>
    </xf>
    <xf numFmtId="166" fontId="24" fillId="0" borderId="10" xfId="66" applyNumberFormat="1" applyFont="1" applyFill="1" applyBorder="1" applyAlignment="1">
      <alignment horizontal="right" vertical="top" wrapText="1"/>
      <protection/>
    </xf>
    <xf numFmtId="164" fontId="24" fillId="0" borderId="10" xfId="66" applyFont="1" applyFill="1" applyBorder="1" applyAlignment="1">
      <alignment horizontal="right" vertical="top" wrapText="1"/>
      <protection/>
    </xf>
    <xf numFmtId="164" fontId="25" fillId="0" borderId="10" xfId="66" applyFont="1" applyFill="1" applyBorder="1" applyAlignment="1">
      <alignment horizontal="left" vertical="top" wrapText="1"/>
      <protection/>
    </xf>
    <xf numFmtId="164" fontId="25" fillId="0" borderId="10" xfId="66" applyFont="1" applyFill="1" applyBorder="1" applyAlignment="1">
      <alignment horizontal="right" vertical="top" wrapText="1"/>
      <protection/>
    </xf>
    <xf numFmtId="166" fontId="25" fillId="0" borderId="10" xfId="66" applyNumberFormat="1" applyFont="1" applyFill="1" applyBorder="1" applyAlignment="1">
      <alignment horizontal="right" vertical="top" wrapText="1"/>
      <protection/>
    </xf>
  </cellXfs>
  <cellStyles count="6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" xfId="20"/>
    <cellStyle name="2. jelölőszín" xfId="21"/>
    <cellStyle name="20% - 1. jelölőszín" xfId="22"/>
    <cellStyle name="20% - 2. jelölőszín" xfId="23"/>
    <cellStyle name="20% - 3. jelölőszín" xfId="24"/>
    <cellStyle name="20% - 4. jelölőszín" xfId="25"/>
    <cellStyle name="20% - 5. jelölőszín" xfId="26"/>
    <cellStyle name="20% - 6. jelölőszín" xfId="27"/>
    <cellStyle name="3. jelölőszín" xfId="28"/>
    <cellStyle name="4. jelölőszín" xfId="29"/>
    <cellStyle name="40% - 1. jelölőszín" xfId="30"/>
    <cellStyle name="40% - 2. jelölőszín" xfId="31"/>
    <cellStyle name="40% - 3. jelölőszín" xfId="32"/>
    <cellStyle name="40% - 4. jelölőszín" xfId="33"/>
    <cellStyle name="40% - 5. jelölőszín" xfId="34"/>
    <cellStyle name="40% - 6. jelölőszín" xfId="35"/>
    <cellStyle name="5. jelölőszín" xfId="36"/>
    <cellStyle name="6. jelölőszín" xfId="37"/>
    <cellStyle name="60% - 1. jelölőszín" xfId="38"/>
    <cellStyle name="60% - 2. jelölőszín" xfId="39"/>
    <cellStyle name="60% - 3. jelölőszín" xfId="40"/>
    <cellStyle name="60% - 4. jelölőszín" xfId="41"/>
    <cellStyle name="60% - 5. jelölőszín" xfId="42"/>
    <cellStyle name="60% - 6. jelölőszín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" xfId="50"/>
    <cellStyle name="Ezres 2" xfId="51"/>
    <cellStyle name="Ezres 2 2" xfId="52"/>
    <cellStyle name="Ezres 3 2" xfId="53"/>
    <cellStyle name="Figyelmeztetés" xfId="54"/>
    <cellStyle name="Hivatkozott cella" xfId="55"/>
    <cellStyle name="Jegyzet" xfId="56"/>
    <cellStyle name="Jó" xfId="57"/>
    <cellStyle name="Kimenet" xfId="58"/>
    <cellStyle name="Magyarázó szöveg" xfId="59"/>
    <cellStyle name="Normál 2" xfId="60"/>
    <cellStyle name="Normál 2 2" xfId="61"/>
    <cellStyle name="Normál 2 3" xfId="62"/>
    <cellStyle name="Normál 2 4" xfId="63"/>
    <cellStyle name="Normál 3" xfId="64"/>
    <cellStyle name="Normál 4" xfId="65"/>
    <cellStyle name="Normál 5 2" xfId="66"/>
    <cellStyle name="Normál_2012. évi költségvetés II. forduló testületi előterjesztés VÉGLEGES_Adósságot keletkeztető ügylet" xfId="67"/>
    <cellStyle name="Normál_6.sz.mellékletN" xfId="68"/>
    <cellStyle name="Normál_Munka1 2" xfId="69"/>
    <cellStyle name="Normál_Vagyon" xfId="70"/>
    <cellStyle name="Rossz" xfId="71"/>
    <cellStyle name="Semleges" xfId="72"/>
    <cellStyle name="Számítás" xfId="73"/>
    <cellStyle name="Összesen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rosne\Local%20Settings\Temp\Users\tkatonaandrea\Desktop\Documents\2016\2016.k&#246;lts&#233;gvet&#233;s\Oroszi-mell&#233;kle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tonaandrea\Desktop\Documents\2016\2016.k&#246;lts&#233;gvet&#233;s\NOSZLOP\Users\tkatonaandrea\Desktop\Documents\2016\2016.k&#246;lts&#233;gvet&#233;s\Oroszi-mell&#233;klet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tonaandrea\Desktop\Documents\2017\2017.&#233;vi%20k&#246;lts&#233;gvet&#233;s\Noszlop\2017.ktg.rendelet%20m&#243;dos&#237;t&#225;s%2012.h&#243;\4.%201.%20Noszlop%202017.%20&#233;vi%20elemi%20ktgvet&#233;s%20m&#243;d.12.....-mell&#233;kletek%20s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tonaandrea\Desktop\Documents\2017\2017.&#233;vi%20k&#246;lts&#233;gvet&#233;s\Noszlop\2017.02.15.test.anyag\Noszlop%202017.%20&#233;vi%20elemi%20ktgvet&#233;s%20-mell&#233;kletek%20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Költségvetési bevételek"/>
      <sheetName val="3.Költségvetési kiadások"/>
      <sheetName val="4.Kötelező,önk.váll.,áll.ig.fa."/>
      <sheetName val="4.Finanszírozási bevételek"/>
      <sheetName val="5.Finanszírozási Kiadások"/>
      <sheetName val="7.Működési"/>
      <sheetName val="6.Felhalmozási"/>
      <sheetName val="7.Tartalék"/>
      <sheetName val="8.Óvoda-Mérleg "/>
      <sheetName val="9. Óvoda-ktgvetési kiad-bev."/>
      <sheetName val="10.Likviditás"/>
      <sheetName val="11.Közvetett tám"/>
      <sheetName val="12.Létszám "/>
      <sheetName val="13.Óvoda-Mérleg"/>
      <sheetName val="14. Óvoda-ktgvetési kiadások"/>
      <sheetName val="15. Óvoda-finansz. bevételek"/>
    </sheetNames>
    <sheetDataSet>
      <sheetData sheetId="2">
        <row r="79">
          <cell r="AG79">
            <v>1300000</v>
          </cell>
        </row>
      </sheetData>
      <sheetData sheetId="10">
        <row r="12">
          <cell r="C12">
            <v>20459950</v>
          </cell>
          <cell r="D12">
            <v>20145341</v>
          </cell>
        </row>
        <row r="13">
          <cell r="C13">
            <v>4608400</v>
          </cell>
          <cell r="D13">
            <v>4539982</v>
          </cell>
        </row>
        <row r="30">
          <cell r="C30">
            <v>4842500</v>
          </cell>
          <cell r="D30">
            <v>1205664</v>
          </cell>
        </row>
        <row r="33">
          <cell r="C33">
            <v>635000</v>
          </cell>
          <cell r="D33">
            <v>0</v>
          </cell>
        </row>
        <row r="35">
          <cell r="D35">
            <v>50000</v>
          </cell>
        </row>
        <row r="36">
          <cell r="D36">
            <v>670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Költségvetési bevételek"/>
      <sheetName val="3.Költségvetési kiadások"/>
      <sheetName val="4.Kötelező,önk.váll.,áll.ig.fa."/>
      <sheetName val="5.Finanszírozási bevételek"/>
      <sheetName val="6.Finanszírozási Kiadások"/>
      <sheetName val="7.Működési"/>
      <sheetName val="8.Felhalmozási"/>
      <sheetName val="9.Tartalék"/>
      <sheetName val="10.Likviditás"/>
      <sheetName val="11.Közvetett tám"/>
      <sheetName val="12.Létszám "/>
      <sheetName val="13.Óvoda-Mérleg"/>
      <sheetName val="14. Óvoda-ktgvetési kiadások"/>
      <sheetName val="15. Óvoda-finansz. bevételek"/>
    </sheetNames>
    <sheetDataSet>
      <sheetData sheetId="0">
        <row r="6">
          <cell r="D6">
            <v>26093947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workbookViewId="0" topLeftCell="A1">
      <pane ySplit="6" topLeftCell="A40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1" width="8.125" style="1" customWidth="1"/>
    <col min="2" max="2" width="61.125" style="1" customWidth="1"/>
    <col min="3" max="4" width="32.875" style="2" customWidth="1"/>
    <col min="5" max="16384" width="9.125" style="1" customWidth="1"/>
  </cols>
  <sheetData>
    <row r="1" spans="1:4" ht="18">
      <c r="A1" s="3"/>
      <c r="B1" s="3"/>
      <c r="C1" s="4"/>
      <c r="D1" s="5" t="s">
        <v>0</v>
      </c>
    </row>
    <row r="2" spans="1:4" ht="18" customHeight="1">
      <c r="A2" s="6" t="s">
        <v>1</v>
      </c>
      <c r="B2" s="6" t="s">
        <v>2</v>
      </c>
      <c r="C2" s="7" t="s">
        <v>3</v>
      </c>
      <c r="D2" s="7" t="s">
        <v>4</v>
      </c>
    </row>
    <row r="3" spans="1:4" s="8" customFormat="1" ht="19.5" customHeight="1">
      <c r="A3" s="6"/>
      <c r="B3" s="6" t="s">
        <v>5</v>
      </c>
      <c r="C3" s="7" t="s">
        <v>6</v>
      </c>
      <c r="D3" s="7" t="s">
        <v>7</v>
      </c>
    </row>
    <row r="4" spans="1:4" s="8" customFormat="1" ht="19.5">
      <c r="A4" s="6"/>
      <c r="B4" s="6"/>
      <c r="C4" s="7"/>
      <c r="D4" s="7"/>
    </row>
    <row r="5" spans="1:4" s="8" customFormat="1" ht="19.5">
      <c r="A5" s="9">
        <v>1</v>
      </c>
      <c r="B5" s="10" t="s">
        <v>8</v>
      </c>
      <c r="C5" s="11">
        <v>949104569</v>
      </c>
      <c r="D5" s="11">
        <v>962002729</v>
      </c>
    </row>
    <row r="6" spans="1:4" s="8" customFormat="1" ht="19.5">
      <c r="A6" s="9">
        <v>2</v>
      </c>
      <c r="B6" s="10" t="s">
        <v>9</v>
      </c>
      <c r="C6" s="11">
        <v>25218377</v>
      </c>
      <c r="D6" s="11">
        <v>20670402</v>
      </c>
    </row>
    <row r="7" spans="1:4" ht="15">
      <c r="A7" s="9">
        <v>3</v>
      </c>
      <c r="B7" s="10" t="s">
        <v>10</v>
      </c>
      <c r="C7" s="11">
        <v>11860066</v>
      </c>
      <c r="D7" s="11">
        <v>336000</v>
      </c>
    </row>
    <row r="8" spans="1:4" ht="15.75">
      <c r="A8" s="9">
        <v>4</v>
      </c>
      <c r="B8" s="12" t="s">
        <v>11</v>
      </c>
      <c r="C8" s="13">
        <v>986183012</v>
      </c>
      <c r="D8" s="13">
        <v>983009131</v>
      </c>
    </row>
    <row r="9" spans="1:4" ht="15">
      <c r="A9" s="9">
        <v>5</v>
      </c>
      <c r="B9" s="10" t="s">
        <v>12</v>
      </c>
      <c r="C9" s="11">
        <v>2210000</v>
      </c>
      <c r="D9" s="11">
        <v>2210000</v>
      </c>
    </row>
    <row r="10" spans="1:4" ht="15">
      <c r="A10" s="9">
        <v>6</v>
      </c>
      <c r="B10" s="10" t="s">
        <v>13</v>
      </c>
      <c r="C10" s="11">
        <v>2210000</v>
      </c>
      <c r="D10" s="11">
        <v>2210000</v>
      </c>
    </row>
    <row r="11" spans="1:4" ht="15.75">
      <c r="A11" s="9">
        <v>7</v>
      </c>
      <c r="B11" s="12" t="s">
        <v>14</v>
      </c>
      <c r="C11" s="13">
        <v>2210000</v>
      </c>
      <c r="D11" s="13">
        <v>2210000</v>
      </c>
    </row>
    <row r="12" spans="1:4" ht="25.5">
      <c r="A12" s="9">
        <v>8</v>
      </c>
      <c r="B12" s="12" t="s">
        <v>15</v>
      </c>
      <c r="C12" s="13">
        <v>988393012</v>
      </c>
      <c r="D12" s="13">
        <v>985219131</v>
      </c>
    </row>
    <row r="13" spans="1:4" ht="15">
      <c r="A13" s="9">
        <v>9</v>
      </c>
      <c r="B13" s="10" t="s">
        <v>16</v>
      </c>
      <c r="C13" s="11">
        <v>0</v>
      </c>
      <c r="D13" s="11">
        <v>5700</v>
      </c>
    </row>
    <row r="14" spans="1:4" ht="15">
      <c r="A14" s="9">
        <v>10</v>
      </c>
      <c r="B14" s="10" t="s">
        <v>17</v>
      </c>
      <c r="C14" s="11">
        <v>500000</v>
      </c>
      <c r="D14" s="11">
        <v>0</v>
      </c>
    </row>
    <row r="15" spans="1:4" ht="15.75">
      <c r="A15" s="9">
        <v>11</v>
      </c>
      <c r="B15" s="12" t="s">
        <v>18</v>
      </c>
      <c r="C15" s="13">
        <v>500000</v>
      </c>
      <c r="D15" s="13">
        <v>5700</v>
      </c>
    </row>
    <row r="16" spans="1:4" ht="15">
      <c r="A16" s="9">
        <v>12</v>
      </c>
      <c r="B16" s="10" t="s">
        <v>19</v>
      </c>
      <c r="C16" s="11">
        <v>35811368</v>
      </c>
      <c r="D16" s="11">
        <v>37863253</v>
      </c>
    </row>
    <row r="17" spans="1:4" ht="15.75">
      <c r="A17" s="9">
        <v>13</v>
      </c>
      <c r="B17" s="12" t="s">
        <v>20</v>
      </c>
      <c r="C17" s="13">
        <v>35811368</v>
      </c>
      <c r="D17" s="13">
        <v>37863253</v>
      </c>
    </row>
    <row r="18" spans="1:4" ht="15.75">
      <c r="A18" s="9">
        <v>14</v>
      </c>
      <c r="B18" s="12" t="s">
        <v>21</v>
      </c>
      <c r="C18" s="13">
        <v>36311368</v>
      </c>
      <c r="D18" s="13">
        <v>37868953</v>
      </c>
    </row>
    <row r="19" spans="1:4" ht="25.5">
      <c r="A19" s="9">
        <v>15</v>
      </c>
      <c r="B19" s="10" t="s">
        <v>22</v>
      </c>
      <c r="C19" s="11">
        <v>1342791</v>
      </c>
      <c r="D19" s="11">
        <v>26133744</v>
      </c>
    </row>
    <row r="20" spans="1:4" ht="25.5">
      <c r="A20" s="9">
        <v>16</v>
      </c>
      <c r="B20" s="10" t="s">
        <v>23</v>
      </c>
      <c r="C20" s="11">
        <v>91615</v>
      </c>
      <c r="D20" s="11">
        <v>317217</v>
      </c>
    </row>
    <row r="21" spans="1:4" ht="25.5">
      <c r="A21" s="9">
        <v>17</v>
      </c>
      <c r="B21" s="10" t="s">
        <v>24</v>
      </c>
      <c r="C21" s="11">
        <v>801719</v>
      </c>
      <c r="D21" s="11">
        <v>22486833</v>
      </c>
    </row>
    <row r="22" spans="1:4" ht="25.5">
      <c r="A22" s="9">
        <v>18</v>
      </c>
      <c r="B22" s="10" t="s">
        <v>25</v>
      </c>
      <c r="C22" s="11">
        <v>449457</v>
      </c>
      <c r="D22" s="11">
        <v>3329694</v>
      </c>
    </row>
    <row r="23" spans="1:4" ht="25.5">
      <c r="A23" s="9">
        <v>19</v>
      </c>
      <c r="B23" s="10" t="s">
        <v>26</v>
      </c>
      <c r="C23" s="11">
        <v>1645568</v>
      </c>
      <c r="D23" s="11">
        <v>944542</v>
      </c>
    </row>
    <row r="24" spans="1:4" ht="38.25">
      <c r="A24" s="9">
        <v>20</v>
      </c>
      <c r="B24" s="10" t="s">
        <v>27</v>
      </c>
      <c r="C24" s="11">
        <v>0</v>
      </c>
      <c r="D24" s="11">
        <v>3000</v>
      </c>
    </row>
    <row r="25" spans="1:4" ht="25.5">
      <c r="A25" s="9">
        <v>21</v>
      </c>
      <c r="B25" s="10" t="s">
        <v>28</v>
      </c>
      <c r="C25" s="11">
        <v>622447</v>
      </c>
      <c r="D25" s="11">
        <v>741340</v>
      </c>
    </row>
    <row r="26" spans="1:4" ht="25.5">
      <c r="A26" s="9">
        <v>22</v>
      </c>
      <c r="B26" s="10" t="s">
        <v>29</v>
      </c>
      <c r="C26" s="11">
        <v>168095</v>
      </c>
      <c r="D26" s="11">
        <v>200202</v>
      </c>
    </row>
    <row r="27" spans="1:4" ht="25.5">
      <c r="A27" s="9">
        <v>23</v>
      </c>
      <c r="B27" s="10" t="s">
        <v>30</v>
      </c>
      <c r="C27" s="11">
        <v>855026</v>
      </c>
      <c r="D27" s="11">
        <v>0</v>
      </c>
    </row>
    <row r="28" spans="1:4" ht="25.5">
      <c r="A28" s="9">
        <v>24</v>
      </c>
      <c r="B28" s="10" t="s">
        <v>31</v>
      </c>
      <c r="C28" s="11">
        <v>8657847</v>
      </c>
      <c r="D28" s="11">
        <v>8452322</v>
      </c>
    </row>
    <row r="29" spans="1:4" ht="15.75">
      <c r="A29" s="9">
        <v>25</v>
      </c>
      <c r="B29" s="12" t="s">
        <v>32</v>
      </c>
      <c r="C29" s="13">
        <v>11646206</v>
      </c>
      <c r="D29" s="13">
        <v>35530608</v>
      </c>
    </row>
    <row r="30" spans="1:4" ht="15">
      <c r="A30" s="9">
        <v>26</v>
      </c>
      <c r="B30" s="10" t="s">
        <v>33</v>
      </c>
      <c r="C30" s="11">
        <v>10957</v>
      </c>
      <c r="D30" s="11">
        <v>0</v>
      </c>
    </row>
    <row r="31" spans="1:4" ht="15">
      <c r="A31" s="9">
        <v>27</v>
      </c>
      <c r="B31" s="10" t="s">
        <v>34</v>
      </c>
      <c r="C31" s="11">
        <v>10957</v>
      </c>
      <c r="D31" s="11">
        <v>0</v>
      </c>
    </row>
    <row r="32" spans="1:4" ht="15">
      <c r="A32" s="9">
        <v>28</v>
      </c>
      <c r="B32" s="10" t="s">
        <v>35</v>
      </c>
      <c r="C32" s="11">
        <v>30000</v>
      </c>
      <c r="D32" s="11">
        <v>30000</v>
      </c>
    </row>
    <row r="33" spans="1:4" ht="15.75">
      <c r="A33" s="9">
        <v>29</v>
      </c>
      <c r="B33" s="12" t="s">
        <v>36</v>
      </c>
      <c r="C33" s="13">
        <v>40957</v>
      </c>
      <c r="D33" s="13">
        <v>30000</v>
      </c>
    </row>
    <row r="34" spans="1:4" ht="15.75">
      <c r="A34" s="9">
        <v>30</v>
      </c>
      <c r="B34" s="12" t="s">
        <v>37</v>
      </c>
      <c r="C34" s="13">
        <v>11687163</v>
      </c>
      <c r="D34" s="13">
        <v>35560608</v>
      </c>
    </row>
    <row r="35" spans="1:4" ht="15">
      <c r="A35" s="9">
        <v>31</v>
      </c>
      <c r="B35" s="10" t="s">
        <v>38</v>
      </c>
      <c r="C35" s="11">
        <v>0</v>
      </c>
      <c r="D35" s="11">
        <v>1045000</v>
      </c>
    </row>
    <row r="36" spans="1:4" ht="25.5">
      <c r="A36" s="9">
        <v>32</v>
      </c>
      <c r="B36" s="12" t="s">
        <v>39</v>
      </c>
      <c r="C36" s="13">
        <v>0</v>
      </c>
      <c r="D36" s="13">
        <v>1045000</v>
      </c>
    </row>
    <row r="37" spans="1:4" ht="15.75">
      <c r="A37" s="9">
        <v>33</v>
      </c>
      <c r="B37" s="12" t="s">
        <v>40</v>
      </c>
      <c r="C37" s="13">
        <v>0</v>
      </c>
      <c r="D37" s="13">
        <v>1045000</v>
      </c>
    </row>
    <row r="38" spans="1:4" ht="15">
      <c r="A38" s="9">
        <v>34</v>
      </c>
      <c r="B38" s="10" t="s">
        <v>41</v>
      </c>
      <c r="C38" s="11">
        <v>104610</v>
      </c>
      <c r="D38" s="11">
        <v>0</v>
      </c>
    </row>
    <row r="39" spans="1:4" ht="15.75">
      <c r="A39" s="9">
        <v>35</v>
      </c>
      <c r="B39" s="12" t="s">
        <v>42</v>
      </c>
      <c r="C39" s="13">
        <v>104610</v>
      </c>
      <c r="D39" s="13">
        <v>0</v>
      </c>
    </row>
    <row r="40" spans="1:4" ht="15.75">
      <c r="A40" s="9">
        <v>36</v>
      </c>
      <c r="B40" s="12" t="s">
        <v>43</v>
      </c>
      <c r="C40" s="13">
        <v>1036496153</v>
      </c>
      <c r="D40" s="13">
        <v>1059693692</v>
      </c>
    </row>
    <row r="41" spans="1:4" ht="15">
      <c r="A41" s="9">
        <v>37</v>
      </c>
      <c r="B41" s="10" t="s">
        <v>44</v>
      </c>
      <c r="C41" s="11">
        <v>821677190</v>
      </c>
      <c r="D41" s="11">
        <v>821677190</v>
      </c>
    </row>
    <row r="42" spans="1:4" ht="25.5">
      <c r="A42" s="9">
        <v>38</v>
      </c>
      <c r="B42" s="10" t="s">
        <v>45</v>
      </c>
      <c r="C42" s="11">
        <v>53822157</v>
      </c>
      <c r="D42" s="11">
        <v>53822157</v>
      </c>
    </row>
    <row r="43" spans="1:4" ht="25.5">
      <c r="A43" s="9">
        <v>39</v>
      </c>
      <c r="B43" s="12" t="s">
        <v>46</v>
      </c>
      <c r="C43" s="13">
        <v>53822157</v>
      </c>
      <c r="D43" s="13">
        <v>53822157</v>
      </c>
    </row>
    <row r="44" spans="1:4" ht="15">
      <c r="A44" s="9">
        <v>40</v>
      </c>
      <c r="B44" s="10" t="s">
        <v>47</v>
      </c>
      <c r="C44" s="11">
        <v>147681075</v>
      </c>
      <c r="D44" s="11">
        <v>136084582</v>
      </c>
    </row>
    <row r="45" spans="1:4" ht="15">
      <c r="A45" s="9">
        <v>41</v>
      </c>
      <c r="B45" s="10" t="s">
        <v>48</v>
      </c>
      <c r="C45" s="11">
        <v>-11596493</v>
      </c>
      <c r="D45" s="11">
        <v>31966248</v>
      </c>
    </row>
    <row r="46" spans="1:4" ht="15.75">
      <c r="A46" s="9">
        <v>42</v>
      </c>
      <c r="B46" s="12" t="s">
        <v>49</v>
      </c>
      <c r="C46" s="13">
        <v>1011583929</v>
      </c>
      <c r="D46" s="13">
        <v>1043550177</v>
      </c>
    </row>
    <row r="47" spans="1:4" ht="25.5">
      <c r="A47" s="9">
        <v>43</v>
      </c>
      <c r="B47" s="10" t="s">
        <v>50</v>
      </c>
      <c r="C47" s="11">
        <v>1416115</v>
      </c>
      <c r="D47" s="11">
        <v>1549900</v>
      </c>
    </row>
    <row r="48" spans="1:4" ht="25.5">
      <c r="A48" s="9">
        <v>44</v>
      </c>
      <c r="B48" s="10" t="s">
        <v>51</v>
      </c>
      <c r="C48" s="11">
        <v>1416115</v>
      </c>
      <c r="D48" s="11">
        <v>1549900</v>
      </c>
    </row>
    <row r="49" spans="1:4" ht="25.5">
      <c r="A49" s="9">
        <v>45</v>
      </c>
      <c r="B49" s="12" t="s">
        <v>52</v>
      </c>
      <c r="C49" s="13">
        <v>1416115</v>
      </c>
      <c r="D49" s="13">
        <v>1549900</v>
      </c>
    </row>
    <row r="50" spans="1:4" ht="15">
      <c r="A50" s="9">
        <v>46</v>
      </c>
      <c r="B50" s="10" t="s">
        <v>53</v>
      </c>
      <c r="C50" s="11">
        <v>1757292</v>
      </c>
      <c r="D50" s="11">
        <v>2517736</v>
      </c>
    </row>
    <row r="51" spans="1:4" ht="25.5">
      <c r="A51" s="9">
        <v>47</v>
      </c>
      <c r="B51" s="12" t="s">
        <v>54</v>
      </c>
      <c r="C51" s="13">
        <v>1757292</v>
      </c>
      <c r="D51" s="13">
        <v>2517736</v>
      </c>
    </row>
    <row r="52" spans="1:4" ht="15.75">
      <c r="A52" s="9">
        <v>48</v>
      </c>
      <c r="B52" s="12" t="s">
        <v>55</v>
      </c>
      <c r="C52" s="13">
        <v>3173407</v>
      </c>
      <c r="D52" s="13">
        <v>4067636</v>
      </c>
    </row>
    <row r="53" spans="1:4" ht="15">
      <c r="A53" s="9">
        <v>49</v>
      </c>
      <c r="B53" s="10" t="s">
        <v>56</v>
      </c>
      <c r="C53" s="11">
        <v>1738817</v>
      </c>
      <c r="D53" s="11">
        <v>1911437</v>
      </c>
    </row>
    <row r="54" spans="1:4" ht="15">
      <c r="A54" s="9">
        <v>50</v>
      </c>
      <c r="B54" s="10" t="s">
        <v>57</v>
      </c>
      <c r="C54" s="11">
        <v>20000000</v>
      </c>
      <c r="D54" s="11">
        <v>10164442</v>
      </c>
    </row>
    <row r="55" spans="1:4" ht="15.75">
      <c r="A55" s="9">
        <v>51</v>
      </c>
      <c r="B55" s="12" t="s">
        <v>58</v>
      </c>
      <c r="C55" s="13">
        <v>21738817</v>
      </c>
      <c r="D55" s="13">
        <v>12075879</v>
      </c>
    </row>
    <row r="56" spans="1:4" ht="15.75">
      <c r="A56" s="9">
        <v>52</v>
      </c>
      <c r="B56" s="12" t="s">
        <v>59</v>
      </c>
      <c r="C56" s="13">
        <v>1036496153</v>
      </c>
      <c r="D56" s="13">
        <v>1059693692</v>
      </c>
    </row>
  </sheetData>
  <sheetProtection selectLockedCells="1" selectUnlockedCells="1"/>
  <mergeCells count="4">
    <mergeCell ref="A2:A4"/>
    <mergeCell ref="B3:B4"/>
    <mergeCell ref="C3:C4"/>
    <mergeCell ref="D3:D4"/>
  </mergeCells>
  <printOptions/>
  <pageMargins left="0.7479166666666667" right="0.7479166666666667" top="1.1229166666666668" bottom="0.9840277777777777" header="0.5118055555555555" footer="0.5118055555555555"/>
  <pageSetup fitToHeight="1" fitToWidth="1" horizontalDpi="300" verticalDpi="300" orientation="portrait"/>
  <headerFooter alignWithMargins="0">
    <oddHeader>&amp;LNOSZLOP KÖZSÉG
ÖNKORMÁNYZATA&amp;CEGYSZERŰSÍTETT MÉRLEG
2017. ÉV&amp;R1. melléklet
a 6/2018.(V.31.)
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B3" sqref="B3"/>
    </sheetView>
  </sheetViews>
  <sheetFormatPr defaultColWidth="9.00390625" defaultRowHeight="12.75"/>
  <cols>
    <col min="1" max="1" width="11.75390625" style="140" customWidth="1"/>
    <col min="2" max="2" width="49.125" style="141" customWidth="1"/>
    <col min="3" max="3" width="20.75390625" style="142" customWidth="1"/>
    <col min="4" max="4" width="23.75390625" style="142" customWidth="1"/>
    <col min="5" max="5" width="21.00390625" style="141" customWidth="1"/>
    <col min="6" max="16384" width="9.125" style="141" customWidth="1"/>
  </cols>
  <sheetData>
    <row r="1" spans="1:5" s="144" customFormat="1" ht="19.5">
      <c r="A1" s="143"/>
      <c r="B1" s="143" t="s">
        <v>2</v>
      </c>
      <c r="C1" s="143" t="s">
        <v>3</v>
      </c>
      <c r="D1" s="143" t="s">
        <v>61</v>
      </c>
      <c r="E1" s="143" t="s">
        <v>216</v>
      </c>
    </row>
    <row r="2" spans="1:5" s="147" customFormat="1" ht="36" customHeight="1">
      <c r="A2" s="145" t="s">
        <v>416</v>
      </c>
      <c r="B2" s="146" t="s">
        <v>417</v>
      </c>
      <c r="C2" s="145" t="s">
        <v>418</v>
      </c>
      <c r="D2" s="145" t="s">
        <v>419</v>
      </c>
      <c r="E2" s="145" t="s">
        <v>420</v>
      </c>
    </row>
    <row r="3" spans="1:5" s="151" customFormat="1" ht="15">
      <c r="A3" s="148">
        <v>8</v>
      </c>
      <c r="B3" s="149" t="s">
        <v>201</v>
      </c>
      <c r="C3" s="150">
        <f>SUM('[4]3.Költségvetési kiadások'!AG79:AJ79)</f>
        <v>1300000</v>
      </c>
      <c r="D3" s="150">
        <f>SUM(D4:D15)</f>
        <v>3401542</v>
      </c>
      <c r="E3" s="150">
        <f>SUM(E4:E15)</f>
        <v>3401542</v>
      </c>
    </row>
    <row r="4" spans="1:5" ht="19.5" customHeight="1">
      <c r="A4" s="152">
        <v>9</v>
      </c>
      <c r="B4" s="153" t="s">
        <v>421</v>
      </c>
      <c r="C4" s="154"/>
      <c r="D4" s="155">
        <v>517398</v>
      </c>
      <c r="E4" s="155">
        <v>517398</v>
      </c>
    </row>
    <row r="5" spans="1:5" ht="19.5" customHeight="1">
      <c r="A5" s="152">
        <v>10</v>
      </c>
      <c r="B5" s="153" t="s">
        <v>422</v>
      </c>
      <c r="C5" s="154"/>
      <c r="D5" s="155">
        <v>80000</v>
      </c>
      <c r="E5" s="155">
        <v>80000</v>
      </c>
    </row>
    <row r="6" spans="1:5" ht="27" customHeight="1">
      <c r="A6" s="152">
        <v>11</v>
      </c>
      <c r="B6" s="153" t="s">
        <v>423</v>
      </c>
      <c r="C6" s="154"/>
      <c r="D6" s="155">
        <v>220000</v>
      </c>
      <c r="E6" s="155">
        <v>220000</v>
      </c>
    </row>
    <row r="7" spans="1:5" ht="19.5" customHeight="1">
      <c r="A7" s="152">
        <v>12</v>
      </c>
      <c r="B7" s="153" t="s">
        <v>424</v>
      </c>
      <c r="C7" s="154"/>
      <c r="D7" s="155">
        <v>534670</v>
      </c>
      <c r="E7" s="155">
        <v>534670</v>
      </c>
    </row>
    <row r="8" spans="1:5" ht="19.5" customHeight="1">
      <c r="A8" s="152">
        <v>13</v>
      </c>
      <c r="B8" s="153" t="s">
        <v>425</v>
      </c>
      <c r="C8" s="154"/>
      <c r="D8" s="155">
        <v>469660</v>
      </c>
      <c r="E8" s="155">
        <v>469660</v>
      </c>
    </row>
    <row r="9" spans="1:5" ht="14.25">
      <c r="A9" s="152">
        <v>14</v>
      </c>
      <c r="B9" s="153" t="s">
        <v>426</v>
      </c>
      <c r="C9" s="154"/>
      <c r="D9" s="155">
        <v>142342</v>
      </c>
      <c r="E9" s="155">
        <v>142342</v>
      </c>
    </row>
    <row r="10" spans="1:5" ht="14.25">
      <c r="A10" s="152">
        <v>15</v>
      </c>
      <c r="B10" s="153" t="s">
        <v>427</v>
      </c>
      <c r="C10" s="155"/>
      <c r="D10" s="155">
        <v>45999</v>
      </c>
      <c r="E10" s="155">
        <v>45999</v>
      </c>
    </row>
    <row r="11" spans="1:5" ht="14.25">
      <c r="A11" s="152">
        <v>16</v>
      </c>
      <c r="B11" s="153" t="s">
        <v>428</v>
      </c>
      <c r="C11" s="155"/>
      <c r="D11" s="155">
        <v>234594</v>
      </c>
      <c r="E11" s="155">
        <v>234594</v>
      </c>
    </row>
    <row r="12" spans="1:5" ht="19.5" customHeight="1">
      <c r="A12" s="152">
        <v>17</v>
      </c>
      <c r="B12" s="153" t="s">
        <v>429</v>
      </c>
      <c r="C12" s="155"/>
      <c r="D12" s="155">
        <v>69999</v>
      </c>
      <c r="E12" s="155">
        <v>69999</v>
      </c>
    </row>
    <row r="13" spans="1:5" ht="19.5" customHeight="1">
      <c r="A13" s="152">
        <v>18</v>
      </c>
      <c r="B13" s="153" t="s">
        <v>430</v>
      </c>
      <c r="C13" s="155"/>
      <c r="D13" s="155">
        <v>34980</v>
      </c>
      <c r="E13" s="155">
        <v>34980</v>
      </c>
    </row>
    <row r="14" spans="1:5" ht="19.5" customHeight="1">
      <c r="A14" s="152">
        <v>19</v>
      </c>
      <c r="B14" s="153" t="s">
        <v>431</v>
      </c>
      <c r="C14" s="155"/>
      <c r="D14" s="155">
        <v>762000</v>
      </c>
      <c r="E14" s="155">
        <v>762000</v>
      </c>
    </row>
    <row r="15" spans="1:5" ht="19.5" customHeight="1">
      <c r="A15" s="152">
        <v>20</v>
      </c>
      <c r="B15" s="153" t="s">
        <v>432</v>
      </c>
      <c r="C15" s="155"/>
      <c r="D15" s="155">
        <v>289900</v>
      </c>
      <c r="E15" s="155">
        <v>289900</v>
      </c>
    </row>
    <row r="16" spans="1:5" s="151" customFormat="1" ht="19.5" customHeight="1">
      <c r="A16" s="148">
        <v>21</v>
      </c>
      <c r="B16" s="149" t="s">
        <v>203</v>
      </c>
      <c r="C16" s="150">
        <f>SUM(C17:C19)</f>
        <v>36510200</v>
      </c>
      <c r="D16" s="150">
        <f>SUM(D17:D20)</f>
        <v>30080016</v>
      </c>
      <c r="E16" s="150">
        <f>SUM(E17:E20)</f>
        <v>30080016</v>
      </c>
    </row>
    <row r="17" spans="1:5" ht="19.5" customHeight="1">
      <c r="A17" s="152">
        <v>22</v>
      </c>
      <c r="B17" s="153" t="s">
        <v>433</v>
      </c>
      <c r="C17" s="155">
        <v>20000000</v>
      </c>
      <c r="D17" s="155">
        <v>20061707</v>
      </c>
      <c r="E17" s="155">
        <v>20061707</v>
      </c>
    </row>
    <row r="18" spans="1:5" ht="19.5" customHeight="1">
      <c r="A18" s="152">
        <v>23</v>
      </c>
      <c r="B18" s="153" t="s">
        <v>434</v>
      </c>
      <c r="C18" s="155">
        <v>11510200</v>
      </c>
      <c r="D18" s="155">
        <v>10018309</v>
      </c>
      <c r="E18" s="155">
        <v>10018309</v>
      </c>
    </row>
    <row r="19" spans="1:5" ht="19.5" customHeight="1">
      <c r="A19" s="152">
        <v>24</v>
      </c>
      <c r="B19" s="153" t="s">
        <v>435</v>
      </c>
      <c r="C19" s="155">
        <v>5000000</v>
      </c>
      <c r="D19" s="155"/>
      <c r="E19" s="155"/>
    </row>
    <row r="20" spans="1:5" ht="25.5">
      <c r="A20" s="152">
        <v>25</v>
      </c>
      <c r="B20" s="153" t="s">
        <v>436</v>
      </c>
      <c r="C20" s="155"/>
      <c r="D20" s="155"/>
      <c r="E20" s="155"/>
    </row>
    <row r="21" spans="1:5" s="159" customFormat="1" ht="19.5" customHeight="1">
      <c r="A21" s="156">
        <v>28</v>
      </c>
      <c r="B21" s="157" t="s">
        <v>437</v>
      </c>
      <c r="C21" s="158">
        <f>SUM(C3+C16)</f>
        <v>37810200</v>
      </c>
      <c r="D21" s="158">
        <f>SUM(D3+D16)</f>
        <v>33481558</v>
      </c>
      <c r="E21" s="158">
        <f>SUM(E3+E16)</f>
        <v>33481558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 selectLockedCells="1" selectUnlockedCells="1"/>
  <printOptions/>
  <pageMargins left="0.7083333333333334" right="0.7083333333333334" top="1.2" bottom="0.7479166666666667" header="0.31527777777777777" footer="0.5118055555555555"/>
  <pageSetup fitToHeight="1" fitToWidth="1" horizontalDpi="300" verticalDpi="300" orientation="portrait" paperSize="9"/>
  <headerFooter alignWithMargins="0">
    <oddHeader>&amp;LNOSZLOP KÖZSÉG
ÖNKORMÁNYZATA&amp;CFelhalmozási kiadások
2017.év&amp;R 10. melléklet
a 6/2018.(V.31.)
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6.625" style="1" customWidth="1"/>
    <col min="2" max="2" width="38.125" style="1" customWidth="1"/>
    <col min="3" max="3" width="19.25390625" style="1" customWidth="1"/>
    <col min="4" max="4" width="27.00390625" style="1" customWidth="1"/>
    <col min="5" max="5" width="24.75390625" style="1" customWidth="1"/>
    <col min="6" max="6" width="28.125" style="1" customWidth="1"/>
    <col min="7" max="7" width="12.75390625" style="1" customWidth="1"/>
    <col min="8" max="16384" width="9.125" style="1" customWidth="1"/>
  </cols>
  <sheetData>
    <row r="1" spans="1:7" ht="15">
      <c r="A1" s="17"/>
      <c r="B1" s="17" t="s">
        <v>2</v>
      </c>
      <c r="C1" s="17" t="s">
        <v>3</v>
      </c>
      <c r="D1" s="17" t="s">
        <v>4</v>
      </c>
      <c r="E1" s="17" t="s">
        <v>61</v>
      </c>
      <c r="F1" s="17" t="s">
        <v>216</v>
      </c>
      <c r="G1" s="17" t="s">
        <v>217</v>
      </c>
    </row>
    <row r="2" spans="1:7" s="60" customFormat="1" ht="30">
      <c r="A2" s="52" t="s">
        <v>231</v>
      </c>
      <c r="B2" s="52" t="s">
        <v>5</v>
      </c>
      <c r="C2" s="52" t="s">
        <v>438</v>
      </c>
      <c r="D2" s="52" t="s">
        <v>439</v>
      </c>
      <c r="E2" s="52" t="s">
        <v>440</v>
      </c>
      <c r="F2" s="52" t="s">
        <v>441</v>
      </c>
      <c r="G2" s="52" t="s">
        <v>442</v>
      </c>
    </row>
    <row r="3" spans="1:7" s="60" customFormat="1" ht="38.25" customHeight="1">
      <c r="A3" s="160" t="s">
        <v>443</v>
      </c>
      <c r="B3" s="58" t="s">
        <v>444</v>
      </c>
      <c r="C3" s="59">
        <v>3503226</v>
      </c>
      <c r="D3" s="59">
        <v>1098093686</v>
      </c>
      <c r="E3" s="59">
        <v>50098923</v>
      </c>
      <c r="F3" s="59">
        <v>11860066</v>
      </c>
      <c r="G3" s="59">
        <v>1163555901</v>
      </c>
    </row>
    <row r="4" spans="1:7" s="60" customFormat="1" ht="38.25" customHeight="1">
      <c r="A4" s="57" t="s">
        <v>445</v>
      </c>
      <c r="B4" s="161" t="s">
        <v>446</v>
      </c>
      <c r="C4" s="162">
        <v>0</v>
      </c>
      <c r="D4" s="162">
        <v>35530378</v>
      </c>
      <c r="E4" s="162">
        <v>2330079</v>
      </c>
      <c r="F4" s="162">
        <v>0</v>
      </c>
      <c r="G4" s="162">
        <v>37860457</v>
      </c>
    </row>
    <row r="5" spans="1:7" s="60" customFormat="1" ht="38.25" customHeight="1">
      <c r="A5" s="160" t="s">
        <v>447</v>
      </c>
      <c r="B5" s="58" t="s">
        <v>448</v>
      </c>
      <c r="C5" s="59">
        <v>0</v>
      </c>
      <c r="D5" s="59">
        <v>35530378</v>
      </c>
      <c r="E5" s="59">
        <v>2330079</v>
      </c>
      <c r="F5" s="59">
        <v>0</v>
      </c>
      <c r="G5" s="59">
        <v>37860457</v>
      </c>
    </row>
    <row r="6" spans="1:7" s="60" customFormat="1" ht="38.25" customHeight="1">
      <c r="A6" s="57" t="s">
        <v>449</v>
      </c>
      <c r="B6" s="161" t="s">
        <v>450</v>
      </c>
      <c r="C6" s="162">
        <v>0</v>
      </c>
      <c r="D6" s="162">
        <v>0</v>
      </c>
      <c r="E6" s="162">
        <v>0</v>
      </c>
      <c r="F6" s="162">
        <v>11524066</v>
      </c>
      <c r="G6" s="162">
        <v>11524066</v>
      </c>
    </row>
    <row r="7" spans="1:7" s="60" customFormat="1" ht="38.25" customHeight="1">
      <c r="A7" s="160" t="s">
        <v>451</v>
      </c>
      <c r="B7" s="58" t="s">
        <v>452</v>
      </c>
      <c r="C7" s="59">
        <v>0</v>
      </c>
      <c r="D7" s="59">
        <v>0</v>
      </c>
      <c r="E7" s="59">
        <v>0</v>
      </c>
      <c r="F7" s="59">
        <v>11524066</v>
      </c>
      <c r="G7" s="59">
        <v>11524066</v>
      </c>
    </row>
    <row r="8" spans="1:7" s="60" customFormat="1" ht="38.25" customHeight="1">
      <c r="A8" s="160" t="s">
        <v>453</v>
      </c>
      <c r="B8" s="58" t="s">
        <v>454</v>
      </c>
      <c r="C8" s="59">
        <v>3503226</v>
      </c>
      <c r="D8" s="59">
        <v>1133624064</v>
      </c>
      <c r="E8" s="59">
        <v>52429002</v>
      </c>
      <c r="F8" s="59">
        <v>336000</v>
      </c>
      <c r="G8" s="59">
        <v>1189892292</v>
      </c>
    </row>
    <row r="9" spans="1:7" s="60" customFormat="1" ht="38.25" customHeight="1">
      <c r="A9" s="160" t="s">
        <v>455</v>
      </c>
      <c r="B9" s="58" t="s">
        <v>456</v>
      </c>
      <c r="C9" s="59">
        <v>3503226</v>
      </c>
      <c r="D9" s="59">
        <v>148989117</v>
      </c>
      <c r="E9" s="59">
        <v>24880546</v>
      </c>
      <c r="F9" s="59">
        <v>0</v>
      </c>
      <c r="G9" s="59">
        <v>177372889</v>
      </c>
    </row>
    <row r="10" spans="1:7" s="60" customFormat="1" ht="38.25" customHeight="1">
      <c r="A10" s="57" t="s">
        <v>457</v>
      </c>
      <c r="B10" s="161" t="s">
        <v>458</v>
      </c>
      <c r="C10" s="162">
        <v>0</v>
      </c>
      <c r="D10" s="162">
        <v>22632218</v>
      </c>
      <c r="E10" s="162">
        <v>6878054</v>
      </c>
      <c r="F10" s="162">
        <v>0</v>
      </c>
      <c r="G10" s="162">
        <v>29510272</v>
      </c>
    </row>
    <row r="11" spans="1:7" s="60" customFormat="1" ht="38.25" customHeight="1">
      <c r="A11" s="160" t="s">
        <v>459</v>
      </c>
      <c r="B11" s="58" t="s">
        <v>460</v>
      </c>
      <c r="C11" s="59">
        <v>3503226</v>
      </c>
      <c r="D11" s="59">
        <v>171621335</v>
      </c>
      <c r="E11" s="59">
        <v>31758600</v>
      </c>
      <c r="F11" s="59">
        <v>0</v>
      </c>
      <c r="G11" s="59">
        <v>206883161</v>
      </c>
    </row>
    <row r="12" spans="1:7" s="60" customFormat="1" ht="38.25" customHeight="1">
      <c r="A12" s="160" t="s">
        <v>461</v>
      </c>
      <c r="B12" s="58" t="s">
        <v>462</v>
      </c>
      <c r="C12" s="59">
        <v>3503226</v>
      </c>
      <c r="D12" s="59">
        <v>171621335</v>
      </c>
      <c r="E12" s="59">
        <v>31758600</v>
      </c>
      <c r="F12" s="59">
        <v>0</v>
      </c>
      <c r="G12" s="59">
        <v>206883161</v>
      </c>
    </row>
    <row r="13" spans="1:7" s="60" customFormat="1" ht="38.25" customHeight="1">
      <c r="A13" s="160" t="s">
        <v>463</v>
      </c>
      <c r="B13" s="58" t="s">
        <v>464</v>
      </c>
      <c r="C13" s="59">
        <v>0</v>
      </c>
      <c r="D13" s="59">
        <v>962002729</v>
      </c>
      <c r="E13" s="59">
        <v>20670402</v>
      </c>
      <c r="F13" s="59">
        <v>336000</v>
      </c>
      <c r="G13" s="59">
        <v>983009131</v>
      </c>
    </row>
    <row r="14" spans="1:7" s="60" customFormat="1" ht="38.25" customHeight="1">
      <c r="A14" s="57" t="s">
        <v>465</v>
      </c>
      <c r="B14" s="161" t="s">
        <v>466</v>
      </c>
      <c r="C14" s="162">
        <v>3503226</v>
      </c>
      <c r="D14" s="162">
        <v>201000</v>
      </c>
      <c r="E14" s="162">
        <v>17268858</v>
      </c>
      <c r="F14" s="162">
        <v>0</v>
      </c>
      <c r="G14" s="162">
        <v>20973084</v>
      </c>
    </row>
  </sheetData>
  <sheetProtection selectLockedCells="1" selectUnlockedCells="1"/>
  <printOptions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headerFooter alignWithMargins="0">
    <oddHeader>&amp;LNOSZLOP KÖZSÉG
ÖNKORMÁNYZATA&amp;CIMMATERIÁLIS JAVAK ÉS TÁRGYI ESZKÖZÖK ÁLLOMÁNYVÁLTOZÁSA
2017.ÉV&amp;R11. melléklet
a 6/2018.(V.31.)
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A14" sqref="A14"/>
    </sheetView>
  </sheetViews>
  <sheetFormatPr defaultColWidth="9.00390625" defaultRowHeight="12.75"/>
  <cols>
    <col min="1" max="1" width="9.125" style="141" customWidth="1"/>
    <col min="2" max="2" width="71.875" style="141" customWidth="1"/>
    <col min="3" max="3" width="18.25390625" style="141" customWidth="1"/>
    <col min="4" max="4" width="20.25390625" style="141" customWidth="1"/>
    <col min="5" max="16384" width="9.125" style="141" customWidth="1"/>
  </cols>
  <sheetData>
    <row r="1" ht="12.75">
      <c r="D1" s="163" t="s">
        <v>353</v>
      </c>
    </row>
    <row r="2" spans="1:4" ht="33.75" customHeight="1">
      <c r="A2" s="164" t="s">
        <v>1</v>
      </c>
      <c r="B2" s="165" t="s">
        <v>2</v>
      </c>
      <c r="C2" s="165" t="s">
        <v>3</v>
      </c>
      <c r="D2" s="165" t="s">
        <v>4</v>
      </c>
    </row>
    <row r="3" spans="1:4" ht="36" customHeight="1">
      <c r="A3" s="166">
        <v>1</v>
      </c>
      <c r="B3" s="165" t="s">
        <v>5</v>
      </c>
      <c r="C3" s="167" t="s">
        <v>325</v>
      </c>
      <c r="D3" s="167" t="s">
        <v>325</v>
      </c>
    </row>
    <row r="4" spans="1:4" ht="18">
      <c r="A4" s="166"/>
      <c r="B4" s="165"/>
      <c r="C4" s="167" t="s">
        <v>326</v>
      </c>
      <c r="D4" s="167" t="s">
        <v>327</v>
      </c>
    </row>
    <row r="5" spans="1:4" ht="32.25" customHeight="1">
      <c r="A5" s="166">
        <v>2</v>
      </c>
      <c r="B5" s="168" t="s">
        <v>467</v>
      </c>
      <c r="C5" s="169">
        <f>SUM(C6:C14)</f>
        <v>11646206</v>
      </c>
      <c r="D5" s="169">
        <f>SUM(D6:D14)</f>
        <v>35530608</v>
      </c>
    </row>
    <row r="6" spans="1:4" ht="32.25" customHeight="1">
      <c r="A6" s="166">
        <v>3</v>
      </c>
      <c r="B6" s="170" t="s">
        <v>394</v>
      </c>
      <c r="C6" s="171">
        <v>91615</v>
      </c>
      <c r="D6" s="171">
        <v>317217</v>
      </c>
    </row>
    <row r="7" spans="1:4" ht="32.25" customHeight="1">
      <c r="A7" s="166">
        <v>4</v>
      </c>
      <c r="B7" s="170" t="s">
        <v>395</v>
      </c>
      <c r="C7" s="171">
        <v>801719</v>
      </c>
      <c r="D7" s="171">
        <v>22486833</v>
      </c>
    </row>
    <row r="8" spans="1:4" ht="32.25" customHeight="1">
      <c r="A8" s="166">
        <v>5</v>
      </c>
      <c r="B8" s="170" t="s">
        <v>396</v>
      </c>
      <c r="C8" s="171">
        <v>449457</v>
      </c>
      <c r="D8" s="171">
        <v>3329694</v>
      </c>
    </row>
    <row r="9" spans="1:4" ht="32.25" customHeight="1">
      <c r="A9" s="166">
        <v>6</v>
      </c>
      <c r="B9" s="170" t="s">
        <v>397</v>
      </c>
      <c r="C9" s="171">
        <v>0</v>
      </c>
      <c r="D9" s="171">
        <v>3000</v>
      </c>
    </row>
    <row r="10" spans="1:4" ht="32.25" customHeight="1">
      <c r="A10" s="166">
        <v>7</v>
      </c>
      <c r="B10" s="170" t="s">
        <v>398</v>
      </c>
      <c r="C10" s="171">
        <v>622447</v>
      </c>
      <c r="D10" s="171">
        <v>741340</v>
      </c>
    </row>
    <row r="11" spans="1:4" ht="32.25" customHeight="1">
      <c r="A11" s="166">
        <v>8</v>
      </c>
      <c r="B11" s="170" t="s">
        <v>399</v>
      </c>
      <c r="C11" s="171">
        <v>168095</v>
      </c>
      <c r="D11" s="171">
        <v>200202</v>
      </c>
    </row>
    <row r="12" spans="1:4" ht="32.25" customHeight="1">
      <c r="A12" s="166">
        <v>9</v>
      </c>
      <c r="B12" s="170" t="s">
        <v>400</v>
      </c>
      <c r="C12" s="171">
        <v>855026</v>
      </c>
      <c r="D12" s="171"/>
    </row>
    <row r="13" spans="1:4" ht="32.25" customHeight="1">
      <c r="A13" s="166">
        <v>10</v>
      </c>
      <c r="B13" s="170" t="s">
        <v>401</v>
      </c>
      <c r="C13" s="171"/>
      <c r="D13" s="171"/>
    </row>
    <row r="14" spans="1:4" s="172" customFormat="1" ht="46.5" customHeight="1">
      <c r="A14" s="166">
        <v>11</v>
      </c>
      <c r="B14" s="170" t="s">
        <v>468</v>
      </c>
      <c r="C14" s="171">
        <v>8657847</v>
      </c>
      <c r="D14" s="171">
        <v>8452322</v>
      </c>
    </row>
    <row r="15" spans="1:4" ht="36">
      <c r="A15" s="166">
        <v>12</v>
      </c>
      <c r="B15" s="168" t="s">
        <v>469</v>
      </c>
      <c r="C15" s="169">
        <v>30000</v>
      </c>
      <c r="D15" s="169">
        <v>30000</v>
      </c>
    </row>
    <row r="16" spans="1:4" ht="18">
      <c r="A16" s="166">
        <v>13</v>
      </c>
      <c r="B16" s="168" t="s">
        <v>470</v>
      </c>
      <c r="C16" s="169"/>
      <c r="D16" s="169">
        <v>1075000</v>
      </c>
    </row>
    <row r="17" spans="1:4" ht="18">
      <c r="A17" s="166">
        <v>14</v>
      </c>
      <c r="B17" s="168" t="s">
        <v>471</v>
      </c>
      <c r="C17" s="169">
        <v>10957</v>
      </c>
      <c r="D17" s="169"/>
    </row>
    <row r="18" spans="1:4" ht="32.25" customHeight="1">
      <c r="A18" s="166">
        <v>15</v>
      </c>
      <c r="B18" s="168" t="s">
        <v>472</v>
      </c>
      <c r="C18" s="173">
        <f>SUM(C5+C15+C16+C17)</f>
        <v>11687163</v>
      </c>
      <c r="D18" s="173">
        <f>SUM(D5+D15+D16+D17)</f>
        <v>36635608</v>
      </c>
    </row>
  </sheetData>
  <sheetProtection selectLockedCells="1" selectUnlockedCells="1"/>
  <mergeCells count="2">
    <mergeCell ref="A3:A4"/>
    <mergeCell ref="B3:B4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portrait" paperSize="9"/>
  <headerFooter alignWithMargins="0">
    <oddHeader>&amp;LNOSZLOP KÖZSÉG 
ÖNKORMÁNYZATA&amp;CKÖVETELÉS ÁLLOMÁNY
2017.ÉV&amp;R12. melléklet
a 6/2018.(V.31.)
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D10" sqref="D10"/>
    </sheetView>
  </sheetViews>
  <sheetFormatPr defaultColWidth="9.00390625" defaultRowHeight="12.75"/>
  <cols>
    <col min="1" max="1" width="9.125" style="174" customWidth="1"/>
    <col min="2" max="2" width="57.625" style="174" customWidth="1"/>
    <col min="3" max="3" width="18.625" style="174" customWidth="1"/>
    <col min="4" max="4" width="18.875" style="174" customWidth="1"/>
    <col min="5" max="16384" width="9.125" style="174" customWidth="1"/>
  </cols>
  <sheetData>
    <row r="1" ht="12.75">
      <c r="D1" s="175" t="s">
        <v>473</v>
      </c>
    </row>
    <row r="2" spans="1:4" ht="18">
      <c r="A2" s="176" t="s">
        <v>409</v>
      </c>
      <c r="B2" s="165" t="s">
        <v>2</v>
      </c>
      <c r="C2" s="165" t="s">
        <v>3</v>
      </c>
      <c r="D2" s="165" t="s">
        <v>4</v>
      </c>
    </row>
    <row r="3" spans="1:4" ht="18" customHeight="1">
      <c r="A3" s="177">
        <v>1</v>
      </c>
      <c r="B3" s="165" t="s">
        <v>5</v>
      </c>
      <c r="C3" s="167" t="s">
        <v>324</v>
      </c>
      <c r="D3" s="167" t="s">
        <v>325</v>
      </c>
    </row>
    <row r="4" spans="1:4" ht="18">
      <c r="A4" s="177"/>
      <c r="B4" s="165"/>
      <c r="C4" s="167" t="s">
        <v>326</v>
      </c>
      <c r="D4" s="167" t="s">
        <v>327</v>
      </c>
    </row>
    <row r="5" spans="1:4" ht="36">
      <c r="A5" s="177">
        <v>2</v>
      </c>
      <c r="B5" s="178" t="s">
        <v>375</v>
      </c>
      <c r="C5" s="171">
        <v>0</v>
      </c>
      <c r="D5" s="171">
        <v>0</v>
      </c>
    </row>
    <row r="6" spans="1:4" ht="36">
      <c r="A6" s="177">
        <v>3</v>
      </c>
      <c r="B6" s="178" t="s">
        <v>377</v>
      </c>
      <c r="C6" s="179">
        <f>SUM(C7)</f>
        <v>1416115</v>
      </c>
      <c r="D6" s="179">
        <f>SUM(D7)</f>
        <v>1549900</v>
      </c>
    </row>
    <row r="7" spans="1:4" ht="29.25" customHeight="1">
      <c r="A7" s="177">
        <v>4</v>
      </c>
      <c r="B7" s="180" t="s">
        <v>474</v>
      </c>
      <c r="C7" s="179">
        <v>1416115</v>
      </c>
      <c r="D7" s="179">
        <v>1549900</v>
      </c>
    </row>
    <row r="8" spans="1:4" ht="36">
      <c r="A8" s="177">
        <v>5</v>
      </c>
      <c r="B8" s="178" t="s">
        <v>381</v>
      </c>
      <c r="C8" s="179">
        <f>SUM(C9)</f>
        <v>1757292</v>
      </c>
      <c r="D8" s="179">
        <f>SUM(D9)</f>
        <v>2517736</v>
      </c>
    </row>
    <row r="9" spans="1:4" ht="18">
      <c r="A9" s="177">
        <v>6</v>
      </c>
      <c r="B9" s="181" t="s">
        <v>475</v>
      </c>
      <c r="C9" s="179">
        <v>1757292</v>
      </c>
      <c r="D9" s="179">
        <v>2517736</v>
      </c>
    </row>
    <row r="10" spans="1:4" ht="36" customHeight="1">
      <c r="A10" s="177">
        <v>7</v>
      </c>
      <c r="B10" s="182" t="s">
        <v>476</v>
      </c>
      <c r="C10" s="169">
        <f>SUM(C6+C8)</f>
        <v>3173407</v>
      </c>
      <c r="D10" s="169">
        <f>SUM(D6+D8)</f>
        <v>4067636</v>
      </c>
    </row>
  </sheetData>
  <sheetProtection selectLockedCells="1" selectUnlockedCells="1"/>
  <mergeCells count="2">
    <mergeCell ref="A3:A4"/>
    <mergeCell ref="B3:B4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portrait" paperSize="9"/>
  <headerFooter alignWithMargins="0">
    <oddHeader>&amp;LNOSZLOP KÖZSÉG 
ÖNKORMÁNYZATA&amp;CKÖTELEZETTSÉGEK KIMUTATÁSA
2017.ÉV&amp;R13. melléklet
a 6/2018.(V.31.)
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workbookViewId="0" topLeftCell="A1">
      <selection activeCell="B11" sqref="B11"/>
    </sheetView>
  </sheetViews>
  <sheetFormatPr defaultColWidth="9.00390625" defaultRowHeight="12.75"/>
  <cols>
    <col min="1" max="1" width="12.75390625" style="127" customWidth="1"/>
    <col min="2" max="2" width="72.25390625" style="127" customWidth="1"/>
    <col min="3" max="3" width="21.00390625" style="183" customWidth="1"/>
    <col min="4" max="16384" width="9.125" style="127" customWidth="1"/>
  </cols>
  <sheetData>
    <row r="1" ht="18">
      <c r="C1" s="184" t="s">
        <v>353</v>
      </c>
    </row>
    <row r="2" spans="1:3" s="186" customFormat="1" ht="18">
      <c r="A2" s="128" t="s">
        <v>409</v>
      </c>
      <c r="B2" s="128" t="s">
        <v>2</v>
      </c>
      <c r="C2" s="185" t="s">
        <v>3</v>
      </c>
    </row>
    <row r="3" spans="1:3" ht="36">
      <c r="A3" s="128"/>
      <c r="B3" s="187" t="s">
        <v>5</v>
      </c>
      <c r="C3" s="188" t="s">
        <v>477</v>
      </c>
    </row>
    <row r="4" spans="1:3" ht="34.5" customHeight="1">
      <c r="A4" s="189">
        <v>1</v>
      </c>
      <c r="B4" s="190" t="s">
        <v>478</v>
      </c>
      <c r="C4" s="188">
        <v>66000</v>
      </c>
    </row>
    <row r="5" spans="1:3" ht="34.5" customHeight="1">
      <c r="A5" s="189">
        <v>2</v>
      </c>
      <c r="B5" s="190" t="s">
        <v>479</v>
      </c>
      <c r="C5" s="188">
        <v>15000</v>
      </c>
    </row>
    <row r="6" spans="1:3" ht="34.5" customHeight="1">
      <c r="A6" s="189">
        <v>3</v>
      </c>
      <c r="B6" s="190" t="s">
        <v>480</v>
      </c>
      <c r="C6" s="188">
        <v>60000</v>
      </c>
    </row>
    <row r="7" spans="1:3" ht="34.5" customHeight="1">
      <c r="A7" s="189">
        <v>4</v>
      </c>
      <c r="B7" s="190" t="s">
        <v>481</v>
      </c>
      <c r="C7" s="188">
        <v>140000</v>
      </c>
    </row>
    <row r="8" spans="1:3" ht="34.5" customHeight="1">
      <c r="A8" s="189">
        <v>5</v>
      </c>
      <c r="B8" s="190" t="s">
        <v>482</v>
      </c>
      <c r="C8" s="188">
        <v>160000</v>
      </c>
    </row>
    <row r="9" spans="1:3" ht="34.5" customHeight="1">
      <c r="A9" s="189">
        <v>6</v>
      </c>
      <c r="B9" s="187" t="s">
        <v>483</v>
      </c>
      <c r="C9" s="188">
        <v>10000</v>
      </c>
    </row>
    <row r="10" spans="1:3" ht="34.5" customHeight="1">
      <c r="A10" s="189">
        <v>7</v>
      </c>
      <c r="B10" s="187" t="s">
        <v>484</v>
      </c>
      <c r="C10" s="188">
        <v>310000</v>
      </c>
    </row>
    <row r="11" spans="1:3" ht="34.5" customHeight="1">
      <c r="A11" s="189">
        <v>8</v>
      </c>
      <c r="B11" s="187" t="s">
        <v>485</v>
      </c>
      <c r="C11" s="188">
        <v>5000</v>
      </c>
    </row>
    <row r="12" spans="1:3" ht="34.5" customHeight="1">
      <c r="A12" s="189">
        <v>9</v>
      </c>
      <c r="B12" s="187" t="s">
        <v>486</v>
      </c>
      <c r="C12" s="188">
        <v>46223</v>
      </c>
    </row>
    <row r="13" spans="1:3" ht="34.5" customHeight="1">
      <c r="A13" s="189">
        <v>10</v>
      </c>
      <c r="B13" s="191" t="s">
        <v>197</v>
      </c>
      <c r="C13" s="188">
        <f>SUM(C4:C12)</f>
        <v>812223</v>
      </c>
    </row>
  </sheetData>
  <sheetProtection selectLockedCells="1" selectUnlockedCells="1"/>
  <mergeCells count="1">
    <mergeCell ref="A2:A3"/>
  </mergeCells>
  <printOptions/>
  <pageMargins left="0.7083333333333334" right="0.7083333333333334" top="1.2" bottom="0.7479166666666667" header="0.31527777777777777" footer="0.5118055555555555"/>
  <pageSetup fitToHeight="1" fitToWidth="1" horizontalDpi="300" verticalDpi="300" orientation="portrait" paperSize="9"/>
  <headerFooter alignWithMargins="0">
    <oddHeader>&amp;LNOSZLOP KÖZSÉG 
ÖNKORMÁNYZATA&amp;CKÖZVETLEN TÁMOGATÁSOK
2017.ÉV&amp;R14. melléklet
a 6/2018.(V.31.)
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D24" sqref="D24"/>
    </sheetView>
  </sheetViews>
  <sheetFormatPr defaultColWidth="9.00390625" defaultRowHeight="12.75"/>
  <cols>
    <col min="1" max="1" width="12.00390625" style="192" customWidth="1"/>
    <col min="2" max="2" width="57.75390625" style="193" customWidth="1"/>
    <col min="3" max="3" width="5.25390625" style="193" customWidth="1"/>
    <col min="4" max="4" width="35.375" style="193" customWidth="1"/>
    <col min="5" max="5" width="19.125" style="193" customWidth="1"/>
    <col min="6" max="6" width="32.625" style="194" customWidth="1"/>
    <col min="7" max="16384" width="9.125" style="193" customWidth="1"/>
  </cols>
  <sheetData>
    <row r="1" ht="18">
      <c r="F1" s="195" t="s">
        <v>353</v>
      </c>
    </row>
    <row r="2" spans="1:10" ht="18" customHeight="1">
      <c r="A2" s="196" t="s">
        <v>409</v>
      </c>
      <c r="B2" s="196" t="s">
        <v>2</v>
      </c>
      <c r="C2" s="196"/>
      <c r="D2" s="196"/>
      <c r="E2" s="196" t="s">
        <v>3</v>
      </c>
      <c r="F2" s="197" t="s">
        <v>4</v>
      </c>
      <c r="G2" s="198"/>
      <c r="H2" s="198"/>
      <c r="I2" s="198"/>
      <c r="J2" s="199"/>
    </row>
    <row r="3" spans="1:10" s="192" customFormat="1" ht="18" customHeight="1">
      <c r="A3" s="196"/>
      <c r="B3" s="196" t="s">
        <v>5</v>
      </c>
      <c r="C3" s="196"/>
      <c r="D3" s="196"/>
      <c r="E3" s="196" t="s">
        <v>487</v>
      </c>
      <c r="F3" s="197" t="s">
        <v>186</v>
      </c>
      <c r="G3" s="198"/>
      <c r="H3" s="198"/>
      <c r="I3" s="198"/>
      <c r="J3" s="199"/>
    </row>
    <row r="4" spans="1:10" s="192" customFormat="1" ht="32.25" customHeight="1">
      <c r="A4" s="189">
        <v>1</v>
      </c>
      <c r="B4" s="196" t="s">
        <v>488</v>
      </c>
      <c r="C4" s="196"/>
      <c r="D4" s="196"/>
      <c r="E4" s="196"/>
      <c r="F4" s="188"/>
      <c r="G4" s="198"/>
      <c r="H4" s="198"/>
      <c r="I4" s="198"/>
      <c r="J4" s="199"/>
    </row>
    <row r="5" spans="1:10" ht="18" customHeight="1">
      <c r="A5" s="189">
        <v>2</v>
      </c>
      <c r="B5" s="200" t="s">
        <v>489</v>
      </c>
      <c r="C5" s="200"/>
      <c r="D5" s="200"/>
      <c r="E5" s="187">
        <v>110</v>
      </c>
      <c r="F5" s="201">
        <v>223686</v>
      </c>
      <c r="G5" s="199"/>
      <c r="H5" s="199"/>
      <c r="I5" s="199"/>
      <c r="J5" s="199"/>
    </row>
    <row r="6" spans="1:10" ht="18" customHeight="1">
      <c r="A6" s="189">
        <v>3</v>
      </c>
      <c r="B6" s="200" t="s">
        <v>490</v>
      </c>
      <c r="C6" s="200"/>
      <c r="D6" s="200"/>
      <c r="E6" s="187">
        <v>111</v>
      </c>
      <c r="F6" s="201">
        <v>347307</v>
      </c>
      <c r="G6" s="199"/>
      <c r="H6" s="199"/>
      <c r="I6" s="199"/>
      <c r="J6" s="199"/>
    </row>
    <row r="7" spans="1:11" ht="31.5" customHeight="1">
      <c r="A7" s="189">
        <v>4</v>
      </c>
      <c r="B7" s="200" t="s">
        <v>491</v>
      </c>
      <c r="C7" s="200"/>
      <c r="D7" s="200"/>
      <c r="E7" s="202">
        <f>SUM(E5:E6)</f>
        <v>221</v>
      </c>
      <c r="F7" s="201">
        <f>SUM(F5:F6)</f>
        <v>570993</v>
      </c>
      <c r="G7" s="203"/>
      <c r="H7" s="203"/>
      <c r="I7" s="203"/>
      <c r="J7" s="203"/>
      <c r="K7" s="203"/>
    </row>
    <row r="8" spans="1:11" ht="18" customHeight="1">
      <c r="A8" s="189">
        <v>5</v>
      </c>
      <c r="B8" s="200" t="s">
        <v>492</v>
      </c>
      <c r="C8" s="200"/>
      <c r="D8" s="200"/>
      <c r="E8" s="187">
        <v>1</v>
      </c>
      <c r="F8" s="201">
        <v>36915</v>
      </c>
      <c r="G8" s="199"/>
      <c r="H8" s="199"/>
      <c r="I8" s="199"/>
      <c r="J8" s="199"/>
      <c r="K8" s="199"/>
    </row>
    <row r="9" spans="1:11" ht="18" customHeight="1">
      <c r="A9" s="189">
        <v>6</v>
      </c>
      <c r="B9" s="200" t="s">
        <v>493</v>
      </c>
      <c r="C9" s="200"/>
      <c r="D9" s="200"/>
      <c r="E9" s="187">
        <v>0</v>
      </c>
      <c r="F9" s="201">
        <v>0</v>
      </c>
      <c r="G9" s="199"/>
      <c r="H9" s="199"/>
      <c r="I9" s="199"/>
      <c r="J9" s="199"/>
      <c r="K9" s="199"/>
    </row>
    <row r="10" spans="1:11" ht="31.5" customHeight="1">
      <c r="A10" s="189">
        <v>7</v>
      </c>
      <c r="B10" s="200" t="s">
        <v>494</v>
      </c>
      <c r="C10" s="200"/>
      <c r="D10" s="200"/>
      <c r="E10" s="202">
        <f>SUM(E8:E9)</f>
        <v>1</v>
      </c>
      <c r="F10" s="201">
        <f>SUM(F8:F9)</f>
        <v>36915</v>
      </c>
      <c r="G10" s="203"/>
      <c r="H10" s="203"/>
      <c r="I10" s="203"/>
      <c r="J10" s="203"/>
      <c r="K10" s="203"/>
    </row>
    <row r="11" spans="1:11" ht="18.75" customHeight="1">
      <c r="A11" s="189">
        <v>8</v>
      </c>
      <c r="B11" s="200" t="s">
        <v>495</v>
      </c>
      <c r="C11" s="200"/>
      <c r="D11" s="200"/>
      <c r="E11" s="202">
        <f>SUM(E7+E10)</f>
        <v>222</v>
      </c>
      <c r="F11" s="201">
        <f>SUM(F10,F7)</f>
        <v>607908</v>
      </c>
      <c r="G11" s="203"/>
      <c r="H11" s="203"/>
      <c r="I11" s="203"/>
      <c r="J11" s="203"/>
      <c r="K11" s="203"/>
    </row>
    <row r="12" spans="1:6" s="204" customFormat="1" ht="47.25" customHeight="1">
      <c r="A12" s="189">
        <v>9</v>
      </c>
      <c r="B12" s="196" t="s">
        <v>496</v>
      </c>
      <c r="C12" s="196"/>
      <c r="D12" s="196"/>
      <c r="E12" s="134"/>
      <c r="F12" s="136"/>
    </row>
    <row r="13" spans="1:6" s="204" customFormat="1" ht="18" customHeight="1">
      <c r="A13" s="189">
        <v>10</v>
      </c>
      <c r="B13" s="200" t="s">
        <v>497</v>
      </c>
      <c r="C13" s="200"/>
      <c r="D13" s="200"/>
      <c r="E13" s="205">
        <v>19</v>
      </c>
      <c r="F13" s="201">
        <v>96000</v>
      </c>
    </row>
    <row r="14" spans="1:6" s="204" customFormat="1" ht="18" customHeight="1">
      <c r="A14" s="189">
        <v>11</v>
      </c>
      <c r="B14" s="200" t="s">
        <v>498</v>
      </c>
      <c r="C14" s="200"/>
      <c r="D14" s="200"/>
      <c r="E14" s="205"/>
      <c r="F14" s="201"/>
    </row>
    <row r="15" spans="1:6" s="204" customFormat="1" ht="18" customHeight="1">
      <c r="A15" s="189">
        <v>12</v>
      </c>
      <c r="B15" s="200" t="s">
        <v>499</v>
      </c>
      <c r="C15" s="200"/>
      <c r="D15" s="200"/>
      <c r="E15" s="205"/>
      <c r="F15" s="201"/>
    </row>
    <row r="16" spans="1:6" s="204" customFormat="1" ht="36.75" customHeight="1">
      <c r="A16" s="189">
        <v>13</v>
      </c>
      <c r="B16" s="200" t="s">
        <v>495</v>
      </c>
      <c r="C16" s="200"/>
      <c r="D16" s="200"/>
      <c r="E16" s="206">
        <f>SUM(E13:E15)</f>
        <v>19</v>
      </c>
      <c r="F16" s="201">
        <f>SUM(F13:F15)</f>
        <v>96000</v>
      </c>
    </row>
  </sheetData>
  <sheetProtection selectLockedCells="1" selectUnlockedCells="1"/>
  <mergeCells count="17">
    <mergeCell ref="A2:A3"/>
    <mergeCell ref="B2:D2"/>
    <mergeCell ref="J2:J3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&amp;LNOSZLOP KÖZSÉG 
ÖNKORMÁNYZATA&amp;CKÖZVETETT TÁMOGATÁSOK
2016.ÉV&amp;R15. melléklet
a 6/2018.(V.31.)
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E12" sqref="E12"/>
    </sheetView>
  </sheetViews>
  <sheetFormatPr defaultColWidth="9.00390625" defaultRowHeight="12.75"/>
  <cols>
    <col min="1" max="6" width="25.125" style="144" customWidth="1"/>
    <col min="7" max="16384" width="9.125" style="144" customWidth="1"/>
  </cols>
  <sheetData>
    <row r="1" ht="19.5">
      <c r="A1" s="207"/>
    </row>
    <row r="2" spans="1:6" ht="19.5">
      <c r="A2" s="208"/>
      <c r="F2" s="209" t="s">
        <v>353</v>
      </c>
    </row>
    <row r="3" spans="1:6" ht="19.5" customHeight="1">
      <c r="A3" s="189" t="s">
        <v>1</v>
      </c>
      <c r="B3" s="196" t="s">
        <v>2</v>
      </c>
      <c r="C3" s="196" t="s">
        <v>3</v>
      </c>
      <c r="D3" s="196" t="s">
        <v>4</v>
      </c>
      <c r="E3" s="196" t="s">
        <v>61</v>
      </c>
      <c r="F3" s="196" t="s">
        <v>216</v>
      </c>
    </row>
    <row r="4" spans="1:6" ht="54">
      <c r="A4" s="189"/>
      <c r="B4" s="196" t="s">
        <v>5</v>
      </c>
      <c r="C4" s="196" t="s">
        <v>500</v>
      </c>
      <c r="D4" s="196" t="s">
        <v>501</v>
      </c>
      <c r="E4" s="196" t="s">
        <v>502</v>
      </c>
      <c r="F4" s="196" t="s">
        <v>503</v>
      </c>
    </row>
    <row r="5" spans="1:6" ht="19.5" customHeight="1">
      <c r="A5" s="189">
        <v>1</v>
      </c>
      <c r="B5" s="200" t="s">
        <v>504</v>
      </c>
      <c r="C5" s="210">
        <v>904016</v>
      </c>
      <c r="D5" s="210">
        <v>105000</v>
      </c>
      <c r="E5" s="210">
        <v>105000</v>
      </c>
      <c r="F5" s="210">
        <f>SUM(C5-D5+E5)</f>
        <v>904016</v>
      </c>
    </row>
    <row r="6" spans="1:6" ht="19.5">
      <c r="A6" s="189"/>
      <c r="B6" s="200"/>
      <c r="C6" s="210"/>
      <c r="D6" s="210"/>
      <c r="E6" s="210"/>
      <c r="F6" s="210"/>
    </row>
  </sheetData>
  <sheetProtection selectLockedCells="1" selectUnlockedCells="1"/>
  <mergeCells count="7">
    <mergeCell ref="A3:A4"/>
    <mergeCell ref="A5:A6"/>
    <mergeCell ref="B5:B6"/>
    <mergeCell ref="C5:C6"/>
    <mergeCell ref="D5:D6"/>
    <mergeCell ref="E5:E6"/>
    <mergeCell ref="F5:F6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&amp;LNOSZLOP KÖZSÉG 
ÖNKORMÁNYZATA&amp;CKÖLCSÖN ÁLLOMÁNY
2017.ÉV&amp;R16. melléklet
a 6/2018.(V.31.)
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21" sqref="C21"/>
    </sheetView>
  </sheetViews>
  <sheetFormatPr defaultColWidth="37.00390625" defaultRowHeight="12.75"/>
  <cols>
    <col min="1" max="1" width="12.00390625" style="127" customWidth="1"/>
    <col min="2" max="2" width="36.625" style="127" customWidth="1"/>
    <col min="3" max="3" width="11.875" style="127" customWidth="1"/>
    <col min="4" max="4" width="13.875" style="127" customWidth="1"/>
    <col min="5" max="7" width="8.25390625" style="127" customWidth="1"/>
    <col min="8" max="8" width="15.00390625" style="127" customWidth="1"/>
    <col min="9" max="16384" width="36.625" style="127" customWidth="1"/>
  </cols>
  <sheetData>
    <row r="1" ht="18">
      <c r="H1" s="211" t="s">
        <v>505</v>
      </c>
    </row>
    <row r="2" spans="1:8" ht="18" customHeight="1">
      <c r="A2" s="189" t="s">
        <v>1</v>
      </c>
      <c r="B2" s="189" t="s">
        <v>2</v>
      </c>
      <c r="C2" s="189" t="s">
        <v>3</v>
      </c>
      <c r="D2" s="189" t="s">
        <v>4</v>
      </c>
      <c r="E2" s="189" t="s">
        <v>61</v>
      </c>
      <c r="F2" s="189"/>
      <c r="G2" s="189"/>
      <c r="H2" s="189"/>
    </row>
    <row r="3" spans="1:8" ht="18" customHeight="1">
      <c r="A3" s="189"/>
      <c r="B3" s="189" t="s">
        <v>506</v>
      </c>
      <c r="C3" s="189" t="s">
        <v>507</v>
      </c>
      <c r="D3" s="189" t="s">
        <v>508</v>
      </c>
      <c r="E3" s="189" t="s">
        <v>509</v>
      </c>
      <c r="F3" s="189"/>
      <c r="G3" s="189"/>
      <c r="H3" s="189"/>
    </row>
    <row r="4" spans="1:8" ht="14.25" customHeight="1">
      <c r="A4" s="189"/>
      <c r="B4" s="189"/>
      <c r="C4" s="189" t="s">
        <v>510</v>
      </c>
      <c r="D4" s="189" t="s">
        <v>510</v>
      </c>
      <c r="E4" s="189"/>
      <c r="F4" s="189"/>
      <c r="G4" s="189"/>
      <c r="H4" s="189"/>
    </row>
    <row r="5" spans="1:8" ht="18">
      <c r="A5" s="189"/>
      <c r="B5" s="189"/>
      <c r="C5" s="212" t="s">
        <v>511</v>
      </c>
      <c r="D5" s="212" t="s">
        <v>511</v>
      </c>
      <c r="E5" s="189" t="s">
        <v>512</v>
      </c>
      <c r="F5" s="189" t="s">
        <v>513</v>
      </c>
      <c r="G5" s="189" t="s">
        <v>514</v>
      </c>
      <c r="H5" s="189" t="s">
        <v>515</v>
      </c>
    </row>
    <row r="6" spans="1:8" s="216" customFormat="1" ht="38.25" customHeight="1">
      <c r="A6" s="189">
        <v>1</v>
      </c>
      <c r="B6" s="213" t="s">
        <v>516</v>
      </c>
      <c r="C6" s="214"/>
      <c r="D6" s="214"/>
      <c r="E6" s="215">
        <v>0</v>
      </c>
      <c r="F6" s="215">
        <v>0</v>
      </c>
      <c r="G6" s="215">
        <v>0</v>
      </c>
      <c r="H6" s="215">
        <v>0</v>
      </c>
    </row>
    <row r="7" spans="1:8" s="216" customFormat="1" ht="38.25" customHeight="1">
      <c r="A7" s="189">
        <v>2</v>
      </c>
      <c r="B7" s="213" t="s">
        <v>517</v>
      </c>
      <c r="C7" s="214"/>
      <c r="D7" s="214"/>
      <c r="E7" s="215">
        <v>0</v>
      </c>
      <c r="F7" s="215">
        <v>0</v>
      </c>
      <c r="G7" s="215">
        <v>0</v>
      </c>
      <c r="H7" s="215">
        <v>0</v>
      </c>
    </row>
    <row r="8" spans="1:8" s="216" customFormat="1" ht="38.25" customHeight="1">
      <c r="A8" s="189">
        <v>5</v>
      </c>
      <c r="B8" s="213" t="s">
        <v>442</v>
      </c>
      <c r="C8" s="217"/>
      <c r="D8" s="217"/>
      <c r="E8" s="215">
        <v>0</v>
      </c>
      <c r="F8" s="215">
        <v>0</v>
      </c>
      <c r="G8" s="215">
        <v>0</v>
      </c>
      <c r="H8" s="215">
        <v>0</v>
      </c>
    </row>
  </sheetData>
  <sheetProtection selectLockedCells="1" selectUnlockedCells="1"/>
  <mergeCells count="4">
    <mergeCell ref="A2:A5"/>
    <mergeCell ref="E2:H2"/>
    <mergeCell ref="B3:B5"/>
    <mergeCell ref="E3:H4"/>
  </mergeCells>
  <printOptions horizontalCentered="1"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&amp;LNOSZLOP KÖZSÉG
ÖNKORMÁNYZATA&amp;CHitelállomány kimutatása
2017.év&amp;R17. melléklet
a 6/2018.(V.31.)
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S1">
      <selection activeCell="B11" sqref="B11"/>
    </sheetView>
  </sheetViews>
  <sheetFormatPr defaultColWidth="9.00390625" defaultRowHeight="12.75"/>
  <cols>
    <col min="1" max="1" width="8.00390625" style="218" customWidth="1"/>
    <col min="2" max="2" width="98.00390625" style="218" customWidth="1"/>
    <col min="3" max="3" width="35.125" style="218" customWidth="1"/>
    <col min="4" max="4" width="25.375" style="218" customWidth="1"/>
    <col min="5" max="5" width="31.00390625" style="218" customWidth="1"/>
    <col min="6" max="6" width="17.375" style="218" customWidth="1"/>
    <col min="7" max="16384" width="9.125" style="218" customWidth="1"/>
  </cols>
  <sheetData>
    <row r="1" ht="19.5">
      <c r="F1" s="219" t="s">
        <v>60</v>
      </c>
    </row>
    <row r="2" spans="1:6" s="222" customFormat="1" ht="19.5" customHeight="1">
      <c r="A2" s="220" t="s">
        <v>323</v>
      </c>
      <c r="B2" s="221" t="s">
        <v>2</v>
      </c>
      <c r="C2" s="221" t="s">
        <v>3</v>
      </c>
      <c r="D2" s="221" t="s">
        <v>4</v>
      </c>
      <c r="E2" s="221" t="s">
        <v>61</v>
      </c>
      <c r="F2" s="221" t="s">
        <v>216</v>
      </c>
    </row>
    <row r="3" spans="1:6" s="223" customFormat="1" ht="108">
      <c r="A3" s="220"/>
      <c r="B3" s="220" t="s">
        <v>5</v>
      </c>
      <c r="C3" s="220" t="s">
        <v>518</v>
      </c>
      <c r="D3" s="220" t="s">
        <v>519</v>
      </c>
      <c r="E3" s="220" t="s">
        <v>520</v>
      </c>
      <c r="F3" s="220" t="s">
        <v>521</v>
      </c>
    </row>
    <row r="4" spans="1:6" ht="42" customHeight="1">
      <c r="A4" s="189">
        <v>1</v>
      </c>
      <c r="B4" s="200" t="s">
        <v>133</v>
      </c>
      <c r="C4" s="210">
        <v>9652</v>
      </c>
      <c r="D4" s="210">
        <v>9652</v>
      </c>
      <c r="E4" s="210"/>
      <c r="F4" s="210">
        <v>0</v>
      </c>
    </row>
    <row r="5" spans="1:6" ht="42" customHeight="1">
      <c r="A5" s="189"/>
      <c r="B5" s="200" t="s">
        <v>522</v>
      </c>
      <c r="C5" s="210">
        <v>26330310</v>
      </c>
      <c r="D5" s="210">
        <v>26330310</v>
      </c>
      <c r="E5" s="210"/>
      <c r="F5" s="210"/>
    </row>
    <row r="6" spans="1:6" ht="42" customHeight="1">
      <c r="A6" s="189">
        <v>2</v>
      </c>
      <c r="B6" s="200" t="s">
        <v>135</v>
      </c>
      <c r="C6" s="210">
        <v>16128595</v>
      </c>
      <c r="D6" s="210">
        <v>16128595</v>
      </c>
      <c r="E6" s="210"/>
      <c r="F6" s="224">
        <f>SUM(C6-D6)</f>
        <v>0</v>
      </c>
    </row>
    <row r="7" spans="1:6" ht="42" customHeight="1">
      <c r="A7" s="189">
        <v>3</v>
      </c>
      <c r="B7" s="200" t="s">
        <v>136</v>
      </c>
      <c r="C7" s="210">
        <v>1200000</v>
      </c>
      <c r="D7" s="210">
        <v>1200000</v>
      </c>
      <c r="E7" s="210"/>
      <c r="F7" s="210">
        <v>0</v>
      </c>
    </row>
    <row r="8" spans="1:6" ht="42" customHeight="1">
      <c r="A8" s="189">
        <v>4</v>
      </c>
      <c r="B8" s="200" t="s">
        <v>137</v>
      </c>
      <c r="C8" s="210">
        <v>1112126</v>
      </c>
      <c r="D8" s="210">
        <v>1112126</v>
      </c>
      <c r="E8" s="210"/>
      <c r="F8" s="224">
        <v>0</v>
      </c>
    </row>
    <row r="9" spans="1:6" ht="42" customHeight="1">
      <c r="A9" s="189">
        <v>5</v>
      </c>
      <c r="B9" s="200" t="s">
        <v>523</v>
      </c>
      <c r="C9" s="210">
        <v>10164442</v>
      </c>
      <c r="D9" s="225"/>
      <c r="E9" s="210">
        <v>10164442</v>
      </c>
      <c r="F9" s="225"/>
    </row>
    <row r="10" spans="1:6" s="227" customFormat="1" ht="42" customHeight="1">
      <c r="A10" s="196">
        <v>6</v>
      </c>
      <c r="B10" s="226" t="s">
        <v>524</v>
      </c>
      <c r="C10" s="224">
        <f>SUM(C4:C9)</f>
        <v>54945125</v>
      </c>
      <c r="D10" s="224">
        <f>SUM(D4:D9)</f>
        <v>44780683</v>
      </c>
      <c r="E10" s="224">
        <f>SUM(E4:E9)</f>
        <v>10164442</v>
      </c>
      <c r="F10" s="224">
        <f>SUM(F4:F9)</f>
        <v>0</v>
      </c>
    </row>
  </sheetData>
  <sheetProtection selectLockedCells="1" selectUnlockedCells="1"/>
  <mergeCells count="1">
    <mergeCell ref="A2:A3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&amp;LNOSZLOP KÖZSÉG 
ÖNKORMÁNYZATA&amp;CÁLLAMI TÁMOGATÁSOK ALAKULÁSA 
2017.ÉV&amp;R18. melléklet
a 6/2018.(V.31.)
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4" sqref="C4"/>
    </sheetView>
  </sheetViews>
  <sheetFormatPr defaultColWidth="9.00390625" defaultRowHeight="12.75"/>
  <cols>
    <col min="1" max="1" width="9.125" style="147" customWidth="1"/>
    <col min="2" max="2" width="16.875" style="141" customWidth="1"/>
    <col min="3" max="3" width="26.25390625" style="141" customWidth="1"/>
    <col min="4" max="4" width="25.25390625" style="141" customWidth="1"/>
    <col min="5" max="5" width="21.125" style="141" customWidth="1"/>
    <col min="6" max="16384" width="9.125" style="141" customWidth="1"/>
  </cols>
  <sheetData>
    <row r="1" spans="1:5" ht="15.75">
      <c r="A1" s="228"/>
      <c r="E1" s="163" t="s">
        <v>473</v>
      </c>
    </row>
    <row r="2" spans="1:5" ht="15.75" customHeight="1">
      <c r="A2" s="229" t="s">
        <v>1</v>
      </c>
      <c r="B2" s="230" t="s">
        <v>2</v>
      </c>
      <c r="C2" s="230" t="s">
        <v>3</v>
      </c>
      <c r="D2" s="230" t="s">
        <v>4</v>
      </c>
      <c r="E2" s="230" t="s">
        <v>61</v>
      </c>
    </row>
    <row r="3" spans="1:5" ht="31.5">
      <c r="A3" s="229"/>
      <c r="B3" s="230" t="s">
        <v>5</v>
      </c>
      <c r="C3" s="230" t="s">
        <v>525</v>
      </c>
      <c r="D3" s="230" t="s">
        <v>526</v>
      </c>
      <c r="E3" s="230" t="s">
        <v>527</v>
      </c>
    </row>
    <row r="4" spans="1:5" ht="45" customHeight="1">
      <c r="A4" s="229" t="s">
        <v>528</v>
      </c>
      <c r="B4" s="231"/>
      <c r="C4" s="229"/>
      <c r="D4" s="229"/>
      <c r="E4" s="229"/>
    </row>
    <row r="5" spans="1:5" ht="45" customHeight="1">
      <c r="A5" s="229" t="s">
        <v>529</v>
      </c>
      <c r="B5" s="232" t="s">
        <v>530</v>
      </c>
      <c r="C5" s="230">
        <v>0</v>
      </c>
      <c r="D5" s="230">
        <v>0</v>
      </c>
      <c r="E5" s="230">
        <v>0</v>
      </c>
    </row>
    <row r="6" ht="15.75"/>
  </sheetData>
  <sheetProtection selectLockedCells="1" selectUnlockedCells="1"/>
  <mergeCells count="1">
    <mergeCell ref="A2:A3"/>
  </mergeCells>
  <printOptions horizontalCentered="1"/>
  <pageMargins left="0.7083333333333334" right="0.7083333333333334" top="1.3388888888888888" bottom="0.7479166666666667" header="0.31527777777777777" footer="0.5118055555555555"/>
  <pageSetup horizontalDpi="300" verticalDpi="300" orientation="landscape" paperSize="9"/>
  <headerFooter alignWithMargins="0">
    <oddHeader>&amp;LNOSZLOP KÖZSÉG
ÖNKORMÁNYZATA&amp;CA többéves kihatású döntések, kötelezettségvállalások bemutatása
2017.év&amp;R19. melléklet
a 6/2018.(V.31.)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pane ySplit="4" topLeftCell="A32" activePane="bottomLeft" state="frozen"/>
      <selection pane="topLeft" activeCell="A1" sqref="A1"/>
      <selection pane="bottomLeft" activeCell="B66" sqref="B66"/>
    </sheetView>
  </sheetViews>
  <sheetFormatPr defaultColWidth="9.00390625" defaultRowHeight="12.75"/>
  <cols>
    <col min="1" max="1" width="12.625" style="2" customWidth="1"/>
    <col min="2" max="2" width="83.625" style="2" customWidth="1"/>
    <col min="3" max="3" width="20.00390625" style="2" customWidth="1"/>
    <col min="4" max="4" width="23.125" style="2" customWidth="1"/>
    <col min="5" max="5" width="21.75390625" style="2" customWidth="1"/>
    <col min="6" max="16384" width="9.125" style="2" customWidth="1"/>
  </cols>
  <sheetData>
    <row r="1" spans="1:5" ht="15" customHeight="1">
      <c r="A1" s="14" t="s">
        <v>60</v>
      </c>
      <c r="B1" s="14"/>
      <c r="C1" s="14"/>
      <c r="D1" s="14"/>
      <c r="E1" s="14"/>
    </row>
    <row r="2" spans="1:5" ht="15">
      <c r="A2" s="15"/>
      <c r="B2" s="16" t="s">
        <v>2</v>
      </c>
      <c r="C2" s="16" t="s">
        <v>3</v>
      </c>
      <c r="D2" s="16" t="s">
        <v>4</v>
      </c>
      <c r="E2" s="16" t="s">
        <v>61</v>
      </c>
    </row>
    <row r="3" spans="1:5" ht="15" customHeight="1">
      <c r="A3" s="17" t="s">
        <v>1</v>
      </c>
      <c r="B3" s="17" t="s">
        <v>5</v>
      </c>
      <c r="C3" s="17" t="s">
        <v>62</v>
      </c>
      <c r="D3" s="17" t="s">
        <v>63</v>
      </c>
      <c r="E3" s="17" t="s">
        <v>64</v>
      </c>
    </row>
    <row r="4" spans="1:5" ht="15">
      <c r="A4" s="17"/>
      <c r="B4" s="17"/>
      <c r="C4" s="17"/>
      <c r="D4" s="17"/>
      <c r="E4" s="17"/>
    </row>
    <row r="5" spans="1:5" ht="15">
      <c r="A5" s="17">
        <v>1</v>
      </c>
      <c r="B5" s="18" t="s">
        <v>65</v>
      </c>
      <c r="C5" s="11">
        <v>9157000</v>
      </c>
      <c r="D5" s="11">
        <v>8177172</v>
      </c>
      <c r="E5" s="11">
        <v>8177172</v>
      </c>
    </row>
    <row r="6" spans="1:5" ht="15">
      <c r="A6" s="17">
        <v>2</v>
      </c>
      <c r="B6" s="18" t="s">
        <v>66</v>
      </c>
      <c r="C6" s="11">
        <v>144000</v>
      </c>
      <c r="D6" s="11">
        <v>144000</v>
      </c>
      <c r="E6" s="11">
        <v>144000</v>
      </c>
    </row>
    <row r="7" spans="1:5" ht="15">
      <c r="A7" s="17">
        <v>3</v>
      </c>
      <c r="B7" s="18" t="s">
        <v>67</v>
      </c>
      <c r="C7" s="11">
        <v>18000</v>
      </c>
      <c r="D7" s="11">
        <v>18000</v>
      </c>
      <c r="E7" s="11">
        <v>18000</v>
      </c>
    </row>
    <row r="8" spans="1:5" ht="15">
      <c r="A8" s="17">
        <v>4</v>
      </c>
      <c r="B8" s="18" t="s">
        <v>68</v>
      </c>
      <c r="C8" s="11">
        <v>0</v>
      </c>
      <c r="D8" s="11">
        <v>258584</v>
      </c>
      <c r="E8" s="11">
        <v>258584</v>
      </c>
    </row>
    <row r="9" spans="1:5" ht="15">
      <c r="A9" s="17">
        <v>5</v>
      </c>
      <c r="B9" s="18" t="s">
        <v>69</v>
      </c>
      <c r="C9" s="11">
        <v>9319000</v>
      </c>
      <c r="D9" s="11">
        <v>8597756</v>
      </c>
      <c r="E9" s="11">
        <v>8597756</v>
      </c>
    </row>
    <row r="10" spans="1:5" ht="15">
      <c r="A10" s="17">
        <v>6</v>
      </c>
      <c r="B10" s="18" t="s">
        <v>70</v>
      </c>
      <c r="C10" s="11">
        <v>7168000</v>
      </c>
      <c r="D10" s="11">
        <v>7114319</v>
      </c>
      <c r="E10" s="11">
        <v>7114319</v>
      </c>
    </row>
    <row r="11" spans="1:5" ht="30">
      <c r="A11" s="17">
        <v>7</v>
      </c>
      <c r="B11" s="18" t="s">
        <v>71</v>
      </c>
      <c r="C11" s="11">
        <v>4084000</v>
      </c>
      <c r="D11" s="11">
        <v>3541306</v>
      </c>
      <c r="E11" s="11">
        <v>3541306</v>
      </c>
    </row>
    <row r="12" spans="1:5" ht="15">
      <c r="A12" s="17">
        <v>8</v>
      </c>
      <c r="B12" s="18" t="s">
        <v>72</v>
      </c>
      <c r="C12" s="11">
        <v>11252000</v>
      </c>
      <c r="D12" s="11">
        <v>10655625</v>
      </c>
      <c r="E12" s="11">
        <v>10655625</v>
      </c>
    </row>
    <row r="13" spans="1:5" ht="15.75">
      <c r="A13" s="17">
        <v>9</v>
      </c>
      <c r="B13" s="19" t="s">
        <v>73</v>
      </c>
      <c r="C13" s="13">
        <v>20571000</v>
      </c>
      <c r="D13" s="13">
        <v>19253381</v>
      </c>
      <c r="E13" s="13">
        <v>19253381</v>
      </c>
    </row>
    <row r="14" spans="1:5" ht="15.75">
      <c r="A14" s="17">
        <v>10</v>
      </c>
      <c r="B14" s="19" t="s">
        <v>74</v>
      </c>
      <c r="C14" s="13">
        <v>3881000</v>
      </c>
      <c r="D14" s="13">
        <v>3663820</v>
      </c>
      <c r="E14" s="13">
        <v>3663820</v>
      </c>
    </row>
    <row r="15" spans="1:5" ht="15">
      <c r="A15" s="17">
        <v>11</v>
      </c>
      <c r="B15" s="18" t="s">
        <v>75</v>
      </c>
      <c r="C15" s="11">
        <v>0</v>
      </c>
      <c r="D15" s="11">
        <v>0</v>
      </c>
      <c r="E15" s="11">
        <v>3612852</v>
      </c>
    </row>
    <row r="16" spans="1:5" ht="15">
      <c r="A16" s="17">
        <v>12</v>
      </c>
      <c r="B16" s="18" t="s">
        <v>76</v>
      </c>
      <c r="C16" s="11">
        <v>0</v>
      </c>
      <c r="D16" s="11">
        <v>0</v>
      </c>
      <c r="E16" s="11">
        <v>23789</v>
      </c>
    </row>
    <row r="17" spans="1:5" ht="15">
      <c r="A17" s="17">
        <v>13</v>
      </c>
      <c r="B17" s="18" t="s">
        <v>77</v>
      </c>
      <c r="C17" s="11">
        <v>0</v>
      </c>
      <c r="D17" s="11">
        <v>0</v>
      </c>
      <c r="E17" s="11">
        <v>1691</v>
      </c>
    </row>
    <row r="18" spans="1:5" ht="15">
      <c r="A18" s="17">
        <v>14</v>
      </c>
      <c r="B18" s="18" t="s">
        <v>78</v>
      </c>
      <c r="C18" s="11">
        <v>0</v>
      </c>
      <c r="D18" s="11">
        <v>0</v>
      </c>
      <c r="E18" s="11">
        <v>25488</v>
      </c>
    </row>
    <row r="19" spans="1:5" ht="15">
      <c r="A19" s="17">
        <v>15</v>
      </c>
      <c r="B19" s="18" t="s">
        <v>79</v>
      </c>
      <c r="C19" s="11">
        <v>525000</v>
      </c>
      <c r="D19" s="11">
        <v>472974</v>
      </c>
      <c r="E19" s="11">
        <v>472974</v>
      </c>
    </row>
    <row r="20" spans="1:5" ht="15">
      <c r="A20" s="17">
        <v>16</v>
      </c>
      <c r="B20" s="18" t="s">
        <v>80</v>
      </c>
      <c r="C20" s="11">
        <v>3895000</v>
      </c>
      <c r="D20" s="11">
        <v>2906130</v>
      </c>
      <c r="E20" s="11">
        <v>2906130</v>
      </c>
    </row>
    <row r="21" spans="1:5" ht="15">
      <c r="A21" s="17">
        <v>17</v>
      </c>
      <c r="B21" s="18" t="s">
        <v>81</v>
      </c>
      <c r="C21" s="11">
        <v>4420000</v>
      </c>
      <c r="D21" s="11">
        <v>3379104</v>
      </c>
      <c r="E21" s="11">
        <v>3379104</v>
      </c>
    </row>
    <row r="22" spans="1:5" ht="15">
      <c r="A22" s="17">
        <v>18</v>
      </c>
      <c r="B22" s="18" t="s">
        <v>82</v>
      </c>
      <c r="C22" s="11">
        <v>400000</v>
      </c>
      <c r="D22" s="11">
        <v>517366</v>
      </c>
      <c r="E22" s="11">
        <v>517366</v>
      </c>
    </row>
    <row r="23" spans="1:5" ht="15">
      <c r="A23" s="17">
        <v>19</v>
      </c>
      <c r="B23" s="18" t="s">
        <v>83</v>
      </c>
      <c r="C23" s="11">
        <v>592000</v>
      </c>
      <c r="D23" s="11">
        <v>338443</v>
      </c>
      <c r="E23" s="11">
        <v>338443</v>
      </c>
    </row>
    <row r="24" spans="1:5" ht="15">
      <c r="A24" s="17">
        <v>20</v>
      </c>
      <c r="B24" s="18" t="s">
        <v>84</v>
      </c>
      <c r="C24" s="11">
        <v>992000</v>
      </c>
      <c r="D24" s="11">
        <v>855809</v>
      </c>
      <c r="E24" s="11">
        <v>855809</v>
      </c>
    </row>
    <row r="25" spans="1:5" ht="15">
      <c r="A25" s="17">
        <v>21</v>
      </c>
      <c r="B25" s="18" t="s">
        <v>85</v>
      </c>
      <c r="C25" s="11">
        <v>3240000</v>
      </c>
      <c r="D25" s="11">
        <v>3702108</v>
      </c>
      <c r="E25" s="11">
        <v>3702108</v>
      </c>
    </row>
    <row r="26" spans="1:5" ht="15">
      <c r="A26" s="17">
        <v>22</v>
      </c>
      <c r="B26" s="18" t="s">
        <v>86</v>
      </c>
      <c r="C26" s="11">
        <v>21635000</v>
      </c>
      <c r="D26" s="11">
        <v>21133657</v>
      </c>
      <c r="E26" s="11">
        <v>21133657</v>
      </c>
    </row>
    <row r="27" spans="1:5" ht="15">
      <c r="A27" s="17">
        <v>23</v>
      </c>
      <c r="B27" s="18" t="s">
        <v>87</v>
      </c>
      <c r="C27" s="11">
        <v>1872000</v>
      </c>
      <c r="D27" s="11">
        <v>975558</v>
      </c>
      <c r="E27" s="11">
        <v>975558</v>
      </c>
    </row>
    <row r="28" spans="1:5" ht="15">
      <c r="A28" s="17">
        <v>24</v>
      </c>
      <c r="B28" s="18" t="s">
        <v>88</v>
      </c>
      <c r="C28" s="11">
        <v>1200000</v>
      </c>
      <c r="D28" s="11">
        <v>387903</v>
      </c>
      <c r="E28" s="11">
        <v>387903</v>
      </c>
    </row>
    <row r="29" spans="1:5" ht="15">
      <c r="A29" s="17">
        <v>25</v>
      </c>
      <c r="B29" s="18" t="s">
        <v>89</v>
      </c>
      <c r="C29" s="11">
        <v>2112000</v>
      </c>
      <c r="D29" s="11">
        <v>2669436</v>
      </c>
      <c r="E29" s="11">
        <v>2669436</v>
      </c>
    </row>
    <row r="30" spans="1:5" ht="15">
      <c r="A30" s="17">
        <v>26</v>
      </c>
      <c r="B30" s="18" t="s">
        <v>90</v>
      </c>
      <c r="C30" s="11">
        <v>5970000</v>
      </c>
      <c r="D30" s="11">
        <v>2930019</v>
      </c>
      <c r="E30" s="11">
        <v>2930019</v>
      </c>
    </row>
    <row r="31" spans="1:5" ht="15">
      <c r="A31" s="17">
        <v>27</v>
      </c>
      <c r="B31" s="18" t="s">
        <v>91</v>
      </c>
      <c r="C31" s="11">
        <v>0</v>
      </c>
      <c r="D31" s="11">
        <v>0</v>
      </c>
      <c r="E31" s="11">
        <v>617351</v>
      </c>
    </row>
    <row r="32" spans="1:5" ht="15">
      <c r="A32" s="17">
        <v>28</v>
      </c>
      <c r="B32" s="18" t="s">
        <v>92</v>
      </c>
      <c r="C32" s="11">
        <v>36029000</v>
      </c>
      <c r="D32" s="11">
        <v>31798681</v>
      </c>
      <c r="E32" s="11">
        <v>31798681</v>
      </c>
    </row>
    <row r="33" spans="1:5" ht="15">
      <c r="A33" s="17">
        <v>29</v>
      </c>
      <c r="B33" s="18" t="s">
        <v>93</v>
      </c>
      <c r="C33" s="11">
        <v>900000</v>
      </c>
      <c r="D33" s="11">
        <v>794565</v>
      </c>
      <c r="E33" s="11">
        <v>794565</v>
      </c>
    </row>
    <row r="34" spans="1:5" ht="15">
      <c r="A34" s="17">
        <v>30</v>
      </c>
      <c r="B34" s="18" t="s">
        <v>94</v>
      </c>
      <c r="C34" s="11">
        <v>300000</v>
      </c>
      <c r="D34" s="11">
        <v>304000</v>
      </c>
      <c r="E34" s="11">
        <v>304000</v>
      </c>
    </row>
    <row r="35" spans="1:5" ht="15">
      <c r="A35" s="17">
        <v>31</v>
      </c>
      <c r="B35" s="18" t="s">
        <v>95</v>
      </c>
      <c r="C35" s="11">
        <v>1200000</v>
      </c>
      <c r="D35" s="11">
        <v>1098565</v>
      </c>
      <c r="E35" s="11">
        <v>1098565</v>
      </c>
    </row>
    <row r="36" spans="1:5" ht="15">
      <c r="A36" s="17">
        <v>32</v>
      </c>
      <c r="B36" s="18" t="s">
        <v>96</v>
      </c>
      <c r="C36" s="11">
        <v>11127231</v>
      </c>
      <c r="D36" s="11">
        <v>8517688</v>
      </c>
      <c r="E36" s="11">
        <v>8517688</v>
      </c>
    </row>
    <row r="37" spans="1:5" ht="15">
      <c r="A37" s="17">
        <v>33</v>
      </c>
      <c r="B37" s="18" t="s">
        <v>97</v>
      </c>
      <c r="C37" s="11">
        <v>2785000</v>
      </c>
      <c r="D37" s="11">
        <v>377000</v>
      </c>
      <c r="E37" s="11">
        <v>377000</v>
      </c>
    </row>
    <row r="38" spans="1:5" ht="15">
      <c r="A38" s="17">
        <v>34</v>
      </c>
      <c r="B38" s="18" t="s">
        <v>98</v>
      </c>
      <c r="C38" s="11">
        <v>0</v>
      </c>
      <c r="D38" s="11">
        <v>6981</v>
      </c>
      <c r="E38" s="11">
        <v>6981</v>
      </c>
    </row>
    <row r="39" spans="1:5" ht="15">
      <c r="A39" s="17">
        <v>35</v>
      </c>
      <c r="B39" s="18" t="s">
        <v>99</v>
      </c>
      <c r="C39" s="11">
        <v>0</v>
      </c>
      <c r="D39" s="11">
        <v>0</v>
      </c>
      <c r="E39" s="11">
        <v>6981</v>
      </c>
    </row>
    <row r="40" spans="1:5" ht="15">
      <c r="A40" s="17">
        <v>36</v>
      </c>
      <c r="B40" s="18" t="s">
        <v>100</v>
      </c>
      <c r="C40" s="11">
        <v>0</v>
      </c>
      <c r="D40" s="11">
        <v>9969</v>
      </c>
      <c r="E40" s="11">
        <v>9969</v>
      </c>
    </row>
    <row r="41" spans="1:5" ht="15">
      <c r="A41" s="17">
        <v>37</v>
      </c>
      <c r="B41" s="18" t="s">
        <v>101</v>
      </c>
      <c r="C41" s="11">
        <v>13912231</v>
      </c>
      <c r="D41" s="11">
        <v>8911638</v>
      </c>
      <c r="E41" s="11">
        <v>8911638</v>
      </c>
    </row>
    <row r="42" spans="1:5" ht="15.75">
      <c r="A42" s="17">
        <v>38</v>
      </c>
      <c r="B42" s="19" t="s">
        <v>102</v>
      </c>
      <c r="C42" s="13">
        <v>56553231</v>
      </c>
      <c r="D42" s="13">
        <v>46043797</v>
      </c>
      <c r="E42" s="13">
        <v>46043797</v>
      </c>
    </row>
    <row r="43" spans="1:5" ht="15">
      <c r="A43" s="17">
        <v>39</v>
      </c>
      <c r="B43" s="18" t="s">
        <v>103</v>
      </c>
      <c r="C43" s="11">
        <v>0</v>
      </c>
      <c r="D43" s="11">
        <v>352500</v>
      </c>
      <c r="E43" s="11">
        <v>352500</v>
      </c>
    </row>
    <row r="44" spans="1:5" ht="15">
      <c r="A44" s="17">
        <v>40</v>
      </c>
      <c r="B44" s="18" t="s">
        <v>104</v>
      </c>
      <c r="C44" s="11">
        <v>0</v>
      </c>
      <c r="D44" s="11">
        <v>0</v>
      </c>
      <c r="E44" s="11">
        <v>352500</v>
      </c>
    </row>
    <row r="45" spans="1:5" ht="15">
      <c r="A45" s="17">
        <v>41</v>
      </c>
      <c r="B45" s="18" t="s">
        <v>105</v>
      </c>
      <c r="C45" s="11">
        <v>2000000</v>
      </c>
      <c r="D45" s="11">
        <v>3266752</v>
      </c>
      <c r="E45" s="11">
        <v>3266752</v>
      </c>
    </row>
    <row r="46" spans="1:5" ht="15">
      <c r="A46" s="17">
        <v>42</v>
      </c>
      <c r="B46" s="18" t="s">
        <v>106</v>
      </c>
      <c r="C46" s="11">
        <v>0</v>
      </c>
      <c r="D46" s="11">
        <v>0</v>
      </c>
      <c r="E46" s="11">
        <v>1104900</v>
      </c>
    </row>
    <row r="47" spans="1:5" ht="15">
      <c r="A47" s="17">
        <v>43</v>
      </c>
      <c r="B47" s="18" t="s">
        <v>107</v>
      </c>
      <c r="C47" s="11">
        <v>0</v>
      </c>
      <c r="D47" s="11">
        <v>0</v>
      </c>
      <c r="E47" s="11">
        <v>2140352</v>
      </c>
    </row>
    <row r="48" spans="1:5" ht="15.75">
      <c r="A48" s="17">
        <v>44</v>
      </c>
      <c r="B48" s="19" t="s">
        <v>108</v>
      </c>
      <c r="C48" s="13">
        <v>2000000</v>
      </c>
      <c r="D48" s="13">
        <v>3619252</v>
      </c>
      <c r="E48" s="13">
        <v>3619252</v>
      </c>
    </row>
    <row r="49" spans="1:5" ht="15">
      <c r="A49" s="17">
        <v>45</v>
      </c>
      <c r="B49" s="18" t="s">
        <v>109</v>
      </c>
      <c r="C49" s="11">
        <v>0</v>
      </c>
      <c r="D49" s="11">
        <v>363636</v>
      </c>
      <c r="E49" s="11">
        <v>363636</v>
      </c>
    </row>
    <row r="50" spans="1:5" ht="15">
      <c r="A50" s="17">
        <v>46</v>
      </c>
      <c r="B50" s="18" t="s">
        <v>110</v>
      </c>
      <c r="C50" s="11">
        <v>3439047</v>
      </c>
      <c r="D50" s="11">
        <v>3439050</v>
      </c>
      <c r="E50" s="11">
        <v>3439050</v>
      </c>
    </row>
    <row r="51" spans="1:5" ht="15">
      <c r="A51" s="17">
        <v>47</v>
      </c>
      <c r="B51" s="18" t="s">
        <v>111</v>
      </c>
      <c r="C51" s="11">
        <v>3439047</v>
      </c>
      <c r="D51" s="11">
        <v>3802686</v>
      </c>
      <c r="E51" s="11">
        <v>3802686</v>
      </c>
    </row>
    <row r="52" spans="1:5" ht="15">
      <c r="A52" s="17">
        <v>48</v>
      </c>
      <c r="B52" s="18" t="s">
        <v>112</v>
      </c>
      <c r="C52" s="11">
        <v>7264900</v>
      </c>
      <c r="D52" s="11">
        <v>9892056</v>
      </c>
      <c r="E52" s="11">
        <v>9892056</v>
      </c>
    </row>
    <row r="53" spans="1:5" ht="15">
      <c r="A53" s="17">
        <v>49</v>
      </c>
      <c r="B53" s="18" t="s">
        <v>113</v>
      </c>
      <c r="C53" s="11">
        <v>0</v>
      </c>
      <c r="D53" s="11">
        <v>0</v>
      </c>
      <c r="E53" s="11">
        <v>6975008</v>
      </c>
    </row>
    <row r="54" spans="1:5" ht="15">
      <c r="A54" s="17">
        <v>50</v>
      </c>
      <c r="B54" s="18" t="s">
        <v>114</v>
      </c>
      <c r="C54" s="11">
        <v>0</v>
      </c>
      <c r="D54" s="11">
        <v>0</v>
      </c>
      <c r="E54" s="11">
        <v>2917048</v>
      </c>
    </row>
    <row r="55" spans="1:5" ht="15">
      <c r="A55" s="17">
        <v>51</v>
      </c>
      <c r="B55" s="18" t="s">
        <v>115</v>
      </c>
      <c r="C55" s="11">
        <v>1300000</v>
      </c>
      <c r="D55" s="11">
        <v>812223</v>
      </c>
      <c r="E55" s="11">
        <v>812223</v>
      </c>
    </row>
    <row r="56" spans="1:5" ht="15">
      <c r="A56" s="17">
        <v>52</v>
      </c>
      <c r="B56" s="18" t="s">
        <v>116</v>
      </c>
      <c r="C56" s="11">
        <v>0</v>
      </c>
      <c r="D56" s="11">
        <v>0</v>
      </c>
      <c r="E56" s="11">
        <v>812223</v>
      </c>
    </row>
    <row r="57" spans="1:5" ht="15">
      <c r="A57" s="17">
        <v>53</v>
      </c>
      <c r="B57" s="18" t="s">
        <v>117</v>
      </c>
      <c r="C57" s="11">
        <v>5500000</v>
      </c>
      <c r="D57" s="11">
        <v>73608582</v>
      </c>
      <c r="E57" s="11">
        <v>0</v>
      </c>
    </row>
    <row r="58" spans="1:5" ht="15.75">
      <c r="A58" s="17">
        <v>54</v>
      </c>
      <c r="B58" s="19" t="s">
        <v>118</v>
      </c>
      <c r="C58" s="13">
        <v>17503947</v>
      </c>
      <c r="D58" s="13">
        <v>88115547</v>
      </c>
      <c r="E58" s="13">
        <v>14506965</v>
      </c>
    </row>
    <row r="59" spans="1:5" ht="15">
      <c r="A59" s="17">
        <v>55</v>
      </c>
      <c r="B59" s="18" t="s">
        <v>119</v>
      </c>
      <c r="C59" s="11">
        <v>0</v>
      </c>
      <c r="D59" s="11">
        <v>80000</v>
      </c>
      <c r="E59" s="11">
        <v>80000</v>
      </c>
    </row>
    <row r="60" spans="1:5" ht="15">
      <c r="A60" s="17">
        <v>56</v>
      </c>
      <c r="B60" s="18" t="s">
        <v>120</v>
      </c>
      <c r="C60" s="11">
        <v>350000</v>
      </c>
      <c r="D60" s="11">
        <v>112080</v>
      </c>
      <c r="E60" s="11">
        <v>112080</v>
      </c>
    </row>
    <row r="61" spans="1:5" ht="15">
      <c r="A61" s="17">
        <v>57</v>
      </c>
      <c r="B61" s="18" t="s">
        <v>121</v>
      </c>
      <c r="C61" s="11">
        <v>1300000</v>
      </c>
      <c r="D61" s="11">
        <v>2550079</v>
      </c>
      <c r="E61" s="11">
        <v>2550079</v>
      </c>
    </row>
    <row r="62" spans="1:5" ht="15">
      <c r="A62" s="17">
        <v>58</v>
      </c>
      <c r="B62" s="18" t="s">
        <v>122</v>
      </c>
      <c r="C62" s="11">
        <v>466500</v>
      </c>
      <c r="D62" s="11">
        <v>659383</v>
      </c>
      <c r="E62" s="11">
        <v>659383</v>
      </c>
    </row>
    <row r="63" spans="1:5" ht="15.75">
      <c r="A63" s="17">
        <v>59</v>
      </c>
      <c r="B63" s="19" t="s">
        <v>123</v>
      </c>
      <c r="C63" s="13">
        <v>2116500</v>
      </c>
      <c r="D63" s="13">
        <v>3401542</v>
      </c>
      <c r="E63" s="13">
        <v>3401542</v>
      </c>
    </row>
    <row r="64" spans="1:5" ht="15">
      <c r="A64" s="17">
        <v>60</v>
      </c>
      <c r="B64" s="18" t="s">
        <v>124</v>
      </c>
      <c r="C64" s="11">
        <v>28748000</v>
      </c>
      <c r="D64" s="11">
        <v>23706312</v>
      </c>
      <c r="E64" s="11">
        <v>23706312</v>
      </c>
    </row>
    <row r="65" spans="1:5" ht="15">
      <c r="A65" s="17">
        <v>61</v>
      </c>
      <c r="B65" s="18" t="s">
        <v>125</v>
      </c>
      <c r="C65" s="11">
        <v>7762200</v>
      </c>
      <c r="D65" s="11">
        <v>6373704</v>
      </c>
      <c r="E65" s="11">
        <v>6373704</v>
      </c>
    </row>
    <row r="66" spans="1:5" ht="15.75">
      <c r="A66" s="17">
        <v>62</v>
      </c>
      <c r="B66" s="19" t="s">
        <v>126</v>
      </c>
      <c r="C66" s="13">
        <v>36510200</v>
      </c>
      <c r="D66" s="13">
        <v>30080016</v>
      </c>
      <c r="E66" s="13">
        <v>30080016</v>
      </c>
    </row>
    <row r="67" spans="1:5" ht="15.75">
      <c r="A67" s="17">
        <v>63</v>
      </c>
      <c r="B67" s="19" t="s">
        <v>127</v>
      </c>
      <c r="C67" s="13">
        <v>139135878</v>
      </c>
      <c r="D67" s="13">
        <v>194177355</v>
      </c>
      <c r="E67" s="13">
        <v>120568773</v>
      </c>
    </row>
    <row r="68" spans="1:5" ht="15">
      <c r="A68" s="17">
        <v>64</v>
      </c>
      <c r="B68" s="18" t="s">
        <v>128</v>
      </c>
      <c r="C68" s="11">
        <v>1416115</v>
      </c>
      <c r="D68" s="11">
        <v>3866282</v>
      </c>
      <c r="E68" s="11">
        <v>3866282</v>
      </c>
    </row>
    <row r="69" spans="1:5" ht="15">
      <c r="A69" s="17">
        <v>65</v>
      </c>
      <c r="B69" s="18" t="s">
        <v>129</v>
      </c>
      <c r="C69" s="11">
        <v>30545850</v>
      </c>
      <c r="D69" s="11">
        <v>25840317</v>
      </c>
      <c r="E69" s="11">
        <v>25840317</v>
      </c>
    </row>
    <row r="70" spans="1:5" ht="15">
      <c r="A70" s="17">
        <v>66</v>
      </c>
      <c r="B70" s="18" t="s">
        <v>130</v>
      </c>
      <c r="C70" s="11">
        <v>31961965</v>
      </c>
      <c r="D70" s="11">
        <v>29706599</v>
      </c>
      <c r="E70" s="11">
        <v>29706599</v>
      </c>
    </row>
    <row r="71" spans="1:5" ht="15.75">
      <c r="A71" s="17">
        <v>67</v>
      </c>
      <c r="B71" s="19" t="s">
        <v>131</v>
      </c>
      <c r="C71" s="13">
        <v>31961965</v>
      </c>
      <c r="D71" s="13">
        <v>29706599</v>
      </c>
      <c r="E71" s="13">
        <v>29706599</v>
      </c>
    </row>
    <row r="72" spans="1:5" s="22" customFormat="1" ht="15.75">
      <c r="A72" s="17">
        <v>68</v>
      </c>
      <c r="B72" s="20" t="s">
        <v>132</v>
      </c>
      <c r="C72" s="21">
        <f>SUM(C67+C71)</f>
        <v>171097843</v>
      </c>
      <c r="D72" s="21">
        <f>SUM(D67+D71)</f>
        <v>223883954</v>
      </c>
      <c r="E72" s="21">
        <f>SUM(E67+E71)</f>
        <v>150275372</v>
      </c>
    </row>
    <row r="73" spans="1:5" ht="15" customHeight="1">
      <c r="A73" s="17" t="s">
        <v>1</v>
      </c>
      <c r="B73" s="17" t="s">
        <v>5</v>
      </c>
      <c r="C73" s="17" t="s">
        <v>62</v>
      </c>
      <c r="D73" s="17" t="s">
        <v>63</v>
      </c>
      <c r="E73" s="17" t="s">
        <v>64</v>
      </c>
    </row>
    <row r="74" spans="1:5" ht="15">
      <c r="A74" s="17"/>
      <c r="B74" s="17"/>
      <c r="C74" s="17"/>
      <c r="D74" s="17"/>
      <c r="E74" s="17"/>
    </row>
    <row r="75" spans="1:5" ht="15">
      <c r="A75" s="17">
        <v>69</v>
      </c>
      <c r="B75" s="18" t="s">
        <v>133</v>
      </c>
      <c r="C75" s="11">
        <v>0</v>
      </c>
      <c r="D75" s="11">
        <v>9652</v>
      </c>
      <c r="E75" s="11">
        <v>9652</v>
      </c>
    </row>
    <row r="76" spans="1:5" ht="15">
      <c r="A76" s="17">
        <v>70</v>
      </c>
      <c r="B76" s="18" t="s">
        <v>134</v>
      </c>
      <c r="C76" s="11">
        <v>26093947</v>
      </c>
      <c r="D76" s="11">
        <v>26330310</v>
      </c>
      <c r="E76" s="11">
        <v>26330310</v>
      </c>
    </row>
    <row r="77" spans="1:5" ht="30">
      <c r="A77" s="17">
        <v>71</v>
      </c>
      <c r="B77" s="18" t="s">
        <v>135</v>
      </c>
      <c r="C77" s="11">
        <v>16538154</v>
      </c>
      <c r="D77" s="11">
        <v>16128595</v>
      </c>
      <c r="E77" s="11">
        <v>16128595</v>
      </c>
    </row>
    <row r="78" spans="1:5" ht="15">
      <c r="A78" s="17">
        <v>72</v>
      </c>
      <c r="B78" s="18" t="s">
        <v>136</v>
      </c>
      <c r="C78" s="11">
        <v>1200000</v>
      </c>
      <c r="D78" s="11">
        <v>1200000</v>
      </c>
      <c r="E78" s="11">
        <v>1200000</v>
      </c>
    </row>
    <row r="79" spans="1:5" ht="15">
      <c r="A79" s="17">
        <v>73</v>
      </c>
      <c r="B79" s="18" t="s">
        <v>137</v>
      </c>
      <c r="C79" s="11">
        <v>0</v>
      </c>
      <c r="D79" s="11">
        <v>1112126</v>
      </c>
      <c r="E79" s="11">
        <v>1112126</v>
      </c>
    </row>
    <row r="80" spans="1:5" ht="15">
      <c r="A80" s="17">
        <v>74</v>
      </c>
      <c r="B80" s="18" t="s">
        <v>138</v>
      </c>
      <c r="C80" s="11">
        <v>43832101</v>
      </c>
      <c r="D80" s="11">
        <v>44780683</v>
      </c>
      <c r="E80" s="11">
        <v>44780683</v>
      </c>
    </row>
    <row r="81" spans="1:5" ht="15">
      <c r="A81" s="17">
        <v>75</v>
      </c>
      <c r="B81" s="18" t="s">
        <v>139</v>
      </c>
      <c r="C81" s="11">
        <v>15674607</v>
      </c>
      <c r="D81" s="11">
        <v>12656161</v>
      </c>
      <c r="E81" s="11">
        <v>12656161</v>
      </c>
    </row>
    <row r="82" spans="1:5" ht="15">
      <c r="A82" s="17">
        <v>76</v>
      </c>
      <c r="B82" s="18" t="s">
        <v>140</v>
      </c>
      <c r="C82" s="11">
        <v>0</v>
      </c>
      <c r="D82" s="11">
        <v>0</v>
      </c>
      <c r="E82" s="11">
        <v>352500</v>
      </c>
    </row>
    <row r="83" spans="1:5" ht="15">
      <c r="A83" s="17">
        <v>77</v>
      </c>
      <c r="B83" s="18" t="s">
        <v>141</v>
      </c>
      <c r="C83" s="11">
        <v>0</v>
      </c>
      <c r="D83" s="11">
        <v>0</v>
      </c>
      <c r="E83" s="11">
        <v>4221900</v>
      </c>
    </row>
    <row r="84" spans="1:5" ht="15">
      <c r="A84" s="17">
        <v>78</v>
      </c>
      <c r="B84" s="18" t="s">
        <v>142</v>
      </c>
      <c r="C84" s="11">
        <v>0</v>
      </c>
      <c r="D84" s="11">
        <v>0</v>
      </c>
      <c r="E84" s="11">
        <v>7084434</v>
      </c>
    </row>
    <row r="85" spans="1:5" ht="15">
      <c r="A85" s="17">
        <v>79</v>
      </c>
      <c r="B85" s="18" t="s">
        <v>143</v>
      </c>
      <c r="C85" s="11">
        <v>0</v>
      </c>
      <c r="D85" s="11">
        <v>0</v>
      </c>
      <c r="E85" s="11">
        <v>997327</v>
      </c>
    </row>
    <row r="86" spans="1:5" ht="15.75">
      <c r="A86" s="17">
        <v>80</v>
      </c>
      <c r="B86" s="19" t="s">
        <v>144</v>
      </c>
      <c r="C86" s="13">
        <v>59506708</v>
      </c>
      <c r="D86" s="13">
        <v>57436844</v>
      </c>
      <c r="E86" s="13">
        <v>57436844</v>
      </c>
    </row>
    <row r="87" spans="1:5" ht="15">
      <c r="A87" s="17">
        <v>81</v>
      </c>
      <c r="B87" s="18" t="s">
        <v>145</v>
      </c>
      <c r="C87" s="11">
        <v>0</v>
      </c>
      <c r="D87" s="11">
        <v>10164442</v>
      </c>
      <c r="E87" s="11">
        <v>10164442</v>
      </c>
    </row>
    <row r="88" spans="1:5" ht="30">
      <c r="A88" s="17">
        <v>82</v>
      </c>
      <c r="B88" s="18" t="s">
        <v>146</v>
      </c>
      <c r="C88" s="11">
        <v>0</v>
      </c>
      <c r="D88" s="11">
        <v>0</v>
      </c>
      <c r="E88" s="11">
        <v>10164442</v>
      </c>
    </row>
    <row r="89" spans="1:5" ht="15.75">
      <c r="A89" s="17">
        <v>83</v>
      </c>
      <c r="B89" s="19" t="s">
        <v>147</v>
      </c>
      <c r="C89" s="13">
        <v>0</v>
      </c>
      <c r="D89" s="13">
        <v>10164442</v>
      </c>
      <c r="E89" s="13">
        <v>10164442</v>
      </c>
    </row>
    <row r="90" spans="1:5" ht="15">
      <c r="A90" s="17">
        <v>84</v>
      </c>
      <c r="B90" s="18" t="s">
        <v>148</v>
      </c>
      <c r="C90" s="11">
        <v>1000000</v>
      </c>
      <c r="D90" s="11">
        <v>1379930</v>
      </c>
      <c r="E90" s="11">
        <v>1062713</v>
      </c>
    </row>
    <row r="91" spans="1:5" ht="15">
      <c r="A91" s="17">
        <v>85</v>
      </c>
      <c r="B91" s="18" t="s">
        <v>149</v>
      </c>
      <c r="C91" s="11">
        <v>0</v>
      </c>
      <c r="D91" s="11">
        <v>0</v>
      </c>
      <c r="E91" s="11">
        <v>1062713</v>
      </c>
    </row>
    <row r="92" spans="1:5" ht="15">
      <c r="A92" s="17">
        <v>86</v>
      </c>
      <c r="B92" s="18" t="s">
        <v>150</v>
      </c>
      <c r="C92" s="11">
        <v>53000000</v>
      </c>
      <c r="D92" s="11">
        <v>80824129</v>
      </c>
      <c r="E92" s="11">
        <v>58615543</v>
      </c>
    </row>
    <row r="93" spans="1:5" ht="30">
      <c r="A93" s="17">
        <v>87</v>
      </c>
      <c r="B93" s="18" t="s">
        <v>151</v>
      </c>
      <c r="C93" s="11">
        <v>0</v>
      </c>
      <c r="D93" s="11">
        <v>0</v>
      </c>
      <c r="E93" s="11">
        <v>58615543</v>
      </c>
    </row>
    <row r="94" spans="1:5" ht="15">
      <c r="A94" s="17">
        <v>88</v>
      </c>
      <c r="B94" s="18" t="s">
        <v>152</v>
      </c>
      <c r="C94" s="11">
        <v>3200000</v>
      </c>
      <c r="D94" s="11">
        <v>3640339</v>
      </c>
      <c r="E94" s="11">
        <v>3362092</v>
      </c>
    </row>
    <row r="95" spans="1:5" ht="30">
      <c r="A95" s="17">
        <v>89</v>
      </c>
      <c r="B95" s="18" t="s">
        <v>153</v>
      </c>
      <c r="C95" s="11">
        <v>0</v>
      </c>
      <c r="D95" s="11">
        <v>0</v>
      </c>
      <c r="E95" s="11">
        <v>3362092</v>
      </c>
    </row>
    <row r="96" spans="1:5" ht="15">
      <c r="A96" s="17">
        <v>90</v>
      </c>
      <c r="B96" s="18" t="s">
        <v>154</v>
      </c>
      <c r="C96" s="11">
        <v>56200000</v>
      </c>
      <c r="D96" s="11">
        <v>84464468</v>
      </c>
      <c r="E96" s="11">
        <v>61977635</v>
      </c>
    </row>
    <row r="97" spans="1:5" ht="15">
      <c r="A97" s="17">
        <v>91</v>
      </c>
      <c r="B97" s="18" t="s">
        <v>155</v>
      </c>
      <c r="C97" s="11">
        <v>0</v>
      </c>
      <c r="D97" s="11">
        <v>4073751</v>
      </c>
      <c r="E97" s="11">
        <v>744057</v>
      </c>
    </row>
    <row r="98" spans="1:5" ht="15">
      <c r="A98" s="17">
        <v>92</v>
      </c>
      <c r="B98" s="18" t="s">
        <v>156</v>
      </c>
      <c r="C98" s="11">
        <v>0</v>
      </c>
      <c r="D98" s="11">
        <v>0</v>
      </c>
      <c r="E98" s="11">
        <v>8000</v>
      </c>
    </row>
    <row r="99" spans="1:5" ht="15">
      <c r="A99" s="17">
        <v>93</v>
      </c>
      <c r="B99" s="18" t="s">
        <v>157</v>
      </c>
      <c r="C99" s="11">
        <v>0</v>
      </c>
      <c r="D99" s="11">
        <v>0</v>
      </c>
      <c r="E99" s="11">
        <v>184755</v>
      </c>
    </row>
    <row r="100" spans="1:5" ht="15.75">
      <c r="A100" s="17">
        <v>94</v>
      </c>
      <c r="B100" s="19" t="s">
        <v>158</v>
      </c>
      <c r="C100" s="13">
        <v>57200000</v>
      </c>
      <c r="D100" s="13">
        <v>89918149</v>
      </c>
      <c r="E100" s="13">
        <v>63784405</v>
      </c>
    </row>
    <row r="101" spans="1:5" ht="15">
      <c r="A101" s="17">
        <v>95</v>
      </c>
      <c r="B101" s="18" t="s">
        <v>159</v>
      </c>
      <c r="C101" s="11">
        <v>4000000</v>
      </c>
      <c r="D101" s="11">
        <v>3726358</v>
      </c>
      <c r="E101" s="11">
        <v>3723358</v>
      </c>
    </row>
    <row r="102" spans="1:5" ht="15">
      <c r="A102" s="17">
        <v>96</v>
      </c>
      <c r="B102" s="18" t="s">
        <v>160</v>
      </c>
      <c r="C102" s="11">
        <v>0</v>
      </c>
      <c r="D102" s="11">
        <v>0</v>
      </c>
      <c r="E102" s="11">
        <v>3684508</v>
      </c>
    </row>
    <row r="103" spans="1:5" ht="15">
      <c r="A103" s="17">
        <v>97</v>
      </c>
      <c r="B103" s="18" t="s">
        <v>161</v>
      </c>
      <c r="C103" s="11">
        <v>0</v>
      </c>
      <c r="D103" s="11">
        <v>110483</v>
      </c>
      <c r="E103" s="11">
        <v>110483</v>
      </c>
    </row>
    <row r="104" spans="1:5" ht="15">
      <c r="A104" s="17">
        <v>98</v>
      </c>
      <c r="B104" s="18" t="s">
        <v>162</v>
      </c>
      <c r="C104" s="11">
        <v>0</v>
      </c>
      <c r="D104" s="11">
        <v>202839</v>
      </c>
      <c r="E104" s="11">
        <v>202839</v>
      </c>
    </row>
    <row r="105" spans="1:5" ht="18" customHeight="1">
      <c r="A105" s="17">
        <v>99</v>
      </c>
      <c r="B105" s="18" t="s">
        <v>163</v>
      </c>
      <c r="C105" s="11">
        <v>0</v>
      </c>
      <c r="D105" s="11">
        <v>0</v>
      </c>
      <c r="E105" s="11">
        <v>202839</v>
      </c>
    </row>
    <row r="106" spans="1:5" ht="15">
      <c r="A106" s="17">
        <v>100</v>
      </c>
      <c r="B106" s="18" t="s">
        <v>164</v>
      </c>
      <c r="C106" s="11">
        <v>6000000</v>
      </c>
      <c r="D106" s="11">
        <v>6807066</v>
      </c>
      <c r="E106" s="11">
        <v>6065726</v>
      </c>
    </row>
    <row r="107" spans="1:5" ht="15">
      <c r="A107" s="17">
        <v>101</v>
      </c>
      <c r="B107" s="18" t="s">
        <v>165</v>
      </c>
      <c r="C107" s="11">
        <v>1620000</v>
      </c>
      <c r="D107" s="11">
        <v>2716246</v>
      </c>
      <c r="E107" s="11">
        <v>2516044</v>
      </c>
    </row>
    <row r="108" spans="1:5" ht="15">
      <c r="A108" s="17">
        <v>102</v>
      </c>
      <c r="B108" s="18" t="s">
        <v>166</v>
      </c>
      <c r="C108" s="11">
        <v>3000000</v>
      </c>
      <c r="D108" s="11">
        <v>2443026</v>
      </c>
      <c r="E108" s="11">
        <v>2443026</v>
      </c>
    </row>
    <row r="109" spans="1:5" ht="15">
      <c r="A109" s="17">
        <v>103</v>
      </c>
      <c r="B109" s="18" t="s">
        <v>167</v>
      </c>
      <c r="C109" s="11">
        <v>100000</v>
      </c>
      <c r="D109" s="11">
        <v>43210</v>
      </c>
      <c r="E109" s="11">
        <v>43210</v>
      </c>
    </row>
    <row r="110" spans="1:5" ht="15">
      <c r="A110" s="17">
        <v>104</v>
      </c>
      <c r="B110" s="18" t="s">
        <v>168</v>
      </c>
      <c r="C110" s="11">
        <v>100000</v>
      </c>
      <c r="D110" s="11">
        <v>43210</v>
      </c>
      <c r="E110" s="11">
        <v>43210</v>
      </c>
    </row>
    <row r="111" spans="1:5" ht="15">
      <c r="A111" s="17">
        <v>105</v>
      </c>
      <c r="B111" s="18" t="s">
        <v>169</v>
      </c>
      <c r="C111" s="11">
        <v>0</v>
      </c>
      <c r="D111" s="11">
        <v>43623</v>
      </c>
      <c r="E111" s="11">
        <v>43623</v>
      </c>
    </row>
    <row r="112" spans="1:5" ht="15">
      <c r="A112" s="17">
        <v>106</v>
      </c>
      <c r="B112" s="18" t="s">
        <v>170</v>
      </c>
      <c r="C112" s="11">
        <v>0</v>
      </c>
      <c r="D112" s="11">
        <v>0</v>
      </c>
      <c r="E112" s="11">
        <v>43623</v>
      </c>
    </row>
    <row r="113" spans="1:5" ht="15.75">
      <c r="A113" s="17">
        <v>107</v>
      </c>
      <c r="B113" s="19" t="s">
        <v>171</v>
      </c>
      <c r="C113" s="13">
        <v>14720000</v>
      </c>
      <c r="D113" s="13">
        <v>16092851</v>
      </c>
      <c r="E113" s="13">
        <v>15148309</v>
      </c>
    </row>
    <row r="114" spans="1:5" ht="30">
      <c r="A114" s="17">
        <v>108</v>
      </c>
      <c r="B114" s="18" t="s">
        <v>172</v>
      </c>
      <c r="C114" s="11">
        <v>0</v>
      </c>
      <c r="D114" s="11">
        <v>105000</v>
      </c>
      <c r="E114" s="11">
        <v>105000</v>
      </c>
    </row>
    <row r="115" spans="1:5" ht="15">
      <c r="A115" s="17">
        <v>109</v>
      </c>
      <c r="B115" s="18" t="s">
        <v>173</v>
      </c>
      <c r="C115" s="11">
        <v>0</v>
      </c>
      <c r="D115" s="11">
        <v>0</v>
      </c>
      <c r="E115" s="11">
        <v>105000</v>
      </c>
    </row>
    <row r="116" spans="1:5" ht="15.75">
      <c r="A116" s="17">
        <v>110</v>
      </c>
      <c r="B116" s="19" t="s">
        <v>174</v>
      </c>
      <c r="C116" s="13">
        <v>0</v>
      </c>
      <c r="D116" s="13">
        <v>105000</v>
      </c>
      <c r="E116" s="13">
        <v>105000</v>
      </c>
    </row>
    <row r="117" spans="1:5" ht="15">
      <c r="A117" s="17">
        <v>111</v>
      </c>
      <c r="B117" s="18" t="s">
        <v>175</v>
      </c>
      <c r="C117" s="11">
        <v>500000</v>
      </c>
      <c r="D117" s="11">
        <v>8874811</v>
      </c>
      <c r="E117" s="11">
        <v>422489</v>
      </c>
    </row>
    <row r="118" spans="1:5" ht="15">
      <c r="A118" s="17">
        <v>112</v>
      </c>
      <c r="B118" s="18" t="s">
        <v>176</v>
      </c>
      <c r="C118" s="11">
        <v>0</v>
      </c>
      <c r="D118" s="11">
        <v>0</v>
      </c>
      <c r="E118" s="11">
        <v>422489</v>
      </c>
    </row>
    <row r="119" spans="1:5" ht="15.75">
      <c r="A119" s="17">
        <v>113</v>
      </c>
      <c r="B119" s="19" t="s">
        <v>177</v>
      </c>
      <c r="C119" s="13">
        <v>500000</v>
      </c>
      <c r="D119" s="13">
        <v>8874811</v>
      </c>
      <c r="E119" s="13">
        <v>422489</v>
      </c>
    </row>
    <row r="120" spans="1:5" ht="15.75">
      <c r="A120" s="17">
        <v>114</v>
      </c>
      <c r="B120" s="19" t="s">
        <v>178</v>
      </c>
      <c r="C120" s="13">
        <v>131926708</v>
      </c>
      <c r="D120" s="13">
        <v>182592097</v>
      </c>
      <c r="E120" s="13">
        <v>147061489</v>
      </c>
    </row>
    <row r="121" spans="1:5" ht="15">
      <c r="A121" s="17">
        <v>115</v>
      </c>
      <c r="B121" s="18" t="s">
        <v>179</v>
      </c>
      <c r="C121" s="11">
        <v>39171135</v>
      </c>
      <c r="D121" s="11">
        <v>37291790</v>
      </c>
      <c r="E121" s="11">
        <v>37291790</v>
      </c>
    </row>
    <row r="122" spans="1:5" ht="15">
      <c r="A122" s="17">
        <v>116</v>
      </c>
      <c r="B122" s="18" t="s">
        <v>180</v>
      </c>
      <c r="C122" s="11">
        <v>39171135</v>
      </c>
      <c r="D122" s="11">
        <v>37291790</v>
      </c>
      <c r="E122" s="11">
        <v>37291790</v>
      </c>
    </row>
    <row r="123" spans="1:5" ht="15">
      <c r="A123" s="17">
        <v>117</v>
      </c>
      <c r="B123" s="18" t="s">
        <v>181</v>
      </c>
      <c r="C123" s="11">
        <v>0</v>
      </c>
      <c r="D123" s="11">
        <v>4000067</v>
      </c>
      <c r="E123" s="11">
        <v>4000067</v>
      </c>
    </row>
    <row r="124" spans="1:5" ht="15">
      <c r="A124" s="17">
        <v>118</v>
      </c>
      <c r="B124" s="18" t="s">
        <v>182</v>
      </c>
      <c r="C124" s="11">
        <v>39171135</v>
      </c>
      <c r="D124" s="11">
        <v>41291857</v>
      </c>
      <c r="E124" s="11">
        <v>41291857</v>
      </c>
    </row>
    <row r="125" spans="1:5" ht="15.75">
      <c r="A125" s="17">
        <v>119</v>
      </c>
      <c r="B125" s="19" t="s">
        <v>183</v>
      </c>
      <c r="C125" s="13">
        <v>39171135</v>
      </c>
      <c r="D125" s="13">
        <v>41291857</v>
      </c>
      <c r="E125" s="13">
        <v>41291857</v>
      </c>
    </row>
    <row r="126" spans="1:5" s="22" customFormat="1" ht="15.75">
      <c r="A126" s="17">
        <v>120</v>
      </c>
      <c r="B126" s="20" t="s">
        <v>184</v>
      </c>
      <c r="C126" s="21">
        <f>SUM(C120+C125)</f>
        <v>171097843</v>
      </c>
      <c r="D126" s="21">
        <f>SUM(D120+D125)</f>
        <v>223883954</v>
      </c>
      <c r="E126" s="21">
        <f>SUM(E120+E125)</f>
        <v>188353346</v>
      </c>
    </row>
  </sheetData>
  <sheetProtection selectLockedCells="1" selectUnlockedCells="1"/>
  <mergeCells count="11">
    <mergeCell ref="A1:E1"/>
    <mergeCell ref="A3:A4"/>
    <mergeCell ref="B3:B4"/>
    <mergeCell ref="C3:C4"/>
    <mergeCell ref="D3:D4"/>
    <mergeCell ref="E3:E4"/>
    <mergeCell ref="A73:A74"/>
    <mergeCell ref="B73:B74"/>
    <mergeCell ref="C73:C74"/>
    <mergeCell ref="D73:D74"/>
    <mergeCell ref="E73:E74"/>
  </mergeCells>
  <printOptions/>
  <pageMargins left="0.7479166666666667" right="0.7479166666666667" top="1.1229166666666668" bottom="0.9840277777777777" header="0.5118055555555555" footer="0.5118055555555555"/>
  <pageSetup horizontalDpi="300" verticalDpi="300" orientation="portrait" scale="56"/>
  <headerFooter alignWithMargins="0">
    <oddHeader>&amp;LNOSZLOP KÖZSÉG
ÖNKORMÁNYZATA&amp;CPÉNZFORGALMI JELENTÉS
2017.ÉV&amp;R2. melléklet
a 6/2018.(V.31.)
önkormányzati rendelethez</oddHeader>
  </headerFooter>
  <rowBreaks count="1" manualBreakCount="1">
    <brk id="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selection activeCell="C7" sqref="C7"/>
    </sheetView>
  </sheetViews>
  <sheetFormatPr defaultColWidth="9.00390625" defaultRowHeight="12.75"/>
  <cols>
    <col min="1" max="1" width="9.125" style="147" customWidth="1"/>
    <col min="2" max="2" width="63.125" style="141" customWidth="1"/>
    <col min="3" max="3" width="26.25390625" style="141" customWidth="1"/>
    <col min="4" max="16384" width="9.125" style="141" customWidth="1"/>
  </cols>
  <sheetData>
    <row r="1" ht="15.75">
      <c r="A1" s="228"/>
    </row>
    <row r="2" spans="1:3" ht="12.75">
      <c r="A2" s="233"/>
      <c r="B2" s="234"/>
      <c r="C2" s="235" t="s">
        <v>353</v>
      </c>
    </row>
    <row r="3" spans="1:3" ht="12.75">
      <c r="A3" s="236" t="s">
        <v>409</v>
      </c>
      <c r="B3" s="237"/>
      <c r="C3" s="164"/>
    </row>
    <row r="4" spans="1:3" ht="12.75" customHeight="1">
      <c r="A4" s="236"/>
      <c r="B4" s="238" t="s">
        <v>5</v>
      </c>
      <c r="C4" s="239" t="s">
        <v>531</v>
      </c>
    </row>
    <row r="5" spans="1:3" ht="12.75" customHeight="1">
      <c r="A5" s="236"/>
      <c r="B5" s="238"/>
      <c r="C5" s="239"/>
    </row>
    <row r="6" spans="1:3" ht="15.75">
      <c r="A6" s="239" t="s">
        <v>528</v>
      </c>
      <c r="B6" s="240" t="s">
        <v>532</v>
      </c>
      <c r="C6" s="241">
        <v>56198305</v>
      </c>
    </row>
    <row r="7" spans="1:3" ht="15.75">
      <c r="A7" s="229" t="s">
        <v>529</v>
      </c>
      <c r="B7" s="240" t="s">
        <v>533</v>
      </c>
      <c r="C7" s="241">
        <v>184991</v>
      </c>
    </row>
    <row r="8" spans="1:3" ht="15.75">
      <c r="A8" s="229" t="s">
        <v>534</v>
      </c>
      <c r="B8" s="240" t="s">
        <v>535</v>
      </c>
      <c r="C8" s="241">
        <v>304841</v>
      </c>
    </row>
    <row r="9" spans="1:3" ht="31.5">
      <c r="A9" s="229" t="s">
        <v>536</v>
      </c>
      <c r="B9" s="240" t="s">
        <v>537</v>
      </c>
      <c r="C9" s="241"/>
    </row>
    <row r="10" spans="1:3" ht="15.75">
      <c r="A10" s="229" t="s">
        <v>538</v>
      </c>
      <c r="B10" s="240" t="s">
        <v>539</v>
      </c>
      <c r="C10" s="241"/>
    </row>
    <row r="11" spans="1:3" ht="15.75">
      <c r="A11" s="229" t="s">
        <v>540</v>
      </c>
      <c r="B11" s="240" t="s">
        <v>541</v>
      </c>
      <c r="C11" s="241"/>
    </row>
    <row r="12" spans="1:3" ht="15.75">
      <c r="A12" s="229" t="s">
        <v>542</v>
      </c>
      <c r="B12" s="240" t="s">
        <v>543</v>
      </c>
      <c r="C12" s="241"/>
    </row>
    <row r="13" spans="1:3" ht="15.75">
      <c r="A13" s="229" t="s">
        <v>544</v>
      </c>
      <c r="B13" s="242" t="s">
        <v>545</v>
      </c>
      <c r="C13" s="243">
        <f>SUM(C6:C12)</f>
        <v>56688137</v>
      </c>
    </row>
    <row r="14" spans="1:3" ht="15.75">
      <c r="A14" s="229" t="s">
        <v>546</v>
      </c>
      <c r="B14" s="242" t="s">
        <v>547</v>
      </c>
      <c r="C14" s="243">
        <f>C13/2</f>
        <v>28344068.5</v>
      </c>
    </row>
    <row r="15" spans="1:3" ht="15.75">
      <c r="A15" s="229" t="s">
        <v>548</v>
      </c>
      <c r="B15" s="242" t="s">
        <v>549</v>
      </c>
      <c r="C15" s="243"/>
    </row>
    <row r="16" spans="1:3" ht="15.75">
      <c r="A16" s="229" t="s">
        <v>550</v>
      </c>
      <c r="B16" s="244" t="s">
        <v>551</v>
      </c>
      <c r="C16" s="241"/>
    </row>
    <row r="17" spans="1:3" ht="15.75">
      <c r="A17" s="229" t="s">
        <v>552</v>
      </c>
      <c r="B17" s="244" t="s">
        <v>553</v>
      </c>
      <c r="C17" s="241"/>
    </row>
    <row r="18" spans="1:3" ht="15.75">
      <c r="A18" s="229" t="s">
        <v>554</v>
      </c>
      <c r="B18" s="244" t="s">
        <v>555</v>
      </c>
      <c r="C18" s="241"/>
    </row>
    <row r="19" spans="1:3" ht="15.75">
      <c r="A19" s="229" t="s">
        <v>556</v>
      </c>
      <c r="B19" s="244" t="s">
        <v>557</v>
      </c>
      <c r="C19" s="241"/>
    </row>
    <row r="20" spans="1:3" ht="15.75">
      <c r="A20" s="229" t="s">
        <v>558</v>
      </c>
      <c r="B20" s="244" t="s">
        <v>559</v>
      </c>
      <c r="C20" s="241"/>
    </row>
    <row r="21" spans="1:3" ht="15.75">
      <c r="A21" s="229" t="s">
        <v>560</v>
      </c>
      <c r="B21" s="244" t="s">
        <v>561</v>
      </c>
      <c r="C21" s="241"/>
    </row>
    <row r="22" spans="1:3" ht="15.75">
      <c r="A22" s="229" t="s">
        <v>562</v>
      </c>
      <c r="B22" s="244" t="s">
        <v>563</v>
      </c>
      <c r="C22" s="241"/>
    </row>
    <row r="23" spans="1:3" ht="31.5">
      <c r="A23" s="229" t="s">
        <v>564</v>
      </c>
      <c r="B23" s="242" t="s">
        <v>565</v>
      </c>
      <c r="C23" s="243">
        <f>SUM(C15:C22)</f>
        <v>0</v>
      </c>
    </row>
    <row r="24" spans="1:3" ht="15.75">
      <c r="A24" s="229" t="s">
        <v>566</v>
      </c>
      <c r="B24" s="244" t="s">
        <v>551</v>
      </c>
      <c r="C24" s="241"/>
    </row>
    <row r="25" spans="1:3" ht="15.75">
      <c r="A25" s="229" t="s">
        <v>567</v>
      </c>
      <c r="B25" s="244" t="s">
        <v>553</v>
      </c>
      <c r="C25" s="241"/>
    </row>
    <row r="26" spans="1:3" ht="15.75">
      <c r="A26" s="229" t="s">
        <v>568</v>
      </c>
      <c r="B26" s="244" t="s">
        <v>555</v>
      </c>
      <c r="C26" s="241"/>
    </row>
    <row r="27" spans="1:3" ht="15.75">
      <c r="A27" s="229" t="s">
        <v>569</v>
      </c>
      <c r="B27" s="244" t="s">
        <v>557</v>
      </c>
      <c r="C27" s="241"/>
    </row>
    <row r="28" spans="1:3" ht="15.75">
      <c r="A28" s="229" t="s">
        <v>570</v>
      </c>
      <c r="B28" s="244" t="s">
        <v>559</v>
      </c>
      <c r="C28" s="241"/>
    </row>
    <row r="29" spans="1:3" ht="15.75">
      <c r="A29" s="229" t="s">
        <v>571</v>
      </c>
      <c r="B29" s="244" t="s">
        <v>561</v>
      </c>
      <c r="C29" s="241"/>
    </row>
    <row r="30" spans="1:3" ht="15.75">
      <c r="A30" s="229" t="s">
        <v>572</v>
      </c>
      <c r="B30" s="244" t="s">
        <v>563</v>
      </c>
      <c r="C30" s="241"/>
    </row>
    <row r="31" spans="1:3" ht="15.75">
      <c r="A31" s="229" t="s">
        <v>573</v>
      </c>
      <c r="B31" s="242" t="s">
        <v>574</v>
      </c>
      <c r="C31" s="243">
        <f>SUM(C24:C30)</f>
        <v>0</v>
      </c>
    </row>
    <row r="32" spans="1:3" ht="15.75">
      <c r="A32" s="245" t="s">
        <v>575</v>
      </c>
      <c r="B32" s="246" t="s">
        <v>576</v>
      </c>
      <c r="C32" s="247">
        <f>C14-C23-C31</f>
        <v>28344068.5</v>
      </c>
    </row>
    <row r="33" spans="1:3" ht="31.5">
      <c r="A33" s="229" t="s">
        <v>577</v>
      </c>
      <c r="B33" s="242" t="s">
        <v>578</v>
      </c>
      <c r="C33" s="248">
        <f>C32*0.7</f>
        <v>19840847.950000003</v>
      </c>
    </row>
  </sheetData>
  <sheetProtection selectLockedCells="1" selectUnlockedCells="1"/>
  <mergeCells count="3">
    <mergeCell ref="A3:A5"/>
    <mergeCell ref="B4:B5"/>
    <mergeCell ref="C4:C5"/>
  </mergeCells>
  <printOptions horizontalCentered="1"/>
  <pageMargins left="0.7083333333333334" right="0.7083333333333334" top="1.3388888888888888" bottom="0.7479166666666667" header="0.31527777777777777" footer="0.5118055555555555"/>
  <pageSetup fitToHeight="1" fitToWidth="1" horizontalDpi="300" verticalDpi="300" orientation="portrait" paperSize="9"/>
  <headerFooter alignWithMargins="0">
    <oddHeader>&amp;LNOSZLOP KÖZSÉG
ÖNKORMÁNYZATA&amp;CAdósságot keletkeztető 
ügyleteiből eredő fizetési 
kötelezettség bemutatása
2016.év&amp;R20. melléklet
a 6/2018.(V.31.)
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25.25390625" style="249" customWidth="1"/>
    <col min="2" max="2" width="10.25390625" style="250" customWidth="1"/>
    <col min="3" max="3" width="59.875" style="249" customWidth="1"/>
    <col min="4" max="6" width="16.875" style="249" customWidth="1"/>
    <col min="7" max="7" width="11.875" style="250" customWidth="1"/>
    <col min="8" max="8" width="83.625" style="249" customWidth="1"/>
    <col min="9" max="11" width="16.875" style="249" customWidth="1"/>
    <col min="12" max="12" width="14.875" style="249" customWidth="1"/>
    <col min="13" max="16384" width="9.125" style="249" customWidth="1"/>
  </cols>
  <sheetData>
    <row r="1" spans="9:11" ht="15">
      <c r="I1" s="251"/>
      <c r="J1" s="251"/>
      <c r="K1" s="251" t="s">
        <v>60</v>
      </c>
    </row>
    <row r="2" spans="1:11" ht="15.75" customHeight="1">
      <c r="A2" s="252" t="s">
        <v>231</v>
      </c>
      <c r="B2" s="253" t="s">
        <v>2</v>
      </c>
      <c r="C2" s="253" t="s">
        <v>3</v>
      </c>
      <c r="D2" s="253" t="s">
        <v>4</v>
      </c>
      <c r="E2" s="253" t="s">
        <v>61</v>
      </c>
      <c r="F2" s="253" t="s">
        <v>216</v>
      </c>
      <c r="G2" s="253" t="s">
        <v>217</v>
      </c>
      <c r="H2" s="253" t="s">
        <v>218</v>
      </c>
      <c r="I2" s="253" t="s">
        <v>219</v>
      </c>
      <c r="J2" s="253" t="s">
        <v>220</v>
      </c>
      <c r="K2" s="253" t="s">
        <v>221</v>
      </c>
    </row>
    <row r="3" spans="1:10" ht="40.5" customHeight="1">
      <c r="A3" s="252"/>
      <c r="B3" s="254" t="s">
        <v>579</v>
      </c>
      <c r="C3" s="254"/>
      <c r="D3" s="254"/>
      <c r="E3" s="254"/>
      <c r="F3" s="254"/>
      <c r="G3" s="253" t="s">
        <v>580</v>
      </c>
      <c r="H3" s="253"/>
      <c r="I3" s="253"/>
      <c r="J3" s="255"/>
    </row>
    <row r="4" spans="1:11" s="257" customFormat="1" ht="63" customHeight="1">
      <c r="A4" s="252"/>
      <c r="B4" s="252" t="s">
        <v>581</v>
      </c>
      <c r="C4" s="256" t="s">
        <v>582</v>
      </c>
      <c r="D4" s="252" t="s">
        <v>583</v>
      </c>
      <c r="E4" s="252" t="s">
        <v>584</v>
      </c>
      <c r="F4" s="252" t="s">
        <v>585</v>
      </c>
      <c r="G4" s="252" t="s">
        <v>581</v>
      </c>
      <c r="H4" s="256" t="s">
        <v>582</v>
      </c>
      <c r="I4" s="256" t="s">
        <v>586</v>
      </c>
      <c r="J4" s="252" t="s">
        <v>584</v>
      </c>
      <c r="K4" s="252" t="s">
        <v>64</v>
      </c>
    </row>
    <row r="5" spans="1:11" ht="59.25" customHeight="1">
      <c r="A5" s="258">
        <v>1</v>
      </c>
      <c r="B5" s="253" t="s">
        <v>587</v>
      </c>
      <c r="C5" s="259" t="s">
        <v>588</v>
      </c>
      <c r="D5" s="260">
        <f>SUM('[5]1.Mérleg'!D6)</f>
        <v>26093947</v>
      </c>
      <c r="E5" s="260">
        <f>SUM(K9-E7-E8)</f>
        <v>25840317</v>
      </c>
      <c r="F5" s="260">
        <v>25840317</v>
      </c>
      <c r="G5" s="261" t="s">
        <v>589</v>
      </c>
      <c r="H5" s="262" t="s">
        <v>189</v>
      </c>
      <c r="I5" s="260">
        <f>SUM('[4]9. Óvoda-ktgvetési kiad-bev.'!C12)</f>
        <v>20459950</v>
      </c>
      <c r="J5" s="260">
        <v>20145341</v>
      </c>
      <c r="K5" s="260">
        <f>SUM('[4]9. Óvoda-ktgvetési kiad-bev.'!D12)</f>
        <v>20145341</v>
      </c>
    </row>
    <row r="6" spans="1:11" ht="40.5" customHeight="1">
      <c r="A6" s="258">
        <v>2</v>
      </c>
      <c r="B6" s="253" t="s">
        <v>587</v>
      </c>
      <c r="C6" s="259" t="s">
        <v>590</v>
      </c>
      <c r="D6" s="260">
        <f>SUM(D9-D5)</f>
        <v>4451903</v>
      </c>
      <c r="E6" s="260">
        <v>0</v>
      </c>
      <c r="F6" s="260">
        <v>0</v>
      </c>
      <c r="G6" s="261" t="s">
        <v>591</v>
      </c>
      <c r="H6" s="262" t="s">
        <v>592</v>
      </c>
      <c r="I6" s="260">
        <f>SUM('[4]9. Óvoda-ktgvetési kiad-bev.'!C13)</f>
        <v>4608400</v>
      </c>
      <c r="J6" s="260">
        <v>4539982</v>
      </c>
      <c r="K6" s="260">
        <f>SUM('[4]9. Óvoda-ktgvetési kiad-bev.'!D13)</f>
        <v>4539982</v>
      </c>
    </row>
    <row r="7" spans="1:11" ht="40.5" customHeight="1">
      <c r="A7" s="258">
        <v>3</v>
      </c>
      <c r="B7" s="253" t="s">
        <v>593</v>
      </c>
      <c r="C7" s="259" t="s">
        <v>594</v>
      </c>
      <c r="D7" s="260">
        <v>0</v>
      </c>
      <c r="E7" s="260">
        <f>SUM('[4]9. Óvoda-ktgvetési kiad-bev.'!D35)</f>
        <v>50000</v>
      </c>
      <c r="F7" s="260">
        <v>50000</v>
      </c>
      <c r="G7" s="261" t="s">
        <v>595</v>
      </c>
      <c r="H7" s="262" t="s">
        <v>193</v>
      </c>
      <c r="I7" s="260">
        <f>SUM('[4]9. Óvoda-ktgvetési kiad-bev.'!C30)</f>
        <v>4842500</v>
      </c>
      <c r="J7" s="260">
        <v>1205664</v>
      </c>
      <c r="K7" s="260">
        <f>SUM('[4]9. Óvoda-ktgvetési kiad-bev.'!D30)</f>
        <v>1205664</v>
      </c>
    </row>
    <row r="8" spans="1:11" ht="40.5" customHeight="1">
      <c r="A8" s="258">
        <v>4</v>
      </c>
      <c r="B8" s="253" t="s">
        <v>596</v>
      </c>
      <c r="C8" s="259" t="s">
        <v>597</v>
      </c>
      <c r="D8" s="260">
        <v>0</v>
      </c>
      <c r="E8" s="260">
        <f>SUM('[4]9. Óvoda-ktgvetési kiad-bev.'!D36)</f>
        <v>670</v>
      </c>
      <c r="F8" s="260">
        <v>670</v>
      </c>
      <c r="G8" s="261" t="s">
        <v>598</v>
      </c>
      <c r="H8" s="260" t="s">
        <v>201</v>
      </c>
      <c r="I8" s="260">
        <f>SUM('[4]9. Óvoda-ktgvetési kiad-bev.'!C33)</f>
        <v>635000</v>
      </c>
      <c r="J8" s="260">
        <v>0</v>
      </c>
      <c r="K8" s="260">
        <f>SUM('[4]9. Óvoda-ktgvetési kiad-bev.'!D33)</f>
        <v>0</v>
      </c>
    </row>
    <row r="9" spans="1:11" ht="40.5" customHeight="1">
      <c r="A9" s="258">
        <v>5</v>
      </c>
      <c r="B9" s="263" t="s">
        <v>599</v>
      </c>
      <c r="C9" s="263" t="s">
        <v>184</v>
      </c>
      <c r="D9" s="264">
        <f>SUM(I9)</f>
        <v>30545850</v>
      </c>
      <c r="E9" s="264">
        <f>SUM(K9)</f>
        <v>25890987</v>
      </c>
      <c r="F9" s="264">
        <f>SUM(F5:F8)</f>
        <v>25890987</v>
      </c>
      <c r="G9" s="263" t="s">
        <v>600</v>
      </c>
      <c r="H9" s="265" t="s">
        <v>601</v>
      </c>
      <c r="I9" s="264">
        <f>SUM(I5:I8)</f>
        <v>30545850</v>
      </c>
      <c r="J9" s="264">
        <f>SUM(J5:J8)</f>
        <v>25890987</v>
      </c>
      <c r="K9" s="264">
        <f>SUM(K5:K8)</f>
        <v>25890987</v>
      </c>
    </row>
    <row r="15" ht="47.25" customHeight="1"/>
  </sheetData>
  <sheetProtection selectLockedCells="1" selectUnlockedCells="1"/>
  <mergeCells count="3">
    <mergeCell ref="A2:A4"/>
    <mergeCell ref="B3:D3"/>
    <mergeCell ref="G3:I3"/>
  </mergeCells>
  <printOptions/>
  <pageMargins left="0.7083333333333334" right="0.6243055555555556" top="1.5652777777777778" bottom="0.7479166666666667" header="0.3173611111111111" footer="0.7479166666666667"/>
  <pageSetup fitToHeight="1" fitToWidth="1" horizontalDpi="300" verticalDpi="300" orientation="landscape" paperSize="9"/>
  <headerFooter alignWithMargins="0">
    <oddHeader>&amp;L&amp;"Times New Roman,Normál"&amp;12Noszlop Község 
Önkormányzata&amp;R&amp;"Times New Roman,Normál"&amp;12 21. melléklet
a 6/2018.(V.31.)
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9.00390625" defaultRowHeight="21" customHeight="1"/>
  <cols>
    <col min="1" max="1" width="8.125" style="266" customWidth="1"/>
    <col min="2" max="2" width="69.625" style="266" customWidth="1"/>
    <col min="3" max="3" width="25.375" style="266" customWidth="1"/>
    <col min="4" max="5" width="20.00390625" style="266" customWidth="1"/>
    <col min="6" max="16384" width="9.125" style="266" customWidth="1"/>
  </cols>
  <sheetData>
    <row r="1" spans="1:5" s="269" customFormat="1" ht="21" customHeight="1">
      <c r="A1" s="267" t="s">
        <v>602</v>
      </c>
      <c r="B1" s="267"/>
      <c r="C1" s="267"/>
      <c r="D1" s="268"/>
      <c r="E1" s="268" t="s">
        <v>60</v>
      </c>
    </row>
    <row r="2" spans="1:5" s="269" customFormat="1" ht="21" customHeight="1">
      <c r="A2" s="270"/>
      <c r="B2" s="271" t="s">
        <v>2</v>
      </c>
      <c r="C2" s="271" t="s">
        <v>3</v>
      </c>
      <c r="D2" s="271" t="s">
        <v>4</v>
      </c>
      <c r="E2" s="271" t="s">
        <v>4</v>
      </c>
    </row>
    <row r="3" spans="1:5" s="269" customFormat="1" ht="21" customHeight="1">
      <c r="A3" s="272" t="s">
        <v>231</v>
      </c>
      <c r="B3" s="273" t="s">
        <v>5</v>
      </c>
      <c r="C3" s="273" t="s">
        <v>603</v>
      </c>
      <c r="D3" s="273" t="s">
        <v>604</v>
      </c>
      <c r="E3" s="273" t="s">
        <v>585</v>
      </c>
    </row>
    <row r="4" spans="1:5" s="269" customFormat="1" ht="30" customHeight="1">
      <c r="A4" s="272"/>
      <c r="B4" s="273"/>
      <c r="C4" s="273"/>
      <c r="D4" s="273"/>
      <c r="E4" s="273"/>
    </row>
    <row r="5" spans="1:5" s="269" customFormat="1" ht="21" customHeight="1">
      <c r="A5" s="274">
        <v>1</v>
      </c>
      <c r="B5" s="275" t="s">
        <v>65</v>
      </c>
      <c r="C5" s="276">
        <v>19384950</v>
      </c>
      <c r="D5" s="276">
        <v>18786739</v>
      </c>
      <c r="E5" s="276">
        <v>18786739</v>
      </c>
    </row>
    <row r="6" spans="1:5" s="269" customFormat="1" ht="21" customHeight="1">
      <c r="A6" s="274">
        <v>2</v>
      </c>
      <c r="B6" s="275" t="s">
        <v>66</v>
      </c>
      <c r="C6" s="277">
        <v>608000</v>
      </c>
      <c r="D6" s="276">
        <v>652363</v>
      </c>
      <c r="E6" s="276">
        <v>652363</v>
      </c>
    </row>
    <row r="7" spans="1:5" s="269" customFormat="1" ht="21" customHeight="1">
      <c r="A7" s="274">
        <v>3</v>
      </c>
      <c r="B7" s="275" t="s">
        <v>605</v>
      </c>
      <c r="C7" s="277">
        <v>167000</v>
      </c>
      <c r="D7" s="276">
        <v>176928</v>
      </c>
      <c r="E7" s="276">
        <v>176928</v>
      </c>
    </row>
    <row r="8" spans="1:5" s="269" customFormat="1" ht="21" customHeight="1">
      <c r="A8" s="274">
        <v>4</v>
      </c>
      <c r="B8" s="275" t="s">
        <v>606</v>
      </c>
      <c r="C8" s="277"/>
      <c r="D8" s="276">
        <v>229311</v>
      </c>
      <c r="E8" s="276">
        <v>229311</v>
      </c>
    </row>
    <row r="9" spans="1:5" s="269" customFormat="1" ht="21" customHeight="1">
      <c r="A9" s="274">
        <v>5</v>
      </c>
      <c r="B9" s="278" t="s">
        <v>69</v>
      </c>
      <c r="C9" s="279">
        <v>20159950</v>
      </c>
      <c r="D9" s="280">
        <f>SUM(D5:D8)</f>
        <v>19845341</v>
      </c>
      <c r="E9" s="280">
        <f>SUM(E5:E8)</f>
        <v>19845341</v>
      </c>
    </row>
    <row r="10" spans="1:5" s="269" customFormat="1" ht="36" customHeight="1">
      <c r="A10" s="274">
        <v>6</v>
      </c>
      <c r="B10" s="275" t="s">
        <v>71</v>
      </c>
      <c r="C10" s="276">
        <v>300000</v>
      </c>
      <c r="D10" s="276">
        <f aca="true" t="shared" si="0" ref="D10:D11">SUM(C10:C10)</f>
        <v>300000</v>
      </c>
      <c r="E10" s="276">
        <f aca="true" t="shared" si="1" ref="E10:E11">SUM(D10:D10)</f>
        <v>300000</v>
      </c>
    </row>
    <row r="11" spans="1:5" s="269" customFormat="1" ht="21" customHeight="1">
      <c r="A11" s="274">
        <v>7</v>
      </c>
      <c r="B11" s="278" t="s">
        <v>72</v>
      </c>
      <c r="C11" s="280">
        <v>300000</v>
      </c>
      <c r="D11" s="280">
        <f t="shared" si="0"/>
        <v>300000</v>
      </c>
      <c r="E11" s="280">
        <f t="shared" si="1"/>
        <v>300000</v>
      </c>
    </row>
    <row r="12" spans="1:5" s="269" customFormat="1" ht="21" customHeight="1">
      <c r="A12" s="274">
        <v>8</v>
      </c>
      <c r="B12" s="278" t="s">
        <v>607</v>
      </c>
      <c r="C12" s="280">
        <v>20459950</v>
      </c>
      <c r="D12" s="280">
        <f>SUM(D9+D11)</f>
        <v>20145341</v>
      </c>
      <c r="E12" s="280">
        <f>SUM(E9+E11)</f>
        <v>20145341</v>
      </c>
    </row>
    <row r="13" spans="1:5" s="269" customFormat="1" ht="36.75" customHeight="1">
      <c r="A13" s="274">
        <v>9</v>
      </c>
      <c r="B13" s="278" t="s">
        <v>608</v>
      </c>
      <c r="C13" s="280">
        <v>4608400</v>
      </c>
      <c r="D13" s="280">
        <v>4539982</v>
      </c>
      <c r="E13" s="280">
        <v>4539982</v>
      </c>
    </row>
    <row r="14" spans="1:5" s="269" customFormat="1" ht="21" customHeight="1">
      <c r="A14" s="274">
        <v>10</v>
      </c>
      <c r="B14" s="275" t="s">
        <v>79</v>
      </c>
      <c r="C14" s="276">
        <v>320000</v>
      </c>
      <c r="D14" s="276">
        <v>192303</v>
      </c>
      <c r="E14" s="276">
        <v>192303</v>
      </c>
    </row>
    <row r="15" spans="1:5" s="269" customFormat="1" ht="21" customHeight="1">
      <c r="A15" s="274">
        <v>11</v>
      </c>
      <c r="B15" s="275" t="s">
        <v>80</v>
      </c>
      <c r="C15" s="276">
        <v>880000</v>
      </c>
      <c r="D15" s="276">
        <v>533049</v>
      </c>
      <c r="E15" s="276">
        <v>533049</v>
      </c>
    </row>
    <row r="16" spans="1:5" s="269" customFormat="1" ht="21" customHeight="1">
      <c r="A16" s="274">
        <v>12</v>
      </c>
      <c r="B16" s="278" t="s">
        <v>81</v>
      </c>
      <c r="C16" s="280">
        <v>1200000</v>
      </c>
      <c r="D16" s="280">
        <f>SUM(D14:D15)</f>
        <v>725352</v>
      </c>
      <c r="E16" s="280">
        <f>SUM(E14:E15)</f>
        <v>725352</v>
      </c>
    </row>
    <row r="17" spans="1:5" s="269" customFormat="1" ht="21" customHeight="1">
      <c r="A17" s="274">
        <v>13</v>
      </c>
      <c r="B17" s="275" t="s">
        <v>609</v>
      </c>
      <c r="C17" s="276">
        <v>50000</v>
      </c>
      <c r="D17" s="276">
        <v>4974</v>
      </c>
      <c r="E17" s="276">
        <v>4974</v>
      </c>
    </row>
    <row r="18" spans="1:5" s="269" customFormat="1" ht="21" customHeight="1">
      <c r="A18" s="274">
        <v>14</v>
      </c>
      <c r="B18" s="275" t="s">
        <v>83</v>
      </c>
      <c r="C18" s="276">
        <v>0</v>
      </c>
      <c r="D18" s="276">
        <v>33620</v>
      </c>
      <c r="E18" s="276">
        <v>33620</v>
      </c>
    </row>
    <row r="19" spans="1:5" s="269" customFormat="1" ht="21" customHeight="1">
      <c r="A19" s="274">
        <v>15</v>
      </c>
      <c r="B19" s="278" t="s">
        <v>610</v>
      </c>
      <c r="C19" s="280">
        <v>50000</v>
      </c>
      <c r="D19" s="280">
        <f>SUM(D17:D18)</f>
        <v>38594</v>
      </c>
      <c r="E19" s="280">
        <f>SUM(E17:E18)</f>
        <v>38594</v>
      </c>
    </row>
    <row r="20" spans="1:5" s="269" customFormat="1" ht="21" customHeight="1">
      <c r="A20" s="274">
        <v>16</v>
      </c>
      <c r="B20" s="275" t="s">
        <v>85</v>
      </c>
      <c r="C20" s="276">
        <v>1500000</v>
      </c>
      <c r="D20" s="276">
        <v>0</v>
      </c>
      <c r="E20" s="276">
        <v>0</v>
      </c>
    </row>
    <row r="21" spans="1:5" s="269" customFormat="1" ht="21" customHeight="1">
      <c r="A21" s="274">
        <v>17</v>
      </c>
      <c r="B21" s="275" t="s">
        <v>88</v>
      </c>
      <c r="C21" s="276">
        <v>500000</v>
      </c>
      <c r="D21" s="276">
        <v>18000</v>
      </c>
      <c r="E21" s="276">
        <v>18000</v>
      </c>
    </row>
    <row r="22" spans="1:5" s="269" customFormat="1" ht="21" customHeight="1">
      <c r="A22" s="274">
        <v>18</v>
      </c>
      <c r="B22" s="275" t="s">
        <v>611</v>
      </c>
      <c r="C22" s="276">
        <v>100000</v>
      </c>
      <c r="D22" s="276">
        <v>133100</v>
      </c>
      <c r="E22" s="276">
        <v>133100</v>
      </c>
    </row>
    <row r="23" spans="1:5" s="269" customFormat="1" ht="21" customHeight="1">
      <c r="A23" s="274">
        <v>19</v>
      </c>
      <c r="B23" s="275" t="s">
        <v>612</v>
      </c>
      <c r="C23" s="276">
        <v>400000</v>
      </c>
      <c r="D23" s="276">
        <v>104922</v>
      </c>
      <c r="E23" s="276">
        <v>104922</v>
      </c>
    </row>
    <row r="24" spans="1:5" s="269" customFormat="1" ht="21" customHeight="1">
      <c r="A24" s="274">
        <v>20</v>
      </c>
      <c r="B24" s="278" t="s">
        <v>92</v>
      </c>
      <c r="C24" s="280">
        <v>2500000</v>
      </c>
      <c r="D24" s="280">
        <f>SUM(D20:D23)</f>
        <v>256022</v>
      </c>
      <c r="E24" s="280">
        <f>SUM(E20:E23)</f>
        <v>256022</v>
      </c>
    </row>
    <row r="25" spans="1:5" s="269" customFormat="1" ht="21" customHeight="1">
      <c r="A25" s="274">
        <v>21</v>
      </c>
      <c r="B25" s="275" t="s">
        <v>93</v>
      </c>
      <c r="C25" s="276">
        <v>50000</v>
      </c>
      <c r="D25" s="276">
        <v>7961</v>
      </c>
      <c r="E25" s="276">
        <v>7961</v>
      </c>
    </row>
    <row r="26" spans="1:5" s="269" customFormat="1" ht="21" customHeight="1">
      <c r="A26" s="274">
        <v>22</v>
      </c>
      <c r="B26" s="278" t="s">
        <v>262</v>
      </c>
      <c r="C26" s="280">
        <v>50000</v>
      </c>
      <c r="D26" s="280">
        <f>SUM(D25)</f>
        <v>7961</v>
      </c>
      <c r="E26" s="280">
        <f>SUM(E25)</f>
        <v>7961</v>
      </c>
    </row>
    <row r="27" spans="1:5" s="269" customFormat="1" ht="21" customHeight="1">
      <c r="A27" s="274">
        <v>23</v>
      </c>
      <c r="B27" s="275" t="s">
        <v>96</v>
      </c>
      <c r="C27" s="276">
        <v>1012500</v>
      </c>
      <c r="D27" s="276">
        <v>177735</v>
      </c>
      <c r="E27" s="276">
        <v>177735</v>
      </c>
    </row>
    <row r="28" spans="1:5" s="269" customFormat="1" ht="21" customHeight="1">
      <c r="A28" s="274">
        <v>24</v>
      </c>
      <c r="B28" s="275" t="s">
        <v>613</v>
      </c>
      <c r="C28" s="276">
        <v>30000</v>
      </c>
      <c r="D28" s="276">
        <v>0</v>
      </c>
      <c r="E28" s="276">
        <v>0</v>
      </c>
    </row>
    <row r="29" spans="1:5" s="269" customFormat="1" ht="21" customHeight="1">
      <c r="A29" s="274">
        <v>25</v>
      </c>
      <c r="B29" s="278" t="s">
        <v>264</v>
      </c>
      <c r="C29" s="280">
        <v>1042500</v>
      </c>
      <c r="D29" s="280">
        <f>SUM(D27:D28)</f>
        <v>177735</v>
      </c>
      <c r="E29" s="280">
        <f>SUM(E27:E28)</f>
        <v>177735</v>
      </c>
    </row>
    <row r="30" spans="1:5" s="269" customFormat="1" ht="21" customHeight="1">
      <c r="A30" s="274">
        <v>26</v>
      </c>
      <c r="B30" s="278" t="s">
        <v>614</v>
      </c>
      <c r="C30" s="280">
        <v>4842500</v>
      </c>
      <c r="D30" s="280">
        <f>SUM(D16+D19+D24+D26+D29)</f>
        <v>1205664</v>
      </c>
      <c r="E30" s="280">
        <f>SUM(E16+E19+E24+E26+E29)</f>
        <v>1205664</v>
      </c>
    </row>
    <row r="31" spans="1:5" s="269" customFormat="1" ht="21" customHeight="1">
      <c r="A31" s="274">
        <v>27</v>
      </c>
      <c r="B31" s="275" t="s">
        <v>121</v>
      </c>
      <c r="C31" s="276">
        <v>500000</v>
      </c>
      <c r="D31" s="276">
        <v>0</v>
      </c>
      <c r="E31" s="276">
        <v>0</v>
      </c>
    </row>
    <row r="32" spans="1:5" s="269" customFormat="1" ht="21" customHeight="1">
      <c r="A32" s="274">
        <v>28</v>
      </c>
      <c r="B32" s="275" t="s">
        <v>122</v>
      </c>
      <c r="C32" s="276">
        <v>135000</v>
      </c>
      <c r="D32" s="276">
        <v>0</v>
      </c>
      <c r="E32" s="276">
        <v>0</v>
      </c>
    </row>
    <row r="33" spans="1:5" s="269" customFormat="1" ht="21" customHeight="1">
      <c r="A33" s="274">
        <v>29</v>
      </c>
      <c r="B33" s="278" t="s">
        <v>615</v>
      </c>
      <c r="C33" s="280">
        <v>635000</v>
      </c>
      <c r="D33" s="280">
        <f>SUM(D31:D32)</f>
        <v>0</v>
      </c>
      <c r="E33" s="280">
        <f>SUM(E31:E32)</f>
        <v>0</v>
      </c>
    </row>
    <row r="34" spans="1:5" s="269" customFormat="1" ht="21" customHeight="1">
      <c r="A34" s="274">
        <v>30</v>
      </c>
      <c r="B34" s="278" t="s">
        <v>616</v>
      </c>
      <c r="C34" s="280">
        <v>30545850</v>
      </c>
      <c r="D34" s="280">
        <f>SUM(D12+D13+D30+D33)</f>
        <v>25890987</v>
      </c>
      <c r="E34" s="280">
        <f>SUM(E12+E13+E30+E33)</f>
        <v>25890987</v>
      </c>
    </row>
    <row r="35" spans="1:5" ht="21" customHeight="1">
      <c r="A35" s="274">
        <v>31</v>
      </c>
      <c r="B35" s="275" t="s">
        <v>617</v>
      </c>
      <c r="C35" s="276">
        <v>0</v>
      </c>
      <c r="D35" s="276">
        <v>50000</v>
      </c>
      <c r="E35" s="276">
        <v>50000</v>
      </c>
    </row>
    <row r="36" spans="1:5" ht="21" customHeight="1">
      <c r="A36" s="274">
        <v>32</v>
      </c>
      <c r="B36" s="275" t="s">
        <v>618</v>
      </c>
      <c r="C36" s="276">
        <v>0</v>
      </c>
      <c r="D36" s="276">
        <v>670</v>
      </c>
      <c r="E36" s="276">
        <v>670</v>
      </c>
    </row>
    <row r="37" spans="1:5" ht="21" customHeight="1">
      <c r="A37" s="274">
        <v>33</v>
      </c>
      <c r="B37" s="278" t="s">
        <v>311</v>
      </c>
      <c r="C37" s="280">
        <f>SUM(C35:C36)</f>
        <v>0</v>
      </c>
      <c r="D37" s="280">
        <f>SUM(D35:D36)</f>
        <v>50670</v>
      </c>
      <c r="E37" s="280">
        <f>SUM(E35:E36)</f>
        <v>50670</v>
      </c>
    </row>
  </sheetData>
  <sheetProtection selectLockedCells="1" selectUnlockedCells="1"/>
  <mergeCells count="6">
    <mergeCell ref="A1:C1"/>
    <mergeCell ref="A3:A4"/>
    <mergeCell ref="B3:B4"/>
    <mergeCell ref="C3:C4"/>
    <mergeCell ref="D3:D4"/>
    <mergeCell ref="E3:E4"/>
  </mergeCells>
  <printOptions/>
  <pageMargins left="0.7479166666666667" right="0.7479166666666667" top="1.713888888888889" bottom="0.9840277777777777" header="0.5118055555555555" footer="0.5118055555555555"/>
  <pageSetup fitToHeight="1" fitToWidth="1" horizontalDpi="300" verticalDpi="300" orientation="portrait" paperSize="9"/>
  <headerFooter alignWithMargins="0">
    <oddHeader>&amp;LNoszlop Község
Önkormányzata&amp;CNOSZLOPI ÓVODA
2017.ÉVI KIADÁSAI ÉS BEVÉTELEI&amp;R22.melléklet
a 6/2018.(V.31.)
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4">
      <selection activeCell="A13" sqref="A13"/>
    </sheetView>
  </sheetViews>
  <sheetFormatPr defaultColWidth="9.00390625" defaultRowHeight="12.75"/>
  <cols>
    <col min="1" max="1" width="9.125" style="23" customWidth="1"/>
    <col min="2" max="2" width="38.375" style="23" customWidth="1"/>
    <col min="3" max="3" width="21.375" style="23" customWidth="1"/>
    <col min="4" max="4" width="32.625" style="23" customWidth="1"/>
    <col min="5" max="5" width="23.625" style="23" customWidth="1"/>
    <col min="6" max="16384" width="9.125" style="23" customWidth="1"/>
  </cols>
  <sheetData>
    <row r="1" spans="1:8" ht="14.25">
      <c r="A1" s="24"/>
      <c r="B1" s="24"/>
      <c r="C1" s="24"/>
      <c r="D1" s="24"/>
      <c r="E1" s="25" t="s">
        <v>185</v>
      </c>
      <c r="F1" s="26"/>
      <c r="G1" s="26"/>
      <c r="H1" s="26"/>
    </row>
    <row r="2" spans="1:8" ht="18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61</v>
      </c>
      <c r="F2" s="29"/>
      <c r="G2" s="29"/>
      <c r="H2" s="29"/>
    </row>
    <row r="3" spans="1:8" ht="18" customHeight="1">
      <c r="A3" s="27">
        <v>1</v>
      </c>
      <c r="B3" s="30" t="s">
        <v>5</v>
      </c>
      <c r="C3" s="30" t="s">
        <v>186</v>
      </c>
      <c r="D3" s="31" t="s">
        <v>5</v>
      </c>
      <c r="E3" s="31" t="s">
        <v>186</v>
      </c>
      <c r="F3" s="32"/>
      <c r="G3" s="32"/>
      <c r="H3" s="32"/>
    </row>
    <row r="4" spans="1:8" ht="34.5" customHeight="1">
      <c r="A4" s="27">
        <v>2</v>
      </c>
      <c r="B4" s="33" t="s">
        <v>187</v>
      </c>
      <c r="C4" s="33"/>
      <c r="D4" s="33"/>
      <c r="E4" s="33"/>
      <c r="F4" s="32"/>
      <c r="G4" s="32"/>
      <c r="H4" s="32"/>
    </row>
    <row r="5" spans="1:8" ht="28.5">
      <c r="A5" s="27">
        <v>3</v>
      </c>
      <c r="B5" s="34" t="s">
        <v>188</v>
      </c>
      <c r="C5" s="35">
        <v>57436844</v>
      </c>
      <c r="D5" s="36" t="s">
        <v>189</v>
      </c>
      <c r="E5" s="35">
        <v>19253381</v>
      </c>
      <c r="F5" s="32"/>
      <c r="G5" s="32"/>
      <c r="H5" s="32"/>
    </row>
    <row r="6" spans="1:8" ht="28.5">
      <c r="A6" s="27">
        <v>4</v>
      </c>
      <c r="B6" s="37" t="s">
        <v>190</v>
      </c>
      <c r="C6" s="38">
        <v>63784405</v>
      </c>
      <c r="D6" s="39" t="s">
        <v>191</v>
      </c>
      <c r="E6" s="35">
        <v>3663820</v>
      </c>
      <c r="F6" s="32"/>
      <c r="G6" s="32"/>
      <c r="H6" s="32"/>
    </row>
    <row r="7" spans="1:8" ht="18" customHeight="1">
      <c r="A7" s="27">
        <v>5</v>
      </c>
      <c r="B7" s="40" t="s">
        <v>192</v>
      </c>
      <c r="C7" s="35">
        <v>15148309</v>
      </c>
      <c r="D7" s="40" t="s">
        <v>193</v>
      </c>
      <c r="E7" s="35">
        <v>46043797</v>
      </c>
      <c r="F7" s="32"/>
      <c r="G7" s="32"/>
      <c r="H7" s="32"/>
    </row>
    <row r="8" spans="1:8" ht="30" customHeight="1">
      <c r="A8" s="27">
        <v>6</v>
      </c>
      <c r="B8" s="40" t="s">
        <v>194</v>
      </c>
      <c r="C8" s="35">
        <v>105000</v>
      </c>
      <c r="D8" s="34" t="s">
        <v>195</v>
      </c>
      <c r="E8" s="35">
        <v>3619252</v>
      </c>
      <c r="F8" s="32"/>
      <c r="G8" s="32"/>
      <c r="H8" s="32"/>
    </row>
    <row r="9" spans="1:8" ht="18" customHeight="1">
      <c r="A9" s="27">
        <v>7</v>
      </c>
      <c r="B9" s="41"/>
      <c r="C9" s="41"/>
      <c r="D9" s="42" t="s">
        <v>196</v>
      </c>
      <c r="E9" s="43">
        <v>14506965</v>
      </c>
      <c r="F9" s="32"/>
      <c r="G9" s="32"/>
      <c r="H9" s="32"/>
    </row>
    <row r="10" spans="1:8" ht="18" customHeight="1">
      <c r="A10" s="27">
        <v>8</v>
      </c>
      <c r="B10" s="44" t="s">
        <v>197</v>
      </c>
      <c r="C10" s="45">
        <f>SUM(C5:C8)</f>
        <v>136474558</v>
      </c>
      <c r="D10" s="44" t="s">
        <v>197</v>
      </c>
      <c r="E10" s="45">
        <f>SUM(E5:E9)</f>
        <v>87087215</v>
      </c>
      <c r="F10" s="32"/>
      <c r="G10" s="32"/>
      <c r="H10" s="32"/>
    </row>
    <row r="11" spans="1:8" ht="18" customHeight="1">
      <c r="A11" s="27">
        <v>9</v>
      </c>
      <c r="B11" s="44" t="s">
        <v>198</v>
      </c>
      <c r="C11" s="45">
        <f>C10-E10</f>
        <v>49387343</v>
      </c>
      <c r="D11" s="46"/>
      <c r="E11" s="46"/>
      <c r="F11" s="32"/>
      <c r="G11" s="32"/>
      <c r="H11" s="32"/>
    </row>
    <row r="12" spans="1:8" s="48" customFormat="1" ht="35.25" customHeight="1">
      <c r="A12" s="27">
        <v>10</v>
      </c>
      <c r="B12" s="33" t="s">
        <v>199</v>
      </c>
      <c r="C12" s="33"/>
      <c r="D12" s="33"/>
      <c r="E12" s="33"/>
      <c r="F12" s="47"/>
      <c r="G12" s="47"/>
      <c r="H12" s="47"/>
    </row>
    <row r="13" spans="1:5" ht="28.5">
      <c r="A13" s="27">
        <v>11</v>
      </c>
      <c r="B13" s="34" t="s">
        <v>200</v>
      </c>
      <c r="C13" s="35">
        <v>10164442</v>
      </c>
      <c r="D13" s="36" t="s">
        <v>201</v>
      </c>
      <c r="E13" s="35">
        <v>3401542</v>
      </c>
    </row>
    <row r="14" spans="1:5" ht="18" customHeight="1">
      <c r="A14" s="27">
        <v>12</v>
      </c>
      <c r="B14" s="37" t="s">
        <v>202</v>
      </c>
      <c r="C14" s="38">
        <v>422489</v>
      </c>
      <c r="D14" s="39" t="s">
        <v>203</v>
      </c>
      <c r="E14" s="35">
        <v>30080016</v>
      </c>
    </row>
    <row r="15" spans="1:8" ht="18" customHeight="1">
      <c r="A15" s="27">
        <v>13</v>
      </c>
      <c r="B15" s="44" t="s">
        <v>197</v>
      </c>
      <c r="C15" s="45">
        <f>SUM(C13:C14)</f>
        <v>10586931</v>
      </c>
      <c r="D15" s="44" t="s">
        <v>197</v>
      </c>
      <c r="E15" s="45">
        <f>SUM(E13:E14)</f>
        <v>33481558</v>
      </c>
      <c r="F15" s="32"/>
      <c r="G15" s="32"/>
      <c r="H15" s="32"/>
    </row>
    <row r="16" spans="1:8" ht="18" customHeight="1">
      <c r="A16" s="27">
        <v>14</v>
      </c>
      <c r="B16" s="44" t="s">
        <v>204</v>
      </c>
      <c r="D16" s="44"/>
      <c r="E16" s="45">
        <f>C15-E15</f>
        <v>-22894627</v>
      </c>
      <c r="F16" s="32"/>
      <c r="G16" s="32"/>
      <c r="H16" s="32"/>
    </row>
    <row r="17" spans="1:5" s="48" customFormat="1" ht="35.25" customHeight="1">
      <c r="A17" s="27">
        <v>15</v>
      </c>
      <c r="B17" s="33" t="s">
        <v>205</v>
      </c>
      <c r="C17" s="33"/>
      <c r="D17" s="33"/>
      <c r="E17" s="33"/>
    </row>
    <row r="18" spans="1:5" ht="14.25">
      <c r="A18" s="27">
        <v>16</v>
      </c>
      <c r="B18" s="34" t="s">
        <v>206</v>
      </c>
      <c r="C18" s="35">
        <v>41291857</v>
      </c>
      <c r="D18" s="36" t="s">
        <v>207</v>
      </c>
      <c r="E18" s="35">
        <v>29706599</v>
      </c>
    </row>
    <row r="19" spans="1:8" ht="18" customHeight="1">
      <c r="A19" s="27">
        <v>17</v>
      </c>
      <c r="B19" s="44" t="s">
        <v>197</v>
      </c>
      <c r="C19" s="45">
        <f>C18</f>
        <v>41291857</v>
      </c>
      <c r="D19" s="44" t="s">
        <v>197</v>
      </c>
      <c r="E19" s="45">
        <f>E18</f>
        <v>29706599</v>
      </c>
      <c r="F19" s="32"/>
      <c r="G19" s="32"/>
      <c r="H19" s="32"/>
    </row>
    <row r="20" spans="1:8" ht="18" customHeight="1">
      <c r="A20" s="27">
        <v>18</v>
      </c>
      <c r="B20" s="44" t="s">
        <v>198</v>
      </c>
      <c r="C20" s="45">
        <f>C19-E19</f>
        <v>11585258</v>
      </c>
      <c r="D20" s="44"/>
      <c r="E20" s="45"/>
      <c r="F20" s="32"/>
      <c r="G20" s="32"/>
      <c r="H20" s="32"/>
    </row>
    <row r="21" spans="1:5" ht="39" customHeight="1">
      <c r="A21" s="27">
        <v>19</v>
      </c>
      <c r="B21" s="33" t="s">
        <v>208</v>
      </c>
      <c r="C21" s="33"/>
      <c r="D21" s="33"/>
      <c r="E21" s="33"/>
    </row>
    <row r="22" spans="1:5" ht="27.75" customHeight="1">
      <c r="A22" s="27">
        <v>20</v>
      </c>
      <c r="B22" s="34" t="s">
        <v>209</v>
      </c>
      <c r="C22" s="35">
        <f>C10</f>
        <v>136474558</v>
      </c>
      <c r="D22" s="36" t="s">
        <v>210</v>
      </c>
      <c r="E22" s="35">
        <f>E10</f>
        <v>87087215</v>
      </c>
    </row>
    <row r="23" spans="1:5" ht="27.75" customHeight="1">
      <c r="A23" s="27">
        <v>21</v>
      </c>
      <c r="B23" s="34" t="s">
        <v>211</v>
      </c>
      <c r="C23" s="35">
        <f>C15</f>
        <v>10586931</v>
      </c>
      <c r="D23" s="36" t="s">
        <v>212</v>
      </c>
      <c r="E23" s="35">
        <f>E15</f>
        <v>33481558</v>
      </c>
    </row>
    <row r="24" spans="1:5" ht="27.75" customHeight="1">
      <c r="A24" s="27">
        <v>22</v>
      </c>
      <c r="B24" s="34" t="s">
        <v>206</v>
      </c>
      <c r="C24" s="35">
        <f>C19</f>
        <v>41291857</v>
      </c>
      <c r="D24" s="36" t="s">
        <v>207</v>
      </c>
      <c r="E24" s="35">
        <f>E19</f>
        <v>29706599</v>
      </c>
    </row>
    <row r="25" spans="1:8" ht="27.75" customHeight="1">
      <c r="A25" s="27">
        <v>23</v>
      </c>
      <c r="B25" s="44" t="s">
        <v>213</v>
      </c>
      <c r="C25" s="45">
        <f>SUM(C22:C24)</f>
        <v>188353346</v>
      </c>
      <c r="D25" s="44" t="s">
        <v>214</v>
      </c>
      <c r="E25" s="45">
        <f>SUM(E22:E24)</f>
        <v>150275372</v>
      </c>
      <c r="F25" s="32"/>
      <c r="G25" s="32"/>
      <c r="H25" s="32"/>
    </row>
    <row r="26" spans="1:8" ht="27.75" customHeight="1">
      <c r="A26" s="27">
        <v>24</v>
      </c>
      <c r="B26" s="44" t="s">
        <v>198</v>
      </c>
      <c r="C26" s="45">
        <f>C25-E25</f>
        <v>38077974</v>
      </c>
      <c r="D26" s="44"/>
      <c r="E26" s="45"/>
      <c r="F26" s="32"/>
      <c r="G26" s="32"/>
      <c r="H26" s="32"/>
    </row>
  </sheetData>
  <sheetProtection selectLockedCells="1" selectUnlockedCells="1"/>
  <mergeCells count="4">
    <mergeCell ref="B4:E4"/>
    <mergeCell ref="B12:E12"/>
    <mergeCell ref="B17:E17"/>
    <mergeCell ref="B21:E21"/>
  </mergeCells>
  <printOptions horizontalCentered="1" verticalCentered="1"/>
  <pageMargins left="0.7083333333333334" right="0.7083333333333334" top="1.3388888888888888" bottom="0.7479166666666667" header="0.5118055555555555" footer="0.5118055555555555"/>
  <pageSetup fitToHeight="1" fitToWidth="1" horizontalDpi="300" verticalDpi="300" orientation="landscape" paperSize="9"/>
  <headerFooter alignWithMargins="0">
    <oddHeader>&amp;LNOSZLOP KÖZSÉG 
ÖNKORMÁNYZATA&amp;CPÉNTFORGALMI MÉRLEG
2017.ÉV&amp;R3. melléklet
a 6/2018.(V.31.)
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workbookViewId="0" topLeftCell="G1">
      <pane ySplit="2" topLeftCell="A3" activePane="bottomLeft" state="frozen"/>
      <selection pane="topLeft" activeCell="G1" sqref="G1"/>
      <selection pane="bottomLeft" activeCell="M10" sqref="M10"/>
    </sheetView>
  </sheetViews>
  <sheetFormatPr defaultColWidth="9.00390625" defaultRowHeight="12.75"/>
  <cols>
    <col min="1" max="1" width="8.125" style="1" customWidth="1"/>
    <col min="2" max="2" width="65.125" style="1" customWidth="1"/>
    <col min="3" max="3" width="15.625" style="49" customWidth="1"/>
    <col min="4" max="4" width="20.875" style="1" customWidth="1"/>
    <col min="5" max="5" width="14.625" style="1" customWidth="1"/>
    <col min="6" max="6" width="16.125" style="1" customWidth="1"/>
    <col min="7" max="8" width="15.25390625" style="1" customWidth="1"/>
    <col min="9" max="9" width="11.125" style="1" customWidth="1"/>
    <col min="10" max="10" width="15.625" style="1" customWidth="1"/>
    <col min="11" max="11" width="14.75390625" style="1" customWidth="1"/>
    <col min="12" max="12" width="10.875" style="1" customWidth="1"/>
    <col min="13" max="13" width="11.25390625" style="1" customWidth="1"/>
    <col min="14" max="14" width="14.25390625" style="1" customWidth="1"/>
    <col min="15" max="15" width="10.375" style="1" customWidth="1"/>
    <col min="16" max="17" width="13.125" style="1" customWidth="1"/>
    <col min="18" max="18" width="16.875" style="1" customWidth="1"/>
    <col min="19" max="19" width="14.875" style="1" customWidth="1"/>
    <col min="20" max="20" width="14.00390625" style="1" customWidth="1"/>
    <col min="21" max="21" width="17.625" style="1" customWidth="1"/>
    <col min="22" max="22" width="17.75390625" style="1" customWidth="1"/>
    <col min="23" max="23" width="15.375" style="1" customWidth="1"/>
    <col min="24" max="24" width="10.25390625" style="1" customWidth="1"/>
    <col min="25" max="25" width="14.25390625" style="1" customWidth="1"/>
    <col min="26" max="16384" width="9.125" style="1" customWidth="1"/>
  </cols>
  <sheetData>
    <row r="1" spans="1:25" ht="12.75">
      <c r="A1" s="50"/>
      <c r="B1" s="9" t="s">
        <v>215</v>
      </c>
      <c r="C1" s="9" t="s">
        <v>3</v>
      </c>
      <c r="D1" s="51" t="s">
        <v>4</v>
      </c>
      <c r="E1" s="51" t="s">
        <v>61</v>
      </c>
      <c r="F1" s="51" t="s">
        <v>216</v>
      </c>
      <c r="G1" s="51" t="s">
        <v>217</v>
      </c>
      <c r="H1" s="51" t="s">
        <v>218</v>
      </c>
      <c r="I1" s="51" t="s">
        <v>219</v>
      </c>
      <c r="J1" s="51" t="s">
        <v>220</v>
      </c>
      <c r="K1" s="51" t="s">
        <v>221</v>
      </c>
      <c r="L1" s="51" t="s">
        <v>222</v>
      </c>
      <c r="M1" s="51" t="s">
        <v>223</v>
      </c>
      <c r="N1" s="51" t="s">
        <v>224</v>
      </c>
      <c r="O1" s="51" t="s">
        <v>225</v>
      </c>
      <c r="P1" s="51" t="s">
        <v>220</v>
      </c>
      <c r="Q1" s="51" t="s">
        <v>221</v>
      </c>
      <c r="R1" s="51" t="s">
        <v>226</v>
      </c>
      <c r="S1" s="51" t="s">
        <v>223</v>
      </c>
      <c r="T1" s="51" t="s">
        <v>224</v>
      </c>
      <c r="U1" s="51" t="s">
        <v>225</v>
      </c>
      <c r="V1" s="51" t="s">
        <v>227</v>
      </c>
      <c r="W1" s="51" t="s">
        <v>228</v>
      </c>
      <c r="X1" s="51" t="s">
        <v>229</v>
      </c>
      <c r="Y1" s="51" t="s">
        <v>230</v>
      </c>
    </row>
    <row r="2" spans="1:25" ht="76.5" customHeight="1">
      <c r="A2" s="52" t="s">
        <v>231</v>
      </c>
      <c r="B2" s="52" t="s">
        <v>5</v>
      </c>
      <c r="C2" s="53" t="s">
        <v>197</v>
      </c>
      <c r="D2" s="51" t="s">
        <v>232</v>
      </c>
      <c r="E2" s="51" t="s">
        <v>233</v>
      </c>
      <c r="F2" s="51" t="s">
        <v>234</v>
      </c>
      <c r="G2" s="51" t="s">
        <v>235</v>
      </c>
      <c r="H2" s="51" t="s">
        <v>236</v>
      </c>
      <c r="I2" s="51" t="s">
        <v>237</v>
      </c>
      <c r="J2" s="51" t="s">
        <v>238</v>
      </c>
      <c r="K2" s="51" t="s">
        <v>239</v>
      </c>
      <c r="L2" s="51" t="s">
        <v>240</v>
      </c>
      <c r="M2" s="51" t="s">
        <v>241</v>
      </c>
      <c r="N2" s="51" t="s">
        <v>242</v>
      </c>
      <c r="O2" s="51" t="s">
        <v>243</v>
      </c>
      <c r="P2" s="51" t="s">
        <v>244</v>
      </c>
      <c r="Q2" s="51" t="s">
        <v>245</v>
      </c>
      <c r="R2" s="51" t="s">
        <v>246</v>
      </c>
      <c r="S2" s="51" t="s">
        <v>247</v>
      </c>
      <c r="T2" s="51" t="s">
        <v>248</v>
      </c>
      <c r="U2" s="51" t="s">
        <v>249</v>
      </c>
      <c r="V2" s="51" t="s">
        <v>250</v>
      </c>
      <c r="W2" s="51" t="s">
        <v>251</v>
      </c>
      <c r="X2" s="51" t="s">
        <v>252</v>
      </c>
      <c r="Y2" s="51" t="s">
        <v>253</v>
      </c>
    </row>
    <row r="3" spans="1:25" ht="25.5">
      <c r="A3" s="52"/>
      <c r="B3" s="52"/>
      <c r="C3" s="53"/>
      <c r="D3" s="54" t="s">
        <v>254</v>
      </c>
      <c r="E3" s="54" t="s">
        <v>254</v>
      </c>
      <c r="F3" s="54" t="s">
        <v>254</v>
      </c>
      <c r="G3" s="54" t="s">
        <v>254</v>
      </c>
      <c r="H3" s="54" t="s">
        <v>254</v>
      </c>
      <c r="I3" s="54" t="s">
        <v>254</v>
      </c>
      <c r="J3" s="54" t="s">
        <v>254</v>
      </c>
      <c r="K3" s="54" t="s">
        <v>254</v>
      </c>
      <c r="L3" s="54" t="s">
        <v>254</v>
      </c>
      <c r="M3" s="54" t="s">
        <v>254</v>
      </c>
      <c r="N3" s="54" t="s">
        <v>254</v>
      </c>
      <c r="O3" s="54" t="s">
        <v>254</v>
      </c>
      <c r="P3" s="54" t="s">
        <v>254</v>
      </c>
      <c r="Q3" s="54" t="s">
        <v>254</v>
      </c>
      <c r="R3" s="54" t="s">
        <v>254</v>
      </c>
      <c r="S3" s="54" t="s">
        <v>255</v>
      </c>
      <c r="T3" s="54" t="s">
        <v>254</v>
      </c>
      <c r="U3" s="54" t="s">
        <v>254</v>
      </c>
      <c r="V3" s="54" t="s">
        <v>254</v>
      </c>
      <c r="W3" s="54" t="s">
        <v>254</v>
      </c>
      <c r="X3" s="54" t="s">
        <v>254</v>
      </c>
      <c r="Y3" s="54" t="s">
        <v>254</v>
      </c>
    </row>
    <row r="4" spans="1:25" ht="12.75">
      <c r="A4" s="9">
        <v>1</v>
      </c>
      <c r="B4" s="10" t="s">
        <v>65</v>
      </c>
      <c r="C4" s="55">
        <v>8177172</v>
      </c>
      <c r="D4" s="56">
        <v>0</v>
      </c>
      <c r="E4" s="56">
        <v>0</v>
      </c>
      <c r="F4" s="56">
        <v>0</v>
      </c>
      <c r="G4" s="56">
        <v>0</v>
      </c>
      <c r="H4" s="56">
        <v>0</v>
      </c>
      <c r="I4" s="56">
        <v>4437112</v>
      </c>
      <c r="J4" s="56">
        <v>1396936</v>
      </c>
      <c r="K4" s="56">
        <v>0</v>
      </c>
      <c r="L4" s="56">
        <v>0</v>
      </c>
      <c r="M4" s="56">
        <v>0</v>
      </c>
      <c r="N4" s="56">
        <v>95625</v>
      </c>
      <c r="O4" s="56">
        <v>0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  <c r="U4" s="56">
        <v>2247499</v>
      </c>
      <c r="V4" s="56">
        <v>0</v>
      </c>
      <c r="W4" s="56">
        <v>0</v>
      </c>
      <c r="X4" s="56">
        <v>0</v>
      </c>
      <c r="Y4" s="56">
        <v>0</v>
      </c>
    </row>
    <row r="5" spans="1:25" ht="12.75">
      <c r="A5" s="9">
        <v>2</v>
      </c>
      <c r="B5" s="10" t="s">
        <v>66</v>
      </c>
      <c r="C5" s="55">
        <v>144000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55">
        <v>0</v>
      </c>
      <c r="U5" s="55">
        <v>144000</v>
      </c>
      <c r="V5" s="55">
        <v>0</v>
      </c>
      <c r="W5" s="55">
        <v>0</v>
      </c>
      <c r="X5" s="55">
        <v>0</v>
      </c>
      <c r="Y5" s="55">
        <v>0</v>
      </c>
    </row>
    <row r="6" spans="1:25" ht="12.75">
      <c r="A6" s="9">
        <v>3</v>
      </c>
      <c r="B6" s="10" t="s">
        <v>67</v>
      </c>
      <c r="C6" s="55">
        <v>18000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18000</v>
      </c>
      <c r="V6" s="55">
        <v>0</v>
      </c>
      <c r="W6" s="55">
        <v>0</v>
      </c>
      <c r="X6" s="55">
        <v>0</v>
      </c>
      <c r="Y6" s="55">
        <v>0</v>
      </c>
    </row>
    <row r="7" spans="1:25" ht="12.75">
      <c r="A7" s="9">
        <v>4</v>
      </c>
      <c r="B7" s="10" t="s">
        <v>256</v>
      </c>
      <c r="C7" s="55">
        <v>258584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65311</v>
      </c>
      <c r="J7" s="55">
        <v>27972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165301</v>
      </c>
      <c r="V7" s="55">
        <v>0</v>
      </c>
      <c r="W7" s="55">
        <v>0</v>
      </c>
      <c r="X7" s="55">
        <v>0</v>
      </c>
      <c r="Y7" s="55">
        <v>0</v>
      </c>
    </row>
    <row r="8" spans="1:25" ht="12.75">
      <c r="A8" s="9">
        <v>5</v>
      </c>
      <c r="B8" s="10" t="s">
        <v>257</v>
      </c>
      <c r="C8" s="55">
        <v>8597756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4502423</v>
      </c>
      <c r="J8" s="55">
        <v>1424908</v>
      </c>
      <c r="K8" s="55">
        <v>0</v>
      </c>
      <c r="L8" s="55">
        <v>0</v>
      </c>
      <c r="M8" s="55">
        <v>0</v>
      </c>
      <c r="N8" s="55">
        <v>95625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2574800</v>
      </c>
      <c r="V8" s="55">
        <v>0</v>
      </c>
      <c r="W8" s="55">
        <v>0</v>
      </c>
      <c r="X8" s="55">
        <v>0</v>
      </c>
      <c r="Y8" s="55">
        <v>0</v>
      </c>
    </row>
    <row r="9" spans="1:25" ht="12.75">
      <c r="A9" s="9">
        <v>6</v>
      </c>
      <c r="B9" s="10" t="s">
        <v>70</v>
      </c>
      <c r="C9" s="55">
        <v>7114319</v>
      </c>
      <c r="D9" s="55">
        <v>6624464</v>
      </c>
      <c r="E9" s="55">
        <v>0</v>
      </c>
      <c r="F9" s="55">
        <v>489855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</row>
    <row r="10" spans="1:25" ht="25.5">
      <c r="A10" s="9">
        <v>7</v>
      </c>
      <c r="B10" s="10" t="s">
        <v>258</v>
      </c>
      <c r="C10" s="55">
        <v>3541306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120000</v>
      </c>
      <c r="P10" s="55">
        <v>2070806</v>
      </c>
      <c r="Q10" s="55">
        <v>300000</v>
      </c>
      <c r="R10" s="55">
        <v>600000</v>
      </c>
      <c r="S10" s="55">
        <v>0</v>
      </c>
      <c r="T10" s="55">
        <v>0</v>
      </c>
      <c r="U10" s="55">
        <v>450500</v>
      </c>
      <c r="V10" s="55">
        <v>0</v>
      </c>
      <c r="W10" s="55">
        <v>0</v>
      </c>
      <c r="X10" s="55">
        <v>0</v>
      </c>
      <c r="Y10" s="55">
        <v>0</v>
      </c>
    </row>
    <row r="11" spans="1:25" ht="12.75">
      <c r="A11" s="9">
        <v>8</v>
      </c>
      <c r="B11" s="10" t="s">
        <v>259</v>
      </c>
      <c r="C11" s="55">
        <v>10655625</v>
      </c>
      <c r="D11" s="55">
        <v>6624464</v>
      </c>
      <c r="E11" s="55">
        <v>0</v>
      </c>
      <c r="F11" s="55">
        <v>489855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120000</v>
      </c>
      <c r="P11" s="55">
        <v>2070806</v>
      </c>
      <c r="Q11" s="55">
        <v>300000</v>
      </c>
      <c r="R11" s="55">
        <v>600000</v>
      </c>
      <c r="S11" s="55">
        <v>0</v>
      </c>
      <c r="T11" s="55">
        <v>0</v>
      </c>
      <c r="U11" s="55">
        <v>450500</v>
      </c>
      <c r="V11" s="55">
        <v>0</v>
      </c>
      <c r="W11" s="55">
        <v>0</v>
      </c>
      <c r="X11" s="55">
        <v>0</v>
      </c>
      <c r="Y11" s="55">
        <v>0</v>
      </c>
    </row>
    <row r="12" spans="1:25" s="60" customFormat="1" ht="27" customHeight="1">
      <c r="A12" s="57">
        <v>9</v>
      </c>
      <c r="B12" s="58" t="s">
        <v>73</v>
      </c>
      <c r="C12" s="59">
        <v>19253381</v>
      </c>
      <c r="D12" s="59">
        <v>6624464</v>
      </c>
      <c r="E12" s="59">
        <v>0</v>
      </c>
      <c r="F12" s="59">
        <v>489855</v>
      </c>
      <c r="G12" s="59">
        <v>0</v>
      </c>
      <c r="H12" s="59">
        <v>0</v>
      </c>
      <c r="I12" s="59">
        <v>4502423</v>
      </c>
      <c r="J12" s="59">
        <v>1424908</v>
      </c>
      <c r="K12" s="59">
        <v>0</v>
      </c>
      <c r="L12" s="59">
        <v>0</v>
      </c>
      <c r="M12" s="59">
        <v>0</v>
      </c>
      <c r="N12" s="59">
        <v>95625</v>
      </c>
      <c r="O12" s="59">
        <v>120000</v>
      </c>
      <c r="P12" s="59">
        <v>2070806</v>
      </c>
      <c r="Q12" s="59">
        <v>300000</v>
      </c>
      <c r="R12" s="59">
        <v>600000</v>
      </c>
      <c r="S12" s="59">
        <v>0</v>
      </c>
      <c r="T12" s="59">
        <v>0</v>
      </c>
      <c r="U12" s="59">
        <v>3025300</v>
      </c>
      <c r="V12" s="59">
        <v>0</v>
      </c>
      <c r="W12" s="59">
        <v>0</v>
      </c>
      <c r="X12" s="59">
        <v>0</v>
      </c>
      <c r="Y12" s="59">
        <v>0</v>
      </c>
    </row>
    <row r="13" spans="1:25" s="60" customFormat="1" ht="24.75" customHeight="1">
      <c r="A13" s="57">
        <v>10</v>
      </c>
      <c r="B13" s="58" t="s">
        <v>260</v>
      </c>
      <c r="C13" s="59">
        <v>3663820</v>
      </c>
      <c r="D13" s="59">
        <v>1583326</v>
      </c>
      <c r="E13" s="59">
        <v>0</v>
      </c>
      <c r="F13" s="59">
        <v>0</v>
      </c>
      <c r="G13" s="59">
        <v>0</v>
      </c>
      <c r="H13" s="59">
        <v>0</v>
      </c>
      <c r="I13" s="59">
        <v>546348</v>
      </c>
      <c r="J13" s="59">
        <v>202193</v>
      </c>
      <c r="K13" s="59">
        <v>0</v>
      </c>
      <c r="L13" s="59">
        <v>0</v>
      </c>
      <c r="M13" s="59">
        <v>0</v>
      </c>
      <c r="N13" s="59">
        <v>21038</v>
      </c>
      <c r="O13" s="59">
        <v>24210</v>
      </c>
      <c r="P13" s="59">
        <v>417684</v>
      </c>
      <c r="Q13" s="59">
        <v>60525</v>
      </c>
      <c r="R13" s="59">
        <v>121050</v>
      </c>
      <c r="S13" s="59">
        <v>0</v>
      </c>
      <c r="T13" s="59">
        <v>0</v>
      </c>
      <c r="U13" s="59">
        <v>687446</v>
      </c>
      <c r="V13" s="59">
        <v>0</v>
      </c>
      <c r="W13" s="59">
        <v>0</v>
      </c>
      <c r="X13" s="59">
        <v>0</v>
      </c>
      <c r="Y13" s="59">
        <v>0</v>
      </c>
    </row>
    <row r="14" spans="1:25" ht="12.75">
      <c r="A14" s="9">
        <v>11</v>
      </c>
      <c r="B14" s="10" t="s">
        <v>75</v>
      </c>
      <c r="C14" s="55">
        <v>3612852</v>
      </c>
      <c r="D14" s="55">
        <v>1583326</v>
      </c>
      <c r="E14" s="55">
        <v>0</v>
      </c>
      <c r="F14" s="55">
        <v>0</v>
      </c>
      <c r="G14" s="55">
        <v>0</v>
      </c>
      <c r="H14" s="55">
        <v>0</v>
      </c>
      <c r="I14" s="55">
        <v>544657</v>
      </c>
      <c r="J14" s="55">
        <v>202193</v>
      </c>
      <c r="K14" s="55">
        <v>0</v>
      </c>
      <c r="L14" s="55">
        <v>0</v>
      </c>
      <c r="M14" s="55">
        <v>0</v>
      </c>
      <c r="N14" s="55">
        <v>21038</v>
      </c>
      <c r="O14" s="55">
        <v>24210</v>
      </c>
      <c r="P14" s="55">
        <v>417684</v>
      </c>
      <c r="Q14" s="55">
        <v>60525</v>
      </c>
      <c r="R14" s="55">
        <v>121050</v>
      </c>
      <c r="S14" s="55">
        <v>0</v>
      </c>
      <c r="T14" s="55">
        <v>0</v>
      </c>
      <c r="U14" s="55">
        <v>638169</v>
      </c>
      <c r="V14" s="55">
        <v>0</v>
      </c>
      <c r="W14" s="55">
        <v>0</v>
      </c>
      <c r="X14" s="55">
        <v>0</v>
      </c>
      <c r="Y14" s="55">
        <v>0</v>
      </c>
    </row>
    <row r="15" spans="1:25" ht="12.75">
      <c r="A15" s="9">
        <v>12</v>
      </c>
      <c r="B15" s="10" t="s">
        <v>76</v>
      </c>
      <c r="C15" s="55">
        <v>23789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23789</v>
      </c>
      <c r="V15" s="55">
        <v>0</v>
      </c>
      <c r="W15" s="55">
        <v>0</v>
      </c>
      <c r="X15" s="55">
        <v>0</v>
      </c>
      <c r="Y15" s="55">
        <v>0</v>
      </c>
    </row>
    <row r="16" spans="1:25" ht="12.75">
      <c r="A16" s="9">
        <v>13</v>
      </c>
      <c r="B16" s="10" t="s">
        <v>77</v>
      </c>
      <c r="C16" s="55">
        <v>1691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1691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</row>
    <row r="17" spans="1:25" ht="12.75">
      <c r="A17" s="9">
        <v>14</v>
      </c>
      <c r="B17" s="10" t="s">
        <v>78</v>
      </c>
      <c r="C17" s="55">
        <v>25488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25488</v>
      </c>
      <c r="V17" s="55">
        <v>0</v>
      </c>
      <c r="W17" s="55">
        <v>0</v>
      </c>
      <c r="X17" s="55">
        <v>0</v>
      </c>
      <c r="Y17" s="55">
        <v>0</v>
      </c>
    </row>
    <row r="18" spans="1:25" ht="12.75">
      <c r="A18" s="9">
        <v>15</v>
      </c>
      <c r="B18" s="10" t="s">
        <v>79</v>
      </c>
      <c r="C18" s="55">
        <v>472974</v>
      </c>
      <c r="D18" s="55">
        <v>101840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12000</v>
      </c>
      <c r="Q18" s="55">
        <v>177787</v>
      </c>
      <c r="R18" s="55">
        <v>117310</v>
      </c>
      <c r="S18" s="55">
        <v>0</v>
      </c>
      <c r="T18" s="55">
        <v>0</v>
      </c>
      <c r="U18" s="55">
        <v>64037</v>
      </c>
      <c r="V18" s="55">
        <v>0</v>
      </c>
      <c r="W18" s="55">
        <v>0</v>
      </c>
      <c r="X18" s="55">
        <v>0</v>
      </c>
      <c r="Y18" s="55">
        <v>0</v>
      </c>
    </row>
    <row r="19" spans="1:25" ht="12.75">
      <c r="A19" s="9">
        <v>16</v>
      </c>
      <c r="B19" s="10" t="s">
        <v>80</v>
      </c>
      <c r="C19" s="55">
        <v>2906130</v>
      </c>
      <c r="D19" s="55">
        <v>100177</v>
      </c>
      <c r="E19" s="55">
        <v>20254</v>
      </c>
      <c r="F19" s="55">
        <v>0</v>
      </c>
      <c r="G19" s="55">
        <v>0</v>
      </c>
      <c r="H19" s="55">
        <v>0</v>
      </c>
      <c r="I19" s="55">
        <v>494858</v>
      </c>
      <c r="J19" s="55">
        <v>102079</v>
      </c>
      <c r="K19" s="55">
        <v>478352</v>
      </c>
      <c r="L19" s="55">
        <v>170000</v>
      </c>
      <c r="M19" s="55">
        <v>366746</v>
      </c>
      <c r="N19" s="55">
        <v>473144</v>
      </c>
      <c r="O19" s="55">
        <v>0</v>
      </c>
      <c r="P19" s="55">
        <v>27457</v>
      </c>
      <c r="Q19" s="55">
        <v>0</v>
      </c>
      <c r="R19" s="55">
        <v>503512</v>
      </c>
      <c r="S19" s="55">
        <v>0</v>
      </c>
      <c r="T19" s="55">
        <v>43724</v>
      </c>
      <c r="U19" s="55">
        <v>125827</v>
      </c>
      <c r="V19" s="55">
        <v>0</v>
      </c>
      <c r="W19" s="55">
        <v>0</v>
      </c>
      <c r="X19" s="55">
        <v>0</v>
      </c>
      <c r="Y19" s="55">
        <v>0</v>
      </c>
    </row>
    <row r="20" spans="1:25" ht="12.75">
      <c r="A20" s="9">
        <v>17</v>
      </c>
      <c r="B20" s="10" t="s">
        <v>81</v>
      </c>
      <c r="C20" s="55">
        <v>3379104</v>
      </c>
      <c r="D20" s="55">
        <v>202017</v>
      </c>
      <c r="E20" s="55">
        <v>20254</v>
      </c>
      <c r="F20" s="55">
        <v>0</v>
      </c>
      <c r="G20" s="55">
        <v>0</v>
      </c>
      <c r="H20" s="55">
        <v>0</v>
      </c>
      <c r="I20" s="55">
        <v>494858</v>
      </c>
      <c r="J20" s="55">
        <v>102079</v>
      </c>
      <c r="K20" s="55">
        <v>478352</v>
      </c>
      <c r="L20" s="55">
        <v>170000</v>
      </c>
      <c r="M20" s="55">
        <v>366746</v>
      </c>
      <c r="N20" s="55">
        <v>473144</v>
      </c>
      <c r="O20" s="55">
        <v>0</v>
      </c>
      <c r="P20" s="55">
        <v>39457</v>
      </c>
      <c r="Q20" s="55">
        <v>177787</v>
      </c>
      <c r="R20" s="55">
        <v>620822</v>
      </c>
      <c r="S20" s="55">
        <v>0</v>
      </c>
      <c r="T20" s="55">
        <v>43724</v>
      </c>
      <c r="U20" s="55">
        <v>189864</v>
      </c>
      <c r="V20" s="55">
        <v>0</v>
      </c>
      <c r="W20" s="55">
        <v>0</v>
      </c>
      <c r="X20" s="55">
        <v>0</v>
      </c>
      <c r="Y20" s="55">
        <v>0</v>
      </c>
    </row>
    <row r="21" spans="1:25" ht="12.75">
      <c r="A21" s="9">
        <v>18</v>
      </c>
      <c r="B21" s="10" t="s">
        <v>82</v>
      </c>
      <c r="C21" s="55">
        <v>517366</v>
      </c>
      <c r="D21" s="55">
        <v>275656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71500</v>
      </c>
      <c r="P21" s="55">
        <v>82300</v>
      </c>
      <c r="Q21" s="55">
        <v>75132</v>
      </c>
      <c r="R21" s="55">
        <v>7638</v>
      </c>
      <c r="S21" s="55">
        <v>0</v>
      </c>
      <c r="T21" s="55">
        <v>0</v>
      </c>
      <c r="U21" s="55">
        <v>5140</v>
      </c>
      <c r="V21" s="55">
        <v>0</v>
      </c>
      <c r="W21" s="55">
        <v>0</v>
      </c>
      <c r="X21" s="55">
        <v>0</v>
      </c>
      <c r="Y21" s="55">
        <v>0</v>
      </c>
    </row>
    <row r="22" spans="1:25" ht="12.75">
      <c r="A22" s="9">
        <v>19</v>
      </c>
      <c r="B22" s="10" t="s">
        <v>83</v>
      </c>
      <c r="C22" s="55">
        <v>338443</v>
      </c>
      <c r="D22" s="55">
        <v>88480</v>
      </c>
      <c r="E22" s="55">
        <v>0</v>
      </c>
      <c r="F22" s="55">
        <v>0</v>
      </c>
      <c r="G22" s="55">
        <v>0</v>
      </c>
      <c r="H22" s="55">
        <v>0</v>
      </c>
      <c r="I22" s="55">
        <v>15748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47557</v>
      </c>
      <c r="P22" s="55">
        <v>68414</v>
      </c>
      <c r="Q22" s="55">
        <v>56126</v>
      </c>
      <c r="R22" s="55">
        <v>29486</v>
      </c>
      <c r="S22" s="55">
        <v>0</v>
      </c>
      <c r="T22" s="55">
        <v>0</v>
      </c>
      <c r="U22" s="55">
        <v>32632</v>
      </c>
      <c r="V22" s="55">
        <v>0</v>
      </c>
      <c r="W22" s="55">
        <v>0</v>
      </c>
      <c r="X22" s="55">
        <v>0</v>
      </c>
      <c r="Y22" s="55">
        <v>0</v>
      </c>
    </row>
    <row r="23" spans="1:25" ht="12.75">
      <c r="A23" s="9">
        <v>20</v>
      </c>
      <c r="B23" s="10" t="s">
        <v>84</v>
      </c>
      <c r="C23" s="55">
        <v>855809</v>
      </c>
      <c r="D23" s="55">
        <v>364136</v>
      </c>
      <c r="E23" s="55">
        <v>0</v>
      </c>
      <c r="F23" s="55">
        <v>0</v>
      </c>
      <c r="G23" s="55">
        <v>0</v>
      </c>
      <c r="H23" s="55">
        <v>0</v>
      </c>
      <c r="I23" s="55">
        <v>15748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119057</v>
      </c>
      <c r="P23" s="55">
        <v>150714</v>
      </c>
      <c r="Q23" s="55">
        <v>131258</v>
      </c>
      <c r="R23" s="55">
        <v>37124</v>
      </c>
      <c r="S23" s="55">
        <v>0</v>
      </c>
      <c r="T23" s="55">
        <v>0</v>
      </c>
      <c r="U23" s="55">
        <v>37772</v>
      </c>
      <c r="V23" s="55">
        <v>0</v>
      </c>
      <c r="W23" s="55">
        <v>0</v>
      </c>
      <c r="X23" s="55">
        <v>0</v>
      </c>
      <c r="Y23" s="55">
        <v>0</v>
      </c>
    </row>
    <row r="24" spans="1:25" ht="12.75">
      <c r="A24" s="9">
        <v>21</v>
      </c>
      <c r="B24" s="10" t="s">
        <v>85</v>
      </c>
      <c r="C24" s="55">
        <v>3702108</v>
      </c>
      <c r="D24" s="55">
        <v>0</v>
      </c>
      <c r="E24" s="55">
        <v>39454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971737</v>
      </c>
      <c r="M24" s="55">
        <v>0</v>
      </c>
      <c r="N24" s="55">
        <v>116611</v>
      </c>
      <c r="O24" s="55">
        <v>397069</v>
      </c>
      <c r="P24" s="55">
        <v>0</v>
      </c>
      <c r="Q24" s="55">
        <v>0</v>
      </c>
      <c r="R24" s="55">
        <v>1151059</v>
      </c>
      <c r="S24" s="55">
        <v>0</v>
      </c>
      <c r="T24" s="55">
        <v>1026178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</row>
    <row r="25" spans="1:25" ht="12.75">
      <c r="A25" s="9">
        <v>22</v>
      </c>
      <c r="B25" s="10" t="s">
        <v>86</v>
      </c>
      <c r="C25" s="55">
        <v>21133657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18650956</v>
      </c>
      <c r="V25" s="55">
        <v>200813</v>
      </c>
      <c r="W25" s="55">
        <v>0</v>
      </c>
      <c r="X25" s="55">
        <v>2281888</v>
      </c>
      <c r="Y25" s="55">
        <v>0</v>
      </c>
    </row>
    <row r="26" spans="1:25" ht="12.75">
      <c r="A26" s="9">
        <v>23</v>
      </c>
      <c r="B26" s="10" t="s">
        <v>261</v>
      </c>
      <c r="C26" s="55">
        <v>975558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975558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</row>
    <row r="27" spans="1:25" ht="12.75">
      <c r="A27" s="9">
        <v>24</v>
      </c>
      <c r="B27" s="10" t="s">
        <v>88</v>
      </c>
      <c r="C27" s="55">
        <v>387903</v>
      </c>
      <c r="D27" s="55">
        <v>1575</v>
      </c>
      <c r="E27" s="55">
        <v>12898</v>
      </c>
      <c r="F27" s="55">
        <v>0</v>
      </c>
      <c r="G27" s="55">
        <v>0</v>
      </c>
      <c r="H27" s="55">
        <v>0</v>
      </c>
      <c r="I27" s="55">
        <v>8610</v>
      </c>
      <c r="J27" s="55">
        <v>0</v>
      </c>
      <c r="K27" s="55">
        <v>51000</v>
      </c>
      <c r="L27" s="55">
        <v>91002</v>
      </c>
      <c r="M27" s="55">
        <v>6063</v>
      </c>
      <c r="N27" s="55">
        <v>114727</v>
      </c>
      <c r="O27" s="55">
        <v>0</v>
      </c>
      <c r="P27" s="55">
        <v>6000</v>
      </c>
      <c r="Q27" s="55">
        <v>0</v>
      </c>
      <c r="R27" s="55">
        <v>0</v>
      </c>
      <c r="S27" s="55">
        <v>0</v>
      </c>
      <c r="T27" s="55">
        <v>96028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</row>
    <row r="28" spans="1:25" ht="12.75">
      <c r="A28" s="9">
        <v>25</v>
      </c>
      <c r="B28" s="10" t="s">
        <v>89</v>
      </c>
      <c r="C28" s="55">
        <v>2669436</v>
      </c>
      <c r="D28" s="55">
        <v>1000812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292839</v>
      </c>
      <c r="O28" s="55">
        <v>111600</v>
      </c>
      <c r="P28" s="55">
        <v>3400</v>
      </c>
      <c r="Q28" s="55">
        <v>0</v>
      </c>
      <c r="R28" s="55">
        <v>1257385</v>
      </c>
      <c r="S28" s="55">
        <v>0</v>
      </c>
      <c r="T28" s="55">
        <v>0</v>
      </c>
      <c r="U28" s="55">
        <v>3400</v>
      </c>
      <c r="V28" s="55">
        <v>0</v>
      </c>
      <c r="W28" s="55">
        <v>0</v>
      </c>
      <c r="X28" s="55">
        <v>0</v>
      </c>
      <c r="Y28" s="55">
        <v>0</v>
      </c>
    </row>
    <row r="29" spans="1:25" ht="12.75">
      <c r="A29" s="9">
        <v>26</v>
      </c>
      <c r="B29" s="10" t="s">
        <v>90</v>
      </c>
      <c r="C29" s="55">
        <v>2930019</v>
      </c>
      <c r="D29" s="55">
        <v>924951</v>
      </c>
      <c r="E29" s="55">
        <v>411893</v>
      </c>
      <c r="F29" s="55">
        <v>0</v>
      </c>
      <c r="G29" s="55">
        <v>0</v>
      </c>
      <c r="H29" s="55">
        <v>0</v>
      </c>
      <c r="I29" s="55">
        <v>32075</v>
      </c>
      <c r="J29" s="55">
        <v>0</v>
      </c>
      <c r="K29" s="55">
        <v>35000</v>
      </c>
      <c r="L29" s="55">
        <v>0</v>
      </c>
      <c r="M29" s="55">
        <v>0</v>
      </c>
      <c r="N29" s="55">
        <v>1066276</v>
      </c>
      <c r="O29" s="55">
        <v>22165</v>
      </c>
      <c r="P29" s="55">
        <v>9000</v>
      </c>
      <c r="Q29" s="55">
        <v>0</v>
      </c>
      <c r="R29" s="55">
        <v>279645</v>
      </c>
      <c r="S29" s="55">
        <v>0</v>
      </c>
      <c r="T29" s="55">
        <v>3014</v>
      </c>
      <c r="U29" s="55">
        <v>30000</v>
      </c>
      <c r="V29" s="55">
        <v>0</v>
      </c>
      <c r="W29" s="55">
        <v>0</v>
      </c>
      <c r="X29" s="55">
        <v>0</v>
      </c>
      <c r="Y29" s="55">
        <v>116000</v>
      </c>
    </row>
    <row r="30" spans="1:25" ht="12.75">
      <c r="A30" s="9">
        <v>27</v>
      </c>
      <c r="B30" s="10" t="s">
        <v>91</v>
      </c>
      <c r="C30" s="55">
        <v>617351</v>
      </c>
      <c r="D30" s="55">
        <v>575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607776</v>
      </c>
      <c r="O30" s="55">
        <v>0</v>
      </c>
      <c r="P30" s="55">
        <v>9000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</row>
    <row r="31" spans="1:25" ht="12.75">
      <c r="A31" s="9">
        <v>28</v>
      </c>
      <c r="B31" s="10" t="s">
        <v>92</v>
      </c>
      <c r="C31" s="55">
        <v>31798681</v>
      </c>
      <c r="D31" s="55">
        <v>1927338</v>
      </c>
      <c r="E31" s="55">
        <v>464245</v>
      </c>
      <c r="F31" s="55">
        <v>0</v>
      </c>
      <c r="G31" s="55">
        <v>0</v>
      </c>
      <c r="H31" s="55">
        <v>0</v>
      </c>
      <c r="I31" s="55">
        <v>40685</v>
      </c>
      <c r="J31" s="55">
        <v>0</v>
      </c>
      <c r="K31" s="55">
        <v>86000</v>
      </c>
      <c r="L31" s="55">
        <v>2038297</v>
      </c>
      <c r="M31" s="55">
        <v>6063</v>
      </c>
      <c r="N31" s="55">
        <v>1590453</v>
      </c>
      <c r="O31" s="55">
        <v>530834</v>
      </c>
      <c r="P31" s="55">
        <v>18400</v>
      </c>
      <c r="Q31" s="55">
        <v>0</v>
      </c>
      <c r="R31" s="55">
        <v>2688089</v>
      </c>
      <c r="S31" s="55">
        <v>0</v>
      </c>
      <c r="T31" s="55">
        <v>1125220</v>
      </c>
      <c r="U31" s="55">
        <v>18684356</v>
      </c>
      <c r="V31" s="55">
        <v>200813</v>
      </c>
      <c r="W31" s="55">
        <v>0</v>
      </c>
      <c r="X31" s="55">
        <v>2281888</v>
      </c>
      <c r="Y31" s="55">
        <v>116000</v>
      </c>
    </row>
    <row r="32" spans="1:25" ht="12.75">
      <c r="A32" s="9">
        <v>29</v>
      </c>
      <c r="B32" s="10" t="s">
        <v>93</v>
      </c>
      <c r="C32" s="55">
        <v>794565</v>
      </c>
      <c r="D32" s="55">
        <v>524889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269676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</row>
    <row r="33" spans="1:25" ht="12.75">
      <c r="A33" s="9">
        <v>30</v>
      </c>
      <c r="B33" s="10" t="s">
        <v>94</v>
      </c>
      <c r="C33" s="55">
        <v>304000</v>
      </c>
      <c r="D33" s="55">
        <v>304000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</row>
    <row r="34" spans="1:25" ht="12.75">
      <c r="A34" s="9">
        <v>31</v>
      </c>
      <c r="B34" s="10" t="s">
        <v>262</v>
      </c>
      <c r="C34" s="55">
        <v>1098565</v>
      </c>
      <c r="D34" s="55">
        <v>828889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269676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</row>
    <row r="35" spans="1:25" ht="12.75">
      <c r="A35" s="9">
        <v>32</v>
      </c>
      <c r="B35" s="10" t="s">
        <v>96</v>
      </c>
      <c r="C35" s="55">
        <v>8517688</v>
      </c>
      <c r="D35" s="55">
        <v>167410</v>
      </c>
      <c r="E35" s="55">
        <v>130811</v>
      </c>
      <c r="F35" s="55">
        <v>0</v>
      </c>
      <c r="G35" s="55">
        <v>0</v>
      </c>
      <c r="H35" s="55">
        <v>0</v>
      </c>
      <c r="I35" s="55">
        <v>148847</v>
      </c>
      <c r="J35" s="55">
        <v>27561</v>
      </c>
      <c r="K35" s="55">
        <v>152376</v>
      </c>
      <c r="L35" s="55">
        <v>596240</v>
      </c>
      <c r="M35" s="55">
        <v>86484</v>
      </c>
      <c r="N35" s="55">
        <v>235316</v>
      </c>
      <c r="O35" s="55">
        <v>138903</v>
      </c>
      <c r="P35" s="55">
        <v>51075</v>
      </c>
      <c r="Q35" s="55">
        <v>37568</v>
      </c>
      <c r="R35" s="55">
        <v>631200</v>
      </c>
      <c r="S35" s="55">
        <v>0</v>
      </c>
      <c r="T35" s="55">
        <v>315486</v>
      </c>
      <c r="U35" s="55">
        <v>5096759</v>
      </c>
      <c r="V35" s="55">
        <v>54220</v>
      </c>
      <c r="W35" s="55">
        <v>0</v>
      </c>
      <c r="X35" s="55">
        <v>616112</v>
      </c>
      <c r="Y35" s="55">
        <v>31320</v>
      </c>
    </row>
    <row r="36" spans="1:25" ht="12.75">
      <c r="A36" s="9">
        <v>33</v>
      </c>
      <c r="B36" s="10" t="s">
        <v>97</v>
      </c>
      <c r="C36" s="55">
        <v>377000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377000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</row>
    <row r="37" spans="1:25" ht="12.75">
      <c r="A37" s="9">
        <v>34</v>
      </c>
      <c r="B37" s="10" t="s">
        <v>263</v>
      </c>
      <c r="C37" s="55">
        <v>6981</v>
      </c>
      <c r="D37" s="55">
        <v>0</v>
      </c>
      <c r="E37" s="55">
        <v>0</v>
      </c>
      <c r="F37" s="55">
        <v>0</v>
      </c>
      <c r="G37" s="55">
        <v>6981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</row>
    <row r="38" spans="1:25" ht="12.75">
      <c r="A38" s="9">
        <v>35</v>
      </c>
      <c r="B38" s="10" t="s">
        <v>99</v>
      </c>
      <c r="C38" s="55">
        <v>6981</v>
      </c>
      <c r="D38" s="55">
        <v>0</v>
      </c>
      <c r="E38" s="55">
        <v>0</v>
      </c>
      <c r="F38" s="55">
        <v>0</v>
      </c>
      <c r="G38" s="55">
        <v>6981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</row>
    <row r="39" spans="1:25" ht="12.75">
      <c r="A39" s="9">
        <v>36</v>
      </c>
      <c r="B39" s="10" t="s">
        <v>100</v>
      </c>
      <c r="C39" s="55">
        <v>9969</v>
      </c>
      <c r="D39" s="55">
        <v>9969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</row>
    <row r="40" spans="1:25" ht="12.75">
      <c r="A40" s="9">
        <v>37</v>
      </c>
      <c r="B40" s="10" t="s">
        <v>264</v>
      </c>
      <c r="C40" s="55">
        <v>8911638</v>
      </c>
      <c r="D40" s="55">
        <v>177379</v>
      </c>
      <c r="E40" s="55">
        <v>130811</v>
      </c>
      <c r="F40" s="55">
        <v>0</v>
      </c>
      <c r="G40" s="55">
        <v>6981</v>
      </c>
      <c r="H40" s="55">
        <v>0</v>
      </c>
      <c r="I40" s="55">
        <v>148847</v>
      </c>
      <c r="J40" s="55">
        <v>27561</v>
      </c>
      <c r="K40" s="55">
        <v>152376</v>
      </c>
      <c r="L40" s="55">
        <v>596240</v>
      </c>
      <c r="M40" s="55">
        <v>86484</v>
      </c>
      <c r="N40" s="55">
        <v>612316</v>
      </c>
      <c r="O40" s="55">
        <v>138903</v>
      </c>
      <c r="P40" s="55">
        <v>51075</v>
      </c>
      <c r="Q40" s="55">
        <v>37568</v>
      </c>
      <c r="R40" s="55">
        <v>631200</v>
      </c>
      <c r="S40" s="55">
        <v>0</v>
      </c>
      <c r="T40" s="55">
        <v>315486</v>
      </c>
      <c r="U40" s="55">
        <v>5096759</v>
      </c>
      <c r="V40" s="55">
        <v>54220</v>
      </c>
      <c r="W40" s="55">
        <v>0</v>
      </c>
      <c r="X40" s="55">
        <v>616112</v>
      </c>
      <c r="Y40" s="55">
        <v>31320</v>
      </c>
    </row>
    <row r="41" spans="1:25" s="60" customFormat="1" ht="27" customHeight="1">
      <c r="A41" s="57">
        <v>38</v>
      </c>
      <c r="B41" s="58" t="s">
        <v>102</v>
      </c>
      <c r="C41" s="59">
        <v>46043797</v>
      </c>
      <c r="D41" s="59">
        <v>3499759</v>
      </c>
      <c r="E41" s="59">
        <v>615310</v>
      </c>
      <c r="F41" s="59">
        <v>0</v>
      </c>
      <c r="G41" s="59">
        <v>6981</v>
      </c>
      <c r="H41" s="59">
        <v>0</v>
      </c>
      <c r="I41" s="59">
        <v>700138</v>
      </c>
      <c r="J41" s="59">
        <v>129640</v>
      </c>
      <c r="K41" s="59">
        <v>716728</v>
      </c>
      <c r="L41" s="59">
        <v>2804537</v>
      </c>
      <c r="M41" s="59">
        <v>459293</v>
      </c>
      <c r="N41" s="59">
        <v>2675913</v>
      </c>
      <c r="O41" s="59">
        <v>788794</v>
      </c>
      <c r="P41" s="59">
        <v>529322</v>
      </c>
      <c r="Q41" s="59">
        <v>346613</v>
      </c>
      <c r="R41" s="59">
        <v>3977235</v>
      </c>
      <c r="S41" s="59">
        <v>0</v>
      </c>
      <c r="T41" s="59">
        <v>1484430</v>
      </c>
      <c r="U41" s="59">
        <v>24008751</v>
      </c>
      <c r="V41" s="59">
        <v>255033</v>
      </c>
      <c r="W41" s="59">
        <v>0</v>
      </c>
      <c r="X41" s="59">
        <v>2898000</v>
      </c>
      <c r="Y41" s="59">
        <v>147320</v>
      </c>
    </row>
    <row r="42" spans="1:25" ht="12.75">
      <c r="A42" s="9">
        <v>39</v>
      </c>
      <c r="B42" s="10" t="s">
        <v>265</v>
      </c>
      <c r="C42" s="55">
        <v>352500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352500</v>
      </c>
      <c r="X42" s="55">
        <v>0</v>
      </c>
      <c r="Y42" s="55">
        <v>0</v>
      </c>
    </row>
    <row r="43" spans="1:25" ht="25.5">
      <c r="A43" s="9">
        <v>40</v>
      </c>
      <c r="B43" s="10" t="s">
        <v>104</v>
      </c>
      <c r="C43" s="55">
        <v>352500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352500</v>
      </c>
      <c r="X43" s="55">
        <v>0</v>
      </c>
      <c r="Y43" s="55">
        <v>0</v>
      </c>
    </row>
    <row r="44" spans="1:25" ht="12.75">
      <c r="A44" s="9">
        <v>41</v>
      </c>
      <c r="B44" s="10" t="s">
        <v>266</v>
      </c>
      <c r="C44" s="55">
        <v>3266752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3266752</v>
      </c>
    </row>
    <row r="45" spans="1:25" ht="12.75">
      <c r="A45" s="9">
        <v>42</v>
      </c>
      <c r="B45" s="10" t="s">
        <v>106</v>
      </c>
      <c r="C45" s="55">
        <v>1104900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1104900</v>
      </c>
    </row>
    <row r="46" spans="1:25" ht="12.75">
      <c r="A46" s="9">
        <v>43</v>
      </c>
      <c r="B46" s="10" t="s">
        <v>107</v>
      </c>
      <c r="C46" s="55">
        <v>2140352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2140352</v>
      </c>
    </row>
    <row r="47" spans="1:25" s="60" customFormat="1" ht="25.5" customHeight="1">
      <c r="A47" s="57">
        <v>44</v>
      </c>
      <c r="B47" s="58" t="s">
        <v>267</v>
      </c>
      <c r="C47" s="59">
        <v>3619252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352500</v>
      </c>
      <c r="X47" s="59">
        <v>0</v>
      </c>
      <c r="Y47" s="59">
        <v>3266752</v>
      </c>
    </row>
    <row r="48" spans="1:25" ht="25.5">
      <c r="A48" s="9">
        <v>45</v>
      </c>
      <c r="B48" s="10" t="s">
        <v>109</v>
      </c>
      <c r="C48" s="55">
        <v>363636</v>
      </c>
      <c r="D48" s="55">
        <v>0</v>
      </c>
      <c r="E48" s="55">
        <v>0</v>
      </c>
      <c r="F48" s="55">
        <v>0</v>
      </c>
      <c r="G48" s="55">
        <v>363636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</row>
    <row r="49" spans="1:25" ht="12.75">
      <c r="A49" s="9">
        <v>46</v>
      </c>
      <c r="B49" s="10" t="s">
        <v>110</v>
      </c>
      <c r="C49" s="55">
        <v>3439050</v>
      </c>
      <c r="D49" s="55">
        <v>0</v>
      </c>
      <c r="E49" s="55">
        <v>0</v>
      </c>
      <c r="F49" s="55">
        <v>0</v>
      </c>
      <c r="G49" s="55">
        <v>3439050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</row>
    <row r="50" spans="1:25" ht="12.75">
      <c r="A50" s="9">
        <v>47</v>
      </c>
      <c r="B50" s="10" t="s">
        <v>268</v>
      </c>
      <c r="C50" s="55">
        <v>3802686</v>
      </c>
      <c r="D50" s="55">
        <v>0</v>
      </c>
      <c r="E50" s="55">
        <v>0</v>
      </c>
      <c r="F50" s="55">
        <v>0</v>
      </c>
      <c r="G50" s="55">
        <v>3802686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</row>
    <row r="51" spans="1:25" ht="12.75">
      <c r="A51" s="9">
        <v>48</v>
      </c>
      <c r="B51" s="10" t="s">
        <v>269</v>
      </c>
      <c r="C51" s="55">
        <v>9892056</v>
      </c>
      <c r="D51" s="55">
        <v>6975008</v>
      </c>
      <c r="E51" s="55">
        <v>0</v>
      </c>
      <c r="F51" s="55">
        <v>0</v>
      </c>
      <c r="G51" s="55">
        <v>0</v>
      </c>
      <c r="H51" s="55">
        <v>2917048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</row>
    <row r="52" spans="1:25" ht="12.75">
      <c r="A52" s="9">
        <v>49</v>
      </c>
      <c r="B52" s="10" t="s">
        <v>113</v>
      </c>
      <c r="C52" s="55">
        <v>6975008</v>
      </c>
      <c r="D52" s="55">
        <v>6975008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</row>
    <row r="53" spans="1:25" ht="12.75">
      <c r="A53" s="9">
        <v>50</v>
      </c>
      <c r="B53" s="10" t="s">
        <v>114</v>
      </c>
      <c r="C53" s="55">
        <v>2917048</v>
      </c>
      <c r="D53" s="55">
        <v>0</v>
      </c>
      <c r="E53" s="55">
        <v>0</v>
      </c>
      <c r="F53" s="55">
        <v>0</v>
      </c>
      <c r="G53" s="55">
        <v>0</v>
      </c>
      <c r="H53" s="55">
        <v>2917048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</row>
    <row r="54" spans="1:25" ht="12.75">
      <c r="A54" s="9">
        <v>51</v>
      </c>
      <c r="B54" s="10" t="s">
        <v>270</v>
      </c>
      <c r="C54" s="55">
        <v>812223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812223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</row>
    <row r="55" spans="1:25" ht="12.75">
      <c r="A55" s="9">
        <v>52</v>
      </c>
      <c r="B55" s="10" t="s">
        <v>116</v>
      </c>
      <c r="C55" s="55">
        <v>812223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812223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</row>
    <row r="56" spans="1:25" s="60" customFormat="1" ht="25.5" customHeight="1">
      <c r="A56" s="57">
        <v>53</v>
      </c>
      <c r="B56" s="58" t="s">
        <v>271</v>
      </c>
      <c r="C56" s="59">
        <v>14506965</v>
      </c>
      <c r="D56" s="59">
        <v>6975008</v>
      </c>
      <c r="E56" s="59">
        <v>0</v>
      </c>
      <c r="F56" s="59">
        <v>0</v>
      </c>
      <c r="G56" s="59">
        <v>3802686</v>
      </c>
      <c r="H56" s="59">
        <v>2917048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812223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</row>
    <row r="57" spans="1:25" ht="12.75">
      <c r="A57" s="9">
        <v>54</v>
      </c>
      <c r="B57" s="10" t="s">
        <v>272</v>
      </c>
      <c r="C57" s="55">
        <v>80000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80000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</row>
    <row r="58" spans="1:25" ht="12.75">
      <c r="A58" s="9">
        <v>55</v>
      </c>
      <c r="B58" s="10" t="s">
        <v>120</v>
      </c>
      <c r="C58" s="55">
        <v>112080</v>
      </c>
      <c r="D58" s="55">
        <v>112080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</row>
    <row r="59" spans="1:25" ht="12.75">
      <c r="A59" s="9">
        <v>56</v>
      </c>
      <c r="B59" s="10" t="s">
        <v>121</v>
      </c>
      <c r="C59" s="55">
        <v>2550079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369811</v>
      </c>
      <c r="J59" s="55">
        <v>0</v>
      </c>
      <c r="K59" s="55">
        <v>641000</v>
      </c>
      <c r="L59" s="55">
        <v>0</v>
      </c>
      <c r="M59" s="55">
        <v>0</v>
      </c>
      <c r="N59" s="55">
        <v>1007400</v>
      </c>
      <c r="O59" s="55">
        <v>36220</v>
      </c>
      <c r="P59" s="55">
        <v>0</v>
      </c>
      <c r="Q59" s="55">
        <v>228268</v>
      </c>
      <c r="R59" s="55">
        <v>27543</v>
      </c>
      <c r="S59" s="55">
        <v>0</v>
      </c>
      <c r="T59" s="55">
        <v>0</v>
      </c>
      <c r="U59" s="55">
        <v>239837</v>
      </c>
      <c r="V59" s="55">
        <v>0</v>
      </c>
      <c r="W59" s="55">
        <v>0</v>
      </c>
      <c r="X59" s="55">
        <v>0</v>
      </c>
      <c r="Y59" s="55">
        <v>0</v>
      </c>
    </row>
    <row r="60" spans="1:25" ht="12.75">
      <c r="A60" s="9">
        <v>57</v>
      </c>
      <c r="B60" s="10" t="s">
        <v>122</v>
      </c>
      <c r="C60" s="55">
        <v>659383</v>
      </c>
      <c r="D60" s="55">
        <v>30262</v>
      </c>
      <c r="E60" s="55">
        <v>0</v>
      </c>
      <c r="F60" s="55">
        <v>0</v>
      </c>
      <c r="G60" s="55">
        <v>0</v>
      </c>
      <c r="H60" s="55">
        <v>0</v>
      </c>
      <c r="I60" s="55">
        <v>99849</v>
      </c>
      <c r="J60" s="55">
        <v>0</v>
      </c>
      <c r="K60" s="55">
        <v>113670</v>
      </c>
      <c r="L60" s="55">
        <v>0</v>
      </c>
      <c r="M60" s="55">
        <v>0</v>
      </c>
      <c r="N60" s="55">
        <v>271998</v>
      </c>
      <c r="O60" s="55">
        <v>9779</v>
      </c>
      <c r="P60" s="55">
        <v>0</v>
      </c>
      <c r="Q60" s="55">
        <v>61632</v>
      </c>
      <c r="R60" s="55">
        <v>7437</v>
      </c>
      <c r="S60" s="55">
        <v>0</v>
      </c>
      <c r="T60" s="55">
        <v>0</v>
      </c>
      <c r="U60" s="55">
        <v>64756</v>
      </c>
      <c r="V60" s="55">
        <v>0</v>
      </c>
      <c r="W60" s="55">
        <v>0</v>
      </c>
      <c r="X60" s="55">
        <v>0</v>
      </c>
      <c r="Y60" s="55">
        <v>0</v>
      </c>
    </row>
    <row r="61" spans="1:25" s="60" customFormat="1" ht="26.25" customHeight="1">
      <c r="A61" s="57">
        <v>58</v>
      </c>
      <c r="B61" s="58" t="s">
        <v>273</v>
      </c>
      <c r="C61" s="59">
        <v>3401542</v>
      </c>
      <c r="D61" s="59">
        <v>142342</v>
      </c>
      <c r="E61" s="59">
        <v>0</v>
      </c>
      <c r="F61" s="59">
        <v>0</v>
      </c>
      <c r="G61" s="59">
        <v>0</v>
      </c>
      <c r="H61" s="59">
        <v>0</v>
      </c>
      <c r="I61" s="59">
        <v>469660</v>
      </c>
      <c r="J61" s="59">
        <v>0</v>
      </c>
      <c r="K61" s="59">
        <v>754670</v>
      </c>
      <c r="L61" s="59">
        <v>0</v>
      </c>
      <c r="M61" s="59">
        <v>0</v>
      </c>
      <c r="N61" s="59">
        <v>1359398</v>
      </c>
      <c r="O61" s="59">
        <v>45999</v>
      </c>
      <c r="P61" s="59">
        <v>0</v>
      </c>
      <c r="Q61" s="59">
        <v>289900</v>
      </c>
      <c r="R61" s="59">
        <v>34980</v>
      </c>
      <c r="S61" s="59">
        <v>0</v>
      </c>
      <c r="T61" s="59">
        <v>0</v>
      </c>
      <c r="U61" s="59">
        <v>304593</v>
      </c>
      <c r="V61" s="59">
        <v>0</v>
      </c>
      <c r="W61" s="59">
        <v>0</v>
      </c>
      <c r="X61" s="59">
        <v>0</v>
      </c>
      <c r="Y61" s="59">
        <v>0</v>
      </c>
    </row>
    <row r="62" spans="1:25" ht="12.75">
      <c r="A62" s="9">
        <v>59</v>
      </c>
      <c r="B62" s="10" t="s">
        <v>124</v>
      </c>
      <c r="C62" s="55">
        <v>23706312</v>
      </c>
      <c r="D62" s="55">
        <v>0</v>
      </c>
      <c r="E62" s="55">
        <v>0</v>
      </c>
      <c r="F62" s="55">
        <v>5700000</v>
      </c>
      <c r="G62" s="55">
        <v>0</v>
      </c>
      <c r="H62" s="55">
        <v>0</v>
      </c>
      <c r="I62" s="55">
        <v>0</v>
      </c>
      <c r="J62" s="55">
        <v>0</v>
      </c>
      <c r="K62" s="55">
        <v>15796620</v>
      </c>
      <c r="L62" s="55">
        <v>0</v>
      </c>
      <c r="M62" s="55">
        <v>0</v>
      </c>
      <c r="N62" s="55">
        <v>2209692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</row>
    <row r="63" spans="1:25" ht="12.75">
      <c r="A63" s="9">
        <v>60</v>
      </c>
      <c r="B63" s="10" t="s">
        <v>125</v>
      </c>
      <c r="C63" s="55">
        <v>6373704</v>
      </c>
      <c r="D63" s="55">
        <v>0</v>
      </c>
      <c r="E63" s="55">
        <v>0</v>
      </c>
      <c r="F63" s="55">
        <v>1539000</v>
      </c>
      <c r="G63" s="55">
        <v>0</v>
      </c>
      <c r="H63" s="55">
        <v>0</v>
      </c>
      <c r="I63" s="55">
        <v>0</v>
      </c>
      <c r="J63" s="55">
        <v>0</v>
      </c>
      <c r="K63" s="55">
        <v>4265087</v>
      </c>
      <c r="L63" s="55">
        <v>0</v>
      </c>
      <c r="M63" s="55">
        <v>0</v>
      </c>
      <c r="N63" s="55">
        <v>569617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</row>
    <row r="64" spans="1:25" s="60" customFormat="1" ht="27" customHeight="1">
      <c r="A64" s="57">
        <v>61</v>
      </c>
      <c r="B64" s="58" t="s">
        <v>274</v>
      </c>
      <c r="C64" s="59">
        <v>30080016</v>
      </c>
      <c r="D64" s="59">
        <v>0</v>
      </c>
      <c r="E64" s="59">
        <v>0</v>
      </c>
      <c r="F64" s="59">
        <v>7239000</v>
      </c>
      <c r="G64" s="59">
        <v>0</v>
      </c>
      <c r="H64" s="59">
        <v>0</v>
      </c>
      <c r="I64" s="59">
        <v>0</v>
      </c>
      <c r="J64" s="59">
        <v>0</v>
      </c>
      <c r="K64" s="59">
        <v>20061707</v>
      </c>
      <c r="L64" s="59">
        <v>0</v>
      </c>
      <c r="M64" s="59">
        <v>0</v>
      </c>
      <c r="N64" s="59">
        <v>2779309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</row>
    <row r="65" spans="1:25" s="60" customFormat="1" ht="27.75" customHeight="1">
      <c r="A65" s="57">
        <v>62</v>
      </c>
      <c r="B65" s="58" t="s">
        <v>275</v>
      </c>
      <c r="C65" s="59">
        <v>120568773</v>
      </c>
      <c r="D65" s="59">
        <v>18824899</v>
      </c>
      <c r="E65" s="59">
        <v>615310</v>
      </c>
      <c r="F65" s="59">
        <v>7728855</v>
      </c>
      <c r="G65" s="59">
        <v>3809667</v>
      </c>
      <c r="H65" s="59">
        <v>2917048</v>
      </c>
      <c r="I65" s="59">
        <v>6218569</v>
      </c>
      <c r="J65" s="59">
        <v>1756741</v>
      </c>
      <c r="K65" s="59">
        <v>21533105</v>
      </c>
      <c r="L65" s="59">
        <v>2804537</v>
      </c>
      <c r="M65" s="59">
        <v>459293</v>
      </c>
      <c r="N65" s="59">
        <v>6931283</v>
      </c>
      <c r="O65" s="59">
        <v>979003</v>
      </c>
      <c r="P65" s="59">
        <v>3017812</v>
      </c>
      <c r="Q65" s="59">
        <v>997038</v>
      </c>
      <c r="R65" s="59">
        <v>4733265</v>
      </c>
      <c r="S65" s="59">
        <v>812223</v>
      </c>
      <c r="T65" s="59">
        <v>1484430</v>
      </c>
      <c r="U65" s="59">
        <v>28026090</v>
      </c>
      <c r="V65" s="59">
        <v>255033</v>
      </c>
      <c r="W65" s="59">
        <v>352500</v>
      </c>
      <c r="X65" s="59">
        <v>2898000</v>
      </c>
      <c r="Y65" s="59">
        <v>3414072</v>
      </c>
    </row>
    <row r="66" spans="1:25" ht="12.75">
      <c r="A66" s="9">
        <v>63</v>
      </c>
      <c r="B66" s="10" t="s">
        <v>128</v>
      </c>
      <c r="C66" s="55">
        <v>3866282</v>
      </c>
      <c r="D66" s="55">
        <v>0</v>
      </c>
      <c r="E66" s="55">
        <v>0</v>
      </c>
      <c r="F66" s="55">
        <v>0</v>
      </c>
      <c r="G66" s="55">
        <v>3866282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</row>
    <row r="67" spans="1:25" ht="12.75">
      <c r="A67" s="9">
        <v>64</v>
      </c>
      <c r="B67" s="10" t="s">
        <v>129</v>
      </c>
      <c r="C67" s="55">
        <v>25840317</v>
      </c>
      <c r="D67" s="55">
        <v>0</v>
      </c>
      <c r="E67" s="55">
        <v>0</v>
      </c>
      <c r="F67" s="55">
        <v>0</v>
      </c>
      <c r="G67" s="55">
        <v>0</v>
      </c>
      <c r="H67" s="55">
        <v>25840317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</row>
    <row r="68" spans="1:25" ht="12.75">
      <c r="A68" s="9">
        <v>65</v>
      </c>
      <c r="B68" s="10" t="s">
        <v>276</v>
      </c>
      <c r="C68" s="55">
        <v>29706599</v>
      </c>
      <c r="D68" s="55">
        <v>0</v>
      </c>
      <c r="E68" s="55">
        <v>0</v>
      </c>
      <c r="F68" s="55">
        <v>0</v>
      </c>
      <c r="G68" s="55">
        <v>3866282</v>
      </c>
      <c r="H68" s="55">
        <v>25840317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</row>
    <row r="69" spans="1:25" s="60" customFormat="1" ht="27" customHeight="1">
      <c r="A69" s="57">
        <v>66</v>
      </c>
      <c r="B69" s="58" t="s">
        <v>277</v>
      </c>
      <c r="C69" s="59">
        <v>29706599</v>
      </c>
      <c r="D69" s="59">
        <v>0</v>
      </c>
      <c r="E69" s="59">
        <v>0</v>
      </c>
      <c r="F69" s="59">
        <v>0</v>
      </c>
      <c r="G69" s="59">
        <v>3866282</v>
      </c>
      <c r="H69" s="59">
        <v>25840317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</row>
    <row r="70" spans="1:25" s="60" customFormat="1" ht="27" customHeight="1">
      <c r="A70" s="57">
        <v>67</v>
      </c>
      <c r="B70" s="58" t="s">
        <v>278</v>
      </c>
      <c r="C70" s="59">
        <v>150275372</v>
      </c>
      <c r="D70" s="59">
        <v>18824899</v>
      </c>
      <c r="E70" s="59">
        <v>615310</v>
      </c>
      <c r="F70" s="59">
        <v>7728855</v>
      </c>
      <c r="G70" s="59">
        <v>7675949</v>
      </c>
      <c r="H70" s="59">
        <v>28757365</v>
      </c>
      <c r="I70" s="59">
        <v>6218569</v>
      </c>
      <c r="J70" s="59">
        <v>1756741</v>
      </c>
      <c r="K70" s="59">
        <v>21533105</v>
      </c>
      <c r="L70" s="59">
        <v>2804537</v>
      </c>
      <c r="M70" s="59">
        <v>459293</v>
      </c>
      <c r="N70" s="59">
        <v>6931283</v>
      </c>
      <c r="O70" s="59">
        <v>979003</v>
      </c>
      <c r="P70" s="59">
        <v>3017812</v>
      </c>
      <c r="Q70" s="59">
        <v>997038</v>
      </c>
      <c r="R70" s="59">
        <v>4733265</v>
      </c>
      <c r="S70" s="59">
        <v>812223</v>
      </c>
      <c r="T70" s="59">
        <v>1484430</v>
      </c>
      <c r="U70" s="59">
        <v>28026090</v>
      </c>
      <c r="V70" s="59">
        <v>255033</v>
      </c>
      <c r="W70" s="59">
        <v>352500</v>
      </c>
      <c r="X70" s="59">
        <v>2898000</v>
      </c>
      <c r="Y70" s="59">
        <v>3414072</v>
      </c>
    </row>
  </sheetData>
  <sheetProtection selectLockedCells="1" selectUnlockedCells="1"/>
  <mergeCells count="3">
    <mergeCell ref="A2:A3"/>
    <mergeCell ref="B2:B3"/>
    <mergeCell ref="C2:C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&amp;LNOSZLOP KÖZSÉG 
ÖNKORMÁNYZATA&amp;CTELJESÍTETT KIADÁSOK KÖTELEZŐ, ÖNKÉNT VÁLLALT, ÉS ÁLLAMIGAZGATÉSI FELADATOK SZERINT
2017.ÉV&amp;R4. melléklet
a 6/2018.(V.31.)
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C1">
      <pane ySplit="2" topLeftCell="A22" activePane="bottomLeft" state="frozen"/>
      <selection pane="topLeft" activeCell="C1" sqref="C1"/>
      <selection pane="bottomLeft" activeCell="L48" sqref="L48"/>
    </sheetView>
  </sheetViews>
  <sheetFormatPr defaultColWidth="9.00390625" defaultRowHeight="12.75"/>
  <cols>
    <col min="1" max="1" width="5.625" style="1" customWidth="1"/>
    <col min="2" max="2" width="65.375" style="1" customWidth="1"/>
    <col min="3" max="3" width="11.125" style="1" customWidth="1"/>
    <col min="4" max="4" width="18.25390625" style="1" customWidth="1"/>
    <col min="5" max="5" width="11.75390625" style="1" customWidth="1"/>
    <col min="6" max="6" width="16.125" style="1" customWidth="1"/>
    <col min="7" max="7" width="15.875" style="1" customWidth="1"/>
    <col min="8" max="8" width="12.875" style="1" customWidth="1"/>
    <col min="9" max="9" width="18.75390625" style="1" customWidth="1"/>
    <col min="10" max="10" width="10.125" style="1" customWidth="1"/>
    <col min="11" max="11" width="12.375" style="1" customWidth="1"/>
    <col min="12" max="12" width="14.00390625" style="1" customWidth="1"/>
    <col min="13" max="13" width="17.625" style="1" customWidth="1"/>
    <col min="14" max="14" width="14.875" style="1" customWidth="1"/>
    <col min="15" max="15" width="10.25390625" style="1" customWidth="1"/>
    <col min="16" max="16" width="14.875" style="1" customWidth="1"/>
    <col min="17" max="17" width="15.875" style="1" customWidth="1"/>
    <col min="18" max="16384" width="9.125" style="1" customWidth="1"/>
  </cols>
  <sheetData>
    <row r="1" spans="1:17" ht="12.75">
      <c r="A1" s="61"/>
      <c r="B1" s="9" t="s">
        <v>215</v>
      </c>
      <c r="C1" s="9" t="s">
        <v>3</v>
      </c>
      <c r="D1" s="9" t="s">
        <v>4</v>
      </c>
      <c r="E1" s="9" t="s">
        <v>61</v>
      </c>
      <c r="F1" s="9" t="s">
        <v>216</v>
      </c>
      <c r="G1" s="9" t="s">
        <v>217</v>
      </c>
      <c r="H1" s="9" t="s">
        <v>218</v>
      </c>
      <c r="I1" s="9" t="s">
        <v>219</v>
      </c>
      <c r="J1" s="9" t="s">
        <v>220</v>
      </c>
      <c r="K1" s="9" t="s">
        <v>221</v>
      </c>
      <c r="L1" s="9" t="s">
        <v>222</v>
      </c>
      <c r="M1" s="9" t="s">
        <v>223</v>
      </c>
      <c r="N1" s="9" t="s">
        <v>224</v>
      </c>
      <c r="O1" s="9" t="s">
        <v>225</v>
      </c>
      <c r="P1" s="62" t="s">
        <v>227</v>
      </c>
      <c r="Q1" s="62" t="s">
        <v>228</v>
      </c>
    </row>
    <row r="2" spans="1:17" ht="89.25">
      <c r="A2" s="9" t="s">
        <v>231</v>
      </c>
      <c r="B2" s="9" t="s">
        <v>5</v>
      </c>
      <c r="C2" s="9" t="s">
        <v>197</v>
      </c>
      <c r="D2" s="9" t="s">
        <v>279</v>
      </c>
      <c r="E2" s="9" t="s">
        <v>280</v>
      </c>
      <c r="F2" s="9" t="s">
        <v>281</v>
      </c>
      <c r="G2" s="9" t="s">
        <v>282</v>
      </c>
      <c r="H2" s="9" t="s">
        <v>283</v>
      </c>
      <c r="I2" s="9" t="s">
        <v>284</v>
      </c>
      <c r="J2" s="9" t="s">
        <v>285</v>
      </c>
      <c r="K2" s="9" t="s">
        <v>286</v>
      </c>
      <c r="L2" s="9" t="s">
        <v>287</v>
      </c>
      <c r="M2" s="9" t="s">
        <v>288</v>
      </c>
      <c r="N2" s="9" t="s">
        <v>289</v>
      </c>
      <c r="O2" s="9" t="s">
        <v>290</v>
      </c>
      <c r="P2" s="9" t="s">
        <v>291</v>
      </c>
      <c r="Q2" s="9" t="s">
        <v>292</v>
      </c>
    </row>
    <row r="3" spans="1:17" ht="12.75">
      <c r="A3" s="9">
        <v>1</v>
      </c>
      <c r="B3" s="10" t="s">
        <v>133</v>
      </c>
      <c r="C3" s="55">
        <v>9652</v>
      </c>
      <c r="D3" s="55">
        <v>0</v>
      </c>
      <c r="E3" s="55">
        <v>0</v>
      </c>
      <c r="F3" s="55">
        <v>0</v>
      </c>
      <c r="G3" s="55">
        <v>9652</v>
      </c>
      <c r="H3" s="55">
        <v>0</v>
      </c>
      <c r="I3" s="55" t="s">
        <v>293</v>
      </c>
      <c r="J3" s="55">
        <v>0</v>
      </c>
      <c r="K3" s="55">
        <v>0</v>
      </c>
      <c r="L3" s="55">
        <v>0</v>
      </c>
      <c r="M3" s="55">
        <v>0</v>
      </c>
      <c r="N3" s="55">
        <v>0</v>
      </c>
      <c r="O3" s="55">
        <v>0</v>
      </c>
      <c r="P3" s="55">
        <v>0</v>
      </c>
      <c r="Q3" s="55">
        <v>0</v>
      </c>
    </row>
    <row r="4" spans="1:17" ht="25.5">
      <c r="A4" s="9">
        <v>2</v>
      </c>
      <c r="B4" s="10" t="s">
        <v>134</v>
      </c>
      <c r="C4" s="55">
        <v>26330310</v>
      </c>
      <c r="D4" s="55">
        <v>0</v>
      </c>
      <c r="E4" s="55">
        <v>0</v>
      </c>
      <c r="F4" s="55">
        <v>0</v>
      </c>
      <c r="G4" s="55">
        <v>26330310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5">
        <v>0</v>
      </c>
    </row>
    <row r="5" spans="1:17" ht="25.5">
      <c r="A5" s="9">
        <v>3</v>
      </c>
      <c r="B5" s="10" t="s">
        <v>135</v>
      </c>
      <c r="C5" s="55">
        <v>16128595</v>
      </c>
      <c r="D5" s="55">
        <v>0</v>
      </c>
      <c r="E5" s="55">
        <v>0</v>
      </c>
      <c r="F5" s="55">
        <v>0</v>
      </c>
      <c r="G5" s="55">
        <v>16128595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</row>
    <row r="6" spans="1:17" ht="12.75">
      <c r="A6" s="9">
        <v>4</v>
      </c>
      <c r="B6" s="10" t="s">
        <v>136</v>
      </c>
      <c r="C6" s="55">
        <v>1200000</v>
      </c>
      <c r="D6" s="55">
        <v>0</v>
      </c>
      <c r="E6" s="55">
        <v>0</v>
      </c>
      <c r="F6" s="55">
        <v>0</v>
      </c>
      <c r="G6" s="55">
        <v>1200000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</row>
    <row r="7" spans="1:17" ht="25.5">
      <c r="A7" s="9">
        <v>5</v>
      </c>
      <c r="B7" s="10" t="s">
        <v>137</v>
      </c>
      <c r="C7" s="55">
        <v>1112126</v>
      </c>
      <c r="D7" s="55">
        <v>0</v>
      </c>
      <c r="E7" s="55">
        <v>0</v>
      </c>
      <c r="F7" s="55">
        <v>0</v>
      </c>
      <c r="G7" s="55">
        <v>1112126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</row>
    <row r="8" spans="1:17" ht="12.75">
      <c r="A8" s="9">
        <v>6</v>
      </c>
      <c r="B8" s="10" t="s">
        <v>138</v>
      </c>
      <c r="C8" s="55">
        <v>44780683</v>
      </c>
      <c r="D8" s="55">
        <v>0</v>
      </c>
      <c r="E8" s="55">
        <v>0</v>
      </c>
      <c r="F8" s="55">
        <v>0</v>
      </c>
      <c r="G8" s="55">
        <v>44780683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</row>
    <row r="9" spans="1:17" ht="12.75">
      <c r="A9" s="9">
        <v>7</v>
      </c>
      <c r="B9" s="10" t="s">
        <v>294</v>
      </c>
      <c r="C9" s="55">
        <v>12656161</v>
      </c>
      <c r="D9" s="55">
        <v>0</v>
      </c>
      <c r="E9" s="55">
        <v>0</v>
      </c>
      <c r="F9" s="55">
        <v>0</v>
      </c>
      <c r="G9" s="55">
        <v>0</v>
      </c>
      <c r="H9" s="55">
        <v>8057761</v>
      </c>
      <c r="I9" s="55">
        <v>0</v>
      </c>
      <c r="J9" s="55">
        <v>102300</v>
      </c>
      <c r="K9" s="55">
        <v>4119600</v>
      </c>
      <c r="L9" s="55">
        <v>24000</v>
      </c>
      <c r="M9" s="55">
        <v>0</v>
      </c>
      <c r="N9" s="55">
        <v>352500</v>
      </c>
      <c r="O9" s="55">
        <v>0</v>
      </c>
      <c r="P9" s="55">
        <v>0</v>
      </c>
      <c r="Q9" s="55">
        <v>0</v>
      </c>
    </row>
    <row r="10" spans="1:17" ht="12.75">
      <c r="A10" s="9">
        <v>8</v>
      </c>
      <c r="B10" s="10" t="s">
        <v>140</v>
      </c>
      <c r="C10" s="55">
        <v>352500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352500</v>
      </c>
      <c r="O10" s="55">
        <v>0</v>
      </c>
      <c r="P10" s="55">
        <v>0</v>
      </c>
      <c r="Q10" s="55">
        <v>0</v>
      </c>
    </row>
    <row r="11" spans="1:17" ht="12.75">
      <c r="A11" s="9">
        <v>9</v>
      </c>
      <c r="B11" s="10" t="s">
        <v>141</v>
      </c>
      <c r="C11" s="55">
        <v>4221900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102300</v>
      </c>
      <c r="K11" s="55">
        <v>4119600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</row>
    <row r="12" spans="1:17" ht="12.75">
      <c r="A12" s="9">
        <v>10</v>
      </c>
      <c r="B12" s="10" t="s">
        <v>142</v>
      </c>
      <c r="C12" s="55">
        <v>7084434</v>
      </c>
      <c r="D12" s="55">
        <v>0</v>
      </c>
      <c r="E12" s="55">
        <v>0</v>
      </c>
      <c r="F12" s="55">
        <v>0</v>
      </c>
      <c r="G12" s="55">
        <v>0</v>
      </c>
      <c r="H12" s="55">
        <v>7084434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</row>
    <row r="13" spans="1:17" ht="12.75">
      <c r="A13" s="9">
        <v>11</v>
      </c>
      <c r="B13" s="10" t="s">
        <v>143</v>
      </c>
      <c r="C13" s="55">
        <v>997327</v>
      </c>
      <c r="D13" s="55">
        <v>0</v>
      </c>
      <c r="E13" s="55">
        <v>0</v>
      </c>
      <c r="F13" s="55">
        <v>0</v>
      </c>
      <c r="G13" s="55">
        <v>0</v>
      </c>
      <c r="H13" s="55">
        <v>973327</v>
      </c>
      <c r="I13" s="55">
        <v>0</v>
      </c>
      <c r="J13" s="55">
        <v>0</v>
      </c>
      <c r="K13" s="55">
        <v>0</v>
      </c>
      <c r="L13" s="55">
        <v>24000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</row>
    <row r="14" spans="1:17" s="60" customFormat="1" ht="28.5" customHeight="1">
      <c r="A14" s="57">
        <v>12</v>
      </c>
      <c r="B14" s="58" t="s">
        <v>144</v>
      </c>
      <c r="C14" s="59">
        <v>57436844</v>
      </c>
      <c r="D14" s="59">
        <v>0</v>
      </c>
      <c r="E14" s="59">
        <v>0</v>
      </c>
      <c r="F14" s="59">
        <v>0</v>
      </c>
      <c r="G14" s="59">
        <v>44780683</v>
      </c>
      <c r="H14" s="59">
        <v>8057761</v>
      </c>
      <c r="I14" s="59">
        <v>0</v>
      </c>
      <c r="J14" s="59">
        <v>102300</v>
      </c>
      <c r="K14" s="59">
        <v>4119600</v>
      </c>
      <c r="L14" s="59">
        <v>24000</v>
      </c>
      <c r="M14" s="59">
        <v>0</v>
      </c>
      <c r="N14" s="59">
        <v>352500</v>
      </c>
      <c r="O14" s="59">
        <v>0</v>
      </c>
      <c r="P14" s="59">
        <v>0</v>
      </c>
      <c r="Q14" s="59">
        <v>0</v>
      </c>
    </row>
    <row r="15" spans="1:17" ht="25.5">
      <c r="A15" s="9">
        <v>13</v>
      </c>
      <c r="B15" s="10" t="s">
        <v>295</v>
      </c>
      <c r="C15" s="55">
        <v>10164442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10164442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</row>
    <row r="16" spans="1:17" ht="25.5">
      <c r="A16" s="9">
        <v>14</v>
      </c>
      <c r="B16" s="10" t="s">
        <v>146</v>
      </c>
      <c r="C16" s="55">
        <v>10164442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10164442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</row>
    <row r="17" spans="1:17" s="60" customFormat="1" ht="27" customHeight="1">
      <c r="A17" s="57">
        <v>15</v>
      </c>
      <c r="B17" s="58" t="s">
        <v>296</v>
      </c>
      <c r="C17" s="59">
        <v>10164442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10164442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</row>
    <row r="18" spans="1:17" ht="12.75">
      <c r="A18" s="9">
        <v>16</v>
      </c>
      <c r="B18" s="10" t="s">
        <v>297</v>
      </c>
      <c r="C18" s="55">
        <v>1062713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1062713</v>
      </c>
    </row>
    <row r="19" spans="1:17" ht="12.75">
      <c r="A19" s="9">
        <v>17</v>
      </c>
      <c r="B19" s="10" t="s">
        <v>149</v>
      </c>
      <c r="C19" s="55">
        <v>1062713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1062713</v>
      </c>
    </row>
    <row r="20" spans="1:17" ht="12.75">
      <c r="A20" s="9">
        <v>18</v>
      </c>
      <c r="B20" s="10" t="s">
        <v>298</v>
      </c>
      <c r="C20" s="55">
        <v>58615543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58615543</v>
      </c>
    </row>
    <row r="21" spans="1:17" ht="25.5">
      <c r="A21" s="9">
        <v>19</v>
      </c>
      <c r="B21" s="10" t="s">
        <v>151</v>
      </c>
      <c r="C21" s="55">
        <v>58615543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58615543</v>
      </c>
    </row>
    <row r="22" spans="1:17" ht="12.75">
      <c r="A22" s="9">
        <v>20</v>
      </c>
      <c r="B22" s="10" t="s">
        <v>299</v>
      </c>
      <c r="C22" s="55">
        <v>3362092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3362092</v>
      </c>
    </row>
    <row r="23" spans="1:17" ht="25.5">
      <c r="A23" s="9">
        <v>21</v>
      </c>
      <c r="B23" s="10" t="s">
        <v>153</v>
      </c>
      <c r="C23" s="55">
        <v>3362092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3362092</v>
      </c>
    </row>
    <row r="24" spans="1:17" ht="12.75">
      <c r="A24" s="9">
        <v>22</v>
      </c>
      <c r="B24" s="10" t="s">
        <v>300</v>
      </c>
      <c r="C24" s="55">
        <v>61977635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61977635</v>
      </c>
    </row>
    <row r="25" spans="1:17" ht="12.75">
      <c r="A25" s="9">
        <v>23</v>
      </c>
      <c r="B25" s="10" t="s">
        <v>301</v>
      </c>
      <c r="C25" s="55">
        <v>744057</v>
      </c>
      <c r="D25" s="55">
        <v>8000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736057</v>
      </c>
    </row>
    <row r="26" spans="1:17" ht="12.75">
      <c r="A26" s="9">
        <v>24</v>
      </c>
      <c r="B26" s="10" t="s">
        <v>156</v>
      </c>
      <c r="C26" s="55">
        <v>8000</v>
      </c>
      <c r="D26" s="55">
        <v>8000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</row>
    <row r="27" spans="1:17" ht="12.75">
      <c r="A27" s="9">
        <v>25</v>
      </c>
      <c r="B27" s="10" t="s">
        <v>157</v>
      </c>
      <c r="C27" s="55">
        <v>184755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184755</v>
      </c>
    </row>
    <row r="28" spans="1:17" s="60" customFormat="1" ht="26.25" customHeight="1">
      <c r="A28" s="57">
        <v>26</v>
      </c>
      <c r="B28" s="58" t="s">
        <v>302</v>
      </c>
      <c r="C28" s="59">
        <v>63784405</v>
      </c>
      <c r="D28" s="59">
        <v>8000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63776405</v>
      </c>
    </row>
    <row r="29" spans="1:17" ht="12.75">
      <c r="A29" s="9">
        <v>27</v>
      </c>
      <c r="B29" s="10" t="s">
        <v>303</v>
      </c>
      <c r="C29" s="55">
        <v>3723358</v>
      </c>
      <c r="D29" s="55">
        <v>0</v>
      </c>
      <c r="E29" s="55">
        <v>85000</v>
      </c>
      <c r="F29" s="55">
        <v>2692600</v>
      </c>
      <c r="G29" s="55">
        <v>0</v>
      </c>
      <c r="H29" s="55">
        <v>0</v>
      </c>
      <c r="I29" s="55">
        <v>945758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</row>
    <row r="30" spans="1:17" ht="12.75">
      <c r="A30" s="9">
        <v>28</v>
      </c>
      <c r="B30" s="10" t="s">
        <v>160</v>
      </c>
      <c r="C30" s="55">
        <v>3684508</v>
      </c>
      <c r="D30" s="55">
        <v>0</v>
      </c>
      <c r="E30" s="55">
        <v>85000</v>
      </c>
      <c r="F30" s="55">
        <v>2692600</v>
      </c>
      <c r="G30" s="55">
        <v>0</v>
      </c>
      <c r="H30" s="55">
        <v>0</v>
      </c>
      <c r="I30" s="55">
        <v>906908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</row>
    <row r="31" spans="1:17" ht="12.75">
      <c r="A31" s="9">
        <v>29</v>
      </c>
      <c r="B31" s="10" t="s">
        <v>161</v>
      </c>
      <c r="C31" s="55">
        <v>110483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110483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</row>
    <row r="32" spans="1:17" ht="12.75">
      <c r="A32" s="9">
        <v>30</v>
      </c>
      <c r="B32" s="10" t="s">
        <v>304</v>
      </c>
      <c r="C32" s="55">
        <v>202839</v>
      </c>
      <c r="D32" s="55">
        <v>0</v>
      </c>
      <c r="E32" s="55">
        <v>0</v>
      </c>
      <c r="F32" s="55">
        <v>202839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</row>
    <row r="33" spans="1:17" ht="25.5">
      <c r="A33" s="9">
        <v>31</v>
      </c>
      <c r="B33" s="10" t="s">
        <v>163</v>
      </c>
      <c r="C33" s="55">
        <v>202839</v>
      </c>
      <c r="D33" s="55">
        <v>0</v>
      </c>
      <c r="E33" s="55">
        <v>0</v>
      </c>
      <c r="F33" s="55">
        <v>202839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</row>
    <row r="34" spans="1:17" ht="12.75">
      <c r="A34" s="9">
        <v>32</v>
      </c>
      <c r="B34" s="10" t="s">
        <v>164</v>
      </c>
      <c r="C34" s="55">
        <v>6065726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4787797</v>
      </c>
      <c r="N34" s="55">
        <v>0</v>
      </c>
      <c r="O34" s="55">
        <v>1277929</v>
      </c>
      <c r="P34" s="55">
        <v>0</v>
      </c>
      <c r="Q34" s="55">
        <v>0</v>
      </c>
    </row>
    <row r="35" spans="1:17" ht="12.75">
      <c r="A35" s="9">
        <v>33</v>
      </c>
      <c r="B35" s="10" t="s">
        <v>165</v>
      </c>
      <c r="C35" s="55">
        <v>2516044</v>
      </c>
      <c r="D35" s="55">
        <v>0</v>
      </c>
      <c r="E35" s="55">
        <v>0</v>
      </c>
      <c r="F35" s="55">
        <v>781769</v>
      </c>
      <c r="G35" s="55">
        <v>0</v>
      </c>
      <c r="H35" s="55">
        <v>0</v>
      </c>
      <c r="I35" s="55">
        <v>73125</v>
      </c>
      <c r="J35" s="55">
        <v>23396</v>
      </c>
      <c r="K35" s="55">
        <v>0</v>
      </c>
      <c r="L35" s="55">
        <v>0</v>
      </c>
      <c r="M35" s="55">
        <v>1292703</v>
      </c>
      <c r="N35" s="55">
        <v>0</v>
      </c>
      <c r="O35" s="55">
        <v>345051</v>
      </c>
      <c r="P35" s="55">
        <v>0</v>
      </c>
      <c r="Q35" s="55">
        <v>0</v>
      </c>
    </row>
    <row r="36" spans="1:17" ht="12.75">
      <c r="A36" s="9">
        <v>34</v>
      </c>
      <c r="B36" s="10" t="s">
        <v>166</v>
      </c>
      <c r="C36" s="55">
        <v>2443026</v>
      </c>
      <c r="D36" s="55">
        <v>0</v>
      </c>
      <c r="E36" s="55">
        <v>0</v>
      </c>
      <c r="F36" s="55">
        <v>0</v>
      </c>
      <c r="G36" s="55">
        <v>855026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1464000</v>
      </c>
      <c r="N36" s="55">
        <v>0</v>
      </c>
      <c r="O36" s="55">
        <v>124000</v>
      </c>
      <c r="P36" s="55">
        <v>0</v>
      </c>
      <c r="Q36" s="55">
        <v>0</v>
      </c>
    </row>
    <row r="37" spans="1:17" ht="12.75">
      <c r="A37" s="9">
        <v>35</v>
      </c>
      <c r="B37" s="10" t="s">
        <v>305</v>
      </c>
      <c r="C37" s="55">
        <v>43210</v>
      </c>
      <c r="D37" s="55">
        <v>43210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</row>
    <row r="38" spans="1:17" ht="12.75">
      <c r="A38" s="9">
        <v>36</v>
      </c>
      <c r="B38" s="10" t="s">
        <v>306</v>
      </c>
      <c r="C38" s="55">
        <v>43210</v>
      </c>
      <c r="D38" s="55">
        <v>43210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2.75">
      <c r="A39" s="9">
        <v>37</v>
      </c>
      <c r="B39" s="10" t="s">
        <v>307</v>
      </c>
      <c r="C39" s="55">
        <v>43623</v>
      </c>
      <c r="D39" s="55">
        <v>43623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</row>
    <row r="40" spans="1:17" ht="12.75">
      <c r="A40" s="9">
        <v>38</v>
      </c>
      <c r="B40" s="10" t="s">
        <v>170</v>
      </c>
      <c r="C40" s="55">
        <v>43623</v>
      </c>
      <c r="D40" s="55">
        <v>43623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</row>
    <row r="41" spans="1:17" s="60" customFormat="1" ht="26.25" customHeight="1">
      <c r="A41" s="57">
        <v>39</v>
      </c>
      <c r="B41" s="58" t="s">
        <v>171</v>
      </c>
      <c r="C41" s="59">
        <v>15148309</v>
      </c>
      <c r="D41" s="59">
        <v>86833</v>
      </c>
      <c r="E41" s="59">
        <v>85000</v>
      </c>
      <c r="F41" s="59">
        <v>3677208</v>
      </c>
      <c r="G41" s="59">
        <v>855026</v>
      </c>
      <c r="H41" s="59">
        <v>0</v>
      </c>
      <c r="I41" s="59">
        <v>1018883</v>
      </c>
      <c r="J41" s="59">
        <v>133879</v>
      </c>
      <c r="K41" s="59">
        <v>0</v>
      </c>
      <c r="L41" s="59">
        <v>0</v>
      </c>
      <c r="M41" s="59">
        <v>7544500</v>
      </c>
      <c r="N41" s="59">
        <v>0</v>
      </c>
      <c r="O41" s="59">
        <v>1746980</v>
      </c>
      <c r="P41" s="59">
        <v>0</v>
      </c>
      <c r="Q41" s="59">
        <v>0</v>
      </c>
    </row>
    <row r="42" spans="1:17" ht="25.5">
      <c r="A42" s="9">
        <v>40</v>
      </c>
      <c r="B42" s="10" t="s">
        <v>308</v>
      </c>
      <c r="C42" s="55">
        <v>105000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105000</v>
      </c>
      <c r="Q42" s="55">
        <v>0</v>
      </c>
    </row>
    <row r="43" spans="1:17" ht="12.75">
      <c r="A43" s="9">
        <v>41</v>
      </c>
      <c r="B43" s="10" t="s">
        <v>173</v>
      </c>
      <c r="C43" s="55">
        <v>105000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105000</v>
      </c>
      <c r="Q43" s="55">
        <v>0</v>
      </c>
    </row>
    <row r="44" spans="1:17" s="60" customFormat="1" ht="27" customHeight="1">
      <c r="A44" s="57">
        <v>42</v>
      </c>
      <c r="B44" s="58" t="s">
        <v>309</v>
      </c>
      <c r="C44" s="59">
        <v>105000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105000</v>
      </c>
      <c r="Q44" s="59">
        <v>0</v>
      </c>
    </row>
    <row r="45" spans="1:17" ht="12.75">
      <c r="A45" s="9">
        <v>43</v>
      </c>
      <c r="B45" s="10" t="s">
        <v>310</v>
      </c>
      <c r="C45" s="55">
        <v>422489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422489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</row>
    <row r="46" spans="1:17" ht="12.75">
      <c r="A46" s="9">
        <v>44</v>
      </c>
      <c r="B46" s="10" t="s">
        <v>176</v>
      </c>
      <c r="C46" s="55">
        <v>422489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422489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</row>
    <row r="47" spans="1:17" ht="23.25" customHeight="1">
      <c r="A47" s="9">
        <v>45</v>
      </c>
      <c r="B47" s="12" t="s">
        <v>177</v>
      </c>
      <c r="C47" s="63">
        <v>422489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422489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</row>
    <row r="48" spans="1:17" s="60" customFormat="1" ht="23.25" customHeight="1">
      <c r="A48" s="57">
        <v>46</v>
      </c>
      <c r="B48" s="58" t="s">
        <v>311</v>
      </c>
      <c r="C48" s="59">
        <v>147061489</v>
      </c>
      <c r="D48" s="59">
        <v>94833</v>
      </c>
      <c r="E48" s="59">
        <v>85000</v>
      </c>
      <c r="F48" s="59">
        <v>3677208</v>
      </c>
      <c r="G48" s="59">
        <v>45635709</v>
      </c>
      <c r="H48" s="59">
        <v>8057761</v>
      </c>
      <c r="I48" s="59">
        <v>1441372</v>
      </c>
      <c r="J48" s="59">
        <v>10400621</v>
      </c>
      <c r="K48" s="59">
        <v>4119600</v>
      </c>
      <c r="L48" s="59">
        <v>24000</v>
      </c>
      <c r="M48" s="59">
        <v>7544500</v>
      </c>
      <c r="N48" s="59">
        <v>352500</v>
      </c>
      <c r="O48" s="59">
        <v>1746980</v>
      </c>
      <c r="P48" s="59">
        <v>105000</v>
      </c>
      <c r="Q48" s="59">
        <v>63776405</v>
      </c>
    </row>
    <row r="49" spans="1:17" ht="12.75">
      <c r="A49" s="9">
        <v>47</v>
      </c>
      <c r="B49" s="10" t="s">
        <v>179</v>
      </c>
      <c r="C49" s="55">
        <v>37291790</v>
      </c>
      <c r="D49" s="55">
        <v>0</v>
      </c>
      <c r="E49" s="55">
        <v>0</v>
      </c>
      <c r="F49" s="55">
        <v>0</v>
      </c>
      <c r="G49" s="55">
        <v>0</v>
      </c>
      <c r="H49" s="55">
        <v>37291790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</row>
    <row r="50" spans="1:17" ht="12.75">
      <c r="A50" s="9">
        <v>48</v>
      </c>
      <c r="B50" s="10" t="s">
        <v>180</v>
      </c>
      <c r="C50" s="55">
        <v>37291790</v>
      </c>
      <c r="D50" s="55">
        <v>0</v>
      </c>
      <c r="E50" s="55">
        <v>0</v>
      </c>
      <c r="F50" s="55">
        <v>0</v>
      </c>
      <c r="G50" s="55">
        <v>0</v>
      </c>
      <c r="H50" s="55">
        <v>37291790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</row>
    <row r="51" spans="1:17" ht="12.75">
      <c r="A51" s="9">
        <v>49</v>
      </c>
      <c r="B51" s="10" t="s">
        <v>181</v>
      </c>
      <c r="C51" s="55">
        <v>4000067</v>
      </c>
      <c r="D51" s="55">
        <v>0</v>
      </c>
      <c r="E51" s="55">
        <v>0</v>
      </c>
      <c r="F51" s="55">
        <v>0</v>
      </c>
      <c r="G51" s="55">
        <v>4000067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</row>
    <row r="52" spans="1:17" ht="12.75">
      <c r="A52" s="9">
        <v>50</v>
      </c>
      <c r="B52" s="10" t="s">
        <v>182</v>
      </c>
      <c r="C52" s="55">
        <v>41291857</v>
      </c>
      <c r="D52" s="55">
        <v>0</v>
      </c>
      <c r="E52" s="55">
        <v>0</v>
      </c>
      <c r="F52" s="55">
        <v>0</v>
      </c>
      <c r="G52" s="55">
        <v>4000067</v>
      </c>
      <c r="H52" s="55">
        <v>37291790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</row>
    <row r="53" spans="1:17" s="60" customFormat="1" ht="23.25" customHeight="1">
      <c r="A53" s="57">
        <v>51</v>
      </c>
      <c r="B53" s="58" t="s">
        <v>183</v>
      </c>
      <c r="C53" s="59">
        <v>41291857</v>
      </c>
      <c r="D53" s="59">
        <v>0</v>
      </c>
      <c r="E53" s="59">
        <v>0</v>
      </c>
      <c r="F53" s="59">
        <v>0</v>
      </c>
      <c r="G53" s="59">
        <v>4000067</v>
      </c>
      <c r="H53" s="59">
        <v>37291790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</row>
    <row r="54" spans="1:17" s="60" customFormat="1" ht="24" customHeight="1">
      <c r="A54" s="57">
        <v>52</v>
      </c>
      <c r="B54" s="58" t="s">
        <v>312</v>
      </c>
      <c r="C54" s="59">
        <v>188353346</v>
      </c>
      <c r="D54" s="59">
        <v>94833</v>
      </c>
      <c r="E54" s="59">
        <v>85000</v>
      </c>
      <c r="F54" s="59">
        <v>3677208</v>
      </c>
      <c r="G54" s="59">
        <v>49635776</v>
      </c>
      <c r="H54" s="59">
        <v>45349551</v>
      </c>
      <c r="I54" s="59">
        <v>1441372</v>
      </c>
      <c r="J54" s="59">
        <v>10400621</v>
      </c>
      <c r="K54" s="59">
        <v>4119600</v>
      </c>
      <c r="L54" s="59">
        <v>24000</v>
      </c>
      <c r="M54" s="59">
        <v>7544500</v>
      </c>
      <c r="N54" s="59">
        <v>352500</v>
      </c>
      <c r="O54" s="59">
        <v>1746980</v>
      </c>
      <c r="P54" s="59">
        <v>105000</v>
      </c>
      <c r="Q54" s="59">
        <v>63776405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&amp;LNOSZLOP KÖZSÉG ÖNKORMÁNYZATA&amp;CTELJESÍTETT BEVÉTELEK KORMÁNYZATI FUNKCIÓK SZERINT
2017.ÉV&amp;R5. melléklet
a 6/2018.(V.31.)
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25390625" style="2" customWidth="1"/>
    <col min="2" max="2" width="67.625" style="2" customWidth="1"/>
    <col min="3" max="3" width="32.875" style="2" customWidth="1"/>
    <col min="4" max="16384" width="9.125" style="2" customWidth="1"/>
  </cols>
  <sheetData>
    <row r="1" spans="1:3" ht="12.75" customHeight="1">
      <c r="A1" s="64"/>
      <c r="B1" s="16" t="s">
        <v>313</v>
      </c>
      <c r="C1" s="16" t="s">
        <v>3</v>
      </c>
    </row>
    <row r="2" spans="1:3" s="66" customFormat="1" ht="31.5" customHeight="1">
      <c r="A2" s="65" t="s">
        <v>1</v>
      </c>
      <c r="B2" s="65" t="s">
        <v>5</v>
      </c>
      <c r="C2" s="65" t="s">
        <v>186</v>
      </c>
    </row>
    <row r="3" spans="1:3" ht="45.75" customHeight="1">
      <c r="A3" s="17">
        <v>1</v>
      </c>
      <c r="B3" s="18" t="s">
        <v>314</v>
      </c>
      <c r="C3" s="11">
        <v>147061489</v>
      </c>
    </row>
    <row r="4" spans="1:3" ht="45.75" customHeight="1">
      <c r="A4" s="17">
        <v>2</v>
      </c>
      <c r="B4" s="18" t="s">
        <v>315</v>
      </c>
      <c r="C4" s="11">
        <v>120568773</v>
      </c>
    </row>
    <row r="5" spans="1:3" ht="45.75" customHeight="1">
      <c r="A5" s="17">
        <v>3</v>
      </c>
      <c r="B5" s="19" t="s">
        <v>316</v>
      </c>
      <c r="C5" s="13">
        <v>26492716</v>
      </c>
    </row>
    <row r="6" spans="1:3" ht="45.75" customHeight="1">
      <c r="A6" s="17">
        <v>4</v>
      </c>
      <c r="B6" s="18" t="s">
        <v>317</v>
      </c>
      <c r="C6" s="11">
        <v>41291857</v>
      </c>
    </row>
    <row r="7" spans="1:3" ht="45.75" customHeight="1">
      <c r="A7" s="17">
        <v>5</v>
      </c>
      <c r="B7" s="18" t="s">
        <v>318</v>
      </c>
      <c r="C7" s="11">
        <v>29706599</v>
      </c>
    </row>
    <row r="8" spans="1:3" ht="45.75" customHeight="1">
      <c r="A8" s="17">
        <v>6</v>
      </c>
      <c r="B8" s="19" t="s">
        <v>319</v>
      </c>
      <c r="C8" s="13">
        <v>11585258</v>
      </c>
    </row>
    <row r="9" spans="1:3" ht="45.75" customHeight="1">
      <c r="A9" s="17">
        <v>7</v>
      </c>
      <c r="B9" s="19" t="s">
        <v>320</v>
      </c>
      <c r="C9" s="13">
        <v>38077974</v>
      </c>
    </row>
    <row r="10" spans="1:3" ht="45.75" customHeight="1">
      <c r="A10" s="17">
        <v>8</v>
      </c>
      <c r="B10" s="19" t="s">
        <v>321</v>
      </c>
      <c r="C10" s="13">
        <v>38077974</v>
      </c>
    </row>
    <row r="11" spans="1:3" ht="45.75" customHeight="1">
      <c r="A11" s="17">
        <v>9</v>
      </c>
      <c r="B11" s="19" t="s">
        <v>322</v>
      </c>
      <c r="C11" s="13">
        <v>38077974</v>
      </c>
    </row>
  </sheetData>
  <sheetProtection selectLockedCells="1" selectUnlockedCells="1"/>
  <printOptions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&amp;LNOSZLOP KÖZSÉG
ÖNKORMÁNYZATA&amp;CMARADVÁNY KIMUTATÁS
2017.ÉV&amp;R6. melléklet
a 6/2018.(V.31.)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8.125" style="67" customWidth="1"/>
    <col min="2" max="2" width="85.75390625" style="67" customWidth="1"/>
    <col min="3" max="4" width="32.875" style="67" customWidth="1"/>
    <col min="5" max="16384" width="9.125" style="67" customWidth="1"/>
  </cols>
  <sheetData>
    <row r="1" spans="1:4" s="69" customFormat="1" ht="19.5" customHeight="1">
      <c r="A1" s="6" t="s">
        <v>323</v>
      </c>
      <c r="B1" s="68" t="s">
        <v>313</v>
      </c>
      <c r="C1" s="68" t="s">
        <v>3</v>
      </c>
      <c r="D1" s="68" t="s">
        <v>4</v>
      </c>
    </row>
    <row r="2" spans="1:4" s="69" customFormat="1" ht="19.5" customHeight="1">
      <c r="A2" s="6"/>
      <c r="B2" s="68" t="s">
        <v>5</v>
      </c>
      <c r="C2" s="68" t="s">
        <v>324</v>
      </c>
      <c r="D2" s="68" t="s">
        <v>325</v>
      </c>
    </row>
    <row r="3" spans="1:4" s="69" customFormat="1" ht="19.5">
      <c r="A3" s="6"/>
      <c r="B3" s="68"/>
      <c r="C3" s="68" t="s">
        <v>326</v>
      </c>
      <c r="D3" s="68" t="s">
        <v>327</v>
      </c>
    </row>
    <row r="4" spans="1:4" ht="18">
      <c r="A4" s="68">
        <v>1</v>
      </c>
      <c r="B4" s="70" t="s">
        <v>328</v>
      </c>
      <c r="C4" s="71">
        <v>58470322</v>
      </c>
      <c r="D4" s="71">
        <v>86124867</v>
      </c>
    </row>
    <row r="5" spans="1:4" ht="36">
      <c r="A5" s="68">
        <v>2</v>
      </c>
      <c r="B5" s="70" t="s">
        <v>329</v>
      </c>
      <c r="C5" s="71">
        <v>10011046</v>
      </c>
      <c r="D5" s="71">
        <v>10021460</v>
      </c>
    </row>
    <row r="6" spans="1:4" ht="18">
      <c r="A6" s="68">
        <v>3</v>
      </c>
      <c r="B6" s="70" t="s">
        <v>330</v>
      </c>
      <c r="C6" s="71">
        <v>44125</v>
      </c>
      <c r="D6" s="71">
        <v>202839</v>
      </c>
    </row>
    <row r="7" spans="1:4" ht="36">
      <c r="A7" s="68">
        <v>4</v>
      </c>
      <c r="B7" s="72" t="s">
        <v>331</v>
      </c>
      <c r="C7" s="73">
        <v>68525493</v>
      </c>
      <c r="D7" s="73">
        <v>96349166</v>
      </c>
    </row>
    <row r="8" spans="1:4" ht="36">
      <c r="A8" s="68">
        <v>5</v>
      </c>
      <c r="B8" s="70" t="s">
        <v>332</v>
      </c>
      <c r="C8" s="71">
        <v>18725446</v>
      </c>
      <c r="D8" s="71">
        <v>44780683</v>
      </c>
    </row>
    <row r="9" spans="1:4" ht="36">
      <c r="A9" s="68">
        <v>6</v>
      </c>
      <c r="B9" s="70" t="s">
        <v>333</v>
      </c>
      <c r="C9" s="71">
        <v>30184590</v>
      </c>
      <c r="D9" s="71">
        <v>12656161</v>
      </c>
    </row>
    <row r="10" spans="1:4" ht="18">
      <c r="A10" s="68">
        <v>7</v>
      </c>
      <c r="B10" s="70" t="s">
        <v>334</v>
      </c>
      <c r="C10" s="71">
        <v>105000</v>
      </c>
      <c r="D10" s="71">
        <v>216964</v>
      </c>
    </row>
    <row r="11" spans="1:4" ht="18">
      <c r="A11" s="68">
        <v>8</v>
      </c>
      <c r="B11" s="70" t="s">
        <v>335</v>
      </c>
      <c r="C11" s="71">
        <v>43</v>
      </c>
      <c r="D11" s="71">
        <v>23650694</v>
      </c>
    </row>
    <row r="12" spans="1:4" ht="18">
      <c r="A12" s="68">
        <v>9</v>
      </c>
      <c r="B12" s="72" t="s">
        <v>336</v>
      </c>
      <c r="C12" s="73">
        <v>49015079</v>
      </c>
      <c r="D12" s="73">
        <v>81304502</v>
      </c>
    </row>
    <row r="13" spans="1:4" ht="18">
      <c r="A13" s="68">
        <v>10</v>
      </c>
      <c r="B13" s="70" t="s">
        <v>337</v>
      </c>
      <c r="C13" s="71">
        <v>3781151</v>
      </c>
      <c r="D13" s="71">
        <v>3379104</v>
      </c>
    </row>
    <row r="14" spans="1:4" ht="18">
      <c r="A14" s="68">
        <v>11</v>
      </c>
      <c r="B14" s="70" t="s">
        <v>338</v>
      </c>
      <c r="C14" s="71">
        <v>34513396</v>
      </c>
      <c r="D14" s="71">
        <v>33857665</v>
      </c>
    </row>
    <row r="15" spans="1:4" ht="18">
      <c r="A15" s="68">
        <v>12</v>
      </c>
      <c r="B15" s="72" t="s">
        <v>339</v>
      </c>
      <c r="C15" s="73">
        <v>38294547</v>
      </c>
      <c r="D15" s="73">
        <v>37236769</v>
      </c>
    </row>
    <row r="16" spans="1:4" ht="18">
      <c r="A16" s="68">
        <v>13</v>
      </c>
      <c r="B16" s="70" t="s">
        <v>340</v>
      </c>
      <c r="C16" s="71">
        <v>12197494</v>
      </c>
      <c r="D16" s="71">
        <v>7614063</v>
      </c>
    </row>
    <row r="17" spans="1:4" ht="18">
      <c r="A17" s="68">
        <v>14</v>
      </c>
      <c r="B17" s="70" t="s">
        <v>341</v>
      </c>
      <c r="C17" s="71">
        <v>10541020</v>
      </c>
      <c r="D17" s="71">
        <v>11887927</v>
      </c>
    </row>
    <row r="18" spans="1:4" ht="18">
      <c r="A18" s="68">
        <v>15</v>
      </c>
      <c r="B18" s="70" t="s">
        <v>342</v>
      </c>
      <c r="C18" s="71">
        <v>5749358</v>
      </c>
      <c r="D18" s="71">
        <v>3587831</v>
      </c>
    </row>
    <row r="19" spans="1:4" ht="18">
      <c r="A19" s="68">
        <v>16</v>
      </c>
      <c r="B19" s="72" t="s">
        <v>343</v>
      </c>
      <c r="C19" s="73">
        <v>28487872</v>
      </c>
      <c r="D19" s="73">
        <v>23089821</v>
      </c>
    </row>
    <row r="20" spans="1:4" ht="18">
      <c r="A20" s="68">
        <v>17</v>
      </c>
      <c r="B20" s="72" t="s">
        <v>344</v>
      </c>
      <c r="C20" s="73">
        <v>28736478</v>
      </c>
      <c r="D20" s="73">
        <v>29510272</v>
      </c>
    </row>
    <row r="21" spans="1:4" ht="18">
      <c r="A21" s="68">
        <v>18</v>
      </c>
      <c r="B21" s="72" t="s">
        <v>345</v>
      </c>
      <c r="C21" s="73">
        <v>33685962</v>
      </c>
      <c r="D21" s="73">
        <v>55886787</v>
      </c>
    </row>
    <row r="22" spans="1:4" ht="18">
      <c r="A22" s="68">
        <v>19</v>
      </c>
      <c r="B22" s="72" t="s">
        <v>346</v>
      </c>
      <c r="C22" s="73">
        <v>-11664287</v>
      </c>
      <c r="D22" s="73">
        <v>31930019</v>
      </c>
    </row>
    <row r="23" spans="1:4" ht="36">
      <c r="A23" s="68">
        <v>20</v>
      </c>
      <c r="B23" s="70" t="s">
        <v>347</v>
      </c>
      <c r="C23" s="71">
        <v>67794</v>
      </c>
      <c r="D23" s="71">
        <v>43210</v>
      </c>
    </row>
    <row r="24" spans="1:4" ht="36">
      <c r="A24" s="68">
        <v>21</v>
      </c>
      <c r="B24" s="72" t="s">
        <v>348</v>
      </c>
      <c r="C24" s="73">
        <v>67794</v>
      </c>
      <c r="D24" s="73">
        <v>43210</v>
      </c>
    </row>
    <row r="25" spans="1:4" ht="18">
      <c r="A25" s="68">
        <v>22</v>
      </c>
      <c r="B25" s="70" t="s">
        <v>349</v>
      </c>
      <c r="C25" s="71">
        <v>0</v>
      </c>
      <c r="D25" s="71">
        <v>6981</v>
      </c>
    </row>
    <row r="26" spans="1:4" ht="18">
      <c r="A26" s="68">
        <v>23</v>
      </c>
      <c r="B26" s="72" t="s">
        <v>350</v>
      </c>
      <c r="C26" s="73">
        <v>0</v>
      </c>
      <c r="D26" s="73">
        <v>6981</v>
      </c>
    </row>
    <row r="27" spans="1:4" ht="18">
      <c r="A27" s="68">
        <v>24</v>
      </c>
      <c r="B27" s="72" t="s">
        <v>351</v>
      </c>
      <c r="C27" s="73">
        <v>67794</v>
      </c>
      <c r="D27" s="73">
        <v>36229</v>
      </c>
    </row>
    <row r="28" spans="1:4" s="76" customFormat="1" ht="42" customHeight="1">
      <c r="A28" s="68">
        <v>25</v>
      </c>
      <c r="B28" s="74" t="s">
        <v>352</v>
      </c>
      <c r="C28" s="75">
        <v>-11596493</v>
      </c>
      <c r="D28" s="75">
        <v>31966248</v>
      </c>
    </row>
  </sheetData>
  <sheetProtection selectLockedCells="1" selectUnlockedCells="1"/>
  <mergeCells count="2">
    <mergeCell ref="A1:A3"/>
    <mergeCell ref="B2:B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headerFooter alignWithMargins="0">
    <oddHeader>&amp;LNOSZLOP KÖZSÉG
NKORMÁNYZATA&amp;CEREDMÉNY KIMUTATÁS
2017.ÉV&amp;R7. melléklet
a 6/2018.(V.31.)
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75" zoomScaleNormal="75" workbookViewId="0" topLeftCell="A1">
      <selection activeCell="H22" sqref="H22"/>
    </sheetView>
  </sheetViews>
  <sheetFormatPr defaultColWidth="8.00390625" defaultRowHeight="12.75"/>
  <cols>
    <col min="1" max="1" width="9.75390625" style="77" customWidth="1"/>
    <col min="2" max="2" width="75.125" style="78" customWidth="1"/>
    <col min="3" max="4" width="27.375" style="79" customWidth="1"/>
    <col min="5" max="5" width="27.375" style="80" customWidth="1"/>
    <col min="6" max="6" width="72.625" style="79" customWidth="1"/>
    <col min="7" max="7" width="32.625" style="79" customWidth="1"/>
    <col min="8" max="8" width="29.25390625" style="79" customWidth="1"/>
    <col min="9" max="9" width="27.375" style="79" customWidth="1"/>
    <col min="10" max="16384" width="8.00390625" style="79" customWidth="1"/>
  </cols>
  <sheetData>
    <row r="1" spans="1:9" s="85" customFormat="1" ht="23.25">
      <c r="A1" s="81"/>
      <c r="B1" s="82"/>
      <c r="C1" s="83"/>
      <c r="D1" s="83"/>
      <c r="E1" s="84"/>
      <c r="F1" s="83"/>
      <c r="G1" s="84"/>
      <c r="H1" s="84"/>
      <c r="I1" s="84" t="s">
        <v>353</v>
      </c>
    </row>
    <row r="2" spans="1:9" s="85" customFormat="1" ht="23.25" customHeight="1">
      <c r="A2" s="86" t="s">
        <v>231</v>
      </c>
      <c r="B2" s="87" t="s">
        <v>2</v>
      </c>
      <c r="C2" s="88" t="s">
        <v>3</v>
      </c>
      <c r="D2" s="88" t="s">
        <v>4</v>
      </c>
      <c r="E2" s="89" t="s">
        <v>61</v>
      </c>
      <c r="F2" s="88" t="s">
        <v>354</v>
      </c>
      <c r="G2" s="90" t="s">
        <v>217</v>
      </c>
      <c r="H2" s="90" t="s">
        <v>218</v>
      </c>
      <c r="I2" s="88" t="s">
        <v>219</v>
      </c>
    </row>
    <row r="3" spans="1:9" s="95" customFormat="1" ht="23.25">
      <c r="A3" s="86"/>
      <c r="B3" s="91" t="s">
        <v>355</v>
      </c>
      <c r="C3" s="92">
        <v>42735</v>
      </c>
      <c r="D3" s="92">
        <v>43100</v>
      </c>
      <c r="E3" s="93" t="s">
        <v>356</v>
      </c>
      <c r="F3" s="94" t="s">
        <v>357</v>
      </c>
      <c r="G3" s="92">
        <v>42735</v>
      </c>
      <c r="H3" s="92">
        <v>43100</v>
      </c>
      <c r="I3" s="92" t="s">
        <v>356</v>
      </c>
    </row>
    <row r="4" spans="1:9" s="95" customFormat="1" ht="23.25">
      <c r="A4" s="86"/>
      <c r="B4" s="91"/>
      <c r="C4" s="92"/>
      <c r="D4" s="92"/>
      <c r="E4" s="93"/>
      <c r="F4" s="94"/>
      <c r="G4" s="92"/>
      <c r="H4" s="92"/>
      <c r="I4" s="92"/>
    </row>
    <row r="5" spans="1:9" ht="46.5">
      <c r="A5" s="96">
        <v>1</v>
      </c>
      <c r="B5" s="97" t="s">
        <v>358</v>
      </c>
      <c r="C5" s="98">
        <f>SUM(C7+C14+C15)</f>
        <v>988393012</v>
      </c>
      <c r="D5" s="98">
        <f>SUM(D7+D14+D15)</f>
        <v>985219131</v>
      </c>
      <c r="E5" s="99">
        <f>SUM(D5/C5)</f>
        <v>0.9967888471878431</v>
      </c>
      <c r="F5" s="100" t="s">
        <v>359</v>
      </c>
      <c r="G5" s="101">
        <f>SUM(G6:G11)</f>
        <v>1011583929</v>
      </c>
      <c r="H5" s="101">
        <f>SUM(H6:H11)</f>
        <v>1043550177</v>
      </c>
      <c r="I5" s="102">
        <f aca="true" t="shared" si="0" ref="I5:I6">SUM(H5/G5)</f>
        <v>1.0316001936009405</v>
      </c>
    </row>
    <row r="6" spans="1:9" ht="23.25">
      <c r="A6" s="96">
        <v>2</v>
      </c>
      <c r="B6" s="87" t="s">
        <v>360</v>
      </c>
      <c r="C6" s="103">
        <v>0</v>
      </c>
      <c r="D6" s="103">
        <v>0</v>
      </c>
      <c r="E6" s="99"/>
      <c r="F6" s="104" t="s">
        <v>361</v>
      </c>
      <c r="G6" s="105">
        <v>821677190</v>
      </c>
      <c r="H6" s="105">
        <v>821677190</v>
      </c>
      <c r="I6" s="102">
        <f t="shared" si="0"/>
        <v>1</v>
      </c>
    </row>
    <row r="7" spans="1:9" ht="23.25">
      <c r="A7" s="96">
        <v>3</v>
      </c>
      <c r="B7" s="87" t="s">
        <v>362</v>
      </c>
      <c r="C7" s="103">
        <f>SUM(C8+C12+C13)</f>
        <v>986183012</v>
      </c>
      <c r="D7" s="103">
        <f>SUM(D8+D12+D13)</f>
        <v>983009131</v>
      </c>
      <c r="E7" s="106">
        <f aca="true" t="shared" si="1" ref="E7:E14">SUM(D7/C7)</f>
        <v>0.9967816511120352</v>
      </c>
      <c r="F7" s="104" t="s">
        <v>363</v>
      </c>
      <c r="G7" s="105">
        <v>0</v>
      </c>
      <c r="H7" s="105">
        <v>0</v>
      </c>
      <c r="I7" s="102"/>
    </row>
    <row r="8" spans="1:9" ht="46.5">
      <c r="A8" s="96">
        <v>4</v>
      </c>
      <c r="B8" s="97" t="s">
        <v>364</v>
      </c>
      <c r="C8" s="107">
        <f>SUM(C9:C11)</f>
        <v>949104569</v>
      </c>
      <c r="D8" s="107">
        <f>SUM(D9:D11)</f>
        <v>962002729</v>
      </c>
      <c r="E8" s="99">
        <f t="shared" si="1"/>
        <v>1.0135898197324977</v>
      </c>
      <c r="F8" s="104" t="s">
        <v>365</v>
      </c>
      <c r="G8" s="105">
        <v>53822157</v>
      </c>
      <c r="H8" s="105">
        <v>53822157</v>
      </c>
      <c r="I8" s="102">
        <f aca="true" t="shared" si="2" ref="I8:I9">SUM(H8/G8)</f>
        <v>1</v>
      </c>
    </row>
    <row r="9" spans="1:9" ht="23.25">
      <c r="A9" s="96">
        <v>5</v>
      </c>
      <c r="B9" s="87" t="s">
        <v>366</v>
      </c>
      <c r="C9" s="103">
        <v>34418519</v>
      </c>
      <c r="D9" s="103">
        <v>33226557</v>
      </c>
      <c r="E9" s="106">
        <f t="shared" si="1"/>
        <v>0.9653685854408784</v>
      </c>
      <c r="F9" s="104" t="s">
        <v>367</v>
      </c>
      <c r="G9" s="105">
        <v>147681075</v>
      </c>
      <c r="H9" s="105">
        <v>136084582</v>
      </c>
      <c r="I9" s="102">
        <f t="shared" si="2"/>
        <v>0.9214761065356546</v>
      </c>
    </row>
    <row r="10" spans="1:9" ht="23.25">
      <c r="A10" s="96">
        <v>6</v>
      </c>
      <c r="B10" s="87" t="s">
        <v>368</v>
      </c>
      <c r="C10" s="103">
        <v>30208290</v>
      </c>
      <c r="D10" s="103">
        <v>37468410</v>
      </c>
      <c r="E10" s="106">
        <f t="shared" si="1"/>
        <v>1.2403353516534699</v>
      </c>
      <c r="F10" s="104" t="s">
        <v>369</v>
      </c>
      <c r="G10" s="105">
        <v>0</v>
      </c>
      <c r="H10" s="105">
        <v>0</v>
      </c>
      <c r="I10" s="102"/>
    </row>
    <row r="11" spans="1:9" ht="23.25">
      <c r="A11" s="96">
        <v>7</v>
      </c>
      <c r="B11" s="87" t="s">
        <v>370</v>
      </c>
      <c r="C11" s="103">
        <v>884477760</v>
      </c>
      <c r="D11" s="103">
        <v>891307762</v>
      </c>
      <c r="E11" s="106">
        <f t="shared" si="1"/>
        <v>1.00772207319266</v>
      </c>
      <c r="F11" s="104" t="s">
        <v>371</v>
      </c>
      <c r="G11" s="105">
        <v>-11596493</v>
      </c>
      <c r="H11" s="105">
        <v>31966248</v>
      </c>
      <c r="I11" s="102">
        <f aca="true" t="shared" si="3" ref="I11:I12">SUM(H11/G11)</f>
        <v>-2.7565444139016857</v>
      </c>
    </row>
    <row r="12" spans="1:9" ht="23.25">
      <c r="A12" s="96">
        <v>8</v>
      </c>
      <c r="B12" s="108" t="s">
        <v>372</v>
      </c>
      <c r="C12" s="107">
        <v>25218377</v>
      </c>
      <c r="D12" s="107">
        <v>20670402</v>
      </c>
      <c r="E12" s="99">
        <f t="shared" si="1"/>
        <v>0.8196563165028423</v>
      </c>
      <c r="F12" s="109" t="s">
        <v>373</v>
      </c>
      <c r="G12" s="107">
        <f>SUM(G14+G16)</f>
        <v>3173407</v>
      </c>
      <c r="H12" s="107">
        <f>SUM(H14+H16)</f>
        <v>4067636</v>
      </c>
      <c r="I12" s="102">
        <f t="shared" si="3"/>
        <v>1.281788311426804</v>
      </c>
    </row>
    <row r="13" spans="1:9" ht="46.5">
      <c r="A13" s="96">
        <v>9</v>
      </c>
      <c r="B13" s="108" t="s">
        <v>374</v>
      </c>
      <c r="C13" s="107">
        <v>11860066</v>
      </c>
      <c r="D13" s="107">
        <v>336000</v>
      </c>
      <c r="E13" s="99">
        <f t="shared" si="1"/>
        <v>0.028330365109266675</v>
      </c>
      <c r="F13" s="104" t="s">
        <v>375</v>
      </c>
      <c r="G13" s="103">
        <v>0</v>
      </c>
      <c r="H13" s="103">
        <v>0</v>
      </c>
      <c r="I13" s="102"/>
    </row>
    <row r="14" spans="1:9" ht="46.5">
      <c r="A14" s="96">
        <v>10</v>
      </c>
      <c r="B14" s="87" t="s">
        <v>376</v>
      </c>
      <c r="C14" s="110">
        <v>2210000</v>
      </c>
      <c r="D14" s="110">
        <v>2210000</v>
      </c>
      <c r="E14" s="106">
        <f t="shared" si="1"/>
        <v>1</v>
      </c>
      <c r="F14" s="104" t="s">
        <v>377</v>
      </c>
      <c r="G14" s="110">
        <f>SUM(G15)</f>
        <v>1416115</v>
      </c>
      <c r="H14" s="110">
        <f>SUM(H15)</f>
        <v>1549900</v>
      </c>
      <c r="I14" s="102">
        <f aca="true" t="shared" si="4" ref="I14:I17">SUM(H14/G14)</f>
        <v>1.0944732595869686</v>
      </c>
    </row>
    <row r="15" spans="1:9" ht="46.5">
      <c r="A15" s="96">
        <v>11</v>
      </c>
      <c r="B15" s="111" t="s">
        <v>378</v>
      </c>
      <c r="C15" s="103">
        <v>0</v>
      </c>
      <c r="D15" s="103">
        <v>0</v>
      </c>
      <c r="E15" s="106"/>
      <c r="F15" s="80" t="s">
        <v>379</v>
      </c>
      <c r="G15" s="110">
        <v>1416115</v>
      </c>
      <c r="H15" s="110">
        <v>1549900</v>
      </c>
      <c r="I15" s="102">
        <f t="shared" si="4"/>
        <v>1.0944732595869686</v>
      </c>
    </row>
    <row r="16" spans="1:9" ht="46.5">
      <c r="A16" s="96">
        <v>12</v>
      </c>
      <c r="B16" s="97" t="s">
        <v>380</v>
      </c>
      <c r="C16" s="107">
        <v>0</v>
      </c>
      <c r="D16" s="107">
        <v>0</v>
      </c>
      <c r="E16" s="99"/>
      <c r="F16" s="104" t="s">
        <v>381</v>
      </c>
      <c r="G16" s="110">
        <f>SUM(G17)</f>
        <v>1757292</v>
      </c>
      <c r="H16" s="110">
        <f>SUM(H17)</f>
        <v>2517736</v>
      </c>
      <c r="I16" s="102">
        <f t="shared" si="4"/>
        <v>1.432736278319141</v>
      </c>
    </row>
    <row r="17" spans="1:9" ht="46.5">
      <c r="A17" s="96">
        <v>13</v>
      </c>
      <c r="B17" s="100" t="s">
        <v>382</v>
      </c>
      <c r="C17" s="98">
        <f>SUM(C18:C21)</f>
        <v>36311368</v>
      </c>
      <c r="D17" s="98">
        <f>SUM(D18:D21)</f>
        <v>37868953</v>
      </c>
      <c r="E17" s="99">
        <f>SUM(D17/C17)</f>
        <v>1.0428952442662034</v>
      </c>
      <c r="F17" s="112" t="s">
        <v>383</v>
      </c>
      <c r="G17" s="110">
        <v>1757292</v>
      </c>
      <c r="H17" s="110">
        <v>2517736</v>
      </c>
      <c r="I17" s="102">
        <f t="shared" si="4"/>
        <v>1.432736278319141</v>
      </c>
    </row>
    <row r="18" spans="1:9" ht="46.5">
      <c r="A18" s="96">
        <v>14</v>
      </c>
      <c r="B18" s="104" t="s">
        <v>384</v>
      </c>
      <c r="C18" s="103">
        <v>0</v>
      </c>
      <c r="D18" s="103">
        <v>0</v>
      </c>
      <c r="E18" s="99"/>
      <c r="F18" s="100" t="s">
        <v>385</v>
      </c>
      <c r="G18" s="107"/>
      <c r="H18" s="107"/>
      <c r="I18" s="102"/>
    </row>
    <row r="19" spans="1:9" ht="23.25">
      <c r="A19" s="96">
        <v>15</v>
      </c>
      <c r="B19" s="104" t="s">
        <v>386</v>
      </c>
      <c r="C19" s="103">
        <v>500000</v>
      </c>
      <c r="D19" s="103">
        <v>5700</v>
      </c>
      <c r="E19" s="99">
        <f aca="true" t="shared" si="5" ref="E19:E20">SUM(D19/C19)</f>
        <v>0.0114</v>
      </c>
      <c r="F19" s="100" t="s">
        <v>387</v>
      </c>
      <c r="G19" s="107">
        <f>SUM(G20:G21)</f>
        <v>21738817</v>
      </c>
      <c r="H19" s="107">
        <f>SUM(H20:H21)</f>
        <v>12075879</v>
      </c>
      <c r="I19" s="102">
        <f aca="true" t="shared" si="6" ref="I19:I20">SUM(H19/G19)</f>
        <v>0.5554984431765537</v>
      </c>
    </row>
    <row r="20" spans="1:9" ht="46.5">
      <c r="A20" s="96">
        <v>16</v>
      </c>
      <c r="B20" s="104" t="s">
        <v>388</v>
      </c>
      <c r="C20" s="103">
        <v>35811368</v>
      </c>
      <c r="D20" s="103">
        <v>37863253</v>
      </c>
      <c r="E20" s="99">
        <f t="shared" si="5"/>
        <v>1.0572970292561847</v>
      </c>
      <c r="F20" s="112" t="s">
        <v>389</v>
      </c>
      <c r="G20" s="103">
        <v>1738817</v>
      </c>
      <c r="H20" s="103">
        <v>1911437</v>
      </c>
      <c r="I20" s="102">
        <f t="shared" si="6"/>
        <v>1.099274391727249</v>
      </c>
    </row>
    <row r="21" spans="1:9" ht="23.25">
      <c r="A21" s="96">
        <v>17</v>
      </c>
      <c r="B21" s="104" t="s">
        <v>390</v>
      </c>
      <c r="C21" s="103">
        <v>0</v>
      </c>
      <c r="D21" s="103">
        <v>0</v>
      </c>
      <c r="E21" s="99"/>
      <c r="F21" s="112" t="s">
        <v>391</v>
      </c>
      <c r="G21" s="103">
        <v>20000000</v>
      </c>
      <c r="H21" s="103">
        <v>10164442</v>
      </c>
      <c r="I21" s="102"/>
    </row>
    <row r="22" spans="1:9" ht="23.25">
      <c r="A22" s="96">
        <v>18</v>
      </c>
      <c r="B22" s="100" t="s">
        <v>392</v>
      </c>
      <c r="C22" s="107">
        <f>SUM(C23+C33)</f>
        <v>11687163</v>
      </c>
      <c r="D22" s="107">
        <f>SUM(D23+D33)</f>
        <v>36605608</v>
      </c>
      <c r="E22" s="99">
        <f aca="true" t="shared" si="7" ref="E22:E26">SUM(D22/C22)</f>
        <v>3.132120943294793</v>
      </c>
      <c r="F22" s="113"/>
      <c r="G22" s="113"/>
      <c r="H22" s="113"/>
      <c r="I22" s="113"/>
    </row>
    <row r="23" spans="1:9" ht="23.25">
      <c r="A23" s="96">
        <v>19</v>
      </c>
      <c r="B23" s="104" t="s">
        <v>393</v>
      </c>
      <c r="C23" s="103">
        <f>SUM(C24:C32)</f>
        <v>11646206</v>
      </c>
      <c r="D23" s="103">
        <f>SUM(D24:D32)</f>
        <v>35530608</v>
      </c>
      <c r="E23" s="106">
        <f t="shared" si="7"/>
        <v>3.050831146211908</v>
      </c>
      <c r="F23" s="113"/>
      <c r="G23" s="113"/>
      <c r="H23" s="113"/>
      <c r="I23" s="113"/>
    </row>
    <row r="24" spans="1:9" ht="23.25">
      <c r="A24" s="96">
        <v>20</v>
      </c>
      <c r="B24" s="104" t="s">
        <v>394</v>
      </c>
      <c r="C24" s="103">
        <v>91615</v>
      </c>
      <c r="D24" s="103">
        <v>317217</v>
      </c>
      <c r="E24" s="106">
        <f t="shared" si="7"/>
        <v>3.462500682202696</v>
      </c>
      <c r="F24" s="113"/>
      <c r="G24" s="113"/>
      <c r="H24" s="113"/>
      <c r="I24" s="113"/>
    </row>
    <row r="25" spans="1:9" ht="23.25">
      <c r="A25" s="96">
        <v>21</v>
      </c>
      <c r="B25" s="104" t="s">
        <v>395</v>
      </c>
      <c r="C25" s="103">
        <v>801719</v>
      </c>
      <c r="D25" s="103">
        <v>22486833</v>
      </c>
      <c r="E25" s="106">
        <f t="shared" si="7"/>
        <v>28.048272524413168</v>
      </c>
      <c r="F25" s="100"/>
      <c r="G25" s="107"/>
      <c r="H25" s="107"/>
      <c r="I25" s="103"/>
    </row>
    <row r="26" spans="1:9" ht="23.25">
      <c r="A26" s="96">
        <v>22</v>
      </c>
      <c r="B26" s="104" t="s">
        <v>396</v>
      </c>
      <c r="C26" s="103">
        <v>449457</v>
      </c>
      <c r="D26" s="103">
        <v>3329694</v>
      </c>
      <c r="E26" s="106">
        <f t="shared" si="7"/>
        <v>7.408259299554796</v>
      </c>
      <c r="F26" s="100"/>
      <c r="G26" s="107"/>
      <c r="H26" s="107"/>
      <c r="I26" s="103"/>
    </row>
    <row r="27" spans="1:9" ht="23.25">
      <c r="A27" s="96">
        <v>23</v>
      </c>
      <c r="B27" s="104" t="s">
        <v>397</v>
      </c>
      <c r="C27" s="103">
        <v>0</v>
      </c>
      <c r="D27" s="103">
        <v>3000</v>
      </c>
      <c r="E27" s="106"/>
      <c r="F27" s="100"/>
      <c r="G27" s="107"/>
      <c r="H27" s="107"/>
      <c r="I27" s="103"/>
    </row>
    <row r="28" spans="1:9" ht="23.25">
      <c r="A28" s="96">
        <v>24</v>
      </c>
      <c r="B28" s="104" t="s">
        <v>398</v>
      </c>
      <c r="C28" s="103">
        <v>622447</v>
      </c>
      <c r="D28" s="103">
        <v>741340</v>
      </c>
      <c r="E28" s="106">
        <f aca="true" t="shared" si="8" ref="E28:E29">SUM(D28/C28)</f>
        <v>1.1910090337008612</v>
      </c>
      <c r="F28" s="100"/>
      <c r="G28" s="107"/>
      <c r="H28" s="107"/>
      <c r="I28" s="103"/>
    </row>
    <row r="29" spans="1:9" ht="23.25">
      <c r="A29" s="96">
        <v>25</v>
      </c>
      <c r="B29" s="104" t="s">
        <v>399</v>
      </c>
      <c r="C29" s="103">
        <v>168095</v>
      </c>
      <c r="D29" s="103">
        <v>200202</v>
      </c>
      <c r="E29" s="106">
        <f t="shared" si="8"/>
        <v>1.1910050864094708</v>
      </c>
      <c r="F29" s="100"/>
      <c r="G29" s="107"/>
      <c r="H29" s="107"/>
      <c r="I29" s="103"/>
    </row>
    <row r="30" spans="1:9" ht="23.25">
      <c r="A30" s="96">
        <v>26</v>
      </c>
      <c r="B30" s="104" t="s">
        <v>400</v>
      </c>
      <c r="C30" s="103">
        <v>855026</v>
      </c>
      <c r="D30" s="103"/>
      <c r="E30" s="106"/>
      <c r="F30" s="100"/>
      <c r="G30" s="107"/>
      <c r="H30" s="107"/>
      <c r="I30" s="103"/>
    </row>
    <row r="31" spans="1:9" ht="23.25">
      <c r="A31" s="96">
        <v>27</v>
      </c>
      <c r="B31" s="104" t="s">
        <v>401</v>
      </c>
      <c r="C31" s="103">
        <v>0</v>
      </c>
      <c r="D31" s="103"/>
      <c r="E31" s="106"/>
      <c r="F31" s="100"/>
      <c r="G31" s="107"/>
      <c r="H31" s="107"/>
      <c r="I31" s="103"/>
    </row>
    <row r="32" spans="1:9" ht="23.25">
      <c r="A32" s="96">
        <v>28</v>
      </c>
      <c r="B32" s="104" t="s">
        <v>402</v>
      </c>
      <c r="C32" s="103">
        <v>8657847</v>
      </c>
      <c r="D32" s="103">
        <v>8452322</v>
      </c>
      <c r="E32" s="106">
        <f aca="true" t="shared" si="9" ref="E32:E33">SUM(D32/C32)</f>
        <v>0.9762614192650898</v>
      </c>
      <c r="F32" s="103"/>
      <c r="G32" s="103"/>
      <c r="H32" s="103"/>
      <c r="I32" s="103"/>
    </row>
    <row r="33" spans="1:9" ht="23.25">
      <c r="A33" s="96">
        <v>29</v>
      </c>
      <c r="B33" s="104" t="s">
        <v>403</v>
      </c>
      <c r="C33" s="114">
        <v>40957</v>
      </c>
      <c r="D33" s="103">
        <v>1075000</v>
      </c>
      <c r="E33" s="106">
        <f t="shared" si="9"/>
        <v>26.2470395780941</v>
      </c>
      <c r="F33" s="107"/>
      <c r="G33" s="107"/>
      <c r="H33" s="107"/>
      <c r="I33" s="114"/>
    </row>
    <row r="34" spans="1:9" ht="23.25">
      <c r="A34" s="96">
        <v>30</v>
      </c>
      <c r="B34" s="100" t="s">
        <v>404</v>
      </c>
      <c r="C34" s="115">
        <v>0</v>
      </c>
      <c r="D34" s="115"/>
      <c r="E34" s="99"/>
      <c r="F34" s="107"/>
      <c r="G34" s="107"/>
      <c r="H34" s="107"/>
      <c r="I34" s="114"/>
    </row>
    <row r="35" spans="1:9" ht="23.25">
      <c r="A35" s="96">
        <v>31</v>
      </c>
      <c r="B35" s="100" t="s">
        <v>405</v>
      </c>
      <c r="C35" s="107">
        <v>104610</v>
      </c>
      <c r="D35" s="107"/>
      <c r="E35" s="99"/>
      <c r="F35" s="107"/>
      <c r="G35" s="107"/>
      <c r="H35" s="107"/>
      <c r="I35" s="115"/>
    </row>
    <row r="36" spans="1:9" s="95" customFormat="1" ht="37.5" customHeight="1">
      <c r="A36" s="96">
        <v>32</v>
      </c>
      <c r="B36" s="91" t="s">
        <v>406</v>
      </c>
      <c r="C36" s="116">
        <f>SUM(C5+C16+C17+C22+C34+C35)</f>
        <v>1036496153</v>
      </c>
      <c r="D36" s="116">
        <f>SUM(D5+D16+D17+D22+D34+D35)</f>
        <v>1059693692</v>
      </c>
      <c r="E36" s="117">
        <f>SUM(D36/C36)</f>
        <v>1.0223807285081163</v>
      </c>
      <c r="F36" s="118" t="s">
        <v>407</v>
      </c>
      <c r="G36" s="116">
        <f>G19+G18+G12+G5</f>
        <v>1036496153</v>
      </c>
      <c r="H36" s="116">
        <f>H19+H18+H12+H5</f>
        <v>1059693692</v>
      </c>
      <c r="I36" s="119">
        <f>SUM(H36/G36)</f>
        <v>1.0223807285081163</v>
      </c>
    </row>
    <row r="37" spans="2:9" ht="37.5" customHeight="1">
      <c r="B37" s="120"/>
      <c r="C37" s="121"/>
      <c r="D37" s="121"/>
      <c r="E37" s="122"/>
      <c r="I37" s="121"/>
    </row>
    <row r="38" ht="23.25">
      <c r="B38" s="123"/>
    </row>
    <row r="46" spans="3:9" ht="23.25">
      <c r="C46" s="124"/>
      <c r="D46" s="124"/>
      <c r="E46" s="125"/>
      <c r="G46" s="79" t="s">
        <v>408</v>
      </c>
      <c r="H46" s="79" t="s">
        <v>408</v>
      </c>
      <c r="I46" s="124"/>
    </row>
  </sheetData>
  <sheetProtection selectLockedCells="1" selectUnlockedCells="1"/>
  <mergeCells count="9">
    <mergeCell ref="A2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75" right="0.9055555555555556" top="1.148611111111111" bottom="0.5902777777777778" header="0.5118055555555555" footer="0.5118055555555555"/>
  <pageSetup fitToHeight="1" fitToWidth="1" horizontalDpi="300" verticalDpi="300" orientation="landscape" paperSize="9"/>
  <headerFooter alignWithMargins="0">
    <oddHeader>&amp;L&amp;14NOSZLOP KÖZSÉG
ÖNKORMÁNYZATA&amp;C&amp;14VAGYONKIMUTATÁS
2017.&amp;R&amp;14 &amp;10 8. melléklet
a 6/2018.(V.31.)
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workbookViewId="0" topLeftCell="A1">
      <selection activeCell="B2" sqref="B2"/>
    </sheetView>
  </sheetViews>
  <sheetFormatPr defaultColWidth="9.00390625" defaultRowHeight="12.75"/>
  <cols>
    <col min="1" max="1" width="11.625" style="126" customWidth="1"/>
    <col min="2" max="2" width="22.25390625" style="127" customWidth="1"/>
    <col min="3" max="3" width="22.125" style="127" customWidth="1"/>
    <col min="4" max="4" width="21.25390625" style="127" customWidth="1"/>
    <col min="5" max="5" width="18.875" style="127" customWidth="1"/>
    <col min="6" max="6" width="22.375" style="127" customWidth="1"/>
    <col min="7" max="16384" width="9.125" style="127" customWidth="1"/>
  </cols>
  <sheetData>
    <row r="1" spans="1:6" s="126" customFormat="1" ht="18">
      <c r="A1" s="128" t="s">
        <v>409</v>
      </c>
      <c r="B1" s="129" t="s">
        <v>2</v>
      </c>
      <c r="C1" s="130" t="s">
        <v>3</v>
      </c>
      <c r="D1" s="130" t="s">
        <v>4</v>
      </c>
      <c r="E1" s="130" t="s">
        <v>61</v>
      </c>
      <c r="F1" s="130" t="s">
        <v>216</v>
      </c>
    </row>
    <row r="2" spans="1:6" ht="48" customHeight="1">
      <c r="A2" s="128"/>
      <c r="B2" s="131" t="s">
        <v>5</v>
      </c>
      <c r="C2" s="132" t="s">
        <v>410</v>
      </c>
      <c r="D2" s="132" t="s">
        <v>1</v>
      </c>
      <c r="E2" s="132" t="s">
        <v>411</v>
      </c>
      <c r="F2" s="132" t="s">
        <v>412</v>
      </c>
    </row>
    <row r="3" spans="1:6" ht="48" customHeight="1">
      <c r="A3" s="130">
        <v>1</v>
      </c>
      <c r="B3" s="133" t="s">
        <v>413</v>
      </c>
      <c r="C3" s="134">
        <v>2</v>
      </c>
      <c r="D3" s="135">
        <v>55701.0559</v>
      </c>
      <c r="E3" s="136">
        <v>1000000</v>
      </c>
      <c r="F3" s="135" t="s">
        <v>414</v>
      </c>
    </row>
    <row r="4" spans="1:6" ht="48" customHeight="1">
      <c r="A4" s="130">
        <v>2</v>
      </c>
      <c r="B4" s="133" t="s">
        <v>413</v>
      </c>
      <c r="C4" s="134">
        <v>21</v>
      </c>
      <c r="D4" s="135" t="s">
        <v>415</v>
      </c>
      <c r="E4" s="136">
        <v>10000</v>
      </c>
      <c r="F4" s="135" t="s">
        <v>414</v>
      </c>
    </row>
    <row r="5" spans="1:6" ht="48" customHeight="1">
      <c r="A5" s="130">
        <v>3</v>
      </c>
      <c r="B5" s="137" t="s">
        <v>197</v>
      </c>
      <c r="C5" s="138">
        <v>23</v>
      </c>
      <c r="D5" s="138"/>
      <c r="E5" s="139">
        <v>2210000</v>
      </c>
      <c r="F5" s="138"/>
    </row>
  </sheetData>
  <sheetProtection selectLockedCells="1" selectUnlockedCells="1"/>
  <mergeCells count="1">
    <mergeCell ref="A1:A2"/>
  </mergeCells>
  <printOptions horizontalCentered="1"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&amp;LNOSZLOP KÖZSÉG
ÖNKORMÁNYZATA&amp;CAz önkormányzat tulajdonában lévő részesedések
2017.év&amp;R9. melléklet
a 6/2018.(V.31.)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/>
  <cp:lastPrinted>2018-05-24T12:05:24Z</cp:lastPrinted>
  <dcterms:created xsi:type="dcterms:W3CDTF">2010-05-29T08:47:41Z</dcterms:created>
  <dcterms:modified xsi:type="dcterms:W3CDTF">2018-05-24T12:12:53Z</dcterms:modified>
  <cp:category/>
  <cp:version/>
  <cp:contentType/>
  <cp:contentStatus/>
  <cp:revision>7</cp:revision>
</cp:coreProperties>
</file>