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0\2019P09 2019 Evi koltsegvetes MOD1\"/>
    </mc:Choice>
  </mc:AlternateContent>
  <xr:revisionPtr revIDLastSave="0" documentId="13_ncr:1_{3E12248E-8E86-4179-B60E-C9B0CFE1E298}" xr6:coauthVersionLast="44" xr6:coauthVersionMax="44" xr10:uidLastSave="{00000000-0000-0000-0000-000000000000}"/>
  <bookViews>
    <workbookView xWindow="-60" yWindow="-60" windowWidth="28920" windowHeight="15720" xr2:uid="{00000000-000D-0000-FFFF-FFFF00000000}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0">'01-Ktgv-Mrlg'!$B$2:$O$37</definedName>
    <definedName name="_xlnm.Print_Area" localSheetId="1">'02-MukFelh-Mrlg'!$B$2:$O$32</definedName>
    <definedName name="_xlnm.Print_Area" localSheetId="2">'03-Kolts-kiad'!$B$1:$E$279</definedName>
    <definedName name="_xlnm.Print_Area" localSheetId="3">'04-Kolts-bev'!$B$1:$E$289</definedName>
    <definedName name="_xlnm.Print_Area" localSheetId="4">'05-Fin-kiad'!$B$1:$E$46</definedName>
    <definedName name="_xlnm.Print_Area" localSheetId="5">'06-Fin-bev'!$B$1:$E$38</definedName>
    <definedName name="_xlnm.Print_Area" localSheetId="6">'07-Beruh'!$B$2:$E$28</definedName>
    <definedName name="_xlnm.Print_Area" localSheetId="7">'08-Ei-utemterv'!$C$2:$P$34</definedName>
    <definedName name="_xlnm.Print_Area" localSheetId="8">'09-Tobbeves'!$B$2:$O$14</definedName>
    <definedName name="_xlnm.Print_Area" localSheetId="9">'10_CofogOssz'!$B$1:$I$52</definedName>
    <definedName name="_xlnm.Print_Area" localSheetId="10">'11_Kov3Ev'!$C$1:$I$26</definedName>
    <definedName name="_xlnm.Print_Area">'03-Kolts-kiad'!$B$4:$AC$68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2" l="1"/>
  <c r="F49" i="12"/>
  <c r="G11" i="12"/>
  <c r="F7" i="12"/>
  <c r="G50" i="12"/>
  <c r="N27" i="9" l="1"/>
  <c r="J26" i="9"/>
  <c r="J28" i="9"/>
  <c r="J25" i="9"/>
  <c r="D30" i="9"/>
  <c r="D17" i="9"/>
  <c r="N16" i="9"/>
  <c r="J10" i="9"/>
  <c r="B17" i="9"/>
  <c r="E27" i="7"/>
  <c r="E35" i="5"/>
  <c r="K17" i="5"/>
  <c r="D36" i="5"/>
  <c r="D34" i="5"/>
  <c r="D33" i="5"/>
  <c r="D30" i="5"/>
  <c r="D25" i="5"/>
  <c r="D24" i="5"/>
  <c r="D21" i="5"/>
  <c r="D20" i="5"/>
  <c r="D19" i="5"/>
  <c r="D18" i="5"/>
  <c r="D17" i="5"/>
  <c r="D16" i="5"/>
  <c r="D15" i="5"/>
  <c r="D13" i="5"/>
  <c r="D10" i="5"/>
  <c r="D11" i="5" s="1"/>
  <c r="D9" i="5"/>
  <c r="K34" i="5"/>
  <c r="K32" i="5"/>
  <c r="K22" i="5"/>
  <c r="K21" i="5"/>
  <c r="K24" i="5" s="1"/>
  <c r="K20" i="5"/>
  <c r="K19" i="5"/>
  <c r="K16" i="5"/>
  <c r="K14" i="5"/>
  <c r="K12" i="5"/>
  <c r="K11" i="5"/>
  <c r="K10" i="5"/>
  <c r="K9" i="5"/>
  <c r="K36" i="5"/>
  <c r="D31" i="5"/>
  <c r="D28" i="5"/>
  <c r="D14" i="5"/>
  <c r="K29" i="6"/>
  <c r="K27" i="6"/>
  <c r="K31" i="6" s="1"/>
  <c r="K23" i="6"/>
  <c r="K22" i="6"/>
  <c r="K21" i="6"/>
  <c r="K20" i="6"/>
  <c r="K17" i="6"/>
  <c r="K16" i="6"/>
  <c r="K14" i="6"/>
  <c r="K18" i="6" s="1"/>
  <c r="K12" i="6"/>
  <c r="K11" i="6"/>
  <c r="K10" i="6"/>
  <c r="K9" i="6"/>
  <c r="D29" i="6"/>
  <c r="D31" i="6" s="1"/>
  <c r="D28" i="6"/>
  <c r="D25" i="6"/>
  <c r="D23" i="6"/>
  <c r="D20" i="6"/>
  <c r="D13" i="6"/>
  <c r="D12" i="6"/>
  <c r="D10" i="6"/>
  <c r="D9" i="6"/>
  <c r="E30" i="6"/>
  <c r="D26" i="6"/>
  <c r="D21" i="6"/>
  <c r="D16" i="6"/>
  <c r="K25" i="6"/>
  <c r="K18" i="5" l="1"/>
  <c r="K30" i="5" s="1"/>
  <c r="K37" i="5" s="1"/>
  <c r="D23" i="5"/>
  <c r="D32" i="5" s="1"/>
  <c r="D37" i="5" s="1"/>
  <c r="K26" i="6"/>
  <c r="K19" i="6"/>
  <c r="K32" i="6" s="1"/>
  <c r="D27" i="6"/>
  <c r="D11" i="6"/>
  <c r="D17" i="6" s="1"/>
  <c r="E7" i="4"/>
  <c r="E21" i="4"/>
  <c r="E27" i="3"/>
  <c r="D32" i="6" l="1"/>
  <c r="C13" i="10"/>
  <c r="G18" i="13"/>
  <c r="H18" i="13" s="1"/>
  <c r="G22" i="13"/>
  <c r="H22" i="13" s="1"/>
  <c r="G23" i="13"/>
  <c r="H23" i="13"/>
  <c r="G24" i="13"/>
  <c r="H24" i="13" s="1"/>
  <c r="G9" i="13"/>
  <c r="H9" i="13" s="1"/>
  <c r="G12" i="13"/>
  <c r="H12" i="13" s="1"/>
  <c r="G13" i="13"/>
  <c r="H13" i="13" s="1"/>
  <c r="AA8" i="2"/>
  <c r="AA9" i="2"/>
  <c r="AA10" i="2"/>
  <c r="AA11" i="2"/>
  <c r="AA12" i="2"/>
  <c r="AA14" i="2"/>
  <c r="AA15" i="2"/>
  <c r="AA17" i="2"/>
  <c r="AA18" i="2"/>
  <c r="AA19" i="2"/>
  <c r="AA20" i="2"/>
  <c r="AA21" i="2"/>
  <c r="AA22" i="2"/>
  <c r="AA23" i="2"/>
  <c r="AA24" i="2"/>
  <c r="AA25" i="2"/>
  <c r="AA26" i="2"/>
  <c r="AA28" i="2"/>
  <c r="AA29" i="2"/>
  <c r="AA30" i="2"/>
  <c r="AA31" i="2"/>
  <c r="AA32" i="2"/>
  <c r="AA33" i="2"/>
  <c r="AA34" i="2"/>
  <c r="AA35" i="2"/>
  <c r="AA36" i="2"/>
  <c r="AA37" i="2"/>
  <c r="AA39" i="2"/>
  <c r="AA40" i="2"/>
  <c r="AA41" i="2"/>
  <c r="AA42" i="2"/>
  <c r="AA43" i="2"/>
  <c r="AA44" i="2"/>
  <c r="AA45" i="2"/>
  <c r="AA46" i="2"/>
  <c r="AA47" i="2"/>
  <c r="AA48" i="2"/>
  <c r="AA50" i="2"/>
  <c r="AA51" i="2"/>
  <c r="AA53" i="2"/>
  <c r="AA54" i="2"/>
  <c r="AA55" i="2"/>
  <c r="AA56" i="2"/>
  <c r="AA57" i="2"/>
  <c r="AA58" i="2"/>
  <c r="AA59" i="2"/>
  <c r="AA60" i="2"/>
  <c r="AA61" i="2"/>
  <c r="AA62" i="2"/>
  <c r="AA64" i="2"/>
  <c r="AA65" i="2"/>
  <c r="AA66" i="2"/>
  <c r="AA67" i="2"/>
  <c r="AA68" i="2"/>
  <c r="AA69" i="2"/>
  <c r="AA70" i="2"/>
  <c r="AA71" i="2"/>
  <c r="AA72" i="2"/>
  <c r="AA73" i="2"/>
  <c r="AA75" i="2"/>
  <c r="AA76" i="2"/>
  <c r="AA77" i="2"/>
  <c r="AA78" i="2"/>
  <c r="AA79" i="2"/>
  <c r="AA80" i="2"/>
  <c r="AA81" i="2"/>
  <c r="AA82" i="2"/>
  <c r="AA83" i="2"/>
  <c r="AA84" i="2"/>
  <c r="AA87" i="2"/>
  <c r="AA88" i="2"/>
  <c r="AA89" i="2"/>
  <c r="AA91" i="2"/>
  <c r="AA92" i="2"/>
  <c r="AA93" i="2"/>
  <c r="AA94" i="2"/>
  <c r="AA95" i="2"/>
  <c r="AA96" i="2"/>
  <c r="AA97" i="2"/>
  <c r="AA98" i="2"/>
  <c r="AA101" i="2"/>
  <c r="AA102" i="2"/>
  <c r="AA103" i="2"/>
  <c r="AA104" i="2"/>
  <c r="AA105" i="2"/>
  <c r="AA106" i="2"/>
  <c r="AA107" i="2"/>
  <c r="AA108" i="2"/>
  <c r="AA109" i="2"/>
  <c r="AA111" i="2"/>
  <c r="AA112" i="2"/>
  <c r="AA113" i="2"/>
  <c r="AA114" i="2"/>
  <c r="AA116" i="2"/>
  <c r="AA117" i="2"/>
  <c r="AA118" i="2"/>
  <c r="AA119" i="2"/>
  <c r="AA120" i="2"/>
  <c r="AA121" i="2"/>
  <c r="AA122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7" i="2"/>
  <c r="AA148" i="2"/>
  <c r="AA149" i="2"/>
  <c r="AA150" i="2"/>
  <c r="AA152" i="2"/>
  <c r="AA153" i="2"/>
  <c r="AA154" i="2"/>
  <c r="AA155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5" i="2"/>
  <c r="AA216" i="2"/>
  <c r="AA217" i="2"/>
  <c r="AA218" i="2"/>
  <c r="AA219" i="2"/>
  <c r="AA220" i="2"/>
  <c r="AA221" i="2"/>
  <c r="AA223" i="2"/>
  <c r="AA224" i="2"/>
  <c r="AA225" i="2"/>
  <c r="AA226" i="2"/>
  <c r="AA228" i="2"/>
  <c r="AA229" i="2"/>
  <c r="AA230" i="2"/>
  <c r="AA231" i="2"/>
  <c r="AA232" i="2"/>
  <c r="AA233" i="2"/>
  <c r="AA234" i="2"/>
  <c r="AA235" i="2"/>
  <c r="AA237" i="2"/>
  <c r="AA238" i="2"/>
  <c r="AA239" i="2"/>
  <c r="AA241" i="2"/>
  <c r="AA242" i="2"/>
  <c r="AA243" i="2"/>
  <c r="AA244" i="2"/>
  <c r="AA245" i="2"/>
  <c r="AA246" i="2"/>
  <c r="AA247" i="2"/>
  <c r="AA248" i="2"/>
  <c r="AA249" i="2"/>
  <c r="AA251" i="2"/>
  <c r="AA252" i="2"/>
  <c r="AA253" i="2"/>
  <c r="AA254" i="2"/>
  <c r="AA255" i="2"/>
  <c r="AA256" i="2"/>
  <c r="AA257" i="2"/>
  <c r="AA258" i="2"/>
  <c r="AA259" i="2"/>
  <c r="AA260" i="2"/>
  <c r="AA261" i="2"/>
  <c r="AA263" i="2"/>
  <c r="AA264" i="2"/>
  <c r="AA265" i="2"/>
  <c r="AA267" i="2"/>
  <c r="AA268" i="2"/>
  <c r="AA269" i="2"/>
  <c r="AA270" i="2"/>
  <c r="AA271" i="2"/>
  <c r="AA272" i="2"/>
  <c r="AA273" i="2"/>
  <c r="AA274" i="2"/>
  <c r="AA275" i="2"/>
  <c r="AA277" i="2"/>
  <c r="AA278" i="2"/>
  <c r="AA279" i="2"/>
  <c r="AA280" i="2"/>
  <c r="AA281" i="2"/>
  <c r="AA282" i="2"/>
  <c r="AA283" i="2"/>
  <c r="AA284" i="2"/>
  <c r="AA285" i="2"/>
  <c r="AA286" i="2"/>
  <c r="AA287" i="2"/>
  <c r="AA7" i="2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3" i="1"/>
  <c r="AT24" i="1"/>
  <c r="AT29" i="1"/>
  <c r="AT30" i="1"/>
  <c r="AT31" i="1"/>
  <c r="AT32" i="1"/>
  <c r="AT33" i="1"/>
  <c r="AT34" i="1"/>
  <c r="AT36" i="1"/>
  <c r="AT37" i="1"/>
  <c r="AT38" i="1"/>
  <c r="AT40" i="1"/>
  <c r="AT41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7" i="1"/>
  <c r="AT58" i="1"/>
  <c r="AT61" i="1"/>
  <c r="AT63" i="1"/>
  <c r="AT64" i="1"/>
  <c r="AT66" i="1"/>
  <c r="AT67" i="1"/>
  <c r="AT68" i="1"/>
  <c r="AT69" i="1"/>
  <c r="AT72" i="1"/>
  <c r="AT74" i="1"/>
  <c r="AT75" i="1"/>
  <c r="AT76" i="1"/>
  <c r="AT77" i="1"/>
  <c r="AT78" i="1"/>
  <c r="AT79" i="1"/>
  <c r="AT80" i="1"/>
  <c r="AT81" i="1"/>
  <c r="AT82" i="1"/>
  <c r="AT83" i="1"/>
  <c r="AT84" i="1"/>
  <c r="AT86" i="1"/>
  <c r="AT87" i="1"/>
  <c r="AT88" i="1"/>
  <c r="AT89" i="1"/>
  <c r="AT90" i="1"/>
  <c r="AT91" i="1"/>
  <c r="AT92" i="1"/>
  <c r="AT94" i="1"/>
  <c r="AT95" i="1"/>
  <c r="AT96" i="1"/>
  <c r="AT97" i="1"/>
  <c r="AT98" i="1"/>
  <c r="AT99" i="1"/>
  <c r="AT100" i="1"/>
  <c r="AT101" i="1"/>
  <c r="AT102" i="1"/>
  <c r="AT104" i="1"/>
  <c r="AT105" i="1"/>
  <c r="AT106" i="1"/>
  <c r="AT107" i="1"/>
  <c r="AT109" i="1"/>
  <c r="AT110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2" i="1"/>
  <c r="AT133" i="1"/>
  <c r="AT134" i="1"/>
  <c r="AT135" i="1"/>
  <c r="AT136" i="1"/>
  <c r="AT138" i="1"/>
  <c r="AT140" i="1"/>
  <c r="AT141" i="1"/>
  <c r="AT142" i="1"/>
  <c r="AT143" i="1"/>
  <c r="AT144" i="1"/>
  <c r="AT145" i="1"/>
  <c r="AT146" i="1"/>
  <c r="AT147" i="1"/>
  <c r="AT148" i="1"/>
  <c r="AT149" i="1"/>
  <c r="AT151" i="1"/>
  <c r="AT152" i="1"/>
  <c r="AT153" i="1"/>
  <c r="AT154" i="1"/>
  <c r="AT155" i="1"/>
  <c r="AT156" i="1"/>
  <c r="AT157" i="1"/>
  <c r="AT158" i="1"/>
  <c r="AT159" i="1"/>
  <c r="AT160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90" i="1"/>
  <c r="AT191" i="1"/>
  <c r="AT192" i="1"/>
  <c r="AT193" i="1"/>
  <c r="AT194" i="1"/>
  <c r="AT195" i="1"/>
  <c r="AT196" i="1"/>
  <c r="AT197" i="1"/>
  <c r="AT198" i="1"/>
  <c r="AT199" i="1"/>
  <c r="AT200" i="1"/>
  <c r="AT202" i="1"/>
  <c r="AT203" i="1"/>
  <c r="AT204" i="1"/>
  <c r="AT205" i="1"/>
  <c r="AT206" i="1"/>
  <c r="AT207" i="1"/>
  <c r="AT208" i="1"/>
  <c r="AT209" i="1"/>
  <c r="AT211" i="1"/>
  <c r="AT212" i="1"/>
  <c r="AT213" i="1"/>
  <c r="AT214" i="1"/>
  <c r="AT216" i="1"/>
  <c r="AT218" i="1"/>
  <c r="AT219" i="1"/>
  <c r="AT220" i="1"/>
  <c r="AT221" i="1"/>
  <c r="AT222" i="1"/>
  <c r="AT223" i="1"/>
  <c r="AT224" i="1"/>
  <c r="AT225" i="1"/>
  <c r="AT226" i="1"/>
  <c r="AT227" i="1"/>
  <c r="AT229" i="1"/>
  <c r="AT230" i="1"/>
  <c r="AT231" i="1"/>
  <c r="AT232" i="1"/>
  <c r="AT233" i="1"/>
  <c r="AT234" i="1"/>
  <c r="AT235" i="1"/>
  <c r="AT236" i="1"/>
  <c r="AT237" i="1"/>
  <c r="AT238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7" i="1"/>
  <c r="AT268" i="1"/>
  <c r="AT269" i="1"/>
  <c r="AT270" i="1"/>
  <c r="AT271" i="1"/>
  <c r="AT272" i="1"/>
  <c r="AT273" i="1"/>
  <c r="AT274" i="1"/>
  <c r="AT275" i="1"/>
  <c r="AT276" i="1"/>
  <c r="E5" i="13" l="1"/>
  <c r="C4" i="12"/>
  <c r="C5" i="10"/>
  <c r="F3" i="9"/>
  <c r="C6" i="7"/>
  <c r="C2" i="4"/>
  <c r="C2" i="3"/>
  <c r="C2" i="2"/>
  <c r="C2" i="1"/>
  <c r="C4" i="6"/>
  <c r="E13" i="10"/>
  <c r="E11" i="10"/>
  <c r="E205" i="1"/>
  <c r="B30" i="9"/>
  <c r="E269" i="1"/>
  <c r="E270" i="1"/>
  <c r="E271" i="1"/>
  <c r="G12" i="10" l="1"/>
  <c r="H12" i="10" s="1"/>
  <c r="I12" i="10" s="1"/>
  <c r="J12" i="10" s="1"/>
  <c r="J14" i="10" s="1"/>
  <c r="G22" i="1"/>
  <c r="AT22" i="1" s="1"/>
  <c r="AB28" i="1"/>
  <c r="Z28" i="1"/>
  <c r="W28" i="1"/>
  <c r="G28" i="1"/>
  <c r="L28" i="1"/>
  <c r="AK28" i="1"/>
  <c r="V28" i="1"/>
  <c r="AC28" i="1"/>
  <c r="T28" i="1"/>
  <c r="AA28" i="1"/>
  <c r="K12" i="10" l="1"/>
  <c r="K14" i="10" s="1"/>
  <c r="AT28" i="1"/>
  <c r="I14" i="10"/>
  <c r="L12" i="10" l="1"/>
  <c r="M12" i="10" s="1"/>
  <c r="L14" i="10"/>
  <c r="AE60" i="1"/>
  <c r="AE266" i="1"/>
  <c r="AE252" i="1"/>
  <c r="AE239" i="1"/>
  <c r="AE228" i="1"/>
  <c r="AE217" i="1"/>
  <c r="AE215" i="1"/>
  <c r="AE210" i="1"/>
  <c r="AE189" i="1"/>
  <c r="AE174" i="1"/>
  <c r="AE161" i="1"/>
  <c r="AE150" i="1"/>
  <c r="AE139" i="1"/>
  <c r="AE137" i="1"/>
  <c r="AE201" i="1" s="1"/>
  <c r="AE111" i="1"/>
  <c r="AE108" i="1"/>
  <c r="AE103" i="1"/>
  <c r="AE93" i="1"/>
  <c r="AE131" i="1" s="1"/>
  <c r="AE85" i="1"/>
  <c r="AE73" i="1"/>
  <c r="AE65" i="1"/>
  <c r="AE62" i="1"/>
  <c r="AE59" i="1"/>
  <c r="AE43" i="1"/>
  <c r="AE56" i="1" s="1"/>
  <c r="AE42" i="1"/>
  <c r="AE39" i="1"/>
  <c r="AE27" i="1"/>
  <c r="AE25" i="1"/>
  <c r="AE21" i="1"/>
  <c r="P60" i="1"/>
  <c r="P266" i="1"/>
  <c r="P252" i="1"/>
  <c r="P239" i="1"/>
  <c r="P228" i="1"/>
  <c r="P217" i="1"/>
  <c r="P215" i="1"/>
  <c r="P210" i="1"/>
  <c r="P189" i="1"/>
  <c r="P174" i="1"/>
  <c r="P161" i="1"/>
  <c r="P150" i="1"/>
  <c r="P139" i="1"/>
  <c r="P137" i="1"/>
  <c r="P111" i="1"/>
  <c r="P108" i="1"/>
  <c r="P103" i="1"/>
  <c r="P93" i="1"/>
  <c r="P85" i="1"/>
  <c r="P131" i="1" s="1"/>
  <c r="P73" i="1"/>
  <c r="P65" i="1"/>
  <c r="P62" i="1"/>
  <c r="P59" i="1"/>
  <c r="P43" i="1"/>
  <c r="P56" i="1" s="1"/>
  <c r="P42" i="1"/>
  <c r="P39" i="1"/>
  <c r="P27" i="1"/>
  <c r="P25" i="1"/>
  <c r="P21" i="1"/>
  <c r="AB266" i="1"/>
  <c r="AB252" i="1"/>
  <c r="AB239" i="1"/>
  <c r="AB228" i="1"/>
  <c r="AB217" i="1"/>
  <c r="AB215" i="1"/>
  <c r="AB210" i="1"/>
  <c r="AB189" i="1"/>
  <c r="AB174" i="1"/>
  <c r="AB161" i="1"/>
  <c r="AB150" i="1"/>
  <c r="AB139" i="1"/>
  <c r="AB137" i="1"/>
  <c r="AB111" i="1"/>
  <c r="AB108" i="1"/>
  <c r="AB103" i="1"/>
  <c r="AB93" i="1"/>
  <c r="AB85" i="1"/>
  <c r="AB73" i="1"/>
  <c r="AB65" i="1"/>
  <c r="AB62" i="1"/>
  <c r="AB59" i="1"/>
  <c r="AB43" i="1"/>
  <c r="AB56" i="1" s="1"/>
  <c r="AB60" i="1" s="1"/>
  <c r="AB42" i="1"/>
  <c r="AB39" i="1"/>
  <c r="AB27" i="1"/>
  <c r="AB25" i="1"/>
  <c r="AB21" i="1"/>
  <c r="AB26" i="1" l="1"/>
  <c r="P201" i="1"/>
  <c r="AE277" i="1"/>
  <c r="AB277" i="1"/>
  <c r="P70" i="1"/>
  <c r="P71" i="1" s="1"/>
  <c r="P277" i="1"/>
  <c r="AE26" i="1"/>
  <c r="AE35" i="1" s="1"/>
  <c r="P26" i="1"/>
  <c r="P35" i="1" s="1"/>
  <c r="N12" i="10"/>
  <c r="M14" i="10"/>
  <c r="AE70" i="1"/>
  <c r="AE71" i="1" s="1"/>
  <c r="AE278" i="1"/>
  <c r="AB131" i="1"/>
  <c r="AB70" i="1"/>
  <c r="AB71" i="1" s="1"/>
  <c r="AB201" i="1"/>
  <c r="AB35" i="1"/>
  <c r="K23" i="4"/>
  <c r="E18" i="4" s="1"/>
  <c r="C1" i="2"/>
  <c r="C1" i="3" s="1"/>
  <c r="C1" i="4" s="1"/>
  <c r="P278" i="1" l="1"/>
  <c r="AB278" i="1"/>
  <c r="E12" i="10"/>
  <c r="N14" i="10"/>
  <c r="D2" i="13"/>
  <c r="C2" i="7"/>
  <c r="B2" i="10"/>
  <c r="D2" i="9"/>
  <c r="B1" i="12"/>
  <c r="I52" i="12"/>
  <c r="H52" i="12"/>
  <c r="G52" i="12"/>
  <c r="F52" i="12"/>
  <c r="O14" i="10" l="1"/>
  <c r="B29" i="9"/>
  <c r="E241" i="1" l="1"/>
  <c r="E242" i="1"/>
  <c r="E243" i="1"/>
  <c r="E244" i="1"/>
  <c r="E245" i="1"/>
  <c r="E246" i="1"/>
  <c r="E247" i="1"/>
  <c r="E248" i="1"/>
  <c r="E249" i="1"/>
  <c r="E250" i="1"/>
  <c r="E251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8" i="1"/>
  <c r="E272" i="1"/>
  <c r="E273" i="1"/>
  <c r="E274" i="1"/>
  <c r="E275" i="1"/>
  <c r="E276" i="1"/>
  <c r="E267" i="1"/>
  <c r="E253" i="1"/>
  <c r="E240" i="1"/>
  <c r="E230" i="1"/>
  <c r="E231" i="1"/>
  <c r="E232" i="1"/>
  <c r="E233" i="1"/>
  <c r="E234" i="1"/>
  <c r="E235" i="1"/>
  <c r="E236" i="1"/>
  <c r="E237" i="1"/>
  <c r="E238" i="1"/>
  <c r="E229" i="1"/>
  <c r="E219" i="1"/>
  <c r="E220" i="1"/>
  <c r="E221" i="1"/>
  <c r="E222" i="1"/>
  <c r="E223" i="1"/>
  <c r="E224" i="1"/>
  <c r="E225" i="1"/>
  <c r="E226" i="1"/>
  <c r="E227" i="1"/>
  <c r="E218" i="1"/>
  <c r="E216" i="1"/>
  <c r="E212" i="1"/>
  <c r="E213" i="1"/>
  <c r="E214" i="1"/>
  <c r="E211" i="1"/>
  <c r="E203" i="1"/>
  <c r="E204" i="1"/>
  <c r="E206" i="1"/>
  <c r="E207" i="1"/>
  <c r="E208" i="1"/>
  <c r="E209" i="1"/>
  <c r="E202" i="1"/>
  <c r="E191" i="1"/>
  <c r="E192" i="1"/>
  <c r="E193" i="1"/>
  <c r="E194" i="1"/>
  <c r="E195" i="1"/>
  <c r="E196" i="1"/>
  <c r="E197" i="1"/>
  <c r="E198" i="1"/>
  <c r="E199" i="1"/>
  <c r="E200" i="1"/>
  <c r="E190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75" i="1"/>
  <c r="E163" i="1"/>
  <c r="E164" i="1"/>
  <c r="E165" i="1"/>
  <c r="E166" i="1"/>
  <c r="E167" i="1"/>
  <c r="E168" i="1"/>
  <c r="E169" i="1"/>
  <c r="E170" i="1"/>
  <c r="E171" i="1"/>
  <c r="E172" i="1"/>
  <c r="E173" i="1"/>
  <c r="E162" i="1"/>
  <c r="E152" i="1"/>
  <c r="E153" i="1"/>
  <c r="E154" i="1"/>
  <c r="E155" i="1"/>
  <c r="E156" i="1"/>
  <c r="E157" i="1"/>
  <c r="E158" i="1"/>
  <c r="E159" i="1"/>
  <c r="E160" i="1"/>
  <c r="E151" i="1"/>
  <c r="E141" i="1"/>
  <c r="E142" i="1"/>
  <c r="E143" i="1"/>
  <c r="E144" i="1"/>
  <c r="E145" i="1"/>
  <c r="E146" i="1"/>
  <c r="E147" i="1"/>
  <c r="E148" i="1"/>
  <c r="E149" i="1"/>
  <c r="E140" i="1"/>
  <c r="E138" i="1"/>
  <c r="E136" i="1"/>
  <c r="E135" i="1"/>
  <c r="E134" i="1"/>
  <c r="E133" i="1"/>
  <c r="E132" i="1"/>
  <c r="E129" i="1"/>
  <c r="E127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0" i="1"/>
  <c r="E109" i="1"/>
  <c r="E107" i="1"/>
  <c r="E106" i="1"/>
  <c r="E105" i="1"/>
  <c r="E104" i="1"/>
  <c r="E102" i="1"/>
  <c r="E101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4" i="1"/>
  <c r="E83" i="1"/>
  <c r="E82" i="1"/>
  <c r="E81" i="1"/>
  <c r="E80" i="1"/>
  <c r="E79" i="1"/>
  <c r="E78" i="1"/>
  <c r="E77" i="1"/>
  <c r="E76" i="1"/>
  <c r="E75" i="1"/>
  <c r="E72" i="1"/>
  <c r="E69" i="1"/>
  <c r="E68" i="1"/>
  <c r="E67" i="1"/>
  <c r="E66" i="1"/>
  <c r="E64" i="1"/>
  <c r="E63" i="1"/>
  <c r="E61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1" i="1"/>
  <c r="E40" i="1"/>
  <c r="E38" i="1"/>
  <c r="E37" i="1"/>
  <c r="E36" i="1"/>
  <c r="E34" i="1"/>
  <c r="E33" i="1"/>
  <c r="E32" i="1"/>
  <c r="E31" i="1"/>
  <c r="E30" i="1"/>
  <c r="E29" i="1"/>
  <c r="E28" i="1"/>
  <c r="E24" i="1"/>
  <c r="E23" i="1"/>
  <c r="E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AH21" i="1"/>
  <c r="AH25" i="1"/>
  <c r="AH27" i="1"/>
  <c r="AH39" i="1"/>
  <c r="AH42" i="1"/>
  <c r="AH43" i="1"/>
  <c r="AH56" i="1" s="1"/>
  <c r="AH59" i="1"/>
  <c r="AH62" i="1"/>
  <c r="AH65" i="1"/>
  <c r="AH73" i="1"/>
  <c r="AH85" i="1"/>
  <c r="AH93" i="1"/>
  <c r="AH103" i="1"/>
  <c r="AH108" i="1"/>
  <c r="AH111" i="1"/>
  <c r="AH137" i="1"/>
  <c r="AH139" i="1"/>
  <c r="AH150" i="1"/>
  <c r="AH161" i="1"/>
  <c r="AH174" i="1"/>
  <c r="AH189" i="1"/>
  <c r="AH210" i="1"/>
  <c r="AH215" i="1"/>
  <c r="AH217" i="1"/>
  <c r="AH228" i="1"/>
  <c r="AI21" i="1"/>
  <c r="AJ21" i="1"/>
  <c r="AK21" i="1"/>
  <c r="AK26" i="1" s="1"/>
  <c r="AL21" i="1"/>
  <c r="AM21" i="1"/>
  <c r="AN21" i="1"/>
  <c r="AO21" i="1"/>
  <c r="AO26" i="1" s="1"/>
  <c r="AO35" i="1" s="1"/>
  <c r="AP21" i="1"/>
  <c r="AQ21" i="1"/>
  <c r="AR21" i="1"/>
  <c r="AS21" i="1"/>
  <c r="AS26" i="1" s="1"/>
  <c r="AS35" i="1" s="1"/>
  <c r="AI25" i="1"/>
  <c r="AJ25" i="1"/>
  <c r="AK25" i="1"/>
  <c r="AL25" i="1"/>
  <c r="AM25" i="1"/>
  <c r="AN25" i="1"/>
  <c r="AO25" i="1"/>
  <c r="AP25" i="1"/>
  <c r="AQ25" i="1"/>
  <c r="AR25" i="1"/>
  <c r="AS25" i="1"/>
  <c r="AI27" i="1"/>
  <c r="AJ27" i="1"/>
  <c r="AK27" i="1"/>
  <c r="AL27" i="1"/>
  <c r="AM27" i="1"/>
  <c r="AN27" i="1"/>
  <c r="AO27" i="1"/>
  <c r="AP27" i="1"/>
  <c r="AQ27" i="1"/>
  <c r="AR27" i="1"/>
  <c r="AS27" i="1"/>
  <c r="AI39" i="1"/>
  <c r="AJ39" i="1"/>
  <c r="AK39" i="1"/>
  <c r="AL39" i="1"/>
  <c r="AM39" i="1"/>
  <c r="AN39" i="1"/>
  <c r="AO39" i="1"/>
  <c r="AP39" i="1"/>
  <c r="AQ39" i="1"/>
  <c r="AR39" i="1"/>
  <c r="AS39" i="1"/>
  <c r="AI42" i="1"/>
  <c r="AJ42" i="1"/>
  <c r="AK42" i="1"/>
  <c r="AL42" i="1"/>
  <c r="AM42" i="1"/>
  <c r="AN42" i="1"/>
  <c r="AO42" i="1"/>
  <c r="AP42" i="1"/>
  <c r="AQ42" i="1"/>
  <c r="AR42" i="1"/>
  <c r="AS42" i="1"/>
  <c r="AI43" i="1"/>
  <c r="AJ43" i="1"/>
  <c r="AJ56" i="1" s="1"/>
  <c r="AK43" i="1"/>
  <c r="AK56" i="1" s="1"/>
  <c r="AL43" i="1"/>
  <c r="AL56" i="1" s="1"/>
  <c r="AL60" i="1" s="1"/>
  <c r="AM43" i="1"/>
  <c r="AN43" i="1"/>
  <c r="AN56" i="1" s="1"/>
  <c r="AO43" i="1"/>
  <c r="AO56" i="1" s="1"/>
  <c r="AP43" i="1"/>
  <c r="AP56" i="1" s="1"/>
  <c r="AQ43" i="1"/>
  <c r="AR43" i="1"/>
  <c r="AR56" i="1" s="1"/>
  <c r="AS43" i="1"/>
  <c r="AS56" i="1" s="1"/>
  <c r="AI56" i="1"/>
  <c r="AI60" i="1" s="1"/>
  <c r="AM56" i="1"/>
  <c r="AQ56" i="1"/>
  <c r="AI59" i="1"/>
  <c r="AJ59" i="1"/>
  <c r="AK59" i="1"/>
  <c r="AL59" i="1"/>
  <c r="AM59" i="1"/>
  <c r="AN59" i="1"/>
  <c r="AO59" i="1"/>
  <c r="AP59" i="1"/>
  <c r="AQ59" i="1"/>
  <c r="AR59" i="1"/>
  <c r="AS59" i="1"/>
  <c r="AI62" i="1"/>
  <c r="AJ62" i="1"/>
  <c r="AK62" i="1"/>
  <c r="AL62" i="1"/>
  <c r="AM62" i="1"/>
  <c r="AN62" i="1"/>
  <c r="AO62" i="1"/>
  <c r="AP62" i="1"/>
  <c r="AQ62" i="1"/>
  <c r="AR62" i="1"/>
  <c r="AS62" i="1"/>
  <c r="AI65" i="1"/>
  <c r="AJ65" i="1"/>
  <c r="AK65" i="1"/>
  <c r="AL65" i="1"/>
  <c r="AM65" i="1"/>
  <c r="AN65" i="1"/>
  <c r="AO65" i="1"/>
  <c r="AP65" i="1"/>
  <c r="AQ65" i="1"/>
  <c r="AR65" i="1"/>
  <c r="AS65" i="1"/>
  <c r="AI73" i="1"/>
  <c r="AJ73" i="1"/>
  <c r="AK73" i="1"/>
  <c r="AL73" i="1"/>
  <c r="AM73" i="1"/>
  <c r="AN73" i="1"/>
  <c r="AO73" i="1"/>
  <c r="AP73" i="1"/>
  <c r="AQ73" i="1"/>
  <c r="AR73" i="1"/>
  <c r="AS73" i="1"/>
  <c r="AI85" i="1"/>
  <c r="AJ85" i="1"/>
  <c r="AK85" i="1"/>
  <c r="AL85" i="1"/>
  <c r="AM85" i="1"/>
  <c r="AN85" i="1"/>
  <c r="AO85" i="1"/>
  <c r="AP85" i="1"/>
  <c r="AQ85" i="1"/>
  <c r="AR85" i="1"/>
  <c r="AS85" i="1"/>
  <c r="AI93" i="1"/>
  <c r="AJ93" i="1"/>
  <c r="AK93" i="1"/>
  <c r="AL93" i="1"/>
  <c r="AM93" i="1"/>
  <c r="AN93" i="1"/>
  <c r="AO93" i="1"/>
  <c r="AP93" i="1"/>
  <c r="AQ93" i="1"/>
  <c r="AR93" i="1"/>
  <c r="AS93" i="1"/>
  <c r="AI103" i="1"/>
  <c r="AJ103" i="1"/>
  <c r="AK103" i="1"/>
  <c r="AL103" i="1"/>
  <c r="AM103" i="1"/>
  <c r="AN103" i="1"/>
  <c r="AO103" i="1"/>
  <c r="AP103" i="1"/>
  <c r="AQ103" i="1"/>
  <c r="AR103" i="1"/>
  <c r="AS103" i="1"/>
  <c r="AI108" i="1"/>
  <c r="AJ108" i="1"/>
  <c r="AK108" i="1"/>
  <c r="AL108" i="1"/>
  <c r="AM108" i="1"/>
  <c r="AN108" i="1"/>
  <c r="AO108" i="1"/>
  <c r="AP108" i="1"/>
  <c r="AQ108" i="1"/>
  <c r="AR108" i="1"/>
  <c r="AS108" i="1"/>
  <c r="AI111" i="1"/>
  <c r="AJ111" i="1"/>
  <c r="AK111" i="1"/>
  <c r="AL111" i="1"/>
  <c r="AM111" i="1"/>
  <c r="AN111" i="1"/>
  <c r="AO111" i="1"/>
  <c r="AP111" i="1"/>
  <c r="AQ111" i="1"/>
  <c r="AR111" i="1"/>
  <c r="AS111" i="1"/>
  <c r="AI137" i="1"/>
  <c r="AJ137" i="1"/>
  <c r="AK137" i="1"/>
  <c r="AL137" i="1"/>
  <c r="AM137" i="1"/>
  <c r="AN137" i="1"/>
  <c r="AO137" i="1"/>
  <c r="AP137" i="1"/>
  <c r="AQ137" i="1"/>
  <c r="AR137" i="1"/>
  <c r="AS137" i="1"/>
  <c r="AI139" i="1"/>
  <c r="AJ139" i="1"/>
  <c r="AK139" i="1"/>
  <c r="AL139" i="1"/>
  <c r="AM139" i="1"/>
  <c r="AN139" i="1"/>
  <c r="AO139" i="1"/>
  <c r="AP139" i="1"/>
  <c r="AQ139" i="1"/>
  <c r="AR139" i="1"/>
  <c r="AS139" i="1"/>
  <c r="AI150" i="1"/>
  <c r="AJ150" i="1"/>
  <c r="AK150" i="1"/>
  <c r="AL150" i="1"/>
  <c r="AM150" i="1"/>
  <c r="AN150" i="1"/>
  <c r="AO150" i="1"/>
  <c r="AP150" i="1"/>
  <c r="AQ150" i="1"/>
  <c r="AR150" i="1"/>
  <c r="AS150" i="1"/>
  <c r="AI161" i="1"/>
  <c r="AJ161" i="1"/>
  <c r="AK161" i="1"/>
  <c r="AL161" i="1"/>
  <c r="AM161" i="1"/>
  <c r="AN161" i="1"/>
  <c r="AO161" i="1"/>
  <c r="AP161" i="1"/>
  <c r="AQ161" i="1"/>
  <c r="AR161" i="1"/>
  <c r="AS161" i="1"/>
  <c r="AI174" i="1"/>
  <c r="AJ174" i="1"/>
  <c r="AK174" i="1"/>
  <c r="AL174" i="1"/>
  <c r="AM174" i="1"/>
  <c r="AN174" i="1"/>
  <c r="AO174" i="1"/>
  <c r="AP174" i="1"/>
  <c r="AQ174" i="1"/>
  <c r="AR174" i="1"/>
  <c r="AS174" i="1"/>
  <c r="AI189" i="1"/>
  <c r="AJ189" i="1"/>
  <c r="AK189" i="1"/>
  <c r="AL189" i="1"/>
  <c r="AM189" i="1"/>
  <c r="AN189" i="1"/>
  <c r="AO189" i="1"/>
  <c r="AP189" i="1"/>
  <c r="AQ189" i="1"/>
  <c r="AR189" i="1"/>
  <c r="AS189" i="1"/>
  <c r="AI210" i="1"/>
  <c r="AJ210" i="1"/>
  <c r="AK210" i="1"/>
  <c r="AL210" i="1"/>
  <c r="AM210" i="1"/>
  <c r="AN210" i="1"/>
  <c r="D15" i="7" s="1"/>
  <c r="AO210" i="1"/>
  <c r="AP210" i="1"/>
  <c r="AQ210" i="1"/>
  <c r="AR210" i="1"/>
  <c r="AS210" i="1"/>
  <c r="AI215" i="1"/>
  <c r="AJ215" i="1"/>
  <c r="AK215" i="1"/>
  <c r="AL215" i="1"/>
  <c r="AM215" i="1"/>
  <c r="AN215" i="1"/>
  <c r="AO215" i="1"/>
  <c r="AP215" i="1"/>
  <c r="AQ215" i="1"/>
  <c r="AR215" i="1"/>
  <c r="AS215" i="1"/>
  <c r="AI217" i="1"/>
  <c r="AJ217" i="1"/>
  <c r="AK217" i="1"/>
  <c r="AL217" i="1"/>
  <c r="AM217" i="1"/>
  <c r="AN217" i="1"/>
  <c r="AO217" i="1"/>
  <c r="AP217" i="1"/>
  <c r="AQ217" i="1"/>
  <c r="AR217" i="1"/>
  <c r="AS217" i="1"/>
  <c r="AI228" i="1"/>
  <c r="AJ228" i="1"/>
  <c r="AK228" i="1"/>
  <c r="AL228" i="1"/>
  <c r="AM228" i="1"/>
  <c r="AN228" i="1"/>
  <c r="AO228" i="1"/>
  <c r="AP228" i="1"/>
  <c r="AQ228" i="1"/>
  <c r="AR228" i="1"/>
  <c r="AS228" i="1"/>
  <c r="AI239" i="1"/>
  <c r="AJ239" i="1"/>
  <c r="AK239" i="1"/>
  <c r="AL239" i="1"/>
  <c r="AM239" i="1"/>
  <c r="AN239" i="1"/>
  <c r="AO239" i="1"/>
  <c r="AP239" i="1"/>
  <c r="AQ239" i="1"/>
  <c r="AR239" i="1"/>
  <c r="AS239" i="1"/>
  <c r="AI252" i="1"/>
  <c r="AJ252" i="1"/>
  <c r="AK252" i="1"/>
  <c r="AL252" i="1"/>
  <c r="AM252" i="1"/>
  <c r="AN252" i="1"/>
  <c r="AO252" i="1"/>
  <c r="AP252" i="1"/>
  <c r="AQ252" i="1"/>
  <c r="AR252" i="1"/>
  <c r="AS252" i="1"/>
  <c r="AI266" i="1"/>
  <c r="AJ266" i="1"/>
  <c r="AK266" i="1"/>
  <c r="AL266" i="1"/>
  <c r="AM266" i="1"/>
  <c r="AN266" i="1"/>
  <c r="AO266" i="1"/>
  <c r="AP266" i="1"/>
  <c r="AQ266" i="1"/>
  <c r="AR266" i="1"/>
  <c r="AS266" i="1"/>
  <c r="AN277" i="1" l="1"/>
  <c r="AI26" i="1"/>
  <c r="AJ201" i="1"/>
  <c r="AK70" i="1"/>
  <c r="AK71" i="1" s="1"/>
  <c r="AO60" i="1"/>
  <c r="AQ70" i="1"/>
  <c r="AQ71" i="1" s="1"/>
  <c r="AR70" i="1"/>
  <c r="AR71" i="1" s="1"/>
  <c r="AN60" i="1"/>
  <c r="AJ60" i="1"/>
  <c r="AR201" i="1"/>
  <c r="AI131" i="1"/>
  <c r="AS60" i="1"/>
  <c r="AS70" i="1" s="1"/>
  <c r="AS71" i="1" s="1"/>
  <c r="AK60" i="1"/>
  <c r="AP26" i="1"/>
  <c r="AP35" i="1" s="1"/>
  <c r="AL26" i="1"/>
  <c r="L17" i="5"/>
  <c r="L17" i="6"/>
  <c r="AQ131" i="1"/>
  <c r="AI70" i="1"/>
  <c r="AI71" i="1" s="1"/>
  <c r="AM60" i="1"/>
  <c r="AQ26" i="1"/>
  <c r="AQ35" i="1" s="1"/>
  <c r="AM26" i="1"/>
  <c r="AM35" i="1" s="1"/>
  <c r="AH60" i="1"/>
  <c r="AH70" i="1"/>
  <c r="AH71" i="1" s="1"/>
  <c r="AN201" i="1"/>
  <c r="AS131" i="1"/>
  <c r="AK131" i="1"/>
  <c r="AI35" i="1"/>
  <c r="AP277" i="1"/>
  <c r="AL277" i="1"/>
  <c r="AM131" i="1"/>
  <c r="AM70" i="1"/>
  <c r="AM71" i="1" s="1"/>
  <c r="AR26" i="1"/>
  <c r="AR35" i="1" s="1"/>
  <c r="AN26" i="1"/>
  <c r="AN35" i="1" s="1"/>
  <c r="AJ26" i="1"/>
  <c r="AJ35" i="1" s="1"/>
  <c r="AR277" i="1"/>
  <c r="AJ277" i="1"/>
  <c r="AP201" i="1"/>
  <c r="AL201" i="1"/>
  <c r="AO131" i="1"/>
  <c r="AP70" i="1"/>
  <c r="AP71" i="1" s="1"/>
  <c r="AL70" i="1"/>
  <c r="AL71" i="1" s="1"/>
  <c r="AO70" i="1"/>
  <c r="AO71" i="1" s="1"/>
  <c r="AH26" i="1"/>
  <c r="AH35" i="1" s="1"/>
  <c r="AS277" i="1"/>
  <c r="AO201" i="1"/>
  <c r="AR131" i="1"/>
  <c r="AN131" i="1"/>
  <c r="AJ131" i="1"/>
  <c r="AN70" i="1"/>
  <c r="AN71" i="1" s="1"/>
  <c r="AJ70" i="1"/>
  <c r="AJ71" i="1" s="1"/>
  <c r="AK277" i="1"/>
  <c r="AS201" i="1"/>
  <c r="AQ277" i="1"/>
  <c r="AM277" i="1"/>
  <c r="AI277" i="1"/>
  <c r="AQ201" i="1"/>
  <c r="AM201" i="1"/>
  <c r="D26" i="7" s="1"/>
  <c r="AH131" i="1"/>
  <c r="AH201" i="1"/>
  <c r="AP131" i="1"/>
  <c r="AO277" i="1"/>
  <c r="AK201" i="1"/>
  <c r="AL131" i="1"/>
  <c r="AK35" i="1"/>
  <c r="E74" i="1"/>
  <c r="AI201" i="1"/>
  <c r="AL35" i="1"/>
  <c r="AS278" i="1" l="1"/>
  <c r="AR278" i="1"/>
  <c r="AQ278" i="1"/>
  <c r="D18" i="7"/>
  <c r="AP278" i="1"/>
  <c r="AK278" i="1"/>
  <c r="AI278" i="1"/>
  <c r="AM278" i="1"/>
  <c r="AJ278" i="1"/>
  <c r="AO278" i="1"/>
  <c r="AN278" i="1"/>
  <c r="AL278" i="1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O85" i="2"/>
  <c r="H86" i="2"/>
  <c r="I86" i="2"/>
  <c r="J86" i="2"/>
  <c r="K86" i="2"/>
  <c r="K99" i="2" s="1"/>
  <c r="L86" i="2"/>
  <c r="M86" i="2"/>
  <c r="N86" i="2"/>
  <c r="O86" i="2"/>
  <c r="O99" i="2" s="1"/>
  <c r="P86" i="2"/>
  <c r="Q86" i="2"/>
  <c r="R86" i="2"/>
  <c r="S86" i="2"/>
  <c r="S99" i="2" s="1"/>
  <c r="T86" i="2"/>
  <c r="U86" i="2"/>
  <c r="V86" i="2"/>
  <c r="W86" i="2"/>
  <c r="W99" i="2" s="1"/>
  <c r="X86" i="2"/>
  <c r="Y86" i="2"/>
  <c r="Z86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V99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H214" i="2"/>
  <c r="I214" i="2"/>
  <c r="J214" i="2"/>
  <c r="K214" i="2"/>
  <c r="K227" i="2" s="1"/>
  <c r="L214" i="2"/>
  <c r="M214" i="2"/>
  <c r="N214" i="2"/>
  <c r="O214" i="2"/>
  <c r="O227" i="2" s="1"/>
  <c r="P214" i="2"/>
  <c r="Q214" i="2"/>
  <c r="R214" i="2"/>
  <c r="S214" i="2"/>
  <c r="S227" i="2" s="1"/>
  <c r="T214" i="2"/>
  <c r="U214" i="2"/>
  <c r="V214" i="2"/>
  <c r="W214" i="2"/>
  <c r="W227" i="2" s="1"/>
  <c r="X214" i="2"/>
  <c r="Y214" i="2"/>
  <c r="Z214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H240" i="2"/>
  <c r="I240" i="2"/>
  <c r="J240" i="2"/>
  <c r="K240" i="2"/>
  <c r="K262" i="2" s="1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W262" i="2"/>
  <c r="H266" i="2"/>
  <c r="I266" i="2"/>
  <c r="J266" i="2"/>
  <c r="K266" i="2"/>
  <c r="L266" i="2"/>
  <c r="M266" i="2"/>
  <c r="N266" i="2"/>
  <c r="N288" i="2" s="1"/>
  <c r="O266" i="2"/>
  <c r="P266" i="2"/>
  <c r="Q266" i="2"/>
  <c r="R266" i="2"/>
  <c r="R288" i="2" s="1"/>
  <c r="S266" i="2"/>
  <c r="T266" i="2"/>
  <c r="U266" i="2"/>
  <c r="V266" i="2"/>
  <c r="V288" i="2" s="1"/>
  <c r="W266" i="2"/>
  <c r="X266" i="2"/>
  <c r="Y266" i="2"/>
  <c r="Z266" i="2"/>
  <c r="H276" i="2"/>
  <c r="I276" i="2"/>
  <c r="J276" i="2"/>
  <c r="K276" i="2"/>
  <c r="L276" i="2"/>
  <c r="M276" i="2"/>
  <c r="M288" i="2" s="1"/>
  <c r="N276" i="2"/>
  <c r="O276" i="2"/>
  <c r="P276" i="2"/>
  <c r="Q276" i="2"/>
  <c r="Q288" i="2" s="1"/>
  <c r="R276" i="2"/>
  <c r="S276" i="2"/>
  <c r="T276" i="2"/>
  <c r="U276" i="2"/>
  <c r="U288" i="2" s="1"/>
  <c r="V276" i="2"/>
  <c r="W276" i="2"/>
  <c r="X276" i="2"/>
  <c r="Y276" i="2"/>
  <c r="Y288" i="2" s="1"/>
  <c r="Z276" i="2"/>
  <c r="J288" i="2"/>
  <c r="Z288" i="2"/>
  <c r="H21" i="1"/>
  <c r="I21" i="1"/>
  <c r="J21" i="1"/>
  <c r="K21" i="1"/>
  <c r="L21" i="1"/>
  <c r="M21" i="1"/>
  <c r="N21" i="1"/>
  <c r="O21" i="1"/>
  <c r="Q21" i="1"/>
  <c r="R21" i="1"/>
  <c r="S21" i="1"/>
  <c r="T21" i="1"/>
  <c r="U21" i="1"/>
  <c r="V21" i="1"/>
  <c r="W21" i="1"/>
  <c r="X21" i="1"/>
  <c r="Y21" i="1"/>
  <c r="Z21" i="1"/>
  <c r="AA21" i="1"/>
  <c r="AC21" i="1"/>
  <c r="AD21" i="1"/>
  <c r="AF21" i="1"/>
  <c r="AG21" i="1"/>
  <c r="H25" i="1"/>
  <c r="H26" i="1" s="1"/>
  <c r="I25" i="1"/>
  <c r="J25" i="1"/>
  <c r="K25" i="1"/>
  <c r="L25" i="1"/>
  <c r="M25" i="1"/>
  <c r="N25" i="1"/>
  <c r="O25" i="1"/>
  <c r="Q25" i="1"/>
  <c r="Q26" i="1" s="1"/>
  <c r="R25" i="1"/>
  <c r="S25" i="1"/>
  <c r="T25" i="1"/>
  <c r="U25" i="1"/>
  <c r="U26" i="1" s="1"/>
  <c r="V25" i="1"/>
  <c r="W25" i="1"/>
  <c r="X25" i="1"/>
  <c r="Y25" i="1"/>
  <c r="Y26" i="1" s="1"/>
  <c r="Z25" i="1"/>
  <c r="AA25" i="1"/>
  <c r="AC25" i="1"/>
  <c r="AD25" i="1"/>
  <c r="AF25" i="1"/>
  <c r="AG25" i="1"/>
  <c r="H27" i="1"/>
  <c r="I27" i="1"/>
  <c r="J27" i="1"/>
  <c r="K27" i="1"/>
  <c r="L27" i="1"/>
  <c r="M27" i="1"/>
  <c r="N27" i="1"/>
  <c r="O27" i="1"/>
  <c r="Q27" i="1"/>
  <c r="R27" i="1"/>
  <c r="S27" i="1"/>
  <c r="T27" i="1"/>
  <c r="U27" i="1"/>
  <c r="V27" i="1"/>
  <c r="W27" i="1"/>
  <c r="X27" i="1"/>
  <c r="Y27" i="1"/>
  <c r="Z27" i="1"/>
  <c r="AA27" i="1"/>
  <c r="AC27" i="1"/>
  <c r="AD27" i="1"/>
  <c r="AF27" i="1"/>
  <c r="AG27" i="1"/>
  <c r="H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C39" i="1"/>
  <c r="AD39" i="1"/>
  <c r="AF39" i="1"/>
  <c r="AG39" i="1"/>
  <c r="H42" i="1"/>
  <c r="I42" i="1"/>
  <c r="J42" i="1"/>
  <c r="K42" i="1"/>
  <c r="L42" i="1"/>
  <c r="M42" i="1"/>
  <c r="N42" i="1"/>
  <c r="O42" i="1"/>
  <c r="Q42" i="1"/>
  <c r="R42" i="1"/>
  <c r="S42" i="1"/>
  <c r="T42" i="1"/>
  <c r="U42" i="1"/>
  <c r="V42" i="1"/>
  <c r="W42" i="1"/>
  <c r="X42" i="1"/>
  <c r="Y42" i="1"/>
  <c r="Z42" i="1"/>
  <c r="AA42" i="1"/>
  <c r="AC42" i="1"/>
  <c r="AD42" i="1"/>
  <c r="AF42" i="1"/>
  <c r="AG42" i="1"/>
  <c r="H43" i="1"/>
  <c r="H56" i="1" s="1"/>
  <c r="I43" i="1"/>
  <c r="I56" i="1" s="1"/>
  <c r="J43" i="1"/>
  <c r="J56" i="1" s="1"/>
  <c r="K43" i="1"/>
  <c r="K56" i="1" s="1"/>
  <c r="L43" i="1"/>
  <c r="L56" i="1" s="1"/>
  <c r="M43" i="1"/>
  <c r="M56" i="1" s="1"/>
  <c r="N43" i="1"/>
  <c r="N56" i="1" s="1"/>
  <c r="O43" i="1"/>
  <c r="O56" i="1" s="1"/>
  <c r="Q43" i="1"/>
  <c r="R43" i="1"/>
  <c r="R56" i="1" s="1"/>
  <c r="S43" i="1"/>
  <c r="S56" i="1" s="1"/>
  <c r="T43" i="1"/>
  <c r="T56" i="1" s="1"/>
  <c r="U43" i="1"/>
  <c r="U56" i="1" s="1"/>
  <c r="V43" i="1"/>
  <c r="V56" i="1" s="1"/>
  <c r="W43" i="1"/>
  <c r="W56" i="1" s="1"/>
  <c r="X43" i="1"/>
  <c r="X56" i="1" s="1"/>
  <c r="Y43" i="1"/>
  <c r="Y56" i="1" s="1"/>
  <c r="Z43" i="1"/>
  <c r="Z56" i="1" s="1"/>
  <c r="AA43" i="1"/>
  <c r="AA56" i="1" s="1"/>
  <c r="AC43" i="1"/>
  <c r="AC56" i="1" s="1"/>
  <c r="AD43" i="1"/>
  <c r="AD56" i="1" s="1"/>
  <c r="AD60" i="1" s="1"/>
  <c r="AF43" i="1"/>
  <c r="AF56" i="1" s="1"/>
  <c r="AG43" i="1"/>
  <c r="Q56" i="1"/>
  <c r="AG56" i="1"/>
  <c r="H59" i="1"/>
  <c r="I59" i="1"/>
  <c r="J59" i="1"/>
  <c r="K59" i="1"/>
  <c r="L59" i="1"/>
  <c r="M59" i="1"/>
  <c r="N59" i="1"/>
  <c r="O59" i="1"/>
  <c r="Q59" i="1"/>
  <c r="R59" i="1"/>
  <c r="S59" i="1"/>
  <c r="T59" i="1"/>
  <c r="U59" i="1"/>
  <c r="V59" i="1"/>
  <c r="W59" i="1"/>
  <c r="X59" i="1"/>
  <c r="Y59" i="1"/>
  <c r="Z59" i="1"/>
  <c r="AA59" i="1"/>
  <c r="AC59" i="1"/>
  <c r="AD59" i="1"/>
  <c r="AF59" i="1"/>
  <c r="AG59" i="1"/>
  <c r="H62" i="1"/>
  <c r="I62" i="1"/>
  <c r="J62" i="1"/>
  <c r="K62" i="1"/>
  <c r="L62" i="1"/>
  <c r="M62" i="1"/>
  <c r="N62" i="1"/>
  <c r="O62" i="1"/>
  <c r="Q62" i="1"/>
  <c r="R62" i="1"/>
  <c r="S62" i="1"/>
  <c r="T62" i="1"/>
  <c r="U62" i="1"/>
  <c r="V62" i="1"/>
  <c r="W62" i="1"/>
  <c r="X62" i="1"/>
  <c r="Y62" i="1"/>
  <c r="Z62" i="1"/>
  <c r="AA62" i="1"/>
  <c r="AC62" i="1"/>
  <c r="AD62" i="1"/>
  <c r="AF62" i="1"/>
  <c r="AG62" i="1"/>
  <c r="H65" i="1"/>
  <c r="I65" i="1"/>
  <c r="J65" i="1"/>
  <c r="K65" i="1"/>
  <c r="L65" i="1"/>
  <c r="M65" i="1"/>
  <c r="N65" i="1"/>
  <c r="O65" i="1"/>
  <c r="Q65" i="1"/>
  <c r="R65" i="1"/>
  <c r="S65" i="1"/>
  <c r="T65" i="1"/>
  <c r="U65" i="1"/>
  <c r="V65" i="1"/>
  <c r="W65" i="1"/>
  <c r="X65" i="1"/>
  <c r="Y65" i="1"/>
  <c r="Z65" i="1"/>
  <c r="AA65" i="1"/>
  <c r="AC65" i="1"/>
  <c r="AD65" i="1"/>
  <c r="AF65" i="1"/>
  <c r="AG65" i="1"/>
  <c r="H73" i="1"/>
  <c r="I73" i="1"/>
  <c r="J73" i="1"/>
  <c r="K73" i="1"/>
  <c r="L73" i="1"/>
  <c r="M73" i="1"/>
  <c r="N73" i="1"/>
  <c r="O73" i="1"/>
  <c r="Q73" i="1"/>
  <c r="R73" i="1"/>
  <c r="S73" i="1"/>
  <c r="T73" i="1"/>
  <c r="U73" i="1"/>
  <c r="V73" i="1"/>
  <c r="W73" i="1"/>
  <c r="X73" i="1"/>
  <c r="Y73" i="1"/>
  <c r="Z73" i="1"/>
  <c r="AA73" i="1"/>
  <c r="AC73" i="1"/>
  <c r="AD73" i="1"/>
  <c r="AF73" i="1"/>
  <c r="AG73" i="1"/>
  <c r="H85" i="1"/>
  <c r="I85" i="1"/>
  <c r="J85" i="1"/>
  <c r="K85" i="1"/>
  <c r="L85" i="1"/>
  <c r="M85" i="1"/>
  <c r="N85" i="1"/>
  <c r="O85" i="1"/>
  <c r="Q85" i="1"/>
  <c r="R85" i="1"/>
  <c r="S85" i="1"/>
  <c r="T85" i="1"/>
  <c r="U85" i="1"/>
  <c r="V85" i="1"/>
  <c r="W85" i="1"/>
  <c r="X85" i="1"/>
  <c r="Y85" i="1"/>
  <c r="Z85" i="1"/>
  <c r="AA85" i="1"/>
  <c r="AC85" i="1"/>
  <c r="AD85" i="1"/>
  <c r="AF85" i="1"/>
  <c r="AG85" i="1"/>
  <c r="H93" i="1"/>
  <c r="I93" i="1"/>
  <c r="J93" i="1"/>
  <c r="K93" i="1"/>
  <c r="L93" i="1"/>
  <c r="M93" i="1"/>
  <c r="N93" i="1"/>
  <c r="O93" i="1"/>
  <c r="Q93" i="1"/>
  <c r="R93" i="1"/>
  <c r="S93" i="1"/>
  <c r="T93" i="1"/>
  <c r="U93" i="1"/>
  <c r="V93" i="1"/>
  <c r="W93" i="1"/>
  <c r="X93" i="1"/>
  <c r="Y93" i="1"/>
  <c r="Z93" i="1"/>
  <c r="AA93" i="1"/>
  <c r="AC93" i="1"/>
  <c r="AD93" i="1"/>
  <c r="AF93" i="1"/>
  <c r="AG93" i="1"/>
  <c r="H103" i="1"/>
  <c r="I103" i="1"/>
  <c r="J103" i="1"/>
  <c r="K103" i="1"/>
  <c r="L103" i="1"/>
  <c r="M103" i="1"/>
  <c r="N103" i="1"/>
  <c r="O103" i="1"/>
  <c r="Q103" i="1"/>
  <c r="R103" i="1"/>
  <c r="S103" i="1"/>
  <c r="T103" i="1"/>
  <c r="U103" i="1"/>
  <c r="V103" i="1"/>
  <c r="W103" i="1"/>
  <c r="X103" i="1"/>
  <c r="Y103" i="1"/>
  <c r="Z103" i="1"/>
  <c r="AA103" i="1"/>
  <c r="AC103" i="1"/>
  <c r="AD103" i="1"/>
  <c r="AF103" i="1"/>
  <c r="AG103" i="1"/>
  <c r="H108" i="1"/>
  <c r="I108" i="1"/>
  <c r="J108" i="1"/>
  <c r="K108" i="1"/>
  <c r="L108" i="1"/>
  <c r="M108" i="1"/>
  <c r="N108" i="1"/>
  <c r="O108" i="1"/>
  <c r="Q108" i="1"/>
  <c r="R108" i="1"/>
  <c r="S108" i="1"/>
  <c r="T108" i="1"/>
  <c r="U108" i="1"/>
  <c r="V108" i="1"/>
  <c r="W108" i="1"/>
  <c r="X108" i="1"/>
  <c r="Y108" i="1"/>
  <c r="Z108" i="1"/>
  <c r="AA108" i="1"/>
  <c r="AC108" i="1"/>
  <c r="AD108" i="1"/>
  <c r="AF108" i="1"/>
  <c r="AG108" i="1"/>
  <c r="H111" i="1"/>
  <c r="I111" i="1"/>
  <c r="J111" i="1"/>
  <c r="K111" i="1"/>
  <c r="L111" i="1"/>
  <c r="M111" i="1"/>
  <c r="N111" i="1"/>
  <c r="O111" i="1"/>
  <c r="Q111" i="1"/>
  <c r="R111" i="1"/>
  <c r="S111" i="1"/>
  <c r="T111" i="1"/>
  <c r="U111" i="1"/>
  <c r="V111" i="1"/>
  <c r="W111" i="1"/>
  <c r="X111" i="1"/>
  <c r="Y111" i="1"/>
  <c r="Z111" i="1"/>
  <c r="AA111" i="1"/>
  <c r="AC111" i="1"/>
  <c r="AD111" i="1"/>
  <c r="AF111" i="1"/>
  <c r="AG111" i="1"/>
  <c r="H137" i="1"/>
  <c r="I137" i="1"/>
  <c r="J137" i="1"/>
  <c r="K137" i="1"/>
  <c r="L137" i="1"/>
  <c r="M137" i="1"/>
  <c r="N137" i="1"/>
  <c r="O137" i="1"/>
  <c r="Q137" i="1"/>
  <c r="R137" i="1"/>
  <c r="S137" i="1"/>
  <c r="T137" i="1"/>
  <c r="U137" i="1"/>
  <c r="V137" i="1"/>
  <c r="W137" i="1"/>
  <c r="X137" i="1"/>
  <c r="Y137" i="1"/>
  <c r="Z137" i="1"/>
  <c r="AA137" i="1"/>
  <c r="AC137" i="1"/>
  <c r="AD137" i="1"/>
  <c r="AF137" i="1"/>
  <c r="AG137" i="1"/>
  <c r="H139" i="1"/>
  <c r="I139" i="1"/>
  <c r="J139" i="1"/>
  <c r="K139" i="1"/>
  <c r="L139" i="1"/>
  <c r="M139" i="1"/>
  <c r="N139" i="1"/>
  <c r="O139" i="1"/>
  <c r="Q139" i="1"/>
  <c r="R139" i="1"/>
  <c r="S139" i="1"/>
  <c r="T139" i="1"/>
  <c r="U139" i="1"/>
  <c r="V139" i="1"/>
  <c r="W139" i="1"/>
  <c r="X139" i="1"/>
  <c r="Y139" i="1"/>
  <c r="Z139" i="1"/>
  <c r="AA139" i="1"/>
  <c r="AC139" i="1"/>
  <c r="AD139" i="1"/>
  <c r="AF139" i="1"/>
  <c r="AG139" i="1"/>
  <c r="H150" i="1"/>
  <c r="I150" i="1"/>
  <c r="J150" i="1"/>
  <c r="K150" i="1"/>
  <c r="L150" i="1"/>
  <c r="M150" i="1"/>
  <c r="N150" i="1"/>
  <c r="O150" i="1"/>
  <c r="Q150" i="1"/>
  <c r="R150" i="1"/>
  <c r="S150" i="1"/>
  <c r="T150" i="1"/>
  <c r="U150" i="1"/>
  <c r="V150" i="1"/>
  <c r="W150" i="1"/>
  <c r="X150" i="1"/>
  <c r="Y150" i="1"/>
  <c r="Z150" i="1"/>
  <c r="AA150" i="1"/>
  <c r="AC150" i="1"/>
  <c r="AD150" i="1"/>
  <c r="AF150" i="1"/>
  <c r="AG150" i="1"/>
  <c r="H161" i="1"/>
  <c r="I161" i="1"/>
  <c r="J161" i="1"/>
  <c r="K161" i="1"/>
  <c r="L161" i="1"/>
  <c r="M161" i="1"/>
  <c r="N161" i="1"/>
  <c r="O161" i="1"/>
  <c r="Q161" i="1"/>
  <c r="R161" i="1"/>
  <c r="S161" i="1"/>
  <c r="T161" i="1"/>
  <c r="U161" i="1"/>
  <c r="V161" i="1"/>
  <c r="W161" i="1"/>
  <c r="X161" i="1"/>
  <c r="Y161" i="1"/>
  <c r="Z161" i="1"/>
  <c r="AA161" i="1"/>
  <c r="AC161" i="1"/>
  <c r="AD161" i="1"/>
  <c r="AF161" i="1"/>
  <c r="AG161" i="1"/>
  <c r="H174" i="1"/>
  <c r="I174" i="1"/>
  <c r="J174" i="1"/>
  <c r="K174" i="1"/>
  <c r="L174" i="1"/>
  <c r="M174" i="1"/>
  <c r="N174" i="1"/>
  <c r="O174" i="1"/>
  <c r="Q174" i="1"/>
  <c r="R174" i="1"/>
  <c r="S174" i="1"/>
  <c r="T174" i="1"/>
  <c r="U174" i="1"/>
  <c r="V174" i="1"/>
  <c r="W174" i="1"/>
  <c r="X174" i="1"/>
  <c r="Y174" i="1"/>
  <c r="Z174" i="1"/>
  <c r="AA174" i="1"/>
  <c r="AC174" i="1"/>
  <c r="AD174" i="1"/>
  <c r="AF174" i="1"/>
  <c r="AG174" i="1"/>
  <c r="H189" i="1"/>
  <c r="I189" i="1"/>
  <c r="J189" i="1"/>
  <c r="K189" i="1"/>
  <c r="L189" i="1"/>
  <c r="M189" i="1"/>
  <c r="N189" i="1"/>
  <c r="O189" i="1"/>
  <c r="Q189" i="1"/>
  <c r="R189" i="1"/>
  <c r="S189" i="1"/>
  <c r="T189" i="1"/>
  <c r="U189" i="1"/>
  <c r="V189" i="1"/>
  <c r="W189" i="1"/>
  <c r="X189" i="1"/>
  <c r="Y189" i="1"/>
  <c r="Z189" i="1"/>
  <c r="AA189" i="1"/>
  <c r="AC189" i="1"/>
  <c r="AD189" i="1"/>
  <c r="AF189" i="1"/>
  <c r="AG189" i="1"/>
  <c r="H210" i="1"/>
  <c r="I210" i="1"/>
  <c r="J210" i="1"/>
  <c r="K210" i="1"/>
  <c r="L210" i="1"/>
  <c r="M210" i="1"/>
  <c r="N210" i="1"/>
  <c r="O210" i="1"/>
  <c r="Q210" i="1"/>
  <c r="R210" i="1"/>
  <c r="S210" i="1"/>
  <c r="T210" i="1"/>
  <c r="U210" i="1"/>
  <c r="V210" i="1"/>
  <c r="W210" i="1"/>
  <c r="X210" i="1"/>
  <c r="Y210" i="1"/>
  <c r="Z210" i="1"/>
  <c r="AA210" i="1"/>
  <c r="AC210" i="1"/>
  <c r="AD210" i="1"/>
  <c r="AF210" i="1"/>
  <c r="D16" i="7" s="1"/>
  <c r="AG210" i="1"/>
  <c r="H215" i="1"/>
  <c r="I215" i="1"/>
  <c r="D25" i="7" s="1"/>
  <c r="J215" i="1"/>
  <c r="K215" i="1"/>
  <c r="L215" i="1"/>
  <c r="M215" i="1"/>
  <c r="D24" i="7" s="1"/>
  <c r="N215" i="1"/>
  <c r="D20" i="7" s="1"/>
  <c r="O215" i="1"/>
  <c r="Q215" i="1"/>
  <c r="R215" i="1"/>
  <c r="S215" i="1"/>
  <c r="T215" i="1"/>
  <c r="U215" i="1"/>
  <c r="V215" i="1"/>
  <c r="W215" i="1"/>
  <c r="X215" i="1"/>
  <c r="Y215" i="1"/>
  <c r="Z215" i="1"/>
  <c r="D19" i="7" s="1"/>
  <c r="AA215" i="1"/>
  <c r="AC215" i="1"/>
  <c r="AD215" i="1"/>
  <c r="AF215" i="1"/>
  <c r="AG215" i="1"/>
  <c r="H217" i="1"/>
  <c r="I217" i="1"/>
  <c r="J217" i="1"/>
  <c r="K217" i="1"/>
  <c r="L217" i="1"/>
  <c r="M217" i="1"/>
  <c r="N217" i="1"/>
  <c r="O217" i="1"/>
  <c r="Q217" i="1"/>
  <c r="R217" i="1"/>
  <c r="S217" i="1"/>
  <c r="T217" i="1"/>
  <c r="U217" i="1"/>
  <c r="V217" i="1"/>
  <c r="W217" i="1"/>
  <c r="X217" i="1"/>
  <c r="Y217" i="1"/>
  <c r="Z217" i="1"/>
  <c r="AA217" i="1"/>
  <c r="AC217" i="1"/>
  <c r="AD217" i="1"/>
  <c r="AF217" i="1"/>
  <c r="AG217" i="1"/>
  <c r="H228" i="1"/>
  <c r="I228" i="1"/>
  <c r="J228" i="1"/>
  <c r="K228" i="1"/>
  <c r="L228" i="1"/>
  <c r="M228" i="1"/>
  <c r="N228" i="1"/>
  <c r="O228" i="1"/>
  <c r="Q228" i="1"/>
  <c r="R228" i="1"/>
  <c r="S228" i="1"/>
  <c r="T228" i="1"/>
  <c r="U228" i="1"/>
  <c r="V228" i="1"/>
  <c r="W228" i="1"/>
  <c r="X228" i="1"/>
  <c r="Y228" i="1"/>
  <c r="Z228" i="1"/>
  <c r="AA228" i="1"/>
  <c r="AC228" i="1"/>
  <c r="AD228" i="1"/>
  <c r="AF228" i="1"/>
  <c r="AG228" i="1"/>
  <c r="H239" i="1"/>
  <c r="I239" i="1"/>
  <c r="J239" i="1"/>
  <c r="K239" i="1"/>
  <c r="L239" i="1"/>
  <c r="M239" i="1"/>
  <c r="N239" i="1"/>
  <c r="O239" i="1"/>
  <c r="Q239" i="1"/>
  <c r="R239" i="1"/>
  <c r="S239" i="1"/>
  <c r="T239" i="1"/>
  <c r="U239" i="1"/>
  <c r="V239" i="1"/>
  <c r="W239" i="1"/>
  <c r="X239" i="1"/>
  <c r="Y239" i="1"/>
  <c r="Z239" i="1"/>
  <c r="AA239" i="1"/>
  <c r="AC239" i="1"/>
  <c r="AD239" i="1"/>
  <c r="AF239" i="1"/>
  <c r="AG239" i="1"/>
  <c r="AH239" i="1"/>
  <c r="H252" i="1"/>
  <c r="I252" i="1"/>
  <c r="J252" i="1"/>
  <c r="K252" i="1"/>
  <c r="L252" i="1"/>
  <c r="M252" i="1"/>
  <c r="N252" i="1"/>
  <c r="O252" i="1"/>
  <c r="Q252" i="1"/>
  <c r="R252" i="1"/>
  <c r="S252" i="1"/>
  <c r="T252" i="1"/>
  <c r="U252" i="1"/>
  <c r="V252" i="1"/>
  <c r="W252" i="1"/>
  <c r="X252" i="1"/>
  <c r="Y252" i="1"/>
  <c r="Z252" i="1"/>
  <c r="AA252" i="1"/>
  <c r="AC252" i="1"/>
  <c r="AD252" i="1"/>
  <c r="AF252" i="1"/>
  <c r="AG252" i="1"/>
  <c r="AH252" i="1"/>
  <c r="H266" i="1"/>
  <c r="I266" i="1"/>
  <c r="J266" i="1"/>
  <c r="K266" i="1"/>
  <c r="L266" i="1"/>
  <c r="M266" i="1"/>
  <c r="N266" i="1"/>
  <c r="O266" i="1"/>
  <c r="Q266" i="1"/>
  <c r="R266" i="1"/>
  <c r="S266" i="1"/>
  <c r="T266" i="1"/>
  <c r="U266" i="1"/>
  <c r="V266" i="1"/>
  <c r="W266" i="1"/>
  <c r="X266" i="1"/>
  <c r="Y266" i="1"/>
  <c r="Z266" i="1"/>
  <c r="AA266" i="1"/>
  <c r="AC266" i="1"/>
  <c r="AD266" i="1"/>
  <c r="AF266" i="1"/>
  <c r="AG266" i="1"/>
  <c r="AH266" i="1"/>
  <c r="AH277" i="1"/>
  <c r="AH278" i="1" s="1"/>
  <c r="G43" i="1"/>
  <c r="G21" i="1"/>
  <c r="H14" i="10"/>
  <c r="G14" i="10"/>
  <c r="F14" i="10"/>
  <c r="C14" i="10"/>
  <c r="F15" i="13" s="1"/>
  <c r="G15" i="13" s="1"/>
  <c r="H15" i="13" s="1"/>
  <c r="S262" i="2" l="1"/>
  <c r="AT21" i="1"/>
  <c r="AG60" i="1"/>
  <c r="AA60" i="1"/>
  <c r="AA70" i="1" s="1"/>
  <c r="AA71" i="1" s="1"/>
  <c r="W60" i="1"/>
  <c r="S60" i="1"/>
  <c r="N60" i="1"/>
  <c r="J60" i="1"/>
  <c r="J70" i="1" s="1"/>
  <c r="J71" i="1" s="1"/>
  <c r="J278" i="1" s="1"/>
  <c r="J26" i="1"/>
  <c r="J35" i="1" s="1"/>
  <c r="AF26" i="1"/>
  <c r="AF35" i="1" s="1"/>
  <c r="M26" i="1"/>
  <c r="O262" i="2"/>
  <c r="G56" i="1"/>
  <c r="AT43" i="1"/>
  <c r="U277" i="1"/>
  <c r="AF60" i="1"/>
  <c r="Z60" i="1"/>
  <c r="Z70" i="1" s="1"/>
  <c r="Z71" i="1" s="1"/>
  <c r="V60" i="1"/>
  <c r="V70" i="1" s="1"/>
  <c r="V71" i="1" s="1"/>
  <c r="R60" i="1"/>
  <c r="M60" i="1"/>
  <c r="I60" i="1"/>
  <c r="I70" i="1" s="1"/>
  <c r="I71" i="1" s="1"/>
  <c r="X262" i="2"/>
  <c r="T262" i="2"/>
  <c r="P262" i="2"/>
  <c r="L262" i="2"/>
  <c r="H262" i="2"/>
  <c r="Y227" i="2"/>
  <c r="U227" i="2"/>
  <c r="Q227" i="2"/>
  <c r="M227" i="2"/>
  <c r="I227" i="2"/>
  <c r="W49" i="2"/>
  <c r="S49" i="2"/>
  <c r="O49" i="2"/>
  <c r="K49" i="2"/>
  <c r="I288" i="2"/>
  <c r="E14" i="10"/>
  <c r="L26" i="1"/>
  <c r="L35" i="1" s="1"/>
  <c r="Q60" i="1"/>
  <c r="Y60" i="1"/>
  <c r="U60" i="1"/>
  <c r="U70" i="1" s="1"/>
  <c r="U71" i="1" s="1"/>
  <c r="H60" i="1"/>
  <c r="H70" i="1" s="1"/>
  <c r="H71" i="1" s="1"/>
  <c r="L60" i="1"/>
  <c r="AC60" i="1"/>
  <c r="X60" i="1"/>
  <c r="X70" i="1" s="1"/>
  <c r="X71" i="1" s="1"/>
  <c r="T60" i="1"/>
  <c r="T70" i="1" s="1"/>
  <c r="T71" i="1" s="1"/>
  <c r="O60" i="1"/>
  <c r="K60" i="1"/>
  <c r="J277" i="1"/>
  <c r="AF70" i="1"/>
  <c r="R70" i="1"/>
  <c r="R71" i="1" s="1"/>
  <c r="M70" i="1"/>
  <c r="M71" i="1" s="1"/>
  <c r="Q70" i="1"/>
  <c r="Q71" i="1" s="1"/>
  <c r="AG26" i="1"/>
  <c r="AG35" i="1" s="1"/>
  <c r="S26" i="1"/>
  <c r="S35" i="1" s="1"/>
  <c r="N26" i="1"/>
  <c r="N35" i="1" s="1"/>
  <c r="K131" i="1"/>
  <c r="AD70" i="1"/>
  <c r="AD71" i="1" s="1"/>
  <c r="M35" i="1"/>
  <c r="AC277" i="1"/>
  <c r="X277" i="1"/>
  <c r="T277" i="1"/>
  <c r="O277" i="1"/>
  <c r="K277" i="1"/>
  <c r="AA277" i="1"/>
  <c r="W277" i="1"/>
  <c r="V201" i="1"/>
  <c r="X201" i="1"/>
  <c r="K201" i="1"/>
  <c r="AG201" i="1"/>
  <c r="AA201" i="1"/>
  <c r="S201" i="1"/>
  <c r="J201" i="1"/>
  <c r="U201" i="1"/>
  <c r="AG70" i="1"/>
  <c r="AG71" i="1" s="1"/>
  <c r="W70" i="1"/>
  <c r="W71" i="1" s="1"/>
  <c r="S70" i="1"/>
  <c r="S71" i="1" s="1"/>
  <c r="N70" i="1"/>
  <c r="N71" i="1" s="1"/>
  <c r="Z26" i="1"/>
  <c r="Z35" i="1" s="1"/>
  <c r="V26" i="1"/>
  <c r="V35" i="1" s="1"/>
  <c r="R26" i="1"/>
  <c r="R35" i="1" s="1"/>
  <c r="I26" i="1"/>
  <c r="I35" i="1" s="1"/>
  <c r="L70" i="1"/>
  <c r="L71" i="1" s="1"/>
  <c r="AD277" i="1"/>
  <c r="Y277" i="1"/>
  <c r="Q277" i="1"/>
  <c r="L277" i="1"/>
  <c r="H277" i="1"/>
  <c r="O201" i="1"/>
  <c r="AC131" i="1"/>
  <c r="O131" i="1"/>
  <c r="Y35" i="1"/>
  <c r="Q35" i="1"/>
  <c r="H35" i="1"/>
  <c r="AC26" i="1"/>
  <c r="AC35" i="1" s="1"/>
  <c r="X26" i="1"/>
  <c r="X35" i="1" s="1"/>
  <c r="T26" i="1"/>
  <c r="T35" i="1" s="1"/>
  <c r="O26" i="1"/>
  <c r="O35" i="1" s="1"/>
  <c r="K26" i="1"/>
  <c r="K35" i="1" s="1"/>
  <c r="X131" i="1"/>
  <c r="T131" i="1"/>
  <c r="Z201" i="1"/>
  <c r="R201" i="1"/>
  <c r="M201" i="1"/>
  <c r="I201" i="1"/>
  <c r="Y201" i="1"/>
  <c r="Q201" i="1"/>
  <c r="L201" i="1"/>
  <c r="H201" i="1"/>
  <c r="Y70" i="1"/>
  <c r="Y71" i="1" s="1"/>
  <c r="AC201" i="1"/>
  <c r="Z262" i="2"/>
  <c r="V262" i="2"/>
  <c r="N174" i="2"/>
  <c r="AG277" i="1"/>
  <c r="S277" i="1"/>
  <c r="N277" i="1"/>
  <c r="AF277" i="1"/>
  <c r="Z277" i="1"/>
  <c r="V277" i="1"/>
  <c r="R277" i="1"/>
  <c r="M277" i="1"/>
  <c r="I277" i="1"/>
  <c r="AD26" i="1"/>
  <c r="AD35" i="1" s="1"/>
  <c r="R262" i="2"/>
  <c r="N262" i="2"/>
  <c r="J262" i="2"/>
  <c r="AF131" i="1"/>
  <c r="Z131" i="1"/>
  <c r="V131" i="1"/>
  <c r="R131" i="1"/>
  <c r="M131" i="1"/>
  <c r="I131" i="1"/>
  <c r="AD131" i="1"/>
  <c r="Y131" i="1"/>
  <c r="U131" i="1"/>
  <c r="Q131" i="1"/>
  <c r="L131" i="1"/>
  <c r="H131" i="1"/>
  <c r="AG131" i="1"/>
  <c r="AA131" i="1"/>
  <c r="W131" i="1"/>
  <c r="S131" i="1"/>
  <c r="N131" i="1"/>
  <c r="J131" i="1"/>
  <c r="AC70" i="1"/>
  <c r="AC71" i="1" s="1"/>
  <c r="O70" i="1"/>
  <c r="O71" i="1" s="1"/>
  <c r="K70" i="1"/>
  <c r="K71" i="1" s="1"/>
  <c r="Z227" i="2"/>
  <c r="V227" i="2"/>
  <c r="R227" i="2"/>
  <c r="N227" i="2"/>
  <c r="J227" i="2"/>
  <c r="Z174" i="2"/>
  <c r="V174" i="2"/>
  <c r="V191" i="2" s="1"/>
  <c r="R174" i="2"/>
  <c r="J174" i="2"/>
  <c r="Z99" i="2"/>
  <c r="Z191" i="2" s="1"/>
  <c r="R99" i="2"/>
  <c r="R191" i="2" s="1"/>
  <c r="N99" i="2"/>
  <c r="J99" i="2"/>
  <c r="AA26" i="1"/>
  <c r="AA35" i="1" s="1"/>
  <c r="W26" i="1"/>
  <c r="W35" i="1" s="1"/>
  <c r="X227" i="2"/>
  <c r="T227" i="2"/>
  <c r="P227" i="2"/>
  <c r="L227" i="2"/>
  <c r="W85" i="2"/>
  <c r="S85" i="2"/>
  <c r="K85" i="2"/>
  <c r="AF71" i="1"/>
  <c r="U35" i="1"/>
  <c r="J191" i="2"/>
  <c r="AD201" i="1"/>
  <c r="W201" i="1"/>
  <c r="H227" i="2"/>
  <c r="Y99" i="2"/>
  <c r="Y191" i="2" s="1"/>
  <c r="U99" i="2"/>
  <c r="U191" i="2" s="1"/>
  <c r="Q99" i="2"/>
  <c r="M99" i="2"/>
  <c r="I99" i="2"/>
  <c r="X99" i="2"/>
  <c r="X191" i="2" s="1"/>
  <c r="T99" i="2"/>
  <c r="P99" i="2"/>
  <c r="L99" i="2"/>
  <c r="H99" i="2"/>
  <c r="X288" i="2"/>
  <c r="T288" i="2"/>
  <c r="P288" i="2"/>
  <c r="L288" i="2"/>
  <c r="H288" i="2"/>
  <c r="Z85" i="2"/>
  <c r="V85" i="2"/>
  <c r="R85" i="2"/>
  <c r="N85" i="2"/>
  <c r="J85" i="2"/>
  <c r="Y85" i="2"/>
  <c r="U85" i="2"/>
  <c r="Q85" i="2"/>
  <c r="M85" i="2"/>
  <c r="I85" i="2"/>
  <c r="X85" i="2"/>
  <c r="T85" i="2"/>
  <c r="P85" i="2"/>
  <c r="L85" i="2"/>
  <c r="H85" i="2"/>
  <c r="N201" i="1"/>
  <c r="W288" i="2"/>
  <c r="S288" i="2"/>
  <c r="O288" i="2"/>
  <c r="K288" i="2"/>
  <c r="Y262" i="2"/>
  <c r="U262" i="2"/>
  <c r="Q262" i="2"/>
  <c r="M262" i="2"/>
  <c r="I262" i="2"/>
  <c r="Y174" i="2"/>
  <c r="U174" i="2"/>
  <c r="Q174" i="2"/>
  <c r="M174" i="2"/>
  <c r="I174" i="2"/>
  <c r="I191" i="2" s="1"/>
  <c r="I289" i="2" s="1"/>
  <c r="X174" i="2"/>
  <c r="P174" i="2"/>
  <c r="L174" i="2"/>
  <c r="L191" i="2" s="1"/>
  <c r="H174" i="2"/>
  <c r="W174" i="2"/>
  <c r="W191" i="2" s="1"/>
  <c r="S174" i="2"/>
  <c r="S191" i="2" s="1"/>
  <c r="O174" i="2"/>
  <c r="O191" i="2" s="1"/>
  <c r="O289" i="2" s="1"/>
  <c r="K174" i="2"/>
  <c r="K191" i="2" s="1"/>
  <c r="Z49" i="2"/>
  <c r="V49" i="2"/>
  <c r="R49" i="2"/>
  <c r="N49" i="2"/>
  <c r="Y49" i="2"/>
  <c r="U49" i="2"/>
  <c r="Q49" i="2"/>
  <c r="M49" i="2"/>
  <c r="I49" i="2"/>
  <c r="X49" i="2"/>
  <c r="T49" i="2"/>
  <c r="H49" i="2"/>
  <c r="T174" i="2"/>
  <c r="AF201" i="1"/>
  <c r="P49" i="2"/>
  <c r="T201" i="1"/>
  <c r="L49" i="2"/>
  <c r="J49" i="2"/>
  <c r="H191" i="2"/>
  <c r="P26" i="9"/>
  <c r="P27" i="9"/>
  <c r="P28" i="9"/>
  <c r="P29" i="9"/>
  <c r="P30" i="9"/>
  <c r="Q30" i="9" s="1"/>
  <c r="P31" i="9"/>
  <c r="Q31" i="9" s="1"/>
  <c r="P32" i="9"/>
  <c r="Q32" i="9" s="1"/>
  <c r="P11" i="9"/>
  <c r="P13" i="9"/>
  <c r="P14" i="9"/>
  <c r="P15" i="9"/>
  <c r="P16" i="9"/>
  <c r="P17" i="9"/>
  <c r="S289" i="2" l="1"/>
  <c r="M191" i="2"/>
  <c r="M289" i="2" s="1"/>
  <c r="AT56" i="1"/>
  <c r="Q278" i="1"/>
  <c r="AG278" i="1"/>
  <c r="M278" i="1"/>
  <c r="S278" i="1"/>
  <c r="U278" i="1"/>
  <c r="I278" i="1"/>
  <c r="X278" i="1"/>
  <c r="H278" i="1"/>
  <c r="R278" i="1"/>
  <c r="Y278" i="1"/>
  <c r="AC278" i="1"/>
  <c r="O278" i="1"/>
  <c r="K278" i="1"/>
  <c r="L278" i="1"/>
  <c r="AA278" i="1"/>
  <c r="V278" i="1"/>
  <c r="R289" i="2"/>
  <c r="L289" i="2"/>
  <c r="J289" i="2"/>
  <c r="V289" i="2"/>
  <c r="P191" i="2"/>
  <c r="P289" i="2" s="1"/>
  <c r="Z289" i="2"/>
  <c r="Q191" i="2"/>
  <c r="Q289" i="2" s="1"/>
  <c r="Z278" i="1"/>
  <c r="W289" i="2"/>
  <c r="N278" i="1"/>
  <c r="AD278" i="1"/>
  <c r="Y289" i="2"/>
  <c r="AF278" i="1"/>
  <c r="K289" i="2"/>
  <c r="N191" i="2"/>
  <c r="N289" i="2" s="1"/>
  <c r="W278" i="1"/>
  <c r="X289" i="2"/>
  <c r="U289" i="2"/>
  <c r="H289" i="2"/>
  <c r="T191" i="2"/>
  <c r="T289" i="2" s="1"/>
  <c r="T278" i="1"/>
  <c r="E18" i="9"/>
  <c r="P25" i="9"/>
  <c r="P23" i="9"/>
  <c r="P12" i="9"/>
  <c r="P22" i="9"/>
  <c r="O9" i="12" l="1"/>
  <c r="O8" i="12"/>
  <c r="N8" i="12"/>
  <c r="N9" i="12"/>
  <c r="D18" i="9"/>
  <c r="G18" i="9"/>
  <c r="L30" i="6"/>
  <c r="N30" i="6" s="1"/>
  <c r="L29" i="6"/>
  <c r="N29" i="6" s="1"/>
  <c r="L27" i="6"/>
  <c r="N27" i="6" s="1"/>
  <c r="H26" i="6"/>
  <c r="F36" i="5"/>
  <c r="L35" i="5"/>
  <c r="N35" i="5" s="1"/>
  <c r="L34" i="5"/>
  <c r="N34" i="5" s="1"/>
  <c r="L32" i="5"/>
  <c r="N32" i="5" s="1"/>
  <c r="N28" i="6"/>
  <c r="G30" i="6"/>
  <c r="O31" i="6"/>
  <c r="M31" i="6"/>
  <c r="H31" i="6"/>
  <c r="F31" i="6"/>
  <c r="N24" i="6"/>
  <c r="F26" i="6"/>
  <c r="O25" i="6"/>
  <c r="O26" i="6"/>
  <c r="M25" i="6"/>
  <c r="M26" i="6" s="1"/>
  <c r="G24" i="6"/>
  <c r="H21" i="6"/>
  <c r="F21" i="6"/>
  <c r="G19" i="6"/>
  <c r="N17" i="6"/>
  <c r="E16" i="6"/>
  <c r="N15" i="6"/>
  <c r="G15" i="6"/>
  <c r="O18" i="6"/>
  <c r="O19" i="6" s="1"/>
  <c r="H16" i="6"/>
  <c r="F16" i="6"/>
  <c r="M18" i="6"/>
  <c r="M19" i="6" s="1"/>
  <c r="N13" i="6"/>
  <c r="H11" i="6"/>
  <c r="F11" i="6"/>
  <c r="G35" i="5"/>
  <c r="N33" i="5"/>
  <c r="O36" i="5"/>
  <c r="M36" i="5"/>
  <c r="H31" i="5"/>
  <c r="F31" i="5"/>
  <c r="G29" i="5"/>
  <c r="E28" i="5"/>
  <c r="H28" i="5"/>
  <c r="G26" i="5"/>
  <c r="F28" i="5"/>
  <c r="N23" i="5"/>
  <c r="G22" i="5"/>
  <c r="O24" i="5"/>
  <c r="M24" i="5"/>
  <c r="N17" i="5"/>
  <c r="N15" i="5"/>
  <c r="H23" i="5"/>
  <c r="F23" i="5"/>
  <c r="M18" i="5"/>
  <c r="H14" i="5"/>
  <c r="F14" i="5"/>
  <c r="O18" i="5"/>
  <c r="G12" i="5"/>
  <c r="H11" i="5"/>
  <c r="F11" i="5"/>
  <c r="F27" i="6"/>
  <c r="G14" i="6"/>
  <c r="N13" i="5"/>
  <c r="G27" i="5"/>
  <c r="E108" i="1"/>
  <c r="E8" i="2"/>
  <c r="E9" i="2"/>
  <c r="E10" i="2"/>
  <c r="E11" i="2"/>
  <c r="E12" i="2"/>
  <c r="E14" i="2"/>
  <c r="E15" i="2"/>
  <c r="E17" i="2"/>
  <c r="E18" i="2"/>
  <c r="E19" i="2"/>
  <c r="E20" i="2"/>
  <c r="E21" i="2"/>
  <c r="E22" i="2"/>
  <c r="E23" i="2"/>
  <c r="E24" i="2"/>
  <c r="E25" i="2"/>
  <c r="E26" i="2"/>
  <c r="E28" i="2"/>
  <c r="E29" i="2"/>
  <c r="E30" i="2"/>
  <c r="E31" i="2"/>
  <c r="E32" i="2"/>
  <c r="E33" i="2"/>
  <c r="E34" i="2"/>
  <c r="E35" i="2"/>
  <c r="E36" i="2"/>
  <c r="E37" i="2"/>
  <c r="E39" i="2"/>
  <c r="E40" i="2"/>
  <c r="E41" i="2"/>
  <c r="E42" i="2"/>
  <c r="E43" i="2"/>
  <c r="E44" i="2"/>
  <c r="E45" i="2"/>
  <c r="E46" i="2"/>
  <c r="E47" i="2"/>
  <c r="E48" i="2"/>
  <c r="E50" i="2"/>
  <c r="E51" i="2"/>
  <c r="E53" i="2"/>
  <c r="E54" i="2"/>
  <c r="E55" i="2"/>
  <c r="E56" i="2"/>
  <c r="E57" i="2"/>
  <c r="E58" i="2"/>
  <c r="E59" i="2"/>
  <c r="E60" i="2"/>
  <c r="E61" i="2"/>
  <c r="E62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79" i="2"/>
  <c r="E80" i="2"/>
  <c r="E81" i="2"/>
  <c r="E82" i="2"/>
  <c r="E83" i="2"/>
  <c r="E84" i="2"/>
  <c r="E87" i="2"/>
  <c r="E88" i="2"/>
  <c r="E89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1" i="2"/>
  <c r="E112" i="2"/>
  <c r="E113" i="2"/>
  <c r="E114" i="2"/>
  <c r="E116" i="2"/>
  <c r="E15" i="5" s="1"/>
  <c r="E117" i="2"/>
  <c r="E118" i="2"/>
  <c r="E16" i="5" s="1"/>
  <c r="G16" i="5" s="1"/>
  <c r="E119" i="2"/>
  <c r="E17" i="5" s="1"/>
  <c r="G17" i="5" s="1"/>
  <c r="E120" i="2"/>
  <c r="E121" i="2"/>
  <c r="E122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7" i="2"/>
  <c r="E148" i="2"/>
  <c r="E149" i="2"/>
  <c r="E150" i="2"/>
  <c r="E152" i="2"/>
  <c r="E153" i="2"/>
  <c r="E154" i="2"/>
  <c r="E155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5" i="2"/>
  <c r="E216" i="2"/>
  <c r="E217" i="2"/>
  <c r="E218" i="2"/>
  <c r="E219" i="2"/>
  <c r="E220" i="2"/>
  <c r="E221" i="2"/>
  <c r="E223" i="2"/>
  <c r="E224" i="2"/>
  <c r="E225" i="2"/>
  <c r="E226" i="2"/>
  <c r="E228" i="2"/>
  <c r="E229" i="2"/>
  <c r="E230" i="2"/>
  <c r="E231" i="2"/>
  <c r="E232" i="2"/>
  <c r="E233" i="2"/>
  <c r="E234" i="2"/>
  <c r="E235" i="2"/>
  <c r="E237" i="2"/>
  <c r="E238" i="2"/>
  <c r="E239" i="2"/>
  <c r="E241" i="2"/>
  <c r="E242" i="2"/>
  <c r="E243" i="2"/>
  <c r="E244" i="2"/>
  <c r="E245" i="2"/>
  <c r="E246" i="2"/>
  <c r="E247" i="2"/>
  <c r="E248" i="2"/>
  <c r="E249" i="2"/>
  <c r="E251" i="2"/>
  <c r="E252" i="2"/>
  <c r="E253" i="2"/>
  <c r="E254" i="2"/>
  <c r="E255" i="2"/>
  <c r="E256" i="2"/>
  <c r="E257" i="2"/>
  <c r="E258" i="2"/>
  <c r="E259" i="2"/>
  <c r="E260" i="2"/>
  <c r="E261" i="2"/>
  <c r="E263" i="2"/>
  <c r="E264" i="2"/>
  <c r="E265" i="2"/>
  <c r="E267" i="2"/>
  <c r="E268" i="2"/>
  <c r="E269" i="2"/>
  <c r="E270" i="2"/>
  <c r="E271" i="2"/>
  <c r="E272" i="2"/>
  <c r="E273" i="2"/>
  <c r="E274" i="2"/>
  <c r="E275" i="2"/>
  <c r="E277" i="2"/>
  <c r="E278" i="2"/>
  <c r="E279" i="2"/>
  <c r="E280" i="2"/>
  <c r="E281" i="2"/>
  <c r="E282" i="2"/>
  <c r="E283" i="2"/>
  <c r="E284" i="2"/>
  <c r="E285" i="2"/>
  <c r="E286" i="2"/>
  <c r="E287" i="2"/>
  <c r="E7" i="2"/>
  <c r="G276" i="2"/>
  <c r="AA276" i="2" s="1"/>
  <c r="G266" i="2"/>
  <c r="AA266" i="2" s="1"/>
  <c r="G250" i="2"/>
  <c r="AA250" i="2" s="1"/>
  <c r="G240" i="2"/>
  <c r="AA240" i="2" s="1"/>
  <c r="G236" i="2"/>
  <c r="AA236" i="2" s="1"/>
  <c r="G222" i="2"/>
  <c r="AA222" i="2" s="1"/>
  <c r="G214" i="2"/>
  <c r="G175" i="2"/>
  <c r="AA175" i="2" s="1"/>
  <c r="G156" i="2"/>
  <c r="AA156" i="2" s="1"/>
  <c r="G151" i="2"/>
  <c r="AA151" i="2" s="1"/>
  <c r="G146" i="2"/>
  <c r="AA146" i="2" s="1"/>
  <c r="G123" i="2"/>
  <c r="AA123" i="2" s="1"/>
  <c r="G115" i="2"/>
  <c r="AA115" i="2" s="1"/>
  <c r="G110" i="2"/>
  <c r="AA110" i="2" s="1"/>
  <c r="G100" i="2"/>
  <c r="AA100" i="2" s="1"/>
  <c r="G90" i="2"/>
  <c r="AA90" i="2" s="1"/>
  <c r="G86" i="2"/>
  <c r="G74" i="2"/>
  <c r="AA74" i="2" s="1"/>
  <c r="G63" i="2"/>
  <c r="AA63" i="2" s="1"/>
  <c r="G52" i="2"/>
  <c r="AA52" i="2" s="1"/>
  <c r="G38" i="2"/>
  <c r="AA38" i="2" s="1"/>
  <c r="G27" i="2"/>
  <c r="AA27" i="2" s="1"/>
  <c r="G16" i="2"/>
  <c r="AA16" i="2" s="1"/>
  <c r="G13" i="2"/>
  <c r="AA13" i="2" s="1"/>
  <c r="G266" i="1"/>
  <c r="AT266" i="1" s="1"/>
  <c r="G252" i="1"/>
  <c r="AT252" i="1" s="1"/>
  <c r="G239" i="1"/>
  <c r="AT239" i="1" s="1"/>
  <c r="G228" i="1"/>
  <c r="AT228" i="1" s="1"/>
  <c r="G217" i="1"/>
  <c r="AT217" i="1" s="1"/>
  <c r="G215" i="1"/>
  <c r="AT215" i="1" s="1"/>
  <c r="G210" i="1"/>
  <c r="G189" i="1"/>
  <c r="AT189" i="1" s="1"/>
  <c r="G174" i="1"/>
  <c r="AT174" i="1" s="1"/>
  <c r="G161" i="1"/>
  <c r="AT161" i="1" s="1"/>
  <c r="G150" i="1"/>
  <c r="AT150" i="1" s="1"/>
  <c r="G139" i="1"/>
  <c r="AT139" i="1" s="1"/>
  <c r="G137" i="1"/>
  <c r="AT137" i="1" s="1"/>
  <c r="G111" i="1"/>
  <c r="AT111" i="1" s="1"/>
  <c r="G108" i="1"/>
  <c r="AT108" i="1" s="1"/>
  <c r="G103" i="1"/>
  <c r="AT103" i="1" s="1"/>
  <c r="G93" i="1"/>
  <c r="AT93" i="1" s="1"/>
  <c r="G85" i="1"/>
  <c r="AT85" i="1" s="1"/>
  <c r="G73" i="1"/>
  <c r="AT73" i="1" s="1"/>
  <c r="G65" i="1"/>
  <c r="AT65" i="1" s="1"/>
  <c r="G62" i="1"/>
  <c r="AT62" i="1" s="1"/>
  <c r="G59" i="1"/>
  <c r="AT59" i="1" s="1"/>
  <c r="G42" i="1"/>
  <c r="G39" i="1"/>
  <c r="AT39" i="1" s="1"/>
  <c r="G27" i="1"/>
  <c r="AT27" i="1" s="1"/>
  <c r="G25" i="1"/>
  <c r="E25" i="3"/>
  <c r="E12" i="3"/>
  <c r="E35" i="3" s="1"/>
  <c r="E46" i="3" s="1"/>
  <c r="E35" i="4"/>
  <c r="E28" i="4"/>
  <c r="E20" i="4"/>
  <c r="Q17" i="9" s="1"/>
  <c r="E11" i="4"/>
  <c r="E17" i="4" s="1"/>
  <c r="E10" i="4"/>
  <c r="B16" i="9" s="1"/>
  <c r="Q16" i="9" s="1"/>
  <c r="O30" i="5" l="1"/>
  <c r="AT42" i="1"/>
  <c r="G60" i="1"/>
  <c r="G70" i="1" s="1"/>
  <c r="AT210" i="1"/>
  <c r="D17" i="7"/>
  <c r="D27" i="7" s="1"/>
  <c r="G227" i="2"/>
  <c r="AA227" i="2" s="1"/>
  <c r="AA214" i="2"/>
  <c r="F32" i="5"/>
  <c r="F37" i="5" s="1"/>
  <c r="F17" i="6"/>
  <c r="F32" i="6" s="1"/>
  <c r="G99" i="2"/>
  <c r="AA99" i="2" s="1"/>
  <c r="AA86" i="2"/>
  <c r="G26" i="1"/>
  <c r="AT26" i="1" s="1"/>
  <c r="AT25" i="1"/>
  <c r="G28" i="5"/>
  <c r="H17" i="6"/>
  <c r="G288" i="2"/>
  <c r="AA288" i="2" s="1"/>
  <c r="E33" i="5"/>
  <c r="E28" i="6"/>
  <c r="O32" i="6"/>
  <c r="G174" i="2"/>
  <c r="E156" i="2"/>
  <c r="E20" i="5" s="1"/>
  <c r="G20" i="5" s="1"/>
  <c r="G16" i="6"/>
  <c r="E175" i="2"/>
  <c r="E21" i="5" s="1"/>
  <c r="G21" i="5" s="1"/>
  <c r="E222" i="2"/>
  <c r="E151" i="2"/>
  <c r="E19" i="5" s="1"/>
  <c r="G19" i="5" s="1"/>
  <c r="E123" i="2"/>
  <c r="E18" i="5" s="1"/>
  <c r="G18" i="5" s="1"/>
  <c r="E86" i="2"/>
  <c r="E16" i="2"/>
  <c r="M30" i="5"/>
  <c r="M37" i="5" s="1"/>
  <c r="G131" i="1"/>
  <c r="AT131" i="1" s="1"/>
  <c r="G277" i="1"/>
  <c r="AT277" i="1" s="1"/>
  <c r="G85" i="2"/>
  <c r="AA85" i="2" s="1"/>
  <c r="O37" i="5"/>
  <c r="H32" i="5"/>
  <c r="H37" i="5" s="1"/>
  <c r="G49" i="2"/>
  <c r="AA49" i="2" s="1"/>
  <c r="G262" i="2"/>
  <c r="AA262" i="2" s="1"/>
  <c r="M32" i="6"/>
  <c r="H27" i="6"/>
  <c r="E236" i="2"/>
  <c r="B13" i="9" s="1"/>
  <c r="E65" i="1"/>
  <c r="E137" i="1"/>
  <c r="E59" i="1"/>
  <c r="E42" i="1"/>
  <c r="E62" i="1"/>
  <c r="E43" i="1"/>
  <c r="E56" i="1" s="1"/>
  <c r="E240" i="2"/>
  <c r="E146" i="2"/>
  <c r="E115" i="2"/>
  <c r="E13" i="2"/>
  <c r="E9" i="6" s="1"/>
  <c r="E266" i="2"/>
  <c r="E74" i="2"/>
  <c r="B15" i="9" s="1"/>
  <c r="Q15" i="9" s="1"/>
  <c r="E52" i="2"/>
  <c r="E214" i="2"/>
  <c r="E90" i="2"/>
  <c r="E99" i="2" s="1"/>
  <c r="E38" i="2"/>
  <c r="E10" i="6" s="1"/>
  <c r="G10" i="6" s="1"/>
  <c r="L31" i="6"/>
  <c r="E93" i="1"/>
  <c r="E210" i="1"/>
  <c r="E239" i="1"/>
  <c r="L22" i="6" s="1"/>
  <c r="N22" i="6" s="1"/>
  <c r="E27" i="1"/>
  <c r="E21" i="1"/>
  <c r="E73" i="1"/>
  <c r="E85" i="1"/>
  <c r="E103" i="1"/>
  <c r="E111" i="1"/>
  <c r="E139" i="1"/>
  <c r="E150" i="1"/>
  <c r="E174" i="1"/>
  <c r="E189" i="1"/>
  <c r="L16" i="6" s="1"/>
  <c r="N16" i="6" s="1"/>
  <c r="E215" i="1"/>
  <c r="B27" i="9" s="1"/>
  <c r="Q27" i="9" s="1"/>
  <c r="E217" i="1"/>
  <c r="E228" i="1"/>
  <c r="E252" i="1"/>
  <c r="E266" i="1"/>
  <c r="L22" i="5" s="1"/>
  <c r="N22" i="5" s="1"/>
  <c r="G201" i="1"/>
  <c r="AT201" i="1" s="1"/>
  <c r="E161" i="1"/>
  <c r="L14" i="5" s="1"/>
  <c r="N14" i="5" s="1"/>
  <c r="E39" i="1"/>
  <c r="E25" i="1"/>
  <c r="G35" i="1"/>
  <c r="AT35" i="1" s="1"/>
  <c r="G15" i="5"/>
  <c r="E110" i="2"/>
  <c r="E63" i="2"/>
  <c r="L36" i="5"/>
  <c r="N36" i="5" s="1"/>
  <c r="E276" i="2"/>
  <c r="E250" i="2"/>
  <c r="E100" i="2"/>
  <c r="N31" i="6"/>
  <c r="E27" i="2"/>
  <c r="E29" i="4"/>
  <c r="E38" i="4" s="1"/>
  <c r="E34" i="5"/>
  <c r="E29" i="6"/>
  <c r="F18" i="9"/>
  <c r="I18" i="9"/>
  <c r="G71" i="1" l="1"/>
  <c r="AT71" i="1" s="1"/>
  <c r="AT70" i="1"/>
  <c r="E25" i="5"/>
  <c r="G25" i="5" s="1"/>
  <c r="H32" i="6"/>
  <c r="D35" i="7"/>
  <c r="D36" i="7" s="1"/>
  <c r="F21" i="13"/>
  <c r="G21" i="13" s="1"/>
  <c r="H21" i="13" s="1"/>
  <c r="Q13" i="9"/>
  <c r="AT60" i="1"/>
  <c r="E60" i="1"/>
  <c r="E70" i="1" s="1"/>
  <c r="E71" i="1" s="1"/>
  <c r="B23" i="9" s="1"/>
  <c r="Q23" i="9" s="1"/>
  <c r="G191" i="2"/>
  <c r="AA191" i="2" s="1"/>
  <c r="AA174" i="2"/>
  <c r="E31" i="6"/>
  <c r="E20" i="6"/>
  <c r="E13" i="5"/>
  <c r="E36" i="5"/>
  <c r="G36" i="5" s="1"/>
  <c r="G33" i="5"/>
  <c r="E23" i="6"/>
  <c r="G23" i="6" s="1"/>
  <c r="E174" i="2"/>
  <c r="B26" i="9"/>
  <c r="Q26" i="9" s="1"/>
  <c r="E288" i="2"/>
  <c r="E30" i="5"/>
  <c r="B14" i="9"/>
  <c r="Q14" i="9" s="1"/>
  <c r="E25" i="6"/>
  <c r="G23" i="5"/>
  <c r="E23" i="5"/>
  <c r="E227" i="2"/>
  <c r="E13" i="6" s="1"/>
  <c r="G13" i="6" s="1"/>
  <c r="E85" i="2"/>
  <c r="L10" i="6"/>
  <c r="N10" i="6" s="1"/>
  <c r="L19" i="5"/>
  <c r="N19" i="5" s="1"/>
  <c r="L21" i="5"/>
  <c r="L24" i="5" s="1"/>
  <c r="E131" i="1"/>
  <c r="L12" i="5" s="1"/>
  <c r="N12" i="5" s="1"/>
  <c r="B22" i="9"/>
  <c r="E10" i="5"/>
  <c r="G10" i="5" s="1"/>
  <c r="L10" i="5"/>
  <c r="N10" i="5" s="1"/>
  <c r="E9" i="5"/>
  <c r="G9" i="5" s="1"/>
  <c r="E26" i="1"/>
  <c r="E191" i="2"/>
  <c r="E12" i="6" s="1"/>
  <c r="G12" i="6" s="1"/>
  <c r="E49" i="2"/>
  <c r="E262" i="2"/>
  <c r="L16" i="5"/>
  <c r="L18" i="5" s="1"/>
  <c r="N18" i="5" s="1"/>
  <c r="L20" i="6"/>
  <c r="N20" i="6" s="1"/>
  <c r="L21" i="6"/>
  <c r="N21" i="6" s="1"/>
  <c r="E277" i="1"/>
  <c r="B28" i="9" s="1"/>
  <c r="L23" i="6"/>
  <c r="L20" i="5"/>
  <c r="N20" i="5" s="1"/>
  <c r="E201" i="1"/>
  <c r="L14" i="6"/>
  <c r="G278" i="1"/>
  <c r="E11" i="6"/>
  <c r="G9" i="6"/>
  <c r="G11" i="6" s="1"/>
  <c r="G29" i="6"/>
  <c r="G31" i="6" s="1"/>
  <c r="G34" i="5"/>
  <c r="H18" i="9"/>
  <c r="K18" i="9"/>
  <c r="E280" i="1" l="1"/>
  <c r="F14" i="13"/>
  <c r="G14" i="13" s="1"/>
  <c r="H14" i="13" s="1"/>
  <c r="Q28" i="9"/>
  <c r="F8" i="13"/>
  <c r="G8" i="13" s="1"/>
  <c r="H8" i="13" s="1"/>
  <c r="Q22" i="9"/>
  <c r="G289" i="2"/>
  <c r="AA289" i="2" s="1"/>
  <c r="E291" i="2" s="1"/>
  <c r="E14" i="5"/>
  <c r="G13" i="5"/>
  <c r="G14" i="5" s="1"/>
  <c r="G20" i="6"/>
  <c r="G21" i="6" s="1"/>
  <c r="E21" i="6"/>
  <c r="B12" i="9"/>
  <c r="E24" i="5"/>
  <c r="G24" i="5" s="1"/>
  <c r="E31" i="5"/>
  <c r="G30" i="5"/>
  <c r="G31" i="5" s="1"/>
  <c r="N21" i="5"/>
  <c r="N24" i="5" s="1"/>
  <c r="E26" i="6"/>
  <c r="G25" i="6"/>
  <c r="G26" i="6" s="1"/>
  <c r="E35" i="1"/>
  <c r="B11" i="9"/>
  <c r="E289" i="2"/>
  <c r="B25" i="9"/>
  <c r="E278" i="1"/>
  <c r="E48" i="3" s="1"/>
  <c r="E50" i="3" s="1"/>
  <c r="E44" i="4" s="1"/>
  <c r="L12" i="6"/>
  <c r="N12" i="6" s="1"/>
  <c r="B24" i="9"/>
  <c r="G11" i="5"/>
  <c r="B10" i="9"/>
  <c r="F17" i="13" s="1"/>
  <c r="N16" i="5"/>
  <c r="B21" i="9"/>
  <c r="E11" i="5"/>
  <c r="L9" i="6"/>
  <c r="N9" i="6" s="1"/>
  <c r="L9" i="5"/>
  <c r="N9" i="5" s="1"/>
  <c r="L11" i="5"/>
  <c r="N11" i="5" s="1"/>
  <c r="L11" i="6"/>
  <c r="N11" i="6" s="1"/>
  <c r="E17" i="6"/>
  <c r="N23" i="6"/>
  <c r="N25" i="6" s="1"/>
  <c r="N26" i="6" s="1"/>
  <c r="L25" i="6"/>
  <c r="L26" i="6" s="1"/>
  <c r="N14" i="6"/>
  <c r="N18" i="6" s="1"/>
  <c r="L18" i="6"/>
  <c r="G17" i="6"/>
  <c r="J18" i="9"/>
  <c r="M18" i="9"/>
  <c r="O18" i="9"/>
  <c r="F7" i="13" l="1"/>
  <c r="E33" i="9"/>
  <c r="F10" i="13"/>
  <c r="G10" i="13" s="1"/>
  <c r="H10" i="13" s="1"/>
  <c r="F19" i="13"/>
  <c r="G19" i="13" s="1"/>
  <c r="H19" i="13" s="1"/>
  <c r="Q11" i="9"/>
  <c r="F20" i="13"/>
  <c r="G20" i="13" s="1"/>
  <c r="H20" i="13" s="1"/>
  <c r="Q12" i="9"/>
  <c r="E281" i="1"/>
  <c r="F11" i="13"/>
  <c r="G11" i="13" s="1"/>
  <c r="H11" i="13" s="1"/>
  <c r="Q25" i="9"/>
  <c r="O7" i="12"/>
  <c r="O5" i="12" s="1"/>
  <c r="G17" i="13"/>
  <c r="N7" i="12"/>
  <c r="N5" i="12" s="1"/>
  <c r="E40" i="4"/>
  <c r="E42" i="4" s="1"/>
  <c r="E46" i="4" s="1"/>
  <c r="E292" i="2"/>
  <c r="G27" i="6"/>
  <c r="E27" i="6"/>
  <c r="E32" i="6" s="1"/>
  <c r="G32" i="5"/>
  <c r="G37" i="5" s="1"/>
  <c r="E32" i="5"/>
  <c r="E37" i="5" s="1"/>
  <c r="G32" i="6"/>
  <c r="B33" i="9"/>
  <c r="B18" i="9"/>
  <c r="D33" i="9"/>
  <c r="D34" i="9" s="1"/>
  <c r="E34" i="9" s="1"/>
  <c r="N30" i="5"/>
  <c r="N37" i="5" s="1"/>
  <c r="N19" i="6"/>
  <c r="N32" i="6" s="1"/>
  <c r="L30" i="5"/>
  <c r="L37" i="5" s="1"/>
  <c r="L19" i="6"/>
  <c r="L32" i="6" s="1"/>
  <c r="P10" i="9"/>
  <c r="N18" i="9"/>
  <c r="L18" i="9"/>
  <c r="Q10" i="9" l="1"/>
  <c r="F25" i="13"/>
  <c r="B34" i="9"/>
  <c r="H17" i="13"/>
  <c r="H25" i="13" s="1"/>
  <c r="G25" i="13"/>
  <c r="G7" i="13"/>
  <c r="F16" i="13"/>
  <c r="F33" i="9"/>
  <c r="F34" i="9" s="1"/>
  <c r="G33" i="9"/>
  <c r="P18" i="9"/>
  <c r="F26" i="13" l="1"/>
  <c r="H7" i="13"/>
  <c r="H16" i="13" s="1"/>
  <c r="H26" i="13" s="1"/>
  <c r="G16" i="13"/>
  <c r="G26" i="13" s="1"/>
  <c r="G34" i="9"/>
  <c r="H33" i="9"/>
  <c r="P21" i="9"/>
  <c r="Q21" i="9" l="1"/>
  <c r="H34" i="9"/>
  <c r="I33" i="9"/>
  <c r="I34" i="9" l="1"/>
  <c r="J33" i="9"/>
  <c r="J34" i="9" l="1"/>
  <c r="K33" i="9"/>
  <c r="L33" i="9" l="1"/>
  <c r="K34" i="9"/>
  <c r="L34" i="9" l="1"/>
  <c r="M33" i="9"/>
  <c r="M34" i="9" l="1"/>
  <c r="N33" i="9"/>
  <c r="N34" i="9" l="1"/>
  <c r="O33" i="9"/>
  <c r="P33" i="9" s="1"/>
  <c r="P24" i="9"/>
  <c r="Q24" i="9" s="1"/>
  <c r="O34" i="9" l="1"/>
  <c r="P34" i="9" s="1"/>
</calcChain>
</file>

<file path=xl/sharedStrings.xml><?xml version="1.0" encoding="utf-8"?>
<sst xmlns="http://schemas.openxmlformats.org/spreadsheetml/2006/main" count="1900" uniqueCount="1260">
  <si>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</si>
  <si>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</si>
  <si>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</si>
  <si>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</si>
  <si>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</si>
  <si>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</si>
  <si>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</si>
  <si>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</si>
  <si>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</si>
  <si>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</si>
  <si>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</si>
  <si>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</si>
  <si>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</si>
  <si>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</si>
  <si>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</si>
  <si>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</si>
  <si>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</si>
  <si>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</si>
  <si>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</si>
  <si>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</si>
  <si>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</si>
  <si>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</si>
  <si>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</si>
  <si>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</si>
  <si>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</si>
  <si>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</si>
  <si>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</si>
  <si>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</si>
  <si>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</si>
  <si>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</si>
  <si>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</si>
  <si>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</si>
  <si>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</si>
  <si>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</si>
  <si>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</si>
  <si>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</si>
  <si>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</si>
  <si>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</si>
  <si>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</si>
  <si>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</si>
  <si>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</si>
  <si>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</si>
  <si>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</si>
  <si>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</si>
  <si>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</si>
  <si>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</si>
  <si>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</si>
  <si>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</si>
  <si>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</si>
  <si>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</si>
  <si>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</si>
  <si>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</si>
  <si>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</si>
  <si>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</si>
  <si>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</si>
  <si>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</si>
  <si>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</si>
  <si>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</si>
  <si>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</si>
  <si>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</si>
  <si>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</si>
  <si>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</si>
  <si>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</si>
  <si>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</si>
  <si>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</si>
  <si>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</si>
  <si>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</si>
  <si>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</si>
  <si>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</si>
  <si>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</si>
  <si>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</si>
  <si>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</si>
  <si>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</si>
  <si>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</si>
  <si>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</si>
  <si>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</si>
  <si>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</si>
  <si>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</si>
  <si>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</si>
  <si>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</si>
  <si>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</si>
  <si>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</si>
  <si>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</si>
  <si>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</si>
  <si>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</si>
  <si>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</si>
  <si>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</si>
  <si>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</si>
  <si>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</si>
  <si>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</si>
  <si>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</si>
  <si>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</si>
  <si>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</si>
  <si>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</si>
  <si>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</si>
  <si>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</si>
  <si>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</si>
  <si>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</si>
  <si>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</si>
  <si>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</si>
  <si>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</si>
  <si>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</si>
  <si>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</si>
  <si>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</si>
  <si>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</si>
  <si>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</si>
  <si>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</si>
  <si>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</si>
  <si>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</si>
  <si>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</si>
  <si>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</si>
  <si>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</si>
  <si>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</si>
  <si>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</si>
  <si>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</si>
  <si>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</si>
  <si>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</si>
  <si>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</si>
  <si>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</si>
  <si>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</si>
  <si>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</si>
  <si>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</si>
  <si>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</si>
  <si>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</si>
  <si>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</si>
  <si>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</si>
  <si>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</si>
  <si>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</si>
  <si>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</si>
  <si>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</si>
  <si>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</si>
  <si>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</si>
  <si>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</si>
  <si>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</si>
  <si>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</si>
  <si>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</si>
  <si>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</si>
  <si>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</si>
  <si>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</si>
  <si>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</si>
  <si>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</si>
  <si>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</si>
  <si>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</si>
  <si>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</si>
  <si>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</si>
  <si>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</si>
  <si>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</si>
  <si>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</si>
  <si>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</si>
  <si>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</si>
  <si>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</si>
  <si>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</si>
  <si>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</si>
  <si>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</si>
  <si>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</si>
  <si>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</si>
  <si>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</si>
  <si>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</si>
  <si>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</si>
  <si>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</si>
  <si>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</si>
  <si>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</si>
  <si>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</si>
  <si>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</si>
  <si>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</si>
  <si>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</si>
  <si>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</si>
  <si>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</si>
  <si>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</si>
  <si>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</si>
  <si>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</si>
  <si>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</si>
  <si>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</si>
  <si>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</si>
  <si>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</si>
  <si>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</si>
  <si>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</si>
  <si>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</si>
  <si>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</si>
  <si>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</si>
  <si>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</si>
  <si>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</si>
  <si>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</si>
  <si>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</si>
  <si>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</si>
  <si>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</si>
  <si>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</si>
  <si>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</si>
  <si>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</si>
  <si>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</si>
  <si>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</si>
  <si>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</si>
  <si>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</si>
  <si>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</si>
  <si>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</si>
  <si>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</si>
  <si>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</si>
  <si>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</si>
  <si>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</si>
  <si>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</si>
  <si>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</si>
  <si>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</si>
  <si>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</si>
  <si>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</si>
  <si>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</si>
  <si>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</si>
  <si>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</si>
  <si>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</si>
  <si>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</si>
  <si>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</si>
  <si>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</si>
  <si>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</si>
  <si>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</si>
  <si>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</si>
  <si>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</si>
  <si>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</si>
  <si>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</si>
  <si>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</si>
  <si>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</si>
  <si>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</si>
  <si>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</si>
  <si>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</si>
  <si>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</si>
  <si>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</si>
  <si>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</si>
  <si>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</si>
  <si>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</si>
  <si>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</si>
  <si>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</si>
  <si>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</si>
  <si>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</si>
  <si>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</si>
  <si>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</si>
  <si>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</si>
  <si>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</si>
  <si>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</si>
  <si>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</si>
  <si>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</si>
  <si>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</si>
  <si>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</si>
  <si>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</si>
  <si>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</si>
  <si>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</si>
  <si>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</si>
  <si>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</si>
  <si>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</si>
  <si>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</si>
  <si>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</si>
  <si>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</si>
  <si>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</si>
  <si>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</si>
  <si>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</si>
  <si>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</si>
  <si>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</si>
  <si>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</si>
  <si>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</si>
  <si>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</si>
  <si>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</si>
  <si>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</si>
  <si>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</si>
  <si>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</si>
  <si>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</si>
  <si>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</si>
  <si>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</si>
  <si>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</si>
  <si>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</si>
  <si>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</si>
  <si>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</si>
  <si>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</si>
  <si>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</si>
  <si>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</si>
  <si>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</si>
  <si>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</si>
  <si>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</si>
  <si>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</si>
  <si>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</si>
  <si>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</si>
  <si>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</si>
  <si>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</si>
  <si>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</si>
  <si>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</si>
  <si>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</si>
  <si>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</si>
  <si>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</si>
  <si>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</si>
  <si>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</si>
  <si>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</si>
  <si>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</si>
  <si>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</si>
  <si>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</si>
  <si>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</si>
  <si>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</si>
  <si>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</si>
  <si>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</si>
  <si>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</si>
  <si>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</si>
  <si>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</si>
  <si>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</si>
  <si>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</si>
  <si>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</si>
  <si>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</si>
  <si>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</si>
  <si>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</si>
  <si>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</si>
  <si>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</si>
  <si>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</si>
  <si>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</si>
  <si>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</si>
  <si>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</si>
  <si>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</si>
  <si>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</si>
  <si>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</si>
  <si>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</si>
  <si>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</si>
  <si>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</si>
  <si>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</si>
  <si>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</si>
  <si>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</si>
  <si>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</si>
  <si>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</si>
  <si>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</si>
  <si>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</si>
  <si>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</si>
  <si>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</si>
  <si>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</si>
  <si>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</si>
  <si>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</si>
  <si>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</si>
  <si>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</si>
  <si>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</si>
  <si>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</si>
  <si>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</si>
  <si>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</si>
  <si>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</si>
  <si>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</si>
  <si>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</si>
  <si>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</si>
  <si>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</si>
  <si>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</si>
  <si>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</si>
  <si>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</si>
  <si>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</si>
  <si>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</si>
  <si>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</si>
  <si>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</si>
  <si>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</si>
  <si>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</si>
  <si>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</si>
  <si>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</si>
  <si>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</si>
  <si>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</si>
  <si>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</si>
  <si>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</si>
  <si>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</si>
  <si>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</si>
  <si>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</si>
  <si>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</si>
  <si>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</si>
  <si>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</si>
  <si>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</si>
  <si>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</si>
  <si>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</si>
  <si>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</si>
  <si>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</si>
  <si>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</si>
  <si>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</si>
  <si>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</si>
  <si>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</si>
  <si>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</si>
  <si>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</si>
  <si>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</si>
  <si>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</si>
  <si>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</si>
  <si>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</si>
  <si>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</si>
  <si>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</si>
  <si>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</si>
  <si>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</si>
  <si>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</si>
  <si>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</si>
  <si>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</si>
  <si>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</si>
  <si>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</si>
  <si>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</si>
  <si>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</si>
  <si>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</si>
  <si>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</si>
  <si>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</si>
  <si>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</si>
  <si>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</si>
  <si>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</si>
  <si>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</si>
  <si>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</si>
  <si>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</si>
  <si>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</si>
  <si>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</si>
  <si>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</si>
  <si>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</si>
  <si>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</si>
  <si>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</si>
  <si>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</si>
  <si>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</si>
  <si>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</si>
  <si>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</si>
  <si>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</si>
  <si>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</si>
  <si>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</si>
  <si>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</si>
  <si>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</si>
  <si>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</si>
  <si>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</si>
  <si>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</si>
  <si>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</si>
  <si>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</si>
  <si>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</si>
  <si>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</si>
  <si>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</si>
  <si>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</si>
  <si>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</si>
  <si>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</si>
  <si>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</si>
  <si>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</si>
  <si>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</si>
  <si>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</si>
  <si>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</si>
  <si>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</si>
  <si>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</si>
  <si>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</si>
  <si>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</si>
  <si>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</si>
  <si>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</si>
  <si>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</si>
  <si>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</si>
  <si>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</si>
  <si>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</si>
  <si>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</si>
  <si>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</si>
  <si>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</si>
  <si>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</si>
  <si>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</si>
  <si>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</si>
  <si>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</si>
  <si>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</si>
  <si>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</si>
  <si>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</si>
  <si>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</si>
  <si>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</si>
  <si>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</si>
  <si>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</si>
  <si>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</si>
  <si>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</si>
  <si>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</si>
  <si>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</si>
  <si>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</si>
  <si>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</si>
  <si>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</si>
  <si>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</si>
  <si>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</si>
  <si>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</si>
  <si>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</si>
  <si>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</si>
  <si>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</si>
  <si>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</si>
  <si>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</si>
  <si>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</si>
  <si>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</si>
  <si>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</si>
  <si>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</si>
  <si>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</si>
  <si>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</si>
  <si>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</si>
  <si>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</si>
  <si>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</si>
  <si>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</si>
  <si>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</si>
  <si>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</si>
  <si>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</si>
  <si>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</si>
  <si>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</si>
  <si>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</si>
  <si>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</si>
  <si>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</si>
  <si>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</si>
  <si>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</si>
  <si>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</si>
  <si>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</si>
  <si>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</si>
  <si>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</si>
  <si>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</si>
  <si>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</si>
  <si>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</si>
  <si>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</si>
  <si>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</si>
  <si>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</si>
  <si>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</si>
  <si>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</si>
  <si>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</si>
  <si>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</si>
  <si>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</si>
  <si>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</si>
  <si>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</si>
  <si>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</si>
  <si>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</si>
  <si>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</si>
  <si>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</si>
  <si>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</si>
  <si>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</si>
  <si>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</si>
  <si>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</si>
  <si>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</si>
  <si>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</si>
  <si>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</si>
  <si>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</si>
  <si>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</si>
  <si>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</si>
  <si>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</si>
  <si>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</si>
  <si>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</si>
  <si>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</si>
  <si>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</si>
  <si>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</si>
  <si>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</si>
  <si>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</si>
  <si>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</si>
  <si>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</si>
  <si>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</si>
  <si>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</si>
  <si>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</si>
  <si>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</si>
  <si>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</si>
  <si>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</si>
  <si>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</si>
  <si>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</si>
  <si>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</si>
  <si>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</si>
  <si>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</si>
  <si>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</si>
  <si>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</si>
  <si>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</si>
  <si>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</si>
  <si>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</si>
  <si>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</si>
  <si>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</si>
  <si>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</si>
  <si>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</si>
  <si>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</si>
  <si>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</si>
  <si>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</si>
  <si>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</si>
  <si>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</si>
  <si>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</si>
  <si>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</si>
  <si>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</si>
  <si>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</si>
  <si>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</si>
  <si>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</si>
  <si>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</si>
  <si>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</si>
  <si>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</si>
  <si>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</si>
  <si>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</si>
  <si>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</si>
  <si>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</si>
  <si>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</si>
  <si>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</si>
  <si>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</si>
  <si>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</si>
  <si>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</si>
  <si>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</si>
  <si>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</si>
  <si>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</si>
  <si>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</si>
  <si>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</si>
  <si>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</si>
  <si>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</si>
  <si>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</si>
  <si>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</si>
  <si>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</si>
  <si>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</si>
  <si>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</si>
  <si>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</si>
  <si>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</si>
  <si>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</si>
  <si>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</si>
  <si>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</si>
  <si>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</si>
  <si>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</si>
  <si>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</si>
  <si>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</si>
  <si>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</si>
  <si>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</si>
  <si>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</si>
  <si>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</si>
  <si>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</si>
  <si>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</si>
  <si>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</si>
  <si>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</si>
  <si>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</si>
  <si>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</si>
  <si>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</si>
  <si>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</si>
  <si>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</si>
  <si>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</si>
  <si>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</si>
  <si>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</si>
  <si>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</si>
  <si>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</si>
  <si>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</si>
  <si>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</si>
  <si>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</si>
  <si>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</si>
  <si>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</si>
  <si>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</si>
  <si>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</si>
  <si>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</si>
  <si>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</si>
  <si>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</si>
  <si>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</si>
  <si>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</si>
  <si>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</si>
  <si>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</si>
  <si>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</si>
  <si>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</si>
  <si>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</si>
  <si>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</si>
  <si>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</si>
  <si>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</si>
  <si>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</si>
  <si>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</si>
  <si>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</si>
  <si>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</si>
  <si>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</si>
  <si>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</si>
  <si>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</si>
  <si>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</si>
  <si>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</si>
  <si>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</si>
  <si>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</si>
  <si>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</si>
  <si>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</si>
  <si>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</si>
  <si>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</si>
  <si>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</si>
  <si>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</si>
  <si>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</si>
  <si>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</si>
  <si>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</si>
  <si>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</si>
  <si>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</si>
  <si>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</si>
  <si>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</si>
  <si>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</si>
  <si>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</si>
  <si>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</si>
  <si>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</si>
  <si>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</si>
  <si>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</si>
  <si>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</si>
  <si>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</si>
  <si>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</si>
  <si>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</si>
  <si>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</si>
  <si>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</si>
  <si>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</si>
  <si>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</si>
  <si>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</si>
  <si>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</si>
  <si>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</si>
  <si>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</si>
  <si>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</si>
  <si>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</si>
  <si>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</si>
  <si>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</si>
  <si>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</si>
  <si>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</si>
  <si>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</si>
  <si>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</si>
  <si>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</si>
  <si>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</si>
  <si>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</si>
  <si>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</si>
  <si>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</si>
  <si>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</si>
  <si>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</si>
  <si>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</si>
  <si>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</si>
  <si>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</si>
  <si>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</si>
  <si>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</si>
  <si>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</si>
  <si>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</si>
  <si>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</si>
  <si>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</si>
  <si>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</si>
  <si>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</si>
  <si>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</si>
  <si>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</si>
  <si>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</si>
  <si>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</si>
  <si>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</si>
  <si>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</si>
  <si>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</si>
  <si>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</si>
  <si>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</si>
  <si>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</si>
  <si>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</si>
  <si>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</si>
  <si>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</si>
  <si>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</si>
  <si>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</si>
  <si>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</si>
  <si>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</si>
  <si>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</si>
  <si>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</si>
  <si>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</si>
  <si>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</si>
  <si>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</si>
  <si>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</si>
  <si>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</si>
  <si>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</si>
  <si>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</si>
  <si>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</si>
  <si>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</si>
  <si>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</si>
  <si>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</si>
  <si>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</si>
  <si>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</si>
  <si>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</si>
  <si>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</si>
  <si>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</si>
  <si>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</si>
  <si>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</si>
  <si>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</si>
  <si>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</si>
  <si>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</si>
  <si>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</si>
  <si>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</si>
  <si>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</si>
  <si>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</si>
  <si>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</si>
  <si>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</si>
  <si>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</si>
  <si>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</si>
  <si>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</si>
  <si>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</si>
  <si>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</si>
  <si>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</si>
  <si>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</si>
  <si>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</si>
  <si>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</si>
  <si>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</si>
  <si>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</si>
  <si>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</si>
  <si>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</si>
  <si>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</si>
  <si>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</si>
  <si>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</si>
  <si>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</si>
  <si>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</si>
  <si>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</si>
  <si>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</si>
  <si>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</si>
  <si>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</si>
  <si>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</si>
  <si>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</si>
  <si>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</si>
  <si>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</si>
  <si>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</si>
  <si>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</si>
  <si>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</si>
  <si>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</si>
  <si>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</si>
  <si>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</si>
  <si>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</si>
  <si>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</si>
  <si>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</si>
  <si>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</si>
  <si>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</si>
  <si>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</si>
  <si>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</si>
  <si>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</si>
  <si>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</si>
  <si>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</si>
  <si>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</si>
  <si>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</si>
  <si>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</si>
  <si>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</si>
  <si>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</si>
  <si>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</si>
  <si>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</si>
  <si>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</si>
  <si>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</si>
  <si>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</si>
  <si>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</si>
  <si>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</si>
  <si>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</si>
  <si>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</si>
  <si>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</si>
  <si>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</si>
  <si>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</si>
  <si>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</si>
  <si>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</si>
  <si>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</si>
  <si>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</si>
  <si>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</si>
  <si>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</si>
  <si>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</si>
  <si>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</si>
  <si>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</si>
  <si>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</si>
  <si>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</si>
  <si>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</si>
  <si>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</si>
  <si>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</si>
  <si>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</si>
  <si>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</si>
  <si>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</si>
  <si>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</si>
  <si>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</si>
  <si>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</si>
  <si>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</si>
  <si>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</si>
  <si>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</si>
  <si>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</si>
  <si>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</si>
  <si>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</si>
  <si>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</si>
  <si>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</si>
  <si>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</si>
  <si>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</si>
  <si>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</si>
  <si>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</si>
  <si>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</si>
  <si>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</si>
  <si>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</si>
  <si>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</si>
  <si>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</si>
  <si>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</si>
  <si>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</si>
  <si>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</si>
  <si>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</si>
  <si>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</si>
  <si>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</si>
  <si>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</si>
  <si>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</si>
  <si>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</si>
  <si>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</si>
  <si>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</si>
  <si>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</si>
  <si>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</si>
  <si>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</si>
  <si>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</si>
  <si>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</si>
  <si>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</si>
  <si>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</si>
  <si>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</si>
  <si>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</si>
  <si>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</si>
  <si>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</si>
  <si>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</si>
  <si>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</si>
  <si>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</si>
  <si>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</si>
  <si>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</si>
  <si>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</si>
  <si>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</si>
  <si>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</si>
  <si>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</si>
  <si>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</si>
  <si>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</si>
  <si>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</si>
  <si>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</si>
  <si>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</si>
  <si>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</si>
  <si>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</si>
  <si>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</si>
  <si>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</si>
  <si>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</si>
  <si>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</si>
  <si>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</si>
  <si>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</si>
  <si>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</si>
  <si>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</si>
  <si>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</si>
  <si>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</si>
  <si>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</si>
  <si>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</si>
  <si>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</si>
  <si>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</si>
  <si>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</si>
  <si>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</si>
  <si>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</si>
  <si>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</si>
  <si>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</si>
  <si>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</si>
  <si>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</si>
  <si>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</si>
  <si>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</si>
  <si>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</si>
  <si>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</si>
  <si>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</si>
  <si>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</si>
  <si>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</si>
  <si>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</si>
  <si>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</si>
  <si>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</si>
  <si>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</si>
  <si>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BEVÉTELEK ÖSSZESEN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</si>
  <si>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</si>
  <si>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</si>
  <si>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</si>
  <si>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</si>
  <si>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</si>
  <si>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</si>
  <si>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</si>
  <si>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</si>
  <si>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</si>
  <si>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</si>
  <si>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</si>
  <si>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</si>
  <si>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</si>
  <si>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</si>
  <si>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 xml:space="preserve">Mód. II. </t>
  </si>
  <si>
    <t>Módosított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</si>
  <si>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</si>
  <si>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</si>
  <si>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</si>
  <si>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</si>
  <si>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</si>
  <si>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</si>
  <si>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</si>
  <si>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</si>
  <si>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</si>
  <si>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</si>
  <si>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</si>
  <si>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</si>
  <si>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</si>
  <si>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</si>
  <si>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</si>
  <si>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</si>
  <si>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</si>
  <si>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</si>
  <si>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</si>
  <si>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</si>
  <si>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</si>
  <si>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</si>
  <si>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</si>
  <si>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</si>
  <si>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</si>
  <si>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</si>
  <si>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</si>
  <si>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</si>
  <si>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</si>
  <si>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</si>
  <si>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</si>
  <si>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</si>
  <si>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</si>
  <si>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</si>
  <si>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</si>
  <si>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</si>
  <si>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</si>
  <si>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</si>
  <si>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</si>
  <si>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</si>
  <si>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</si>
  <si>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</si>
  <si>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</si>
  <si>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</si>
  <si>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</si>
  <si>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</si>
  <si>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</si>
  <si>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</si>
  <si>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</si>
  <si>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</si>
  <si>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</si>
  <si>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</si>
  <si>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</si>
  <si>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</si>
  <si>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</si>
  <si>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</si>
  <si>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</si>
  <si>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</si>
  <si>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</si>
  <si>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</si>
  <si>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</si>
  <si>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</si>
  <si>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</si>
  <si>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</si>
  <si>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</si>
  <si>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</si>
  <si>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</si>
  <si>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</si>
  <si>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</si>
  <si>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</si>
  <si>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</si>
  <si>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</si>
  <si>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</si>
  <si>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</si>
  <si>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</si>
  <si>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</si>
  <si>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</si>
  <si>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</si>
  <si>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</si>
  <si>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</si>
  <si>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</si>
  <si>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</si>
  <si>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</si>
  <si>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</si>
  <si>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</si>
  <si>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</si>
  <si>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</si>
  <si>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</si>
  <si>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</si>
  <si>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</si>
  <si>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</si>
  <si>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</si>
  <si>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</si>
  <si>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</si>
  <si>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</si>
  <si>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</si>
  <si>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</si>
  <si>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</si>
  <si>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</si>
  <si>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</si>
  <si>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</si>
  <si>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</si>
  <si>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</si>
  <si>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</si>
  <si>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</si>
  <si>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</si>
  <si>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</si>
  <si>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</si>
  <si>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</si>
  <si>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</si>
  <si>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</si>
  <si>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</si>
  <si>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</si>
  <si>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</si>
  <si>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Fejlesztési hitel</t>
  </si>
  <si>
    <t>Fogorvosi szék lízing</t>
  </si>
  <si>
    <t>Áthúzódó kötelezettségvállalások</t>
  </si>
  <si>
    <t>Összesen</t>
  </si>
  <si>
    <t>Beruházások megnevezése</t>
  </si>
  <si>
    <t>Előirányzat</t>
  </si>
  <si>
    <t>Finanszírozási kiadások, melyből: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</si>
  <si>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</si>
  <si>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</si>
  <si>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</si>
  <si>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</si>
  <si>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</si>
  <si>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</si>
  <si>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</si>
  <si>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</si>
  <si>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</si>
  <si>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Tárgyévet követően fennálló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</si>
  <si>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</si>
  <si>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</si>
  <si>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</si>
  <si>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</si>
  <si>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</si>
  <si>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</si>
  <si>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</si>
  <si>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</si>
  <si>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</si>
  <si>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</si>
  <si>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</si>
  <si>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</si>
  <si>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</si>
  <si>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</si>
  <si>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</si>
  <si>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</si>
  <si>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</si>
  <si>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</si>
  <si>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</si>
  <si>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</si>
  <si>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</si>
  <si>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</si>
  <si>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</si>
  <si>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</si>
  <si>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</si>
  <si>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</si>
  <si>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</si>
  <si>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</si>
  <si>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</si>
  <si>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</si>
  <si>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</si>
  <si>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</si>
  <si>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</si>
  <si>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</si>
  <si>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</si>
  <si>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</si>
  <si>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</si>
  <si>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</si>
  <si>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</si>
  <si>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</si>
  <si>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</si>
  <si>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</si>
  <si>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</si>
  <si>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</si>
  <si>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</si>
  <si>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</si>
  <si>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</si>
  <si>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</si>
  <si>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</si>
  <si>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</si>
  <si>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</si>
  <si>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</si>
  <si>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</si>
  <si>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</si>
  <si>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27-104051</t>
  </si>
  <si>
    <t>gyermekvédelmi pénzbeni ellátások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</si>
  <si>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</si>
  <si>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</si>
  <si>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</si>
  <si>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</si>
  <si>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</si>
  <si>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</si>
  <si>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</si>
  <si>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</si>
  <si>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</si>
  <si>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</si>
  <si>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</si>
  <si>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</si>
  <si>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</si>
  <si>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</si>
  <si>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</si>
  <si>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</si>
  <si>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32-045120</t>
  </si>
  <si>
    <t>útépítés (családsor, kárász)</t>
  </si>
  <si>
    <t>Eltérés</t>
  </si>
  <si>
    <t>Egyéb felhalmozási c átvett pénze.</t>
  </si>
  <si>
    <t>Tárgyévi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</si>
  <si>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</si>
  <si>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</si>
  <si>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</si>
  <si>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</si>
  <si>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</si>
  <si>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</si>
  <si>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</si>
  <si>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</si>
  <si>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</si>
  <si>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</si>
  <si>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</si>
  <si>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</si>
  <si>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</si>
  <si>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</si>
  <si>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</si>
  <si>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</si>
  <si>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</si>
  <si>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</si>
  <si>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</si>
  <si>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</si>
  <si>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</si>
  <si>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</si>
  <si>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</si>
  <si>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</si>
  <si>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</si>
  <si>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</si>
  <si>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</si>
  <si>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</si>
  <si>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</si>
  <si>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</si>
  <si>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</si>
  <si>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</si>
  <si>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</si>
  <si>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</si>
  <si>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</si>
  <si>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</si>
  <si>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</si>
  <si>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</si>
  <si>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</si>
  <si>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</si>
  <si>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</si>
  <si>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</si>
  <si>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</si>
  <si>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</si>
  <si>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</si>
  <si>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</si>
  <si>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</si>
  <si>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</si>
  <si>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</si>
  <si>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DUNASZIGET KÖZSÉG ÖNKORMÁNYZATA, 2019. ÉVI KÖLTSÉGVETÉSE</t>
  </si>
  <si>
    <t>DUNASZIGET KÖZSÉG ÖNKORMÁNYZATA, 2019. Működési-Felhalmozási Mérlege</t>
  </si>
  <si>
    <t>DUNASZIGET KÖZSÉG ÖNKORMÁNYZATA, 2019. ÉVI KÖLTSÉGVETÉSI MÉRLEGE</t>
  </si>
  <si>
    <t>000</t>
  </si>
  <si>
    <t>ebből: késedelmi pótlék (B36)</t>
  </si>
  <si>
    <t>21-082091</t>
  </si>
  <si>
    <t>mórvető fesztivál</t>
  </si>
  <si>
    <t>10-051030</t>
  </si>
  <si>
    <t>LOMTALANITAS</t>
  </si>
  <si>
    <t>falu disznóvágás</t>
  </si>
  <si>
    <t>23-086090</t>
  </si>
  <si>
    <t>téli rezsicsökkentés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</si>
  <si>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</si>
  <si>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</si>
  <si>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</si>
  <si>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</si>
  <si>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</si>
  <si>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</si>
  <si>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</si>
  <si>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</si>
  <si>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</si>
  <si>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</si>
  <si>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</si>
  <si>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konyha</t>
  </si>
  <si>
    <t>külterületi utak</t>
  </si>
  <si>
    <t>strand</t>
  </si>
  <si>
    <t>B811</t>
  </si>
  <si>
    <t>Hosszú lejáratú hitel felvétele</t>
  </si>
  <si>
    <t>Út, autópálya építése (Kárász)</t>
  </si>
  <si>
    <t>pályázat- csónakház</t>
  </si>
  <si>
    <t>pályázat- konyhai eszközök</t>
  </si>
  <si>
    <t>informatikai és egyéb tárgyi eszközök</t>
  </si>
  <si>
    <t>pályázat- strand fejlesztése</t>
  </si>
  <si>
    <t>pályázat- árok, belvízelvezetés</t>
  </si>
  <si>
    <t>pályázat- külterületi utak</t>
  </si>
  <si>
    <t>Kárász utca (külső része)</t>
  </si>
  <si>
    <t>Önkormányzati telkek kialakítása (Fészek utca)</t>
  </si>
  <si>
    <t>2019.12</t>
  </si>
  <si>
    <t>Hosszú lejáratú hitel</t>
  </si>
  <si>
    <t>Felhalmozási támogatások EU-s</t>
  </si>
  <si>
    <t>Tartalék beruházásra</t>
  </si>
  <si>
    <t>K6 + K7 + FAD + árok tartalék</t>
  </si>
  <si>
    <t>Fejlesztési hitel (2015)</t>
  </si>
  <si>
    <t>Fejlesztési hitel (2019 Terv)</t>
  </si>
  <si>
    <t>051030</t>
  </si>
  <si>
    <t>lomtalanítás</t>
  </si>
  <si>
    <t>086090</t>
  </si>
  <si>
    <t>látványdisznóölés</t>
  </si>
  <si>
    <t>107150</t>
  </si>
  <si>
    <t>081091</t>
  </si>
  <si>
    <t>finanszírozási műveletek- pénzmaradvány</t>
  </si>
  <si>
    <t>finanszírozási műveletek- állami megelőlegezés</t>
  </si>
  <si>
    <t>finanszírozási műveletek- hosszú lejáratú hitel törlesztése</t>
  </si>
  <si>
    <t>finanszírozási műveletek- hosszú lejáratú hitel felvétele</t>
  </si>
  <si>
    <t>ÁH belüli megelőlegezés</t>
  </si>
  <si>
    <t>Költségvetési kiadások (K1-K8) (3. számú melléklet)</t>
  </si>
  <si>
    <t>41.</t>
  </si>
  <si>
    <t>42.</t>
  </si>
  <si>
    <t>KIADÁSOK ÖSSZESEN (Költségvetési és Finanszírozási kiadások)</t>
  </si>
  <si>
    <t>33.</t>
  </si>
  <si>
    <t>34.</t>
  </si>
  <si>
    <t>Költségvetési bevételek (B1-B7) (4. számú melléklet)</t>
  </si>
  <si>
    <t>BEVÉTELEK ÖSSZESEN (Költségvetési és Finanszírozási)</t>
  </si>
  <si>
    <t>2018 évi pénzmaradvány levezetése</t>
  </si>
  <si>
    <t>Módosítás1</t>
  </si>
  <si>
    <t>MOD1</t>
  </si>
  <si>
    <t>műfüves pálya</t>
  </si>
  <si>
    <t>könyv, Tündérrózsa</t>
  </si>
  <si>
    <t>tejház</t>
  </si>
  <si>
    <t>OK</t>
  </si>
  <si>
    <t>2019. évi előirányzatok</t>
  </si>
  <si>
    <t>műfüves focipálya</t>
  </si>
  <si>
    <t>Dunasziget könyv, Tündérrózsa felújítás</t>
  </si>
  <si>
    <t>cikolai tejház felújítás</t>
  </si>
  <si>
    <t>Pénzmaradvány, megelőlegezés</t>
  </si>
  <si>
    <t>Módosítás2</t>
  </si>
  <si>
    <t>elszámolás a központi költségvetéssel (pályázatok)</t>
  </si>
  <si>
    <t>önkormányzati vagyon beruházások</t>
  </si>
  <si>
    <t>sz. mell. a 9/2019(VIII.28.) módosító valamint 2/2019.(II.28.) eredeti önkormányzati rendeletekhez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</si>
</sst>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7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sz val="10"/>
      <color theme="0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b/>
      <sz val="10"/>
      <color rgb="FF7030A0"/>
      <name val="Arial CE"/>
      <charset val="238"/>
    </font>
    <font>
      <i/>
      <sz val="10"/>
      <color theme="1"/>
      <name val="Cambria Math"/>
      <family val="1"/>
      <charset val="238"/>
    </font>
    <font>
      <i/>
      <sz val="10"/>
      <color theme="1"/>
      <name val="Arial"/>
      <family val="2"/>
      <charset val="238"/>
    </font>
    <font>
      <sz val="12"/>
      <color theme="0" tint="-0.249977111117893"/>
      <name val="Arial CE"/>
      <charset val="238"/>
    </font>
    <font>
      <sz val="10"/>
      <color theme="0"/>
      <name val="Arial CE"/>
      <charset val="238"/>
    </font>
    <font>
      <i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u/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 CE"/>
      <charset val="238"/>
    </font>
    <font>
      <sz val="12"/>
      <color theme="0"/>
      <name val="Arial CE"/>
      <charset val="238"/>
    </font>
    <font>
      <b/>
      <sz val="10"/>
      <color theme="0"/>
      <name val="Arial CE"/>
    </font>
    <font>
      <sz val="10"/>
      <color theme="0"/>
      <name val="Arial"/>
      <family val="2"/>
      <charset val="238"/>
    </font>
    <font>
      <i/>
      <sz val="10"/>
      <color theme="0"/>
      <name val="Cambria Math"/>
      <family val="1"/>
      <charset val="238"/>
    </font>
    <font>
      <b/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  <font>
      <b/>
      <sz val="10"/>
      <color theme="1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5" fillId="0" borderId="0" applyFont="0" applyFill="0" applyBorder="0" applyAlignment="0" applyProtection="0"/>
    <xf numFmtId="0" fontId="2" fillId="0" borderId="0"/>
    <xf numFmtId="0" fontId="3" fillId="0" borderId="0"/>
    <xf numFmtId="44" fontId="15" fillId="0" borderId="0" applyFont="0" applyFill="0" applyBorder="0" applyAlignment="0" applyProtection="0"/>
    <xf numFmtId="0" fontId="1" fillId="0" borderId="0"/>
    <xf numFmtId="0" fontId="45" fillId="0" borderId="0"/>
    <xf numFmtId="0" fontId="45" fillId="0" borderId="0"/>
  </cellStyleXfs>
  <cellXfs count="280">
    <xf numFmtId="0" fontId="0" fillId="0" borderId="0" xfId="0"/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0" xfId="3"/>
    <xf numFmtId="0" fontId="13" fillId="0" borderId="0" xfId="3" applyFont="1" applyAlignment="1">
      <alignment horizontal="center"/>
    </xf>
    <xf numFmtId="3" fontId="19" fillId="0" borderId="0" xfId="3" applyNumberFormat="1" applyFont="1"/>
    <xf numFmtId="3" fontId="18" fillId="0" borderId="0" xfId="3" applyNumberFormat="1" applyFont="1"/>
    <xf numFmtId="0" fontId="3" fillId="0" borderId="1" xfId="3" applyBorder="1" applyAlignment="1">
      <alignment horizontal="center"/>
    </xf>
    <xf numFmtId="0" fontId="12" fillId="0" borderId="2" xfId="3" applyFont="1" applyBorder="1"/>
    <xf numFmtId="0" fontId="3" fillId="0" borderId="1" xfId="3" applyBorder="1"/>
    <xf numFmtId="3" fontId="3" fillId="0" borderId="1" xfId="3" applyNumberFormat="1" applyBorder="1"/>
    <xf numFmtId="3" fontId="25" fillId="3" borderId="1" xfId="3" applyNumberFormat="1" applyFont="1" applyFill="1" applyBorder="1"/>
    <xf numFmtId="3" fontId="3" fillId="0" borderId="3" xfId="3" applyNumberFormat="1" applyBorder="1"/>
    <xf numFmtId="0" fontId="3" fillId="0" borderId="2" xfId="3" applyBorder="1"/>
    <xf numFmtId="3" fontId="25" fillId="3" borderId="3" xfId="3" applyNumberFormat="1" applyFont="1" applyFill="1" applyBorder="1"/>
    <xf numFmtId="0" fontId="12" fillId="0" borderId="1" xfId="3" applyFont="1" applyBorder="1"/>
    <xf numFmtId="0" fontId="3" fillId="0" borderId="3" xfId="3" applyBorder="1"/>
    <xf numFmtId="0" fontId="7" fillId="0" borderId="4" xfId="3" applyFont="1" applyBorder="1"/>
    <xf numFmtId="0" fontId="7" fillId="0" borderId="5" xfId="3" applyFont="1" applyBorder="1"/>
    <xf numFmtId="3" fontId="26" fillId="3" borderId="5" xfId="3" applyNumberFormat="1" applyFont="1" applyFill="1" applyBorder="1"/>
    <xf numFmtId="3" fontId="26" fillId="3" borderId="6" xfId="3" applyNumberFormat="1" applyFont="1" applyFill="1" applyBorder="1"/>
    <xf numFmtId="3" fontId="18" fillId="4" borderId="1" xfId="3" applyNumberFormat="1" applyFont="1" applyFill="1" applyBorder="1"/>
    <xf numFmtId="0" fontId="12" fillId="0" borderId="4" xfId="3" applyFont="1" applyBorder="1"/>
    <xf numFmtId="0" fontId="12" fillId="0" borderId="5" xfId="3" applyFont="1" applyBorder="1"/>
    <xf numFmtId="3" fontId="25" fillId="3" borderId="5" xfId="3" applyNumberFormat="1" applyFont="1" applyFill="1" applyBorder="1"/>
    <xf numFmtId="3" fontId="25" fillId="3" borderId="6" xfId="3" applyNumberFormat="1" applyFont="1" applyFill="1" applyBorder="1"/>
    <xf numFmtId="3" fontId="28" fillId="0" borderId="0" xfId="3" applyNumberFormat="1" applyFont="1" applyAlignment="1">
      <alignment horizontal="right"/>
    </xf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8" xfId="0" applyBorder="1"/>
    <xf numFmtId="17" fontId="0" fillId="0" borderId="9" xfId="0" quotePrefix="1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10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4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10" fillId="0" borderId="4" xfId="0" applyFont="1" applyBorder="1"/>
    <xf numFmtId="0" fontId="29" fillId="0" borderId="17" xfId="0" applyFont="1" applyBorder="1"/>
    <xf numFmtId="3" fontId="0" fillId="0" borderId="18" xfId="0" applyNumberFormat="1" applyBorder="1"/>
    <xf numFmtId="3" fontId="0" fillId="0" borderId="19" xfId="0" applyNumberForma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31" fillId="0" borderId="8" xfId="0" applyFont="1" applyBorder="1"/>
    <xf numFmtId="0" fontId="30" fillId="0" borderId="2" xfId="0" applyFont="1" applyBorder="1"/>
    <xf numFmtId="3" fontId="30" fillId="0" borderId="3" xfId="0" applyNumberFormat="1" applyFont="1" applyBorder="1"/>
    <xf numFmtId="0" fontId="31" fillId="0" borderId="4" xfId="0" applyFont="1" applyBorder="1"/>
    <xf numFmtId="3" fontId="31" fillId="0" borderId="6" xfId="0" applyNumberFormat="1" applyFont="1" applyBorder="1"/>
    <xf numFmtId="0" fontId="30" fillId="0" borderId="10" xfId="0" applyFont="1" applyBorder="1" applyAlignment="1">
      <alignment horizontal="center"/>
    </xf>
    <xf numFmtId="3" fontId="26" fillId="3" borderId="1" xfId="3" applyNumberFormat="1" applyFont="1" applyFill="1" applyBorder="1"/>
    <xf numFmtId="0" fontId="10" fillId="0" borderId="0" xfId="0" applyFont="1"/>
    <xf numFmtId="0" fontId="34" fillId="0" borderId="0" xfId="3" applyFont="1" applyAlignment="1"/>
    <xf numFmtId="0" fontId="34" fillId="0" borderId="0" xfId="3" applyFont="1" applyAlignment="1">
      <alignment horizontal="left" vertical="center"/>
    </xf>
    <xf numFmtId="49" fontId="34" fillId="0" borderId="0" xfId="3" applyNumberFormat="1" applyFont="1" applyAlignment="1">
      <alignment horizontal="right"/>
    </xf>
    <xf numFmtId="49" fontId="34" fillId="0" borderId="0" xfId="3" applyNumberFormat="1" applyFont="1" applyAlignment="1">
      <alignment horizontal="right" vertical="center"/>
    </xf>
    <xf numFmtId="49" fontId="35" fillId="0" borderId="0" xfId="3" applyNumberFormat="1" applyFont="1" applyAlignment="1">
      <alignment horizontal="right" vertical="center"/>
    </xf>
    <xf numFmtId="0" fontId="35" fillId="0" borderId="0" xfId="3" applyFont="1" applyAlignment="1">
      <alignment horizontal="left" vertical="center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40" fillId="0" borderId="1" xfId="0" applyFont="1" applyBorder="1"/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3" fontId="21" fillId="3" borderId="1" xfId="0" applyNumberFormat="1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horizontal="lef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3" fontId="22" fillId="3" borderId="1" xfId="0" applyNumberFormat="1" applyFont="1" applyFill="1" applyBorder="1" applyAlignment="1">
      <alignment horizontal="right" vertical="top" wrapText="1"/>
    </xf>
    <xf numFmtId="0" fontId="32" fillId="3" borderId="1" xfId="0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 vertical="top" wrapText="1"/>
    </xf>
    <xf numFmtId="3" fontId="41" fillId="3" borderId="1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0" fontId="33" fillId="3" borderId="1" xfId="0" applyFont="1" applyFill="1" applyBorder="1" applyAlignment="1">
      <alignment horizontal="left" vertical="top" wrapText="1"/>
    </xf>
    <xf numFmtId="3" fontId="33" fillId="3" borderId="1" xfId="0" applyNumberFormat="1" applyFont="1" applyFill="1" applyBorder="1" applyAlignment="1">
      <alignment horizontal="right" vertical="top" wrapText="1"/>
    </xf>
    <xf numFmtId="0" fontId="29" fillId="0" borderId="0" xfId="0" applyFont="1"/>
    <xf numFmtId="0" fontId="42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40" fillId="0" borderId="7" xfId="0" applyFont="1" applyBorder="1"/>
    <xf numFmtId="3" fontId="20" fillId="0" borderId="7" xfId="0" applyNumberFormat="1" applyFont="1" applyBorder="1" applyAlignment="1">
      <alignment horizontal="right" vertical="top" wrapText="1"/>
    </xf>
    <xf numFmtId="3" fontId="21" fillId="3" borderId="7" xfId="0" applyNumberFormat="1" applyFont="1" applyFill="1" applyBorder="1" applyAlignment="1">
      <alignment horizontal="right" vertical="top" wrapText="1"/>
    </xf>
    <xf numFmtId="3" fontId="22" fillId="3" borderId="7" xfId="0" applyNumberFormat="1" applyFont="1" applyFill="1" applyBorder="1" applyAlignment="1">
      <alignment horizontal="right" vertical="top" wrapText="1"/>
    </xf>
    <xf numFmtId="3" fontId="41" fillId="3" borderId="7" xfId="0" applyNumberFormat="1" applyFont="1" applyFill="1" applyBorder="1" applyAlignment="1">
      <alignment horizontal="right" vertical="top" wrapText="1"/>
    </xf>
    <xf numFmtId="3" fontId="21" fillId="0" borderId="7" xfId="0" applyNumberFormat="1" applyFont="1" applyBorder="1" applyAlignment="1">
      <alignment horizontal="right" vertical="top" wrapText="1"/>
    </xf>
    <xf numFmtId="3" fontId="20" fillId="3" borderId="7" xfId="0" applyNumberFormat="1" applyFont="1" applyFill="1" applyBorder="1" applyAlignment="1">
      <alignment horizontal="right" vertical="top" wrapText="1"/>
    </xf>
    <xf numFmtId="0" fontId="0" fillId="0" borderId="24" xfId="0" applyBorder="1"/>
    <xf numFmtId="0" fontId="5" fillId="3" borderId="2" xfId="0" applyFont="1" applyFill="1" applyBorder="1" applyAlignment="1">
      <alignment horizontal="center" vertical="top" wrapText="1"/>
    </xf>
    <xf numFmtId="0" fontId="0" fillId="0" borderId="25" xfId="0" applyBorder="1"/>
    <xf numFmtId="0" fontId="0" fillId="0" borderId="3" xfId="0" applyBorder="1"/>
    <xf numFmtId="0" fontId="18" fillId="0" borderId="2" xfId="0" applyFont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33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left" vertical="top" wrapText="1"/>
    </xf>
    <xf numFmtId="3" fontId="17" fillId="3" borderId="5" xfId="0" applyNumberFormat="1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3" fontId="18" fillId="0" borderId="3" xfId="0" applyNumberFormat="1" applyFont="1" applyBorder="1" applyAlignment="1">
      <alignment horizontal="right" vertical="top" wrapText="1"/>
    </xf>
    <xf numFmtId="3" fontId="24" fillId="3" borderId="3" xfId="0" applyNumberFormat="1" applyFont="1" applyFill="1" applyBorder="1" applyAlignment="1">
      <alignment horizontal="right" vertical="top" wrapText="1"/>
    </xf>
    <xf numFmtId="3" fontId="23" fillId="3" borderId="3" xfId="0" applyNumberFormat="1" applyFont="1" applyFill="1" applyBorder="1" applyAlignment="1">
      <alignment horizontal="right" vertical="top" wrapText="1"/>
    </xf>
    <xf numFmtId="3" fontId="24" fillId="3" borderId="6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 vertical="top" wrapText="1"/>
    </xf>
    <xf numFmtId="3" fontId="16" fillId="0" borderId="1" xfId="0" applyNumberFormat="1" applyFont="1" applyBorder="1"/>
    <xf numFmtId="3" fontId="16" fillId="5" borderId="1" xfId="0" applyNumberFormat="1" applyFont="1" applyFill="1" applyBorder="1"/>
    <xf numFmtId="0" fontId="45" fillId="0" borderId="0" xfId="6"/>
    <xf numFmtId="0" fontId="45" fillId="0" borderId="0" xfId="6" applyAlignment="1">
      <alignment horizontal="right" vertical="center"/>
    </xf>
    <xf numFmtId="49" fontId="45" fillId="0" borderId="0" xfId="6" applyNumberFormat="1"/>
    <xf numFmtId="0" fontId="46" fillId="0" borderId="0" xfId="6" applyFont="1"/>
    <xf numFmtId="0" fontId="47" fillId="0" borderId="0" xfId="6" applyFont="1" applyAlignment="1">
      <alignment horizontal="right" vertical="center"/>
    </xf>
    <xf numFmtId="0" fontId="47" fillId="0" borderId="0" xfId="6" applyFont="1"/>
    <xf numFmtId="0" fontId="48" fillId="0" borderId="0" xfId="6" applyFont="1" applyAlignment="1">
      <alignment horizontal="right"/>
    </xf>
    <xf numFmtId="0" fontId="46" fillId="0" borderId="1" xfId="6" applyFont="1" applyBorder="1"/>
    <xf numFmtId="0" fontId="49" fillId="0" borderId="1" xfId="6" applyFont="1" applyBorder="1"/>
    <xf numFmtId="3" fontId="46" fillId="0" borderId="1" xfId="6" applyNumberFormat="1" applyFont="1" applyBorder="1"/>
    <xf numFmtId="0" fontId="44" fillId="0" borderId="1" xfId="7" applyFont="1" applyBorder="1"/>
    <xf numFmtId="0" fontId="44" fillId="0" borderId="1" xfId="7" applyFont="1" applyFill="1" applyBorder="1"/>
    <xf numFmtId="0" fontId="50" fillId="0" borderId="1" xfId="7" applyFont="1" applyFill="1" applyBorder="1"/>
    <xf numFmtId="3" fontId="49" fillId="0" borderId="1" xfId="6" applyNumberFormat="1" applyFont="1" applyBorder="1"/>
    <xf numFmtId="3" fontId="51" fillId="0" borderId="0" xfId="6" applyNumberFormat="1" applyFont="1"/>
    <xf numFmtId="49" fontId="45" fillId="0" borderId="15" xfId="6" applyNumberFormat="1" applyBorder="1"/>
    <xf numFmtId="0" fontId="39" fillId="0" borderId="2" xfId="0" quotePrefix="1" applyFont="1" applyBorder="1"/>
    <xf numFmtId="0" fontId="39" fillId="0" borderId="4" xfId="0" quotePrefix="1" applyFont="1" applyBorder="1"/>
    <xf numFmtId="49" fontId="39" fillId="0" borderId="22" xfId="0" applyNumberFormat="1" applyFont="1" applyBorder="1" applyAlignment="1"/>
    <xf numFmtId="49" fontId="39" fillId="0" borderId="23" xfId="0" applyNumberFormat="1" applyFont="1" applyBorder="1" applyAlignment="1"/>
    <xf numFmtId="49" fontId="45" fillId="0" borderId="26" xfId="6" applyNumberFormat="1" applyBorder="1"/>
    <xf numFmtId="0" fontId="45" fillId="0" borderId="4" xfId="6" applyBorder="1" applyAlignment="1">
      <alignment horizontal="center" vertical="center"/>
    </xf>
    <xf numFmtId="0" fontId="45" fillId="0" borderId="5" xfId="6" applyBorder="1" applyAlignment="1">
      <alignment horizontal="center" vertical="center"/>
    </xf>
    <xf numFmtId="3" fontId="10" fillId="0" borderId="14" xfId="6" applyNumberFormat="1" applyFont="1" applyBorder="1"/>
    <xf numFmtId="3" fontId="10" fillId="0" borderId="2" xfId="6" applyNumberFormat="1" applyFont="1" applyBorder="1"/>
    <xf numFmtId="3" fontId="10" fillId="0" borderId="3" xfId="6" applyNumberFormat="1" applyFont="1" applyBorder="1"/>
    <xf numFmtId="3" fontId="10" fillId="0" borderId="11" xfId="6" applyNumberFormat="1" applyFont="1" applyBorder="1"/>
    <xf numFmtId="3" fontId="10" fillId="0" borderId="13" xfId="6" applyNumberFormat="1" applyFont="1" applyBorder="1"/>
    <xf numFmtId="3" fontId="10" fillId="0" borderId="20" xfId="6" applyNumberFormat="1" applyFont="1" applyBorder="1"/>
    <xf numFmtId="3" fontId="10" fillId="0" borderId="21" xfId="6" applyNumberFormat="1" applyFont="1" applyBorder="1"/>
    <xf numFmtId="0" fontId="39" fillId="0" borderId="14" xfId="0" quotePrefix="1" applyFont="1" applyBorder="1"/>
    <xf numFmtId="49" fontId="39" fillId="0" borderId="26" xfId="0" applyNumberFormat="1" applyFont="1" applyBorder="1" applyAlignment="1"/>
    <xf numFmtId="49" fontId="45" fillId="0" borderId="20" xfId="6" applyNumberFormat="1" applyBorder="1"/>
    <xf numFmtId="49" fontId="45" fillId="0" borderId="21" xfId="6" applyNumberFormat="1" applyBorder="1"/>
    <xf numFmtId="0" fontId="39" fillId="0" borderId="11" xfId="0" quotePrefix="1" applyFont="1" applyBorder="1"/>
    <xf numFmtId="49" fontId="39" fillId="0" borderId="29" xfId="0" applyNumberFormat="1" applyFont="1" applyBorder="1" applyAlignment="1"/>
    <xf numFmtId="0" fontId="53" fillId="0" borderId="0" xfId="6" applyFont="1" applyAlignment="1">
      <alignment horizontal="right" vertical="center"/>
    </xf>
    <xf numFmtId="0" fontId="54" fillId="0" borderId="0" xfId="6" applyFont="1"/>
    <xf numFmtId="0" fontId="55" fillId="0" borderId="0" xfId="0" applyFont="1"/>
    <xf numFmtId="0" fontId="0" fillId="0" borderId="0" xfId="0" applyBorder="1"/>
    <xf numFmtId="0" fontId="29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/>
    <xf numFmtId="0" fontId="56" fillId="0" borderId="0" xfId="0" applyFont="1"/>
    <xf numFmtId="0" fontId="57" fillId="0" borderId="0" xfId="0" applyFont="1"/>
    <xf numFmtId="0" fontId="52" fillId="0" borderId="0" xfId="6" applyFont="1"/>
    <xf numFmtId="3" fontId="52" fillId="0" borderId="0" xfId="6" applyNumberFormat="1" applyFont="1"/>
    <xf numFmtId="0" fontId="58" fillId="0" borderId="0" xfId="0" applyFont="1"/>
    <xf numFmtId="3" fontId="59" fillId="0" borderId="0" xfId="0" applyNumberFormat="1" applyFont="1"/>
    <xf numFmtId="0" fontId="59" fillId="0" borderId="0" xfId="0" applyFont="1"/>
    <xf numFmtId="0" fontId="60" fillId="0" borderId="0" xfId="0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left"/>
    </xf>
    <xf numFmtId="0" fontId="60" fillId="0" borderId="0" xfId="0" quotePrefix="1" applyFont="1" applyAlignment="1">
      <alignment horizontal="center"/>
    </xf>
    <xf numFmtId="0" fontId="60" fillId="0" borderId="0" xfId="0" applyFont="1" applyAlignment="1">
      <alignment horizontal="right"/>
    </xf>
    <xf numFmtId="0" fontId="60" fillId="4" borderId="0" xfId="0" applyFont="1" applyFill="1" applyBorder="1" applyAlignment="1">
      <alignment horizontal="right" vertical="top" wrapText="1"/>
    </xf>
    <xf numFmtId="0" fontId="61" fillId="0" borderId="0" xfId="0" applyFont="1"/>
    <xf numFmtId="0" fontId="62" fillId="0" borderId="0" xfId="0" applyFont="1" applyAlignment="1">
      <alignment horizontal="left" vertical="top" wrapText="1"/>
    </xf>
    <xf numFmtId="3" fontId="62" fillId="0" borderId="0" xfId="0" applyNumberFormat="1" applyFont="1" applyAlignment="1">
      <alignment horizontal="right" vertical="top" wrapText="1"/>
    </xf>
    <xf numFmtId="0" fontId="63" fillId="0" borderId="0" xfId="0" applyFont="1" applyAlignment="1">
      <alignment horizontal="left" vertical="top" wrapText="1"/>
    </xf>
    <xf numFmtId="3" fontId="63" fillId="0" borderId="0" xfId="0" applyNumberFormat="1" applyFont="1" applyAlignment="1">
      <alignment horizontal="right" vertical="top" wrapText="1"/>
    </xf>
    <xf numFmtId="0" fontId="63" fillId="0" borderId="0" xfId="0" applyFont="1"/>
    <xf numFmtId="0" fontId="61" fillId="0" borderId="0" xfId="0" applyFont="1" applyFill="1" applyBorder="1" applyAlignment="1">
      <alignment horizontal="center" vertical="top" wrapText="1"/>
    </xf>
    <xf numFmtId="0" fontId="61" fillId="0" borderId="0" xfId="0" applyFont="1" applyAlignment="1">
      <alignment horizontal="left" vertical="top" wrapText="1"/>
    </xf>
    <xf numFmtId="3" fontId="61" fillId="0" borderId="0" xfId="0" applyNumberFormat="1" applyFont="1" applyAlignment="1">
      <alignment horizontal="right" vertical="top" wrapText="1"/>
    </xf>
    <xf numFmtId="0" fontId="64" fillId="0" borderId="0" xfId="0" applyFont="1"/>
    <xf numFmtId="0" fontId="65" fillId="0" borderId="0" xfId="0" applyFont="1"/>
    <xf numFmtId="3" fontId="65" fillId="0" borderId="0" xfId="0" applyNumberFormat="1" applyFont="1"/>
    <xf numFmtId="0" fontId="66" fillId="0" borderId="0" xfId="6" applyFont="1"/>
    <xf numFmtId="0" fontId="5" fillId="2" borderId="22" xfId="0" applyFont="1" applyFill="1" applyBorder="1" applyAlignment="1">
      <alignment horizontal="center" vertical="top" wrapText="1"/>
    </xf>
    <xf numFmtId="0" fontId="40" fillId="0" borderId="0" xfId="0" applyFont="1"/>
    <xf numFmtId="0" fontId="60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top" wrapText="1"/>
    </xf>
    <xf numFmtId="0" fontId="68" fillId="0" borderId="0" xfId="0" applyFont="1"/>
    <xf numFmtId="0" fontId="69" fillId="0" borderId="0" xfId="0" applyFont="1"/>
    <xf numFmtId="3" fontId="3" fillId="0" borderId="33" xfId="3" applyNumberFormat="1" applyBorder="1"/>
    <xf numFmtId="3" fontId="25" fillId="3" borderId="33" xfId="3" applyNumberFormat="1" applyFont="1" applyFill="1" applyBorder="1"/>
    <xf numFmtId="0" fontId="3" fillId="0" borderId="33" xfId="3" applyBorder="1"/>
    <xf numFmtId="3" fontId="18" fillId="4" borderId="33" xfId="3" applyNumberFormat="1" applyFont="1" applyFill="1" applyBorder="1"/>
    <xf numFmtId="3" fontId="25" fillId="3" borderId="34" xfId="3" applyNumberFormat="1" applyFont="1" applyFill="1" applyBorder="1"/>
    <xf numFmtId="0" fontId="3" fillId="0" borderId="3" xfId="3" applyBorder="1" applyAlignment="1">
      <alignment horizontal="center"/>
    </xf>
    <xf numFmtId="3" fontId="27" fillId="3" borderId="3" xfId="3" applyNumberFormat="1" applyFont="1" applyFill="1" applyBorder="1"/>
    <xf numFmtId="0" fontId="70" fillId="0" borderId="0" xfId="3" applyFont="1"/>
    <xf numFmtId="0" fontId="71" fillId="0" borderId="0" xfId="0" applyFont="1"/>
    <xf numFmtId="0" fontId="72" fillId="0" borderId="5" xfId="6" applyFont="1" applyBorder="1" applyAlignment="1">
      <alignment horizontal="center" vertical="center"/>
    </xf>
    <xf numFmtId="0" fontId="72" fillId="0" borderId="6" xfId="6" applyFont="1" applyBorder="1" applyAlignment="1">
      <alignment horizontal="center" vertical="center"/>
    </xf>
    <xf numFmtId="3" fontId="73" fillId="0" borderId="14" xfId="6" applyNumberFormat="1" applyFont="1" applyBorder="1"/>
    <xf numFmtId="3" fontId="73" fillId="0" borderId="16" xfId="6" applyNumberFormat="1" applyFont="1" applyBorder="1"/>
    <xf numFmtId="3" fontId="73" fillId="0" borderId="2" xfId="6" applyNumberFormat="1" applyFont="1" applyBorder="1"/>
    <xf numFmtId="3" fontId="73" fillId="0" borderId="3" xfId="6" applyNumberFormat="1" applyFont="1" applyBorder="1"/>
    <xf numFmtId="3" fontId="73" fillId="0" borderId="11" xfId="6" applyNumberFormat="1" applyFont="1" applyBorder="1"/>
    <xf numFmtId="3" fontId="73" fillId="0" borderId="13" xfId="6" applyNumberFormat="1" applyFont="1" applyBorder="1"/>
    <xf numFmtId="3" fontId="73" fillId="0" borderId="27" xfId="6" applyNumberFormat="1" applyFont="1" applyBorder="1"/>
    <xf numFmtId="3" fontId="73" fillId="0" borderId="28" xfId="6" applyNumberFormat="1" applyFont="1" applyBorder="1"/>
    <xf numFmtId="3" fontId="73" fillId="0" borderId="20" xfId="6" applyNumberFormat="1" applyFont="1" applyBorder="1"/>
    <xf numFmtId="3" fontId="73" fillId="0" borderId="21" xfId="6" applyNumberFormat="1" applyFont="1" applyBorder="1"/>
    <xf numFmtId="0" fontId="72" fillId="0" borderId="0" xfId="6" applyFont="1"/>
    <xf numFmtId="0" fontId="69" fillId="0" borderId="0" xfId="6" applyFont="1"/>
    <xf numFmtId="3" fontId="3" fillId="0" borderId="0" xfId="3" applyNumberFormat="1"/>
    <xf numFmtId="0" fontId="36" fillId="0" borderId="0" xfId="3" applyFont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 applyAlignment="1">
      <alignment horizontal="center" wrapText="1"/>
    </xf>
    <xf numFmtId="0" fontId="12" fillId="0" borderId="3" xfId="3" applyFont="1" applyBorder="1" applyAlignment="1">
      <alignment horizontal="center" wrapText="1"/>
    </xf>
    <xf numFmtId="0" fontId="3" fillId="0" borderId="8" xfId="3" applyBorder="1" applyAlignment="1">
      <alignment horizontal="center"/>
    </xf>
    <xf numFmtId="0" fontId="3" fillId="0" borderId="2" xfId="3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32" xfId="3" applyFont="1" applyBorder="1" applyAlignment="1">
      <alignment horizontal="center" wrapText="1"/>
    </xf>
    <xf numFmtId="0" fontId="12" fillId="0" borderId="33" xfId="3" applyFont="1" applyBorder="1" applyAlignment="1">
      <alignment horizontal="center" wrapText="1"/>
    </xf>
    <xf numFmtId="0" fontId="39" fillId="0" borderId="1" xfId="0" applyFont="1" applyBorder="1" applyAlignment="1">
      <alignment horizontal="center" textRotation="90" wrapText="1"/>
    </xf>
    <xf numFmtId="0" fontId="43" fillId="3" borderId="8" xfId="0" applyFont="1" applyFill="1" applyBorder="1" applyAlignment="1">
      <alignment horizontal="center" vertical="top" wrapText="1"/>
    </xf>
    <xf numFmtId="0" fontId="29" fillId="3" borderId="9" xfId="0" applyFont="1" applyFill="1" applyBorder="1"/>
    <xf numFmtId="0" fontId="39" fillId="0" borderId="7" xfId="0" applyFont="1" applyBorder="1" applyAlignment="1">
      <alignment horizontal="center" textRotation="90" wrapText="1"/>
    </xf>
    <xf numFmtId="0" fontId="43" fillId="2" borderId="8" xfId="0" applyFont="1" applyFill="1" applyBorder="1" applyAlignment="1">
      <alignment horizontal="center" vertical="top" wrapText="1"/>
    </xf>
    <xf numFmtId="0" fontId="29" fillId="0" borderId="9" xfId="0" applyFont="1" applyBorder="1"/>
    <xf numFmtId="0" fontId="29" fillId="0" borderId="31" xfId="0" applyFont="1" applyBorder="1"/>
    <xf numFmtId="0" fontId="29" fillId="0" borderId="10" xfId="0" applyFont="1" applyBorder="1"/>
    <xf numFmtId="0" fontId="11" fillId="2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0" fillId="0" borderId="31" xfId="0" applyFont="1" applyBorder="1"/>
    <xf numFmtId="0" fontId="10" fillId="0" borderId="10" xfId="0" applyFont="1" applyBorder="1"/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16" fillId="0" borderId="30" xfId="0" applyFont="1" applyBorder="1" applyAlignment="1">
      <alignment horizontal="center"/>
    </xf>
    <xf numFmtId="0" fontId="37" fillId="0" borderId="0" xfId="6" applyFont="1" applyAlignment="1">
      <alignment horizontal="center" wrapText="1"/>
    </xf>
    <xf numFmtId="0" fontId="45" fillId="0" borderId="0" xfId="6" applyAlignment="1">
      <alignment horizontal="center"/>
    </xf>
    <xf numFmtId="0" fontId="45" fillId="0" borderId="8" xfId="6" applyBorder="1" applyAlignment="1">
      <alignment horizontal="center"/>
    </xf>
    <xf numFmtId="0" fontId="45" fillId="0" borderId="9" xfId="6" applyBorder="1" applyAlignment="1">
      <alignment horizontal="center"/>
    </xf>
    <xf numFmtId="0" fontId="72" fillId="0" borderId="9" xfId="6" applyFont="1" applyBorder="1" applyAlignment="1">
      <alignment horizontal="center"/>
    </xf>
    <xf numFmtId="0" fontId="72" fillId="0" borderId="10" xfId="6" applyFont="1" applyBorder="1" applyAlignment="1">
      <alignment horizontal="center"/>
    </xf>
    <xf numFmtId="0" fontId="46" fillId="0" borderId="0" xfId="6" applyFont="1" applyAlignment="1">
      <alignment horizontal="center"/>
    </xf>
  </cellXfs>
  <cellStyles count="8">
    <cellStyle name="Ezres 2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3 2" xfId="7" xr:uid="{00000000-0005-0000-0000-000004000000}"/>
    <cellStyle name="Normál 4" xfId="5" xr:uid="{00000000-0005-0000-0000-000005000000}"/>
    <cellStyle name="Normál 5" xfId="6" xr:uid="{00000000-0005-0000-0000-000006000000}"/>
    <cellStyle name="Pénznem 2" xfId="4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abSelected="1" zoomScaleNormal="100" workbookViewId="0">
      <selection activeCell="C5" sqref="C5"/>
    </sheetView>
  </sheetViews>
  <sheetFormatPr defaultColWidth="2.7109375" defaultRowHeight="12.75" x14ac:dyDescent="0.2"/>
  <cols>
    <col min="1" max="1" width="3.7109375" style="3" bestFit="1" customWidth="1"/>
    <col min="2" max="2" width="6.7109375" style="3" customWidth="1"/>
    <col min="3" max="3" width="45.7109375" style="3" customWidth="1"/>
    <col min="4" max="5" width="12.7109375" style="3" customWidth="1"/>
    <col min="6" max="8" width="0.140625" style="3" customWidth="1"/>
    <col min="9" max="9" width="6.7109375" style="3" customWidth="1"/>
    <col min="10" max="10" width="45.7109375" style="3" customWidth="1"/>
    <col min="11" max="12" width="12.7109375" style="3" customWidth="1"/>
    <col min="13" max="15" width="0.140625" style="3" customWidth="1"/>
    <col min="16" max="16" width="12.7109375" style="3" customWidth="1"/>
    <col min="17" max="16384" width="2.7109375" style="3"/>
  </cols>
  <sheetData>
    <row r="1" spans="1:15" x14ac:dyDescent="0.2">
      <c r="A1" s="226" t="s">
        <v>1250</v>
      </c>
    </row>
    <row r="2" spans="1:15" ht="20.25" x14ac:dyDescent="0.3">
      <c r="B2" s="243" t="s">
        <v>1183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ht="15.9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x14ac:dyDescent="0.4">
      <c r="B4" s="64" t="s">
        <v>1045</v>
      </c>
      <c r="C4" s="62" t="s">
        <v>1259</v>
      </c>
      <c r="D4" s="5"/>
      <c r="E4" s="6"/>
      <c r="F4" s="5"/>
      <c r="G4" s="6"/>
      <c r="J4" s="4"/>
      <c r="K4" s="4"/>
      <c r="L4" s="4"/>
      <c r="O4" s="4"/>
    </row>
    <row r="5" spans="1:15" ht="15.95" customHeight="1" x14ac:dyDescent="0.4">
      <c r="B5" s="4"/>
      <c r="C5" s="4"/>
      <c r="D5" s="4"/>
      <c r="E5" s="4"/>
      <c r="F5" s="4"/>
      <c r="G5" s="4"/>
      <c r="H5" s="4"/>
      <c r="I5" s="4"/>
      <c r="J5" s="4"/>
      <c r="K5" s="26" t="s">
        <v>917</v>
      </c>
      <c r="L5" s="4"/>
      <c r="M5" s="4"/>
      <c r="N5" s="4"/>
      <c r="O5" s="4"/>
    </row>
    <row r="6" spans="1:15" ht="13.5" thickBot="1" x14ac:dyDescent="0.25"/>
    <row r="7" spans="1:15" ht="20.100000000000001" customHeight="1" x14ac:dyDescent="0.2">
      <c r="B7" s="244"/>
      <c r="C7" s="246" t="s">
        <v>918</v>
      </c>
      <c r="D7" s="248" t="s">
        <v>1251</v>
      </c>
      <c r="E7" s="249"/>
      <c r="F7" s="249"/>
      <c r="G7" s="249"/>
      <c r="H7" s="250" t="s">
        <v>919</v>
      </c>
      <c r="I7" s="244"/>
      <c r="J7" s="246" t="s">
        <v>920</v>
      </c>
      <c r="K7" s="248" t="s">
        <v>1251</v>
      </c>
      <c r="L7" s="249"/>
      <c r="M7" s="249"/>
      <c r="N7" s="249"/>
      <c r="O7" s="250" t="s">
        <v>919</v>
      </c>
    </row>
    <row r="8" spans="1:15" ht="20.100000000000001" customHeight="1" x14ac:dyDescent="0.2">
      <c r="B8" s="245"/>
      <c r="C8" s="247"/>
      <c r="D8" s="7" t="s">
        <v>921</v>
      </c>
      <c r="E8" s="7" t="s">
        <v>1245</v>
      </c>
      <c r="F8" s="7" t="s">
        <v>922</v>
      </c>
      <c r="G8" s="7" t="s">
        <v>923</v>
      </c>
      <c r="H8" s="251"/>
      <c r="I8" s="245"/>
      <c r="J8" s="247"/>
      <c r="K8" s="7" t="s">
        <v>921</v>
      </c>
      <c r="L8" s="7" t="s">
        <v>1245</v>
      </c>
      <c r="M8" s="7" t="s">
        <v>922</v>
      </c>
      <c r="N8" s="7" t="s">
        <v>923</v>
      </c>
      <c r="O8" s="251"/>
    </row>
    <row r="9" spans="1:15" ht="20.100000000000001" customHeight="1" x14ac:dyDescent="0.2">
      <c r="B9" s="8" t="s">
        <v>924</v>
      </c>
      <c r="C9" s="9" t="s">
        <v>925</v>
      </c>
      <c r="D9" s="10">
        <f>'04-Kolts-bev'!D13</f>
        <v>62655948</v>
      </c>
      <c r="E9" s="10">
        <f>'04-Kolts-bev'!E13</f>
        <v>66422482</v>
      </c>
      <c r="F9" s="10"/>
      <c r="G9" s="11">
        <f>SUM(E9:F9)</f>
        <v>66422482</v>
      </c>
      <c r="H9" s="12"/>
      <c r="I9" s="13" t="s">
        <v>926</v>
      </c>
      <c r="J9" s="9" t="s">
        <v>927</v>
      </c>
      <c r="K9" s="10">
        <f>'03-Kolts-kiad'!D26</f>
        <v>28340735</v>
      </c>
      <c r="L9" s="10">
        <f>'03-Kolts-kiad'!E26</f>
        <v>30640735</v>
      </c>
      <c r="M9" s="10"/>
      <c r="N9" s="11">
        <f t="shared" ref="N9:N23" si="0">SUM(L9:M9)</f>
        <v>30640735</v>
      </c>
      <c r="O9" s="12"/>
    </row>
    <row r="10" spans="1:15" ht="20.100000000000001" customHeight="1" x14ac:dyDescent="0.2">
      <c r="B10" s="13" t="s">
        <v>928</v>
      </c>
      <c r="C10" s="9" t="s">
        <v>929</v>
      </c>
      <c r="D10" s="10">
        <f>'04-Kolts-bev'!D38</f>
        <v>11560200</v>
      </c>
      <c r="E10" s="10">
        <f>'04-Kolts-bev'!E38</f>
        <v>11560200</v>
      </c>
      <c r="F10" s="10"/>
      <c r="G10" s="11">
        <f>SUM(E10:F10)</f>
        <v>11560200</v>
      </c>
      <c r="H10" s="12"/>
      <c r="I10" s="13" t="s">
        <v>930</v>
      </c>
      <c r="J10" s="9" t="s">
        <v>931</v>
      </c>
      <c r="K10" s="10">
        <f>'03-Kolts-kiad'!D27</f>
        <v>5744012.1050000004</v>
      </c>
      <c r="L10" s="10">
        <f>'03-Kolts-kiad'!E27</f>
        <v>6204012.1050000004</v>
      </c>
      <c r="M10" s="10"/>
      <c r="N10" s="11">
        <f t="shared" si="0"/>
        <v>6204012.1050000004</v>
      </c>
      <c r="O10" s="12"/>
    </row>
    <row r="11" spans="1:15" ht="20.100000000000001" customHeight="1" x14ac:dyDescent="0.2">
      <c r="B11" s="13" t="s">
        <v>932</v>
      </c>
      <c r="C11" s="9" t="s">
        <v>933</v>
      </c>
      <c r="D11" s="11">
        <f>SUM(D9:D10)</f>
        <v>74216148</v>
      </c>
      <c r="E11" s="11">
        <f>SUM(E9:E10)</f>
        <v>77982682</v>
      </c>
      <c r="F11" s="11">
        <f>SUM(F9:F10)</f>
        <v>0</v>
      </c>
      <c r="G11" s="11">
        <f>SUM(G9:G10)</f>
        <v>77982682</v>
      </c>
      <c r="H11" s="14">
        <f>SUM(H9:H10)</f>
        <v>0</v>
      </c>
      <c r="I11" s="13" t="s">
        <v>934</v>
      </c>
      <c r="J11" s="9" t="s">
        <v>935</v>
      </c>
      <c r="K11" s="10">
        <f>'03-Kolts-kiad'!D71</f>
        <v>94881973</v>
      </c>
      <c r="L11" s="10">
        <f>'03-Kolts-kiad'!E71</f>
        <v>98169807</v>
      </c>
      <c r="M11" s="10"/>
      <c r="N11" s="11">
        <f t="shared" si="0"/>
        <v>98169807</v>
      </c>
      <c r="O11" s="12"/>
    </row>
    <row r="12" spans="1:15" ht="20.100000000000001" customHeight="1" x14ac:dyDescent="0.2">
      <c r="B12" s="13" t="s">
        <v>936</v>
      </c>
      <c r="C12" s="9" t="s">
        <v>937</v>
      </c>
      <c r="D12" s="9"/>
      <c r="E12" s="10">
        <v>0</v>
      </c>
      <c r="F12" s="10"/>
      <c r="G12" s="11">
        <f>SUM(E12:F12)</f>
        <v>0</v>
      </c>
      <c r="H12" s="12">
        <v>0</v>
      </c>
      <c r="I12" s="13" t="s">
        <v>938</v>
      </c>
      <c r="J12" s="9" t="s">
        <v>939</v>
      </c>
      <c r="K12" s="10">
        <f>'03-Kolts-kiad'!D131</f>
        <v>3500000</v>
      </c>
      <c r="L12" s="10">
        <f>'03-Kolts-kiad'!E131</f>
        <v>3500000</v>
      </c>
      <c r="M12" s="10"/>
      <c r="N12" s="11">
        <f t="shared" si="0"/>
        <v>3500000</v>
      </c>
      <c r="O12" s="12"/>
    </row>
    <row r="13" spans="1:15" ht="20.100000000000001" customHeight="1" x14ac:dyDescent="0.2">
      <c r="B13" s="13" t="s">
        <v>940</v>
      </c>
      <c r="C13" s="9" t="s">
        <v>941</v>
      </c>
      <c r="D13" s="10">
        <f>'04-Kolts-bev'!D85</f>
        <v>103436196</v>
      </c>
      <c r="E13" s="10">
        <f>'04-Kolts-bev'!E74</f>
        <v>113403487</v>
      </c>
      <c r="F13" s="10"/>
      <c r="G13" s="11">
        <f>SUM(E13:F13)</f>
        <v>113403487</v>
      </c>
      <c r="H13" s="12">
        <v>0</v>
      </c>
      <c r="I13" s="8" t="s">
        <v>942</v>
      </c>
      <c r="J13" s="15" t="s">
        <v>943</v>
      </c>
      <c r="K13" s="9"/>
      <c r="L13" s="10">
        <v>0</v>
      </c>
      <c r="M13" s="10"/>
      <c r="N13" s="11">
        <f t="shared" si="0"/>
        <v>0</v>
      </c>
      <c r="O13" s="12"/>
    </row>
    <row r="14" spans="1:15" ht="20.100000000000001" customHeight="1" x14ac:dyDescent="0.2">
      <c r="B14" s="13" t="s">
        <v>944</v>
      </c>
      <c r="C14" s="9" t="s">
        <v>945</v>
      </c>
      <c r="D14" s="11">
        <f>SUM(D12:D13)</f>
        <v>103436196</v>
      </c>
      <c r="E14" s="11">
        <f>SUM(E12:E13)</f>
        <v>113403487</v>
      </c>
      <c r="F14" s="11">
        <f>SUM(F12:F13)</f>
        <v>0</v>
      </c>
      <c r="G14" s="11">
        <f>SUM(G12:G13)</f>
        <v>113403487</v>
      </c>
      <c r="H14" s="14">
        <f>SUM(H12:H13)</f>
        <v>0</v>
      </c>
      <c r="I14" s="13" t="s">
        <v>946</v>
      </c>
      <c r="J14" s="9" t="s">
        <v>947</v>
      </c>
      <c r="K14" s="10">
        <f>'03-Kolts-kiad'!D161</f>
        <v>4260106</v>
      </c>
      <c r="L14" s="10">
        <f>'03-Kolts-kiad'!E161</f>
        <v>4260106</v>
      </c>
      <c r="M14" s="10"/>
      <c r="N14" s="11">
        <f t="shared" si="0"/>
        <v>4260106</v>
      </c>
      <c r="O14" s="12"/>
    </row>
    <row r="15" spans="1:15" ht="20.100000000000001" customHeight="1" x14ac:dyDescent="0.2">
      <c r="B15" s="13" t="s">
        <v>951</v>
      </c>
      <c r="C15" s="9" t="s">
        <v>948</v>
      </c>
      <c r="D15" s="10">
        <f>'04-Kolts-bev'!D116</f>
        <v>22004329</v>
      </c>
      <c r="E15" s="10">
        <f>'04-Kolts-bev'!E116</f>
        <v>22004329</v>
      </c>
      <c r="F15" s="10"/>
      <c r="G15" s="11">
        <f t="shared" ref="G15:G22" si="1">SUM(E15:F15)</f>
        <v>22004329</v>
      </c>
      <c r="H15" s="12"/>
      <c r="I15" s="13" t="s">
        <v>949</v>
      </c>
      <c r="J15" s="9" t="s">
        <v>950</v>
      </c>
      <c r="K15" s="9"/>
      <c r="L15" s="10">
        <v>0</v>
      </c>
      <c r="M15" s="10"/>
      <c r="N15" s="11">
        <f t="shared" si="0"/>
        <v>0</v>
      </c>
      <c r="O15" s="12"/>
    </row>
    <row r="16" spans="1:15" ht="20.100000000000001" customHeight="1" x14ac:dyDescent="0.2">
      <c r="B16" s="13" t="s">
        <v>951</v>
      </c>
      <c r="C16" s="9" t="s">
        <v>952</v>
      </c>
      <c r="D16" s="10">
        <f>'04-Kolts-bev'!D118</f>
        <v>8286632</v>
      </c>
      <c r="E16" s="10">
        <f>'04-Kolts-bev'!E118</f>
        <v>8286632</v>
      </c>
      <c r="F16" s="10"/>
      <c r="G16" s="11">
        <f t="shared" si="1"/>
        <v>8286632</v>
      </c>
      <c r="H16" s="12"/>
      <c r="I16" s="8" t="s">
        <v>953</v>
      </c>
      <c r="J16" s="9" t="s">
        <v>954</v>
      </c>
      <c r="K16" s="10">
        <f>'03-Kolts-kiad'!D189</f>
        <v>58523000</v>
      </c>
      <c r="L16" s="10">
        <f>'03-Kolts-kiad'!E189</f>
        <v>58523000</v>
      </c>
      <c r="M16" s="10"/>
      <c r="N16" s="11">
        <f t="shared" si="0"/>
        <v>58523000</v>
      </c>
      <c r="O16" s="12"/>
    </row>
    <row r="17" spans="2:15" ht="20.100000000000001" customHeight="1" x14ac:dyDescent="0.2">
      <c r="B17" s="13" t="s">
        <v>951</v>
      </c>
      <c r="C17" s="9" t="s">
        <v>955</v>
      </c>
      <c r="D17" s="10">
        <f>'04-Kolts-bev'!D119</f>
        <v>4629360</v>
      </c>
      <c r="E17" s="10">
        <f>'04-Kolts-bev'!E119</f>
        <v>4629360</v>
      </c>
      <c r="F17" s="10"/>
      <c r="G17" s="11">
        <f t="shared" si="1"/>
        <v>4629360</v>
      </c>
      <c r="H17" s="12"/>
      <c r="I17" s="13" t="s">
        <v>956</v>
      </c>
      <c r="J17" s="9" t="s">
        <v>957</v>
      </c>
      <c r="K17" s="10">
        <f>'03-Kolts-kiad'!D200</f>
        <v>1216990</v>
      </c>
      <c r="L17" s="10">
        <f>'03-Kolts-kiad'!E200</f>
        <v>0</v>
      </c>
      <c r="M17" s="10"/>
      <c r="N17" s="11">
        <f t="shared" si="0"/>
        <v>0</v>
      </c>
      <c r="O17" s="12"/>
    </row>
    <row r="18" spans="2:15" ht="20.100000000000001" customHeight="1" x14ac:dyDescent="0.2">
      <c r="B18" s="13" t="s">
        <v>958</v>
      </c>
      <c r="C18" s="9" t="s">
        <v>959</v>
      </c>
      <c r="D18" s="10">
        <f>'04-Kolts-bev'!D130</f>
        <v>5478103</v>
      </c>
      <c r="E18" s="10">
        <f>'04-Kolts-bev'!E123</f>
        <v>5478103</v>
      </c>
      <c r="F18" s="10"/>
      <c r="G18" s="11">
        <f t="shared" si="1"/>
        <v>5478103</v>
      </c>
      <c r="H18" s="12"/>
      <c r="I18" s="13" t="s">
        <v>960</v>
      </c>
      <c r="J18" s="9" t="s">
        <v>961</v>
      </c>
      <c r="K18" s="11">
        <f>SUM(K13:K17)</f>
        <v>64000096</v>
      </c>
      <c r="L18" s="11">
        <f>SUM(L13:L17)</f>
        <v>62783106</v>
      </c>
      <c r="M18" s="11">
        <f>SUM(M13:M17)</f>
        <v>0</v>
      </c>
      <c r="N18" s="11">
        <f t="shared" si="0"/>
        <v>62783106</v>
      </c>
      <c r="O18" s="14">
        <f>SUM(O13:O17)</f>
        <v>0</v>
      </c>
    </row>
    <row r="19" spans="2:15" ht="20.100000000000001" customHeight="1" x14ac:dyDescent="0.2">
      <c r="B19" s="13" t="s">
        <v>962</v>
      </c>
      <c r="C19" s="9" t="s">
        <v>963</v>
      </c>
      <c r="D19" s="10">
        <f>'04-Kolts-bev'!D153</f>
        <v>6299505</v>
      </c>
      <c r="E19" s="10">
        <f>'04-Kolts-bev'!E151</f>
        <v>6299505</v>
      </c>
      <c r="F19" s="10"/>
      <c r="G19" s="11">
        <f t="shared" si="1"/>
        <v>6299505</v>
      </c>
      <c r="H19" s="12"/>
      <c r="I19" s="13" t="s">
        <v>964</v>
      </c>
      <c r="J19" s="9" t="s">
        <v>965</v>
      </c>
      <c r="K19" s="10">
        <f>'03-Kolts-kiad'!D210</f>
        <v>37792985</v>
      </c>
      <c r="L19" s="10">
        <f>'03-Kolts-kiad'!E210</f>
        <v>41163912</v>
      </c>
      <c r="M19" s="10"/>
      <c r="N19" s="11">
        <f t="shared" si="0"/>
        <v>41163912</v>
      </c>
      <c r="O19" s="12"/>
    </row>
    <row r="20" spans="2:15" ht="20.100000000000001" customHeight="1" x14ac:dyDescent="0.2">
      <c r="B20" s="13" t="s">
        <v>966</v>
      </c>
      <c r="C20" s="9" t="s">
        <v>967</v>
      </c>
      <c r="D20" s="10">
        <f>'04-Kolts-bev'!D164</f>
        <v>1265050</v>
      </c>
      <c r="E20" s="10">
        <f>'04-Kolts-bev'!E156</f>
        <v>1265050</v>
      </c>
      <c r="F20" s="10"/>
      <c r="G20" s="11">
        <f t="shared" si="1"/>
        <v>1265050</v>
      </c>
      <c r="H20" s="12"/>
      <c r="I20" s="13" t="s">
        <v>968</v>
      </c>
      <c r="J20" s="9" t="s">
        <v>969</v>
      </c>
      <c r="K20" s="10">
        <f>'03-Kolts-kiad'!D215</f>
        <v>285914643</v>
      </c>
      <c r="L20" s="10">
        <f>'03-Kolts-kiad'!E215</f>
        <v>297528753</v>
      </c>
      <c r="M20" s="10"/>
      <c r="N20" s="11">
        <f t="shared" si="0"/>
        <v>297528753</v>
      </c>
      <c r="O20" s="12"/>
    </row>
    <row r="21" spans="2:15" ht="20.100000000000001" customHeight="1" x14ac:dyDescent="0.2">
      <c r="B21" s="13" t="s">
        <v>1165</v>
      </c>
      <c r="C21" s="9" t="s">
        <v>1166</v>
      </c>
      <c r="D21" s="10">
        <f>'04-Kolts-bev'!D175</f>
        <v>40957</v>
      </c>
      <c r="E21" s="10">
        <f>'04-Kolts-bev'!E175</f>
        <v>40957</v>
      </c>
      <c r="F21" s="10"/>
      <c r="G21" s="11">
        <f t="shared" si="1"/>
        <v>40957</v>
      </c>
      <c r="H21" s="12"/>
      <c r="I21" s="8" t="s">
        <v>970</v>
      </c>
      <c r="J21" s="15" t="s">
        <v>971</v>
      </c>
      <c r="K21" s="10">
        <f>'03-Kolts-kiad'!D239</f>
        <v>0</v>
      </c>
      <c r="L21" s="10">
        <f>'03-Kolts-kiad'!E239</f>
        <v>1216900</v>
      </c>
      <c r="M21" s="10"/>
      <c r="N21" s="11">
        <f t="shared" si="0"/>
        <v>1216900</v>
      </c>
      <c r="O21" s="12"/>
    </row>
    <row r="22" spans="2:15" ht="20.100000000000001" customHeight="1" x14ac:dyDescent="0.2">
      <c r="B22" s="13"/>
      <c r="C22" s="9"/>
      <c r="D22" s="9"/>
      <c r="E22" s="10">
        <v>0</v>
      </c>
      <c r="F22" s="10"/>
      <c r="G22" s="11">
        <f t="shared" si="1"/>
        <v>0</v>
      </c>
      <c r="H22" s="12"/>
      <c r="I22" s="8" t="s">
        <v>972</v>
      </c>
      <c r="J22" s="15" t="s">
        <v>975</v>
      </c>
      <c r="K22" s="10">
        <f>'03-Kolts-kiad'!D266</f>
        <v>800000</v>
      </c>
      <c r="L22" s="10">
        <f>'03-Kolts-kiad'!E266</f>
        <v>800000</v>
      </c>
      <c r="M22" s="10"/>
      <c r="N22" s="11">
        <f t="shared" si="0"/>
        <v>800000</v>
      </c>
      <c r="O22" s="12"/>
    </row>
    <row r="23" spans="2:15" ht="20.100000000000001" customHeight="1" x14ac:dyDescent="0.2">
      <c r="B23" s="13" t="s">
        <v>973</v>
      </c>
      <c r="C23" s="9" t="s">
        <v>974</v>
      </c>
      <c r="D23" s="11">
        <f>SUM(D15:D22)</f>
        <v>48003936</v>
      </c>
      <c r="E23" s="11">
        <f>SUM(E15:E22)</f>
        <v>48003936</v>
      </c>
      <c r="F23" s="11">
        <f>SUM(F15:F22)</f>
        <v>0</v>
      </c>
      <c r="G23" s="11">
        <f>SUM(G15:G22)</f>
        <v>48003936</v>
      </c>
      <c r="H23" s="14">
        <f>SUM(H15:H22)</f>
        <v>0</v>
      </c>
      <c r="I23" s="8"/>
      <c r="J23" s="15"/>
      <c r="K23" s="9"/>
      <c r="L23" s="10"/>
      <c r="M23" s="10"/>
      <c r="N23" s="11">
        <f t="shared" si="0"/>
        <v>0</v>
      </c>
      <c r="O23" s="12"/>
    </row>
    <row r="24" spans="2:15" ht="20.100000000000001" customHeight="1" x14ac:dyDescent="0.2">
      <c r="B24" s="13" t="s">
        <v>976</v>
      </c>
      <c r="C24" s="9" t="s">
        <v>977</v>
      </c>
      <c r="D24" s="10">
        <f>'04-Kolts-bev'!D227</f>
        <v>11279060</v>
      </c>
      <c r="E24" s="10">
        <f>'04-Kolts-bev'!E227</f>
        <v>11279060</v>
      </c>
      <c r="F24" s="10"/>
      <c r="G24" s="11">
        <f>SUM(E24:F24)</f>
        <v>11279060</v>
      </c>
      <c r="H24" s="12"/>
      <c r="I24" s="13" t="s">
        <v>978</v>
      </c>
      <c r="J24" s="9" t="s">
        <v>979</v>
      </c>
      <c r="K24" s="11">
        <f>SUM(K21:K23)</f>
        <v>800000</v>
      </c>
      <c r="L24" s="11">
        <f>SUM(L21:L23)</f>
        <v>2016900</v>
      </c>
      <c r="M24" s="11">
        <f>SUM(M21:M23)</f>
        <v>0</v>
      </c>
      <c r="N24" s="11">
        <f>SUM(N21:N23)</f>
        <v>2016900</v>
      </c>
      <c r="O24" s="14">
        <f>SUM(O21:O23)</f>
        <v>0</v>
      </c>
    </row>
    <row r="25" spans="2:15" ht="20.100000000000001" customHeight="1" x14ac:dyDescent="0.2">
      <c r="B25" s="13" t="s">
        <v>980</v>
      </c>
      <c r="C25" s="9" t="s">
        <v>981</v>
      </c>
      <c r="D25" s="10">
        <f>'04-Kolts-bev'!D236</f>
        <v>11023622</v>
      </c>
      <c r="E25" s="10">
        <f>'04-Kolts-bev'!E236</f>
        <v>11023622</v>
      </c>
      <c r="F25" s="10"/>
      <c r="G25" s="11">
        <f>SUM(E25:F25)</f>
        <v>11023622</v>
      </c>
      <c r="H25" s="12"/>
      <c r="I25" s="13"/>
      <c r="J25" s="9"/>
      <c r="K25" s="9"/>
      <c r="L25" s="9"/>
      <c r="M25" s="9"/>
      <c r="N25" s="9"/>
      <c r="O25" s="16"/>
    </row>
    <row r="26" spans="2:15" ht="20.100000000000001" customHeight="1" x14ac:dyDescent="0.2">
      <c r="B26" s="8" t="s">
        <v>982</v>
      </c>
      <c r="C26" s="9" t="s">
        <v>983</v>
      </c>
      <c r="D26" s="9"/>
      <c r="E26" s="10">
        <v>0</v>
      </c>
      <c r="F26" s="10"/>
      <c r="G26" s="11">
        <f>SUM(E26:F26)</f>
        <v>0</v>
      </c>
      <c r="H26" s="12"/>
      <c r="I26" s="13"/>
      <c r="J26" s="9"/>
      <c r="K26" s="9"/>
      <c r="L26" s="10"/>
      <c r="M26" s="10"/>
      <c r="N26" s="10"/>
      <c r="O26" s="12"/>
    </row>
    <row r="27" spans="2:15" ht="20.100000000000001" customHeight="1" x14ac:dyDescent="0.2">
      <c r="B27" s="8" t="s">
        <v>982</v>
      </c>
      <c r="C27" s="15" t="s">
        <v>983</v>
      </c>
      <c r="D27" s="9"/>
      <c r="E27" s="10">
        <v>0</v>
      </c>
      <c r="F27" s="10"/>
      <c r="G27" s="11">
        <f>SUM(E27:F27)</f>
        <v>0</v>
      </c>
      <c r="H27" s="12"/>
      <c r="I27" s="13"/>
      <c r="J27" s="9"/>
      <c r="K27" s="9"/>
      <c r="L27" s="10"/>
      <c r="M27" s="10"/>
      <c r="N27" s="10"/>
      <c r="O27" s="12"/>
    </row>
    <row r="28" spans="2:15" ht="20.100000000000001" customHeight="1" x14ac:dyDescent="0.2">
      <c r="B28" s="13" t="s">
        <v>984</v>
      </c>
      <c r="C28" s="9" t="s">
        <v>985</v>
      </c>
      <c r="D28" s="11">
        <f>SUM(D26:D27)</f>
        <v>0</v>
      </c>
      <c r="E28" s="11">
        <f>SUM(E26:E27)</f>
        <v>0</v>
      </c>
      <c r="F28" s="11">
        <f>SUM(F26:F27)</f>
        <v>0</v>
      </c>
      <c r="G28" s="11">
        <f>SUM(G26:G27)</f>
        <v>0</v>
      </c>
      <c r="H28" s="14">
        <f>SUM(H26:H27)</f>
        <v>0</v>
      </c>
      <c r="I28" s="13"/>
      <c r="J28" s="9"/>
      <c r="K28" s="9"/>
      <c r="L28" s="10"/>
      <c r="M28" s="10"/>
      <c r="N28" s="10"/>
      <c r="O28" s="12"/>
    </row>
    <row r="29" spans="2:15" ht="20.100000000000001" customHeight="1" x14ac:dyDescent="0.2">
      <c r="B29" s="13" t="s">
        <v>986</v>
      </c>
      <c r="C29" s="9" t="s">
        <v>987</v>
      </c>
      <c r="D29" s="9"/>
      <c r="E29" s="10">
        <v>0</v>
      </c>
      <c r="F29" s="10"/>
      <c r="G29" s="11">
        <f>SUM(E29:F29)</f>
        <v>0</v>
      </c>
      <c r="H29" s="12"/>
      <c r="I29" s="13"/>
      <c r="J29" s="9"/>
      <c r="K29" s="9"/>
      <c r="L29" s="10"/>
      <c r="M29" s="10"/>
      <c r="N29" s="10"/>
      <c r="O29" s="12"/>
    </row>
    <row r="30" spans="2:15" ht="20.100000000000001" customHeight="1" x14ac:dyDescent="0.2">
      <c r="B30" s="8" t="s">
        <v>988</v>
      </c>
      <c r="C30" s="9" t="s">
        <v>989</v>
      </c>
      <c r="D30" s="10">
        <f>'04-Kolts-bev'!D276</f>
        <v>7300000</v>
      </c>
      <c r="E30" s="10">
        <f>'04-Kolts-bev'!E276</f>
        <v>7300000</v>
      </c>
      <c r="F30" s="10"/>
      <c r="G30" s="11">
        <f>SUM(E30:F30)</f>
        <v>7300000</v>
      </c>
      <c r="H30" s="12"/>
      <c r="I30" s="13"/>
      <c r="J30" s="9" t="s">
        <v>990</v>
      </c>
      <c r="K30" s="60">
        <f>K9+K10+K11+K12+K18+K19+K20+K24</f>
        <v>520974444.10500002</v>
      </c>
      <c r="L30" s="60">
        <f>L9+L10+L11+L12+L18+L19+L20+L24</f>
        <v>542007225.10500002</v>
      </c>
      <c r="M30" s="11">
        <f>M9+M10+M11+M12+M18+M19+M20+M24</f>
        <v>0</v>
      </c>
      <c r="N30" s="11">
        <f>N9+N10+N11+N12+N18+N19+N20+N24</f>
        <v>542007225.10500002</v>
      </c>
      <c r="O30" s="14">
        <f>O9+O10+O11+O12+O18+O19+O20+O24</f>
        <v>0</v>
      </c>
    </row>
    <row r="31" spans="2:15" ht="20.100000000000001" customHeight="1" x14ac:dyDescent="0.2">
      <c r="B31" s="13" t="s">
        <v>991</v>
      </c>
      <c r="C31" s="9" t="s">
        <v>992</v>
      </c>
      <c r="D31" s="11">
        <f>SUM(D29:D30)</f>
        <v>7300000</v>
      </c>
      <c r="E31" s="11">
        <f>SUM(E29:E30)</f>
        <v>7300000</v>
      </c>
      <c r="F31" s="11">
        <f>SUM(F29:F30)</f>
        <v>0</v>
      </c>
      <c r="G31" s="11">
        <f>SUM(G29:G30)</f>
        <v>7300000</v>
      </c>
      <c r="H31" s="14">
        <f>SUM(H29:H30)</f>
        <v>0</v>
      </c>
      <c r="I31" s="13"/>
      <c r="J31" s="9"/>
      <c r="K31" s="9"/>
      <c r="L31" s="10"/>
      <c r="M31" s="10"/>
      <c r="N31" s="10"/>
      <c r="O31" s="12"/>
    </row>
    <row r="32" spans="2:15" ht="20.100000000000001" customHeight="1" x14ac:dyDescent="0.2">
      <c r="B32" s="13"/>
      <c r="C32" s="9" t="s">
        <v>993</v>
      </c>
      <c r="D32" s="60">
        <f>D31+D28+D23+D14+D11+D25+D24</f>
        <v>255258962</v>
      </c>
      <c r="E32" s="60">
        <f>E31+E28+E23+E14+E11+E25+E24</f>
        <v>268992787</v>
      </c>
      <c r="F32" s="11">
        <f>F31+F28+F23+F14+F11+F25+F24</f>
        <v>0</v>
      </c>
      <c r="G32" s="11">
        <f>G31+G28+G23+G14+G11+G25+G24</f>
        <v>268992787</v>
      </c>
      <c r="H32" s="14">
        <f>H31+H28+H23+H14+H11+H25+H24</f>
        <v>0</v>
      </c>
      <c r="I32" s="8" t="s">
        <v>994</v>
      </c>
      <c r="J32" s="15" t="s">
        <v>995</v>
      </c>
      <c r="K32" s="10">
        <f>'05-Fin-kiad'!D12</f>
        <v>3094300</v>
      </c>
      <c r="L32" s="10">
        <f>'05-Fin-kiad'!E7</f>
        <v>3094300</v>
      </c>
      <c r="M32" s="10"/>
      <c r="N32" s="11">
        <f>SUM(L32:M32)</f>
        <v>3094300</v>
      </c>
      <c r="O32" s="12"/>
    </row>
    <row r="33" spans="2:15" ht="20.100000000000001" customHeight="1" x14ac:dyDescent="0.2">
      <c r="B33" s="13" t="s">
        <v>1207</v>
      </c>
      <c r="C33" s="9" t="s">
        <v>1208</v>
      </c>
      <c r="D33" s="10">
        <f>'06-Fin-bev'!D10</f>
        <v>24156510</v>
      </c>
      <c r="E33" s="10">
        <f>'06-Fin-bev'!E10</f>
        <v>31455466</v>
      </c>
      <c r="F33" s="10"/>
      <c r="G33" s="11">
        <f>SUM(E33:F33)</f>
        <v>31455466</v>
      </c>
      <c r="H33" s="12"/>
      <c r="I33" s="8" t="s">
        <v>996</v>
      </c>
      <c r="J33" s="15" t="s">
        <v>997</v>
      </c>
      <c r="K33" s="9"/>
      <c r="L33" s="10">
        <v>0</v>
      </c>
      <c r="M33" s="10"/>
      <c r="N33" s="11">
        <f>SUM(L33:M33)</f>
        <v>0</v>
      </c>
      <c r="O33" s="12"/>
    </row>
    <row r="34" spans="2:15" ht="20.100000000000001" customHeight="1" x14ac:dyDescent="0.2">
      <c r="B34" s="13" t="s">
        <v>998</v>
      </c>
      <c r="C34" s="9" t="s">
        <v>999</v>
      </c>
      <c r="D34" s="10">
        <f>'06-Fin-bev'!D20</f>
        <v>247159510</v>
      </c>
      <c r="E34" s="10">
        <f>'06-Fin-bev'!E20</f>
        <v>247159510</v>
      </c>
      <c r="F34" s="10"/>
      <c r="G34" s="11">
        <f>SUM(E34:F34)</f>
        <v>247159510</v>
      </c>
      <c r="H34" s="12"/>
      <c r="I34" s="8" t="s">
        <v>1000</v>
      </c>
      <c r="J34" s="15" t="s">
        <v>1001</v>
      </c>
      <c r="K34" s="10">
        <f>'05-Fin-kiad'!D27</f>
        <v>2506238</v>
      </c>
      <c r="L34" s="10">
        <f>'05-Fin-kiad'!E27</f>
        <v>2773984</v>
      </c>
      <c r="M34" s="10"/>
      <c r="N34" s="11">
        <f>SUM(L34:M34)</f>
        <v>2773984</v>
      </c>
      <c r="O34" s="12"/>
    </row>
    <row r="35" spans="2:15" ht="20.100000000000001" customHeight="1" x14ac:dyDescent="0.2">
      <c r="B35" s="8" t="s">
        <v>1002</v>
      </c>
      <c r="C35" s="9" t="s">
        <v>1003</v>
      </c>
      <c r="D35" s="9"/>
      <c r="E35" s="10">
        <f>'06-Fin-bev'!E21</f>
        <v>267746</v>
      </c>
      <c r="F35" s="10"/>
      <c r="G35" s="11">
        <f>SUM(E35:F35)</f>
        <v>267746</v>
      </c>
      <c r="H35" s="12"/>
      <c r="I35" s="8" t="s">
        <v>1004</v>
      </c>
      <c r="J35" s="9" t="s">
        <v>1005</v>
      </c>
      <c r="K35" s="9"/>
      <c r="L35" s="10">
        <f>'05-Fin-kiad'!E30</f>
        <v>0</v>
      </c>
      <c r="M35" s="10"/>
      <c r="N35" s="11">
        <f>SUM(L35:M35)</f>
        <v>0</v>
      </c>
      <c r="O35" s="12"/>
    </row>
    <row r="36" spans="2:15" ht="20.100000000000001" customHeight="1" x14ac:dyDescent="0.2">
      <c r="B36" s="8" t="s">
        <v>1006</v>
      </c>
      <c r="C36" s="15" t="s">
        <v>1007</v>
      </c>
      <c r="D36" s="10">
        <f>SUM(D33:D35)</f>
        <v>271316020</v>
      </c>
      <c r="E36" s="10">
        <f>SUM(E33:E35)</f>
        <v>278882722</v>
      </c>
      <c r="F36" s="10">
        <f>SUM(F34:F35)</f>
        <v>0</v>
      </c>
      <c r="G36" s="11">
        <f>SUM(E36:F36)</f>
        <v>278882722</v>
      </c>
      <c r="H36" s="12"/>
      <c r="I36" s="8" t="s">
        <v>1008</v>
      </c>
      <c r="J36" s="15" t="s">
        <v>1009</v>
      </c>
      <c r="K36" s="11">
        <f>SUM(K32:K35)</f>
        <v>5600538</v>
      </c>
      <c r="L36" s="11">
        <f>SUM(L32:L35)</f>
        <v>5868284</v>
      </c>
      <c r="M36" s="11">
        <f>SUM(M32:M35)</f>
        <v>0</v>
      </c>
      <c r="N36" s="11">
        <f>SUM(L36:M36)</f>
        <v>5868284</v>
      </c>
      <c r="O36" s="14">
        <f>SUM(O32:O35)</f>
        <v>0</v>
      </c>
    </row>
    <row r="37" spans="2:15" ht="20.100000000000001" customHeight="1" thickBot="1" x14ac:dyDescent="0.25">
      <c r="B37" s="17" t="s">
        <v>1010</v>
      </c>
      <c r="C37" s="18" t="s">
        <v>907</v>
      </c>
      <c r="D37" s="19">
        <f>D32+D36</f>
        <v>526574982</v>
      </c>
      <c r="E37" s="19">
        <f>E32+E36</f>
        <v>547875509</v>
      </c>
      <c r="F37" s="19">
        <f>F32+F36</f>
        <v>0</v>
      </c>
      <c r="G37" s="19">
        <f>G32+G36</f>
        <v>547875509</v>
      </c>
      <c r="H37" s="20">
        <f>H32+H36</f>
        <v>0</v>
      </c>
      <c r="I37" s="17" t="s">
        <v>1011</v>
      </c>
      <c r="J37" s="18" t="s">
        <v>908</v>
      </c>
      <c r="K37" s="19">
        <f>SUM(K30,K36)</f>
        <v>526574982.10500002</v>
      </c>
      <c r="L37" s="19">
        <f>SUM(L30,L36)</f>
        <v>547875509.10500002</v>
      </c>
      <c r="M37" s="19">
        <f>SUM(M30,M36)</f>
        <v>0</v>
      </c>
      <c r="N37" s="19">
        <f>SUM(N30,N36)</f>
        <v>547875509.10500002</v>
      </c>
      <c r="O37" s="20">
        <f>SUM(O30,O36)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3"/>
  <sheetViews>
    <sheetView zoomScaleNormal="100" workbookViewId="0">
      <selection activeCell="C40" sqref="C40"/>
    </sheetView>
  </sheetViews>
  <sheetFormatPr defaultColWidth="2.7109375" defaultRowHeight="15.95" customHeight="1" x14ac:dyDescent="0.2"/>
  <cols>
    <col min="1" max="1" width="3.7109375" style="139" bestFit="1" customWidth="1"/>
    <col min="2" max="2" width="7.7109375" style="139" bestFit="1" customWidth="1"/>
    <col min="3" max="3" width="55.7109375" style="139" customWidth="1"/>
    <col min="4" max="7" width="12.7109375" style="139" customWidth="1"/>
    <col min="8" max="9" width="0.140625" style="139" customWidth="1"/>
    <col min="10" max="10" width="12.7109375" style="139" customWidth="1"/>
    <col min="11" max="11" width="12.7109375" style="189" customWidth="1"/>
    <col min="12" max="13" width="2.7109375" style="189"/>
    <col min="14" max="15" width="12.7109375" style="189" customWidth="1"/>
    <col min="16" max="16384" width="2.7109375" style="139"/>
  </cols>
  <sheetData>
    <row r="1" spans="1:15" ht="39.75" customHeight="1" x14ac:dyDescent="0.25">
      <c r="A1" s="241" t="s">
        <v>1250</v>
      </c>
      <c r="B1" s="273" t="str">
        <f>'06-Fin-bev'!C1</f>
        <v>DUNASZIGET KÖZSÉG ÖNKORMÁNYZATA, 2019. ÉVI KÖLTSÉGVETÉSE</v>
      </c>
      <c r="C1" s="273"/>
      <c r="D1" s="273"/>
      <c r="E1" s="273"/>
      <c r="F1" s="273"/>
      <c r="G1" s="273"/>
      <c r="H1" s="273"/>
    </row>
    <row r="2" spans="1:15" ht="15.95" customHeight="1" x14ac:dyDescent="0.2">
      <c r="B2" s="274" t="s">
        <v>1132</v>
      </c>
      <c r="C2" s="274"/>
      <c r="D2" s="274"/>
      <c r="E2" s="274"/>
      <c r="F2" s="274"/>
      <c r="G2" s="274"/>
      <c r="H2" s="274"/>
    </row>
    <row r="4" spans="1:15" ht="15.95" customHeight="1" thickBot="1" x14ac:dyDescent="0.25">
      <c r="B4" s="175" t="s">
        <v>1133</v>
      </c>
      <c r="C4" s="176" t="str">
        <f>'01-Ktgv-Mrlg'!C4</f>
        <v>sz. mell. a 9/2019(VIII.28.) módosító valamint 2/2019.(II.28.) eredeti önkormányzati rendeletekhez</v>
      </c>
      <c r="G4" s="140" t="s">
        <v>917</v>
      </c>
    </row>
    <row r="5" spans="1:15" ht="15.95" customHeight="1" thickBot="1" x14ac:dyDescent="0.25">
      <c r="B5" s="141"/>
      <c r="C5" s="141"/>
      <c r="D5" s="275" t="s">
        <v>921</v>
      </c>
      <c r="E5" s="276"/>
      <c r="F5" s="277" t="s">
        <v>1245</v>
      </c>
      <c r="G5" s="277"/>
      <c r="H5" s="277" t="s">
        <v>1256</v>
      </c>
      <c r="I5" s="278"/>
      <c r="N5" s="190">
        <f>SUM(N7:N9)</f>
        <v>526574984</v>
      </c>
      <c r="O5" s="190">
        <f>SUM(O7:O9)</f>
        <v>526574982</v>
      </c>
    </row>
    <row r="6" spans="1:15" ht="15.95" customHeight="1" thickBot="1" x14ac:dyDescent="0.25">
      <c r="B6" s="171" t="s">
        <v>1134</v>
      </c>
      <c r="C6" s="172" t="s">
        <v>2</v>
      </c>
      <c r="D6" s="160" t="s">
        <v>1136</v>
      </c>
      <c r="E6" s="161" t="s">
        <v>1135</v>
      </c>
      <c r="F6" s="228" t="s">
        <v>1136</v>
      </c>
      <c r="G6" s="228" t="s">
        <v>1135</v>
      </c>
      <c r="H6" s="228" t="s">
        <v>1136</v>
      </c>
      <c r="I6" s="229" t="s">
        <v>1135</v>
      </c>
      <c r="N6" s="189" t="s">
        <v>1011</v>
      </c>
      <c r="O6" s="189" t="s">
        <v>1010</v>
      </c>
    </row>
    <row r="7" spans="1:15" ht="15.95" customHeight="1" x14ac:dyDescent="0.2">
      <c r="B7" s="169" t="s">
        <v>1118</v>
      </c>
      <c r="C7" s="170" t="s">
        <v>914</v>
      </c>
      <c r="D7" s="162">
        <v>26471177</v>
      </c>
      <c r="E7" s="164">
        <v>1017377</v>
      </c>
      <c r="F7" s="162">
        <f>26471177+2760000</f>
        <v>29231177</v>
      </c>
      <c r="G7" s="164">
        <v>1017377</v>
      </c>
      <c r="H7" s="230">
        <v>0</v>
      </c>
      <c r="I7" s="231">
        <v>0</v>
      </c>
      <c r="K7" s="212" t="s">
        <v>1178</v>
      </c>
      <c r="N7" s="190">
        <f>D7</f>
        <v>26471177</v>
      </c>
      <c r="O7" s="190">
        <f>E7</f>
        <v>1017377</v>
      </c>
    </row>
    <row r="8" spans="1:15" ht="15.95" customHeight="1" x14ac:dyDescent="0.2">
      <c r="B8" s="155" t="s">
        <v>1137</v>
      </c>
      <c r="C8" s="157" t="s">
        <v>1055</v>
      </c>
      <c r="D8" s="163">
        <v>1337850</v>
      </c>
      <c r="E8" s="164">
        <v>128270</v>
      </c>
      <c r="F8" s="163">
        <v>1337850</v>
      </c>
      <c r="G8" s="164">
        <v>128270</v>
      </c>
      <c r="H8" s="232">
        <v>0</v>
      </c>
      <c r="I8" s="233">
        <v>0</v>
      </c>
      <c r="K8" s="212" t="s">
        <v>1179</v>
      </c>
      <c r="N8" s="190">
        <f>D8+D11+D13+D14+D16+D17+D18+D21+D22+D23+D24+D25+D26+D27+D28+D29+D30+D32+D35+D37+D38+D39+D40+D41+D42+D43+D44+D46+D47+D48+D49+D50+D51</f>
        <v>475832540</v>
      </c>
      <c r="O8" s="190">
        <f>E8+E11+E13+E14+E16+E17+E18+E21+E22+E23+E24+E25+E26+E27+E28+E29+E30+E32+E35+E37+E38+E39+E40+E41+E42+E43+E44+E46+E47+E48+E49+E50+E51</f>
        <v>502090430</v>
      </c>
    </row>
    <row r="9" spans="1:15" ht="15.95" customHeight="1" x14ac:dyDescent="0.2">
      <c r="B9" s="155" t="s">
        <v>1167</v>
      </c>
      <c r="C9" s="157" t="s">
        <v>1177</v>
      </c>
      <c r="D9" s="163">
        <v>16531767</v>
      </c>
      <c r="E9" s="164">
        <v>23167175</v>
      </c>
      <c r="F9" s="163">
        <v>16531767</v>
      </c>
      <c r="G9" s="164">
        <v>23167175</v>
      </c>
      <c r="H9" s="232">
        <v>0</v>
      </c>
      <c r="I9" s="233">
        <v>0</v>
      </c>
      <c r="K9" s="212" t="s">
        <v>1180</v>
      </c>
      <c r="N9" s="190">
        <f>D9+D15+D19+D20+D31+D33+D34</f>
        <v>24271267</v>
      </c>
      <c r="O9" s="190">
        <f>E9+E15+E19+E20+E31+E33+E34</f>
        <v>23467175</v>
      </c>
    </row>
    <row r="10" spans="1:15" ht="15.95" customHeight="1" x14ac:dyDescent="0.2">
      <c r="B10" s="155" t="s">
        <v>1167</v>
      </c>
      <c r="C10" s="157" t="s">
        <v>1258</v>
      </c>
      <c r="D10" s="163">
        <v>0</v>
      </c>
      <c r="E10" s="164">
        <v>0</v>
      </c>
      <c r="F10" s="163">
        <v>16896678</v>
      </c>
      <c r="G10" s="164">
        <v>0</v>
      </c>
      <c r="H10" s="232"/>
      <c r="I10" s="233"/>
      <c r="K10" s="212"/>
      <c r="N10" s="190"/>
      <c r="O10" s="190"/>
    </row>
    <row r="11" spans="1:15" ht="15.95" customHeight="1" x14ac:dyDescent="0.2">
      <c r="B11" s="155" t="s">
        <v>1138</v>
      </c>
      <c r="C11" s="157" t="s">
        <v>1057</v>
      </c>
      <c r="D11" s="163">
        <v>0</v>
      </c>
      <c r="E11" s="164">
        <v>62655948</v>
      </c>
      <c r="F11" s="163">
        <v>0</v>
      </c>
      <c r="G11" s="164">
        <f>62655948+3766534</f>
        <v>66422482</v>
      </c>
      <c r="H11" s="232">
        <v>0</v>
      </c>
      <c r="I11" s="233">
        <v>0</v>
      </c>
      <c r="K11" s="189" t="s">
        <v>1179</v>
      </c>
    </row>
    <row r="12" spans="1:15" ht="15.95" customHeight="1" x14ac:dyDescent="0.2">
      <c r="B12" s="155" t="s">
        <v>1138</v>
      </c>
      <c r="C12" s="157" t="s">
        <v>1257</v>
      </c>
      <c r="D12" s="163">
        <v>0</v>
      </c>
      <c r="E12" s="164">
        <v>0</v>
      </c>
      <c r="F12" s="163">
        <v>0</v>
      </c>
      <c r="G12" s="164">
        <v>9967291</v>
      </c>
      <c r="H12" s="232"/>
      <c r="I12" s="233"/>
    </row>
    <row r="13" spans="1:15" ht="15.95" customHeight="1" x14ac:dyDescent="0.2">
      <c r="B13" s="155" t="s">
        <v>1154</v>
      </c>
      <c r="C13" s="157" t="s">
        <v>1059</v>
      </c>
      <c r="D13" s="163">
        <v>2845106</v>
      </c>
      <c r="E13" s="164">
        <v>0</v>
      </c>
      <c r="F13" s="163">
        <v>2845106</v>
      </c>
      <c r="G13" s="164">
        <v>0</v>
      </c>
      <c r="H13" s="232">
        <v>0</v>
      </c>
      <c r="I13" s="233">
        <v>0</v>
      </c>
      <c r="K13" s="189" t="s">
        <v>1179</v>
      </c>
    </row>
    <row r="14" spans="1:15" ht="15.95" customHeight="1" x14ac:dyDescent="0.2">
      <c r="B14" s="155" t="s">
        <v>1078</v>
      </c>
      <c r="C14" s="157" t="s">
        <v>1062</v>
      </c>
      <c r="D14" s="163">
        <v>4676561</v>
      </c>
      <c r="E14" s="164">
        <v>4295000</v>
      </c>
      <c r="F14" s="163">
        <v>4676561</v>
      </c>
      <c r="G14" s="164">
        <v>4295000</v>
      </c>
      <c r="H14" s="232">
        <v>0</v>
      </c>
      <c r="I14" s="233">
        <v>0</v>
      </c>
      <c r="K14" s="189" t="s">
        <v>1179</v>
      </c>
    </row>
    <row r="15" spans="1:15" ht="15.95" customHeight="1" x14ac:dyDescent="0.2">
      <c r="B15" s="155" t="s">
        <v>1155</v>
      </c>
      <c r="C15" s="157" t="s">
        <v>1064</v>
      </c>
      <c r="D15" s="163">
        <v>0</v>
      </c>
      <c r="E15" s="164">
        <v>300000</v>
      </c>
      <c r="F15" s="163">
        <v>0</v>
      </c>
      <c r="G15" s="164">
        <v>300000</v>
      </c>
      <c r="H15" s="232">
        <v>0</v>
      </c>
      <c r="I15" s="233">
        <v>0</v>
      </c>
      <c r="K15" s="189" t="s">
        <v>1180</v>
      </c>
    </row>
    <row r="16" spans="1:15" ht="15.95" customHeight="1" x14ac:dyDescent="0.2">
      <c r="B16" s="155" t="s">
        <v>1156</v>
      </c>
      <c r="C16" s="157" t="s">
        <v>1171</v>
      </c>
      <c r="D16" s="163">
        <v>8500110</v>
      </c>
      <c r="E16" s="164">
        <v>0</v>
      </c>
      <c r="F16" s="163">
        <v>8500110</v>
      </c>
      <c r="G16" s="164">
        <v>0</v>
      </c>
      <c r="H16" s="232">
        <v>0</v>
      </c>
      <c r="I16" s="233">
        <v>0</v>
      </c>
      <c r="K16" s="189" t="s">
        <v>1179</v>
      </c>
    </row>
    <row r="17" spans="2:11" ht="15.95" customHeight="1" x14ac:dyDescent="0.2">
      <c r="B17" s="155" t="s">
        <v>1139</v>
      </c>
      <c r="C17" s="157" t="s">
        <v>1172</v>
      </c>
      <c r="D17" s="163">
        <v>96371027</v>
      </c>
      <c r="E17" s="164">
        <v>81915371</v>
      </c>
      <c r="F17" s="163">
        <v>96371027</v>
      </c>
      <c r="G17" s="164">
        <v>81915371</v>
      </c>
      <c r="H17" s="232">
        <v>0</v>
      </c>
      <c r="I17" s="233">
        <v>0</v>
      </c>
      <c r="K17" s="189" t="s">
        <v>1179</v>
      </c>
    </row>
    <row r="18" spans="2:11" ht="15.95" customHeight="1" x14ac:dyDescent="0.2">
      <c r="B18" s="155" t="s">
        <v>1157</v>
      </c>
      <c r="C18" s="157" t="s">
        <v>1069</v>
      </c>
      <c r="D18" s="163">
        <v>300000</v>
      </c>
      <c r="E18" s="164">
        <v>0</v>
      </c>
      <c r="F18" s="163">
        <v>300000</v>
      </c>
      <c r="G18" s="164">
        <v>0</v>
      </c>
      <c r="H18" s="232">
        <v>0</v>
      </c>
      <c r="I18" s="233">
        <v>0</v>
      </c>
      <c r="K18" s="189" t="s">
        <v>1179</v>
      </c>
    </row>
    <row r="19" spans="2:11" ht="15.95" customHeight="1" x14ac:dyDescent="0.2">
      <c r="B19" s="155" t="s">
        <v>1225</v>
      </c>
      <c r="C19" s="157" t="s">
        <v>1226</v>
      </c>
      <c r="D19" s="163">
        <v>1270000</v>
      </c>
      <c r="E19" s="164">
        <v>0</v>
      </c>
      <c r="F19" s="163">
        <v>1270000</v>
      </c>
      <c r="G19" s="164">
        <v>0</v>
      </c>
      <c r="H19" s="232"/>
      <c r="I19" s="233"/>
      <c r="K19" s="189" t="s">
        <v>1180</v>
      </c>
    </row>
    <row r="20" spans="2:11" ht="15.95" customHeight="1" x14ac:dyDescent="0.2">
      <c r="B20" s="155" t="s">
        <v>1140</v>
      </c>
      <c r="C20" s="157" t="s">
        <v>1070</v>
      </c>
      <c r="D20" s="163">
        <v>800000</v>
      </c>
      <c r="E20" s="164">
        <v>0</v>
      </c>
      <c r="F20" s="163">
        <v>800000</v>
      </c>
      <c r="G20" s="164">
        <v>0</v>
      </c>
      <c r="H20" s="232">
        <v>0</v>
      </c>
      <c r="I20" s="233">
        <v>0</v>
      </c>
      <c r="K20" s="189" t="s">
        <v>1180</v>
      </c>
    </row>
    <row r="21" spans="2:11" ht="15.95" customHeight="1" x14ac:dyDescent="0.2">
      <c r="B21" s="155" t="s">
        <v>1141</v>
      </c>
      <c r="C21" s="157" t="s">
        <v>916</v>
      </c>
      <c r="D21" s="163">
        <v>3810000</v>
      </c>
      <c r="E21" s="164">
        <v>0</v>
      </c>
      <c r="F21" s="163">
        <v>3810000</v>
      </c>
      <c r="G21" s="164">
        <v>0</v>
      </c>
      <c r="H21" s="232">
        <v>0</v>
      </c>
      <c r="I21" s="233">
        <v>0</v>
      </c>
      <c r="K21" s="189" t="s">
        <v>1179</v>
      </c>
    </row>
    <row r="22" spans="2:11" ht="15.95" customHeight="1" x14ac:dyDescent="0.2">
      <c r="B22" s="155" t="s">
        <v>1142</v>
      </c>
      <c r="C22" s="157" t="s">
        <v>1073</v>
      </c>
      <c r="D22" s="163">
        <v>14555000</v>
      </c>
      <c r="E22" s="164">
        <v>0</v>
      </c>
      <c r="F22" s="163">
        <v>14555000</v>
      </c>
      <c r="G22" s="164">
        <v>0</v>
      </c>
      <c r="H22" s="232">
        <v>0</v>
      </c>
      <c r="I22" s="233">
        <v>0</v>
      </c>
      <c r="K22" s="189" t="s">
        <v>1179</v>
      </c>
    </row>
    <row r="23" spans="2:11" ht="15.95" customHeight="1" x14ac:dyDescent="0.2">
      <c r="B23" s="155" t="s">
        <v>1077</v>
      </c>
      <c r="C23" s="157" t="s">
        <v>1075</v>
      </c>
      <c r="D23" s="163">
        <v>16406514</v>
      </c>
      <c r="E23" s="164">
        <v>0</v>
      </c>
      <c r="F23" s="163">
        <v>16406514</v>
      </c>
      <c r="G23" s="164">
        <v>0</v>
      </c>
      <c r="H23" s="232">
        <v>0</v>
      </c>
      <c r="I23" s="233">
        <v>0</v>
      </c>
      <c r="K23" s="189" t="s">
        <v>1179</v>
      </c>
    </row>
    <row r="24" spans="2:11" ht="15.95" customHeight="1" x14ac:dyDescent="0.2">
      <c r="B24" s="155" t="s">
        <v>1143</v>
      </c>
      <c r="C24" s="157" t="s">
        <v>1080</v>
      </c>
      <c r="D24" s="163">
        <v>574040</v>
      </c>
      <c r="E24" s="164">
        <v>0</v>
      </c>
      <c r="F24" s="163">
        <v>574040</v>
      </c>
      <c r="G24" s="164">
        <v>0</v>
      </c>
      <c r="H24" s="232">
        <v>0</v>
      </c>
      <c r="I24" s="233">
        <v>0</v>
      </c>
      <c r="K24" s="189" t="s">
        <v>1179</v>
      </c>
    </row>
    <row r="25" spans="2:11" ht="15.95" customHeight="1" x14ac:dyDescent="0.2">
      <c r="B25" s="155" t="s">
        <v>1083</v>
      </c>
      <c r="C25" s="157" t="s">
        <v>1082</v>
      </c>
      <c r="D25" s="163">
        <v>5589942</v>
      </c>
      <c r="E25" s="164">
        <v>3330000</v>
      </c>
      <c r="F25" s="163">
        <v>5589942</v>
      </c>
      <c r="G25" s="164">
        <v>3330000</v>
      </c>
      <c r="H25" s="232">
        <v>0</v>
      </c>
      <c r="I25" s="233">
        <v>0</v>
      </c>
      <c r="K25" s="189" t="s">
        <v>1179</v>
      </c>
    </row>
    <row r="26" spans="2:11" ht="15.95" customHeight="1" x14ac:dyDescent="0.2">
      <c r="B26" s="155" t="s">
        <v>1119</v>
      </c>
      <c r="C26" s="157" t="s">
        <v>1173</v>
      </c>
      <c r="D26" s="163">
        <v>2965700</v>
      </c>
      <c r="E26" s="164">
        <v>3600000</v>
      </c>
      <c r="F26" s="163">
        <f>2965700+1376101</f>
        <v>4341801</v>
      </c>
      <c r="G26" s="164">
        <v>3600000</v>
      </c>
      <c r="H26" s="232">
        <v>0</v>
      </c>
      <c r="I26" s="233">
        <v>0</v>
      </c>
      <c r="K26" s="189" t="s">
        <v>1179</v>
      </c>
    </row>
    <row r="27" spans="2:11" ht="15.95" customHeight="1" x14ac:dyDescent="0.2">
      <c r="B27" s="155" t="s">
        <v>1144</v>
      </c>
      <c r="C27" s="157" t="s">
        <v>1086</v>
      </c>
      <c r="D27" s="163">
        <v>109220</v>
      </c>
      <c r="E27" s="164">
        <v>85200</v>
      </c>
      <c r="F27" s="163">
        <v>109220</v>
      </c>
      <c r="G27" s="164">
        <v>85200</v>
      </c>
      <c r="H27" s="232">
        <v>0</v>
      </c>
      <c r="I27" s="233">
        <v>0</v>
      </c>
      <c r="K27" s="189" t="s">
        <v>1179</v>
      </c>
    </row>
    <row r="28" spans="2:11" ht="15.95" customHeight="1" x14ac:dyDescent="0.2">
      <c r="B28" s="155" t="s">
        <v>1145</v>
      </c>
      <c r="C28" s="157" t="s">
        <v>1088</v>
      </c>
      <c r="D28" s="163">
        <v>3033400</v>
      </c>
      <c r="E28" s="164">
        <v>0</v>
      </c>
      <c r="F28" s="163">
        <v>3033400</v>
      </c>
      <c r="G28" s="164">
        <v>0</v>
      </c>
      <c r="H28" s="232">
        <v>0</v>
      </c>
      <c r="I28" s="233">
        <v>0</v>
      </c>
      <c r="K28" s="189" t="s">
        <v>1179</v>
      </c>
    </row>
    <row r="29" spans="2:11" ht="15.95" customHeight="1" x14ac:dyDescent="0.2">
      <c r="B29" s="155" t="s">
        <v>1120</v>
      </c>
      <c r="C29" s="157" t="s">
        <v>1091</v>
      </c>
      <c r="D29" s="163">
        <v>14691934</v>
      </c>
      <c r="E29" s="164">
        <v>6989379</v>
      </c>
      <c r="F29" s="163">
        <v>14691934</v>
      </c>
      <c r="G29" s="164">
        <v>6989379</v>
      </c>
      <c r="H29" s="232">
        <v>0</v>
      </c>
      <c r="I29" s="233">
        <v>0</v>
      </c>
      <c r="K29" s="189" t="s">
        <v>1179</v>
      </c>
    </row>
    <row r="30" spans="2:11" ht="15.95" customHeight="1" x14ac:dyDescent="0.2">
      <c r="B30" s="155" t="s">
        <v>1094</v>
      </c>
      <c r="C30" s="157" t="s">
        <v>1092</v>
      </c>
      <c r="D30" s="163">
        <v>1825893</v>
      </c>
      <c r="E30" s="164">
        <v>0</v>
      </c>
      <c r="F30" s="163">
        <v>1825893</v>
      </c>
      <c r="G30" s="164">
        <v>0</v>
      </c>
      <c r="H30" s="232">
        <v>0</v>
      </c>
      <c r="I30" s="233">
        <v>0</v>
      </c>
      <c r="K30" s="189" t="s">
        <v>1179</v>
      </c>
    </row>
    <row r="31" spans="2:11" ht="15.95" customHeight="1" x14ac:dyDescent="0.2">
      <c r="B31" s="155" t="s">
        <v>1230</v>
      </c>
      <c r="C31" s="157" t="s">
        <v>1187</v>
      </c>
      <c r="D31" s="163">
        <v>2852000</v>
      </c>
      <c r="E31" s="164"/>
      <c r="F31" s="163">
        <v>2852000</v>
      </c>
      <c r="G31" s="164"/>
      <c r="H31" s="232"/>
      <c r="I31" s="233"/>
      <c r="K31" s="189" t="s">
        <v>1180</v>
      </c>
    </row>
    <row r="32" spans="2:11" ht="15.95" customHeight="1" x14ac:dyDescent="0.2">
      <c r="B32" s="155" t="s">
        <v>1097</v>
      </c>
      <c r="C32" s="157" t="s">
        <v>1095</v>
      </c>
      <c r="D32" s="163">
        <v>9817785</v>
      </c>
      <c r="E32" s="164">
        <v>0</v>
      </c>
      <c r="F32" s="163">
        <v>9817785</v>
      </c>
      <c r="G32" s="164">
        <v>0</v>
      </c>
      <c r="H32" s="232">
        <v>0</v>
      </c>
      <c r="I32" s="233">
        <v>0</v>
      </c>
      <c r="K32" s="189" t="s">
        <v>1179</v>
      </c>
    </row>
    <row r="33" spans="2:11" ht="15.95" customHeight="1" x14ac:dyDescent="0.2">
      <c r="B33" s="155" t="s">
        <v>1146</v>
      </c>
      <c r="C33" s="157" t="s">
        <v>1099</v>
      </c>
      <c r="D33" s="163">
        <v>2500000</v>
      </c>
      <c r="E33" s="164">
        <v>0</v>
      </c>
      <c r="F33" s="163">
        <v>2500000</v>
      </c>
      <c r="G33" s="164">
        <v>0</v>
      </c>
      <c r="H33" s="232">
        <v>0</v>
      </c>
      <c r="I33" s="233">
        <v>0</v>
      </c>
      <c r="K33" s="189" t="s">
        <v>1180</v>
      </c>
    </row>
    <row r="34" spans="2:11" ht="15.95" customHeight="1" x14ac:dyDescent="0.2">
      <c r="B34" s="155" t="s">
        <v>1227</v>
      </c>
      <c r="C34" s="157" t="s">
        <v>1228</v>
      </c>
      <c r="D34" s="163">
        <v>317500</v>
      </c>
      <c r="E34" s="164">
        <v>0</v>
      </c>
      <c r="F34" s="163">
        <v>317500</v>
      </c>
      <c r="G34" s="164">
        <v>0</v>
      </c>
      <c r="H34" s="232"/>
      <c r="I34" s="233"/>
      <c r="K34" s="189" t="s">
        <v>1180</v>
      </c>
    </row>
    <row r="35" spans="2:11" ht="15.95" customHeight="1" x14ac:dyDescent="0.2">
      <c r="B35" s="155" t="s">
        <v>1147</v>
      </c>
      <c r="C35" s="157" t="s">
        <v>1101</v>
      </c>
      <c r="D35" s="163">
        <v>41602920</v>
      </c>
      <c r="E35" s="164">
        <v>0</v>
      </c>
      <c r="F35" s="163">
        <v>41602920</v>
      </c>
      <c r="G35" s="164">
        <v>0</v>
      </c>
      <c r="H35" s="232">
        <v>0</v>
      </c>
      <c r="I35" s="233">
        <v>0</v>
      </c>
      <c r="K35" s="189" t="s">
        <v>1179</v>
      </c>
    </row>
    <row r="36" spans="2:11" ht="0.2" customHeight="1" x14ac:dyDescent="0.2">
      <c r="B36" s="155" t="s">
        <v>1148</v>
      </c>
      <c r="C36" s="157" t="s">
        <v>1103</v>
      </c>
      <c r="D36" s="163">
        <v>0</v>
      </c>
      <c r="E36" s="164">
        <v>0</v>
      </c>
      <c r="F36" s="163">
        <v>0</v>
      </c>
      <c r="G36" s="164">
        <v>0</v>
      </c>
      <c r="H36" s="232">
        <v>0</v>
      </c>
      <c r="I36" s="233">
        <v>0</v>
      </c>
      <c r="K36" s="189" t="s">
        <v>1179</v>
      </c>
    </row>
    <row r="37" spans="2:11" ht="15.95" customHeight="1" x14ac:dyDescent="0.2">
      <c r="B37" s="155" t="s">
        <v>1149</v>
      </c>
      <c r="C37" s="157" t="s">
        <v>1106</v>
      </c>
      <c r="D37" s="163">
        <v>2064700</v>
      </c>
      <c r="E37" s="164">
        <v>19031631</v>
      </c>
      <c r="F37" s="163">
        <v>2064700</v>
      </c>
      <c r="G37" s="164">
        <v>19031631</v>
      </c>
      <c r="H37" s="232">
        <v>0</v>
      </c>
      <c r="I37" s="233">
        <v>0</v>
      </c>
      <c r="K37" s="189" t="s">
        <v>1179</v>
      </c>
    </row>
    <row r="38" spans="2:11" ht="15.95" customHeight="1" x14ac:dyDescent="0.2">
      <c r="B38" s="155" t="s">
        <v>1168</v>
      </c>
      <c r="C38" s="157" t="s">
        <v>1108</v>
      </c>
      <c r="D38" s="163">
        <v>2548000</v>
      </c>
      <c r="E38" s="164">
        <v>489675</v>
      </c>
      <c r="F38" s="163">
        <v>2548000</v>
      </c>
      <c r="G38" s="164">
        <v>489675</v>
      </c>
      <c r="H38" s="232">
        <v>0</v>
      </c>
      <c r="I38" s="233">
        <v>0</v>
      </c>
      <c r="K38" s="189" t="s">
        <v>1179</v>
      </c>
    </row>
    <row r="39" spans="2:11" ht="15.95" customHeight="1" x14ac:dyDescent="0.2">
      <c r="B39" s="155" t="s">
        <v>1158</v>
      </c>
      <c r="C39" s="157" t="s">
        <v>1176</v>
      </c>
      <c r="D39" s="163">
        <v>0</v>
      </c>
      <c r="E39" s="164">
        <v>250000</v>
      </c>
      <c r="F39" s="163">
        <v>0</v>
      </c>
      <c r="G39" s="164">
        <v>250000</v>
      </c>
      <c r="H39" s="232">
        <v>0</v>
      </c>
      <c r="I39" s="233">
        <v>0</v>
      </c>
      <c r="K39" s="189" t="s">
        <v>1179</v>
      </c>
    </row>
    <row r="40" spans="2:11" ht="15.95" customHeight="1" x14ac:dyDescent="0.2">
      <c r="B40" s="155" t="s">
        <v>1150</v>
      </c>
      <c r="C40" s="157" t="s">
        <v>1112</v>
      </c>
      <c r="D40" s="163">
        <v>190500</v>
      </c>
      <c r="E40" s="164">
        <v>0</v>
      </c>
      <c r="F40" s="163">
        <v>190500</v>
      </c>
      <c r="G40" s="164">
        <v>0</v>
      </c>
      <c r="H40" s="232">
        <v>0</v>
      </c>
      <c r="I40" s="233">
        <v>0</v>
      </c>
      <c r="K40" s="189" t="s">
        <v>1179</v>
      </c>
    </row>
    <row r="41" spans="2:11" ht="15.95" customHeight="1" x14ac:dyDescent="0.2">
      <c r="B41" s="155" t="s">
        <v>1115</v>
      </c>
      <c r="C41" s="157" t="s">
        <v>1114</v>
      </c>
      <c r="D41" s="163">
        <v>4748767</v>
      </c>
      <c r="E41" s="164">
        <v>0</v>
      </c>
      <c r="F41" s="163">
        <v>4748767</v>
      </c>
      <c r="G41" s="164">
        <v>0</v>
      </c>
      <c r="H41" s="232">
        <v>0</v>
      </c>
      <c r="I41" s="233">
        <v>0</v>
      </c>
      <c r="K41" s="189" t="s">
        <v>1179</v>
      </c>
    </row>
    <row r="42" spans="2:11" ht="15.95" customHeight="1" x14ac:dyDescent="0.2">
      <c r="B42" s="155" t="s">
        <v>1151</v>
      </c>
      <c r="C42" s="157" t="s">
        <v>1117</v>
      </c>
      <c r="D42" s="163">
        <v>4400000</v>
      </c>
      <c r="E42" s="164">
        <v>0</v>
      </c>
      <c r="F42" s="163">
        <v>4400000</v>
      </c>
      <c r="G42" s="164">
        <v>0</v>
      </c>
      <c r="H42" s="232">
        <v>0</v>
      </c>
      <c r="I42" s="233">
        <v>0</v>
      </c>
      <c r="K42" s="189" t="s">
        <v>1179</v>
      </c>
    </row>
    <row r="43" spans="2:11" ht="15.95" customHeight="1" x14ac:dyDescent="0.2">
      <c r="B43" s="155" t="s">
        <v>1169</v>
      </c>
      <c r="C43" s="157" t="s">
        <v>1124</v>
      </c>
      <c r="D43" s="163">
        <v>204267968</v>
      </c>
      <c r="E43" s="164">
        <v>0</v>
      </c>
      <c r="F43" s="163">
        <v>204267968</v>
      </c>
      <c r="G43" s="164">
        <v>0</v>
      </c>
      <c r="H43" s="232">
        <v>0</v>
      </c>
      <c r="I43" s="233">
        <v>0</v>
      </c>
      <c r="K43" s="189" t="s">
        <v>1179</v>
      </c>
    </row>
    <row r="44" spans="2:11" ht="15.95" customHeight="1" x14ac:dyDescent="0.2">
      <c r="B44" s="155" t="s">
        <v>1170</v>
      </c>
      <c r="C44" s="157" t="s">
        <v>1174</v>
      </c>
      <c r="D44" s="163">
        <v>19915065</v>
      </c>
      <c r="E44" s="164">
        <v>0</v>
      </c>
      <c r="F44" s="163">
        <v>19915065</v>
      </c>
      <c r="G44" s="164">
        <v>0</v>
      </c>
      <c r="H44" s="232">
        <v>0</v>
      </c>
      <c r="I44" s="233">
        <v>0</v>
      </c>
      <c r="K44" s="189" t="s">
        <v>1179</v>
      </c>
    </row>
    <row r="45" spans="2:11" ht="0.2" customHeight="1" x14ac:dyDescent="0.2">
      <c r="B45" s="155" t="s">
        <v>1156</v>
      </c>
      <c r="C45" s="157" t="s">
        <v>1128</v>
      </c>
      <c r="D45" s="163">
        <v>0</v>
      </c>
      <c r="E45" s="164">
        <v>0</v>
      </c>
      <c r="F45" s="163">
        <v>0</v>
      </c>
      <c r="G45" s="164">
        <v>0</v>
      </c>
      <c r="H45" s="232">
        <v>0</v>
      </c>
      <c r="I45" s="233">
        <v>0</v>
      </c>
      <c r="K45" s="189" t="s">
        <v>1179</v>
      </c>
    </row>
    <row r="46" spans="2:11" ht="15.95" customHeight="1" x14ac:dyDescent="0.2">
      <c r="B46" s="173" t="s">
        <v>1229</v>
      </c>
      <c r="C46" s="174" t="s">
        <v>1192</v>
      </c>
      <c r="D46" s="165">
        <v>3084000</v>
      </c>
      <c r="E46" s="166">
        <v>0</v>
      </c>
      <c r="F46" s="165">
        <v>3084000</v>
      </c>
      <c r="G46" s="166">
        <v>0</v>
      </c>
      <c r="H46" s="234"/>
      <c r="I46" s="235"/>
      <c r="K46" s="189" t="s">
        <v>1179</v>
      </c>
    </row>
    <row r="47" spans="2:11" ht="15.95" customHeight="1" x14ac:dyDescent="0.2">
      <c r="B47" s="173" t="s">
        <v>1152</v>
      </c>
      <c r="C47" s="174" t="s">
        <v>1175</v>
      </c>
      <c r="D47" s="165">
        <v>0</v>
      </c>
      <c r="E47" s="166">
        <v>48003936</v>
      </c>
      <c r="F47" s="165">
        <v>0</v>
      </c>
      <c r="G47" s="166">
        <v>48003936</v>
      </c>
      <c r="H47" s="234">
        <v>0</v>
      </c>
      <c r="I47" s="235">
        <v>0</v>
      </c>
      <c r="K47" s="189" t="s">
        <v>1179</v>
      </c>
    </row>
    <row r="48" spans="2:11" ht="15.95" customHeight="1" thickBot="1" x14ac:dyDescent="0.25">
      <c r="B48" s="173" t="s">
        <v>1153</v>
      </c>
      <c r="C48" s="158" t="s">
        <v>1233</v>
      </c>
      <c r="D48" s="165">
        <v>3094300</v>
      </c>
      <c r="E48" s="166">
        <v>0</v>
      </c>
      <c r="F48" s="165">
        <v>3094300</v>
      </c>
      <c r="G48" s="166">
        <v>0</v>
      </c>
      <c r="H48" s="234"/>
      <c r="I48" s="235"/>
      <c r="K48" s="189" t="s">
        <v>1179</v>
      </c>
    </row>
    <row r="49" spans="2:11" ht="15.95" customHeight="1" thickBot="1" x14ac:dyDescent="0.25">
      <c r="B49" s="173" t="s">
        <v>1153</v>
      </c>
      <c r="C49" s="158" t="s">
        <v>1232</v>
      </c>
      <c r="D49" s="165">
        <v>2506238</v>
      </c>
      <c r="E49" s="166">
        <v>0</v>
      </c>
      <c r="F49" s="165">
        <f>2506238+267746</f>
        <v>2773984</v>
      </c>
      <c r="G49" s="166">
        <v>267746</v>
      </c>
      <c r="H49" s="234"/>
      <c r="I49" s="235"/>
      <c r="K49" s="189" t="s">
        <v>1179</v>
      </c>
    </row>
    <row r="50" spans="2:11" ht="15.95" customHeight="1" thickBot="1" x14ac:dyDescent="0.25">
      <c r="B50" s="173" t="s">
        <v>1153</v>
      </c>
      <c r="C50" s="158" t="s">
        <v>1234</v>
      </c>
      <c r="D50" s="165"/>
      <c r="E50" s="166">
        <v>24156510</v>
      </c>
      <c r="F50" s="165"/>
      <c r="G50" s="166">
        <f>24156510+7298956</f>
        <v>31455466</v>
      </c>
      <c r="H50" s="234"/>
      <c r="I50" s="235"/>
      <c r="K50" s="189" t="s">
        <v>1179</v>
      </c>
    </row>
    <row r="51" spans="2:11" ht="15.95" customHeight="1" thickBot="1" x14ac:dyDescent="0.25">
      <c r="B51" s="156" t="s">
        <v>1153</v>
      </c>
      <c r="C51" s="158" t="s">
        <v>1231</v>
      </c>
      <c r="D51" s="165">
        <v>0</v>
      </c>
      <c r="E51" s="166">
        <v>247159510</v>
      </c>
      <c r="F51" s="165">
        <v>0</v>
      </c>
      <c r="G51" s="166">
        <v>247159510</v>
      </c>
      <c r="H51" s="234">
        <v>0</v>
      </c>
      <c r="I51" s="235">
        <v>0</v>
      </c>
      <c r="K51" s="189" t="s">
        <v>1179</v>
      </c>
    </row>
    <row r="52" spans="2:11" ht="15.95" customHeight="1" thickBot="1" x14ac:dyDescent="0.25">
      <c r="B52" s="154"/>
      <c r="C52" s="159"/>
      <c r="D52" s="167">
        <v>526574982</v>
      </c>
      <c r="E52" s="168">
        <v>526574982</v>
      </c>
      <c r="F52" s="236">
        <f>SUM(F7:F51)</f>
        <v>547875509</v>
      </c>
      <c r="G52" s="237">
        <f>SUM(G7:G51)</f>
        <v>547875509</v>
      </c>
      <c r="H52" s="238">
        <f>SUM(H7:H51)</f>
        <v>0</v>
      </c>
      <c r="I52" s="239">
        <f>SUM(I7:I51)</f>
        <v>0</v>
      </c>
    </row>
    <row r="53" spans="2:11" ht="15.95" customHeight="1" x14ac:dyDescent="0.2">
      <c r="C53" s="240"/>
      <c r="D53" s="240"/>
      <c r="E53" s="240"/>
      <c r="F53" s="240"/>
      <c r="G53" s="240"/>
      <c r="H53" s="240"/>
      <c r="I53" s="240"/>
    </row>
  </sheetData>
  <mergeCells count="5">
    <mergeCell ref="B1:H1"/>
    <mergeCell ref="B2:H2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2:M26"/>
  <sheetViews>
    <sheetView zoomScaleNormal="100" workbookViewId="0">
      <selection activeCell="C40" sqref="C40"/>
    </sheetView>
  </sheetViews>
  <sheetFormatPr defaultColWidth="2.7109375" defaultRowHeight="18" customHeight="1" x14ac:dyDescent="0.25"/>
  <cols>
    <col min="1" max="3" width="2.7109375" style="142" customWidth="1"/>
    <col min="4" max="4" width="8.28515625" style="142" bestFit="1" customWidth="1"/>
    <col min="5" max="5" width="54.85546875" style="142" bestFit="1" customWidth="1"/>
    <col min="6" max="8" width="18" style="142" bestFit="1" customWidth="1"/>
    <col min="9" max="16384" width="2.7109375" style="142"/>
  </cols>
  <sheetData>
    <row r="2" spans="4:13" ht="29.25" customHeight="1" x14ac:dyDescent="0.25">
      <c r="D2" s="279" t="str">
        <f>'06-Fin-bev'!C1</f>
        <v>DUNASZIGET KÖZSÉG ÖNKORMÁNYZATA, 2019. ÉVI KÖLTSÉGVETÉSE</v>
      </c>
      <c r="E2" s="279"/>
      <c r="F2" s="279"/>
      <c r="G2" s="279"/>
      <c r="H2" s="279"/>
    </row>
    <row r="3" spans="4:13" ht="18" customHeight="1" x14ac:dyDescent="0.25">
      <c r="D3" s="279" t="s">
        <v>1159</v>
      </c>
      <c r="E3" s="279"/>
      <c r="F3" s="279"/>
      <c r="G3" s="279"/>
      <c r="H3" s="279"/>
      <c r="M3" s="142" t="s">
        <v>1250</v>
      </c>
    </row>
    <row r="5" spans="4:13" ht="18" customHeight="1" x14ac:dyDescent="0.3">
      <c r="D5" s="143" t="s">
        <v>1160</v>
      </c>
      <c r="E5" s="144" t="str">
        <f>'01-Ktgv-Mrlg'!C4</f>
        <v>sz. mell. a 9/2019(VIII.28.) módosító valamint 2/2019.(II.28.) eredeti önkormányzati rendeletekhez</v>
      </c>
      <c r="H5" s="145" t="s">
        <v>917</v>
      </c>
    </row>
    <row r="6" spans="4:13" ht="18" customHeight="1" x14ac:dyDescent="0.25">
      <c r="D6" s="146" t="s">
        <v>1161</v>
      </c>
      <c r="E6" s="146" t="s">
        <v>2</v>
      </c>
      <c r="F6" s="146">
        <v>2020</v>
      </c>
      <c r="G6" s="146">
        <v>2021</v>
      </c>
      <c r="H6" s="146">
        <v>2022</v>
      </c>
    </row>
    <row r="7" spans="4:13" ht="18" customHeight="1" x14ac:dyDescent="0.3">
      <c r="D7" s="147" t="s">
        <v>926</v>
      </c>
      <c r="E7" s="146" t="s">
        <v>927</v>
      </c>
      <c r="F7" s="148">
        <f>'08-Ei-utemterv'!B21</f>
        <v>30640735</v>
      </c>
      <c r="G7" s="148">
        <f>F7</f>
        <v>30640735</v>
      </c>
      <c r="H7" s="148">
        <f>G7</f>
        <v>30640735</v>
      </c>
    </row>
    <row r="8" spans="4:13" ht="18" customHeight="1" x14ac:dyDescent="0.3">
      <c r="D8" s="147" t="s">
        <v>930</v>
      </c>
      <c r="E8" s="146" t="s">
        <v>931</v>
      </c>
      <c r="F8" s="148">
        <f>'08-Ei-utemterv'!B22</f>
        <v>6204012.1050000004</v>
      </c>
      <c r="G8" s="148">
        <f t="shared" ref="G8:H8" si="0">F8</f>
        <v>6204012.1050000004</v>
      </c>
      <c r="H8" s="148">
        <f t="shared" si="0"/>
        <v>6204012.1050000004</v>
      </c>
    </row>
    <row r="9" spans="4:13" ht="18" customHeight="1" x14ac:dyDescent="0.3">
      <c r="D9" s="147" t="s">
        <v>934</v>
      </c>
      <c r="E9" s="146" t="s">
        <v>935</v>
      </c>
      <c r="F9" s="148">
        <v>49233680</v>
      </c>
      <c r="G9" s="148">
        <f t="shared" ref="G9:H9" si="1">F9</f>
        <v>49233680</v>
      </c>
      <c r="H9" s="148">
        <f t="shared" si="1"/>
        <v>49233680</v>
      </c>
    </row>
    <row r="10" spans="4:13" ht="18" customHeight="1" x14ac:dyDescent="0.3">
      <c r="D10" s="147" t="s">
        <v>938</v>
      </c>
      <c r="E10" s="146" t="s">
        <v>939</v>
      </c>
      <c r="F10" s="148">
        <f>'08-Ei-utemterv'!B24</f>
        <v>3500000</v>
      </c>
      <c r="G10" s="148">
        <f t="shared" ref="G10:H10" si="2">F10</f>
        <v>3500000</v>
      </c>
      <c r="H10" s="148">
        <f t="shared" si="2"/>
        <v>3500000</v>
      </c>
    </row>
    <row r="11" spans="4:13" ht="18" customHeight="1" x14ac:dyDescent="0.3">
      <c r="D11" s="147" t="s">
        <v>960</v>
      </c>
      <c r="E11" s="149" t="s">
        <v>961</v>
      </c>
      <c r="F11" s="148">
        <f>'08-Ei-utemterv'!B25</f>
        <v>62783106</v>
      </c>
      <c r="G11" s="148">
        <f t="shared" ref="G11:H11" si="3">F11</f>
        <v>62783106</v>
      </c>
      <c r="H11" s="148">
        <f t="shared" si="3"/>
        <v>62783106</v>
      </c>
    </row>
    <row r="12" spans="4:13" ht="18" customHeight="1" x14ac:dyDescent="0.3">
      <c r="D12" s="147" t="s">
        <v>964</v>
      </c>
      <c r="E12" s="149" t="s">
        <v>965</v>
      </c>
      <c r="F12" s="148">
        <v>0</v>
      </c>
      <c r="G12" s="148">
        <f t="shared" ref="G12:H12" si="4">F12</f>
        <v>0</v>
      </c>
      <c r="H12" s="148">
        <f t="shared" si="4"/>
        <v>0</v>
      </c>
    </row>
    <row r="13" spans="4:13" ht="18" customHeight="1" x14ac:dyDescent="0.3">
      <c r="D13" s="147" t="s">
        <v>968</v>
      </c>
      <c r="E13" s="149" t="s">
        <v>969</v>
      </c>
      <c r="F13" s="148">
        <v>0</v>
      </c>
      <c r="G13" s="148">
        <f t="shared" ref="G13:H13" si="5">F13</f>
        <v>0</v>
      </c>
      <c r="H13" s="148">
        <f t="shared" si="5"/>
        <v>0</v>
      </c>
    </row>
    <row r="14" spans="4:13" ht="18" customHeight="1" x14ac:dyDescent="0.3">
      <c r="D14" s="147" t="s">
        <v>978</v>
      </c>
      <c r="E14" s="150" t="s">
        <v>1162</v>
      </c>
      <c r="F14" s="148">
        <f>'08-Ei-utemterv'!B28</f>
        <v>2016900</v>
      </c>
      <c r="G14" s="148">
        <f t="shared" ref="G14:H14" si="6">F14</f>
        <v>2016900</v>
      </c>
      <c r="H14" s="148">
        <f t="shared" si="6"/>
        <v>2016900</v>
      </c>
    </row>
    <row r="15" spans="4:13" ht="18" customHeight="1" x14ac:dyDescent="0.3">
      <c r="D15" s="147" t="s">
        <v>1008</v>
      </c>
      <c r="E15" s="150" t="s">
        <v>1163</v>
      </c>
      <c r="F15" s="148">
        <f>'09-Tobbeves'!C14</f>
        <v>5868284</v>
      </c>
      <c r="G15" s="148">
        <f t="shared" ref="G15:H17" si="7">F15</f>
        <v>5868284</v>
      </c>
      <c r="H15" s="148">
        <f t="shared" si="7"/>
        <v>5868284</v>
      </c>
    </row>
    <row r="16" spans="4:13" ht="18" customHeight="1" x14ac:dyDescent="0.3">
      <c r="D16" s="147" t="s">
        <v>1011</v>
      </c>
      <c r="E16" s="151" t="s">
        <v>908</v>
      </c>
      <c r="F16" s="152">
        <f>SUM(F7:F15)</f>
        <v>160246717.10500002</v>
      </c>
      <c r="G16" s="152">
        <f>SUM(G7:G15)</f>
        <v>160246717.10500002</v>
      </c>
      <c r="H16" s="152">
        <f>SUM(H7:H15)</f>
        <v>160246717.10500002</v>
      </c>
    </row>
    <row r="17" spans="4:8" ht="18" customHeight="1" x14ac:dyDescent="0.3">
      <c r="D17" s="147" t="s">
        <v>932</v>
      </c>
      <c r="E17" s="149" t="s">
        <v>933</v>
      </c>
      <c r="F17" s="148">
        <f>'08-Ei-utemterv'!B10</f>
        <v>77982682</v>
      </c>
      <c r="G17" s="148">
        <f t="shared" si="7"/>
        <v>77982682</v>
      </c>
      <c r="H17" s="148">
        <f t="shared" si="7"/>
        <v>77982682</v>
      </c>
    </row>
    <row r="18" spans="4:8" ht="18" customHeight="1" x14ac:dyDescent="0.3">
      <c r="D18" s="147" t="s">
        <v>944</v>
      </c>
      <c r="E18" s="149" t="s">
        <v>945</v>
      </c>
      <c r="F18" s="148">
        <v>0</v>
      </c>
      <c r="G18" s="148">
        <f t="shared" ref="G18:H18" si="8">F18</f>
        <v>0</v>
      </c>
      <c r="H18" s="148">
        <f t="shared" si="8"/>
        <v>0</v>
      </c>
    </row>
    <row r="19" spans="4:8" ht="18" customHeight="1" x14ac:dyDescent="0.3">
      <c r="D19" s="147" t="s">
        <v>973</v>
      </c>
      <c r="E19" s="150" t="s">
        <v>974</v>
      </c>
      <c r="F19" s="148">
        <f>'08-Ei-utemterv'!B11</f>
        <v>48003936</v>
      </c>
      <c r="G19" s="148">
        <f t="shared" ref="G19:H19" si="9">F19</f>
        <v>48003936</v>
      </c>
      <c r="H19" s="148">
        <f t="shared" si="9"/>
        <v>48003936</v>
      </c>
    </row>
    <row r="20" spans="4:8" ht="18" customHeight="1" x14ac:dyDescent="0.3">
      <c r="D20" s="147" t="s">
        <v>976</v>
      </c>
      <c r="E20" s="149" t="s">
        <v>977</v>
      </c>
      <c r="F20" s="148">
        <f>'08-Ei-utemterv'!B12</f>
        <v>11279060</v>
      </c>
      <c r="G20" s="148">
        <f t="shared" ref="G20:H20" si="10">F20</f>
        <v>11279060</v>
      </c>
      <c r="H20" s="148">
        <f t="shared" si="10"/>
        <v>11279060</v>
      </c>
    </row>
    <row r="21" spans="4:8" ht="18" customHeight="1" x14ac:dyDescent="0.3">
      <c r="D21" s="147" t="s">
        <v>1164</v>
      </c>
      <c r="E21" s="149" t="s">
        <v>981</v>
      </c>
      <c r="F21" s="148">
        <f>'08-Ei-utemterv'!B13 + 12396295</f>
        <v>23419917</v>
      </c>
      <c r="G21" s="148">
        <f t="shared" ref="G21:H21" si="11">F21</f>
        <v>23419917</v>
      </c>
      <c r="H21" s="148">
        <f t="shared" si="11"/>
        <v>23419917</v>
      </c>
    </row>
    <row r="22" spans="4:8" ht="18" customHeight="1" x14ac:dyDescent="0.3">
      <c r="D22" s="147" t="s">
        <v>984</v>
      </c>
      <c r="E22" s="149" t="s">
        <v>985</v>
      </c>
      <c r="F22" s="148">
        <v>0</v>
      </c>
      <c r="G22" s="148">
        <f t="shared" ref="G22:H22" si="12">F22</f>
        <v>0</v>
      </c>
      <c r="H22" s="148">
        <f t="shared" si="12"/>
        <v>0</v>
      </c>
    </row>
    <row r="23" spans="4:8" ht="18" customHeight="1" x14ac:dyDescent="0.3">
      <c r="D23" s="147" t="s">
        <v>991</v>
      </c>
      <c r="E23" s="149" t="s">
        <v>992</v>
      </c>
      <c r="F23" s="148">
        <v>300000</v>
      </c>
      <c r="G23" s="148">
        <f t="shared" ref="G23:H23" si="13">F23</f>
        <v>300000</v>
      </c>
      <c r="H23" s="148">
        <f t="shared" si="13"/>
        <v>300000</v>
      </c>
    </row>
    <row r="24" spans="4:8" ht="18" customHeight="1" x14ac:dyDescent="0.3">
      <c r="D24" s="147" t="s">
        <v>1006</v>
      </c>
      <c r="E24" s="149" t="s">
        <v>1007</v>
      </c>
      <c r="F24" s="148">
        <v>0</v>
      </c>
      <c r="G24" s="148">
        <f t="shared" ref="G24:H24" si="14">F24</f>
        <v>0</v>
      </c>
      <c r="H24" s="148">
        <f t="shared" si="14"/>
        <v>0</v>
      </c>
    </row>
    <row r="25" spans="4:8" ht="18" customHeight="1" x14ac:dyDescent="0.3">
      <c r="D25" s="147" t="s">
        <v>1010</v>
      </c>
      <c r="E25" s="151" t="s">
        <v>907</v>
      </c>
      <c r="F25" s="152">
        <f>SUM(F17:F24)</f>
        <v>160985595</v>
      </c>
      <c r="G25" s="152">
        <f>SUM(G17:G24)</f>
        <v>160985595</v>
      </c>
      <c r="H25" s="152">
        <f>SUM(H17:H24)</f>
        <v>160985595</v>
      </c>
    </row>
    <row r="26" spans="4:8" ht="18" customHeight="1" x14ac:dyDescent="0.25">
      <c r="F26" s="153">
        <f>F16-F25</f>
        <v>-738877.89499998093</v>
      </c>
      <c r="G26" s="153">
        <f>G16-G25</f>
        <v>-738877.89499998093</v>
      </c>
      <c r="H26" s="153">
        <f>H16-H25</f>
        <v>-738877.89499998093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zoomScaleNormal="100" workbookViewId="0">
      <selection activeCell="B34" sqref="B34"/>
    </sheetView>
  </sheetViews>
  <sheetFormatPr defaultColWidth="2.7109375" defaultRowHeight="12.75" x14ac:dyDescent="0.2"/>
  <cols>
    <col min="1" max="1" width="3.7109375" style="3" bestFit="1" customWidth="1"/>
    <col min="2" max="2" width="6.7109375" style="3" customWidth="1"/>
    <col min="3" max="3" width="45.7109375" style="3" customWidth="1"/>
    <col min="4" max="5" width="12.7109375" style="3" customWidth="1"/>
    <col min="6" max="8" width="0.140625" style="3" customWidth="1"/>
    <col min="9" max="9" width="6.7109375" style="3" customWidth="1"/>
    <col min="10" max="10" width="45.7109375" style="3" customWidth="1"/>
    <col min="11" max="12" width="12.7109375" style="3" customWidth="1"/>
    <col min="13" max="15" width="0.140625" style="3" customWidth="1"/>
    <col min="16" max="16" width="12.7109375" style="3" customWidth="1"/>
    <col min="17" max="16384" width="2.7109375" style="3"/>
  </cols>
  <sheetData>
    <row r="1" spans="1:15" x14ac:dyDescent="0.2">
      <c r="A1" s="226" t="s">
        <v>1250</v>
      </c>
    </row>
    <row r="2" spans="1:15" ht="20.25" x14ac:dyDescent="0.3">
      <c r="B2" s="243" t="s">
        <v>1182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ht="15.9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x14ac:dyDescent="0.4">
      <c r="B4" s="64" t="s">
        <v>1046</v>
      </c>
      <c r="C4" s="62" t="str">
        <f>'01-Ktgv-Mrlg'!C4</f>
        <v>sz. mell. a 9/2019(VIII.28.) módosító valamint 2/2019.(II.28.) eredeti önkormányzati rendeletekhez</v>
      </c>
      <c r="D4" s="5"/>
      <c r="E4" s="6"/>
      <c r="F4" s="5"/>
      <c r="G4" s="6"/>
      <c r="J4" s="4"/>
      <c r="K4" s="4"/>
      <c r="L4" s="4"/>
      <c r="O4" s="4"/>
    </row>
    <row r="5" spans="1:15" ht="15.95" customHeight="1" x14ac:dyDescent="0.4">
      <c r="B5" s="4"/>
      <c r="C5" s="4"/>
      <c r="D5" s="4"/>
      <c r="E5" s="4"/>
      <c r="F5" s="4"/>
      <c r="G5" s="4"/>
      <c r="H5" s="4"/>
      <c r="I5" s="4"/>
      <c r="J5" s="4"/>
      <c r="K5" s="26" t="s">
        <v>917</v>
      </c>
      <c r="L5" s="4"/>
      <c r="M5" s="4"/>
      <c r="N5" s="4"/>
      <c r="O5" s="4"/>
    </row>
    <row r="6" spans="1:15" ht="13.5" thickBot="1" x14ac:dyDescent="0.25"/>
    <row r="7" spans="1:15" ht="20.100000000000001" customHeight="1" x14ac:dyDescent="0.2">
      <c r="B7" s="252"/>
      <c r="C7" s="246" t="s">
        <v>918</v>
      </c>
      <c r="D7" s="248" t="s">
        <v>1251</v>
      </c>
      <c r="E7" s="249"/>
      <c r="F7" s="249"/>
      <c r="G7" s="254"/>
      <c r="H7" s="255" t="s">
        <v>919</v>
      </c>
      <c r="I7" s="252"/>
      <c r="J7" s="246" t="s">
        <v>920</v>
      </c>
      <c r="K7" s="248" t="s">
        <v>1251</v>
      </c>
      <c r="L7" s="249"/>
      <c r="M7" s="249"/>
      <c r="N7" s="254"/>
      <c r="O7" s="255" t="s">
        <v>919</v>
      </c>
    </row>
    <row r="8" spans="1:15" ht="20.100000000000001" customHeight="1" x14ac:dyDescent="0.2">
      <c r="B8" s="253"/>
      <c r="C8" s="247"/>
      <c r="D8" s="7" t="s">
        <v>921</v>
      </c>
      <c r="E8" s="7" t="s">
        <v>1245</v>
      </c>
      <c r="F8" s="7" t="s">
        <v>922</v>
      </c>
      <c r="G8" s="224" t="s">
        <v>923</v>
      </c>
      <c r="H8" s="256"/>
      <c r="I8" s="253"/>
      <c r="J8" s="247"/>
      <c r="K8" s="7" t="s">
        <v>921</v>
      </c>
      <c r="L8" s="7" t="s">
        <v>1245</v>
      </c>
      <c r="M8" s="7" t="s">
        <v>922</v>
      </c>
      <c r="N8" s="224" t="s">
        <v>923</v>
      </c>
      <c r="O8" s="256"/>
    </row>
    <row r="9" spans="1:15" ht="20.100000000000001" customHeight="1" x14ac:dyDescent="0.2">
      <c r="B9" s="13" t="s">
        <v>924</v>
      </c>
      <c r="C9" s="9" t="s">
        <v>925</v>
      </c>
      <c r="D9" s="10">
        <f>'04-Kolts-bev'!D13</f>
        <v>62655948</v>
      </c>
      <c r="E9" s="10">
        <f>'04-Kolts-bev'!E13</f>
        <v>66422482</v>
      </c>
      <c r="F9" s="10"/>
      <c r="G9" s="14">
        <f>SUM(E9:F9)</f>
        <v>66422482</v>
      </c>
      <c r="H9" s="219"/>
      <c r="I9" s="13" t="s">
        <v>926</v>
      </c>
      <c r="J9" s="9" t="s">
        <v>927</v>
      </c>
      <c r="K9" s="10">
        <f>'03-Kolts-kiad'!D26</f>
        <v>28340735</v>
      </c>
      <c r="L9" s="10">
        <f>'03-Kolts-kiad'!E26</f>
        <v>30640735</v>
      </c>
      <c r="M9" s="10"/>
      <c r="N9" s="14">
        <f t="shared" ref="N9:N17" si="0">SUM(L9:M9)</f>
        <v>30640735</v>
      </c>
      <c r="O9" s="219"/>
    </row>
    <row r="10" spans="1:15" ht="20.100000000000001" customHeight="1" x14ac:dyDescent="0.2">
      <c r="B10" s="13" t="s">
        <v>928</v>
      </c>
      <c r="C10" s="9" t="s">
        <v>929</v>
      </c>
      <c r="D10" s="10">
        <f>'04-Kolts-bev'!D38</f>
        <v>11560200</v>
      </c>
      <c r="E10" s="10">
        <f>'04-Kolts-bev'!E38</f>
        <v>11560200</v>
      </c>
      <c r="F10" s="10"/>
      <c r="G10" s="14">
        <f>SUM(E10:F10)</f>
        <v>11560200</v>
      </c>
      <c r="H10" s="219"/>
      <c r="I10" s="13" t="s">
        <v>930</v>
      </c>
      <c r="J10" s="9" t="s">
        <v>931</v>
      </c>
      <c r="K10" s="10">
        <f>'03-Kolts-kiad'!D27</f>
        <v>5744012.1050000004</v>
      </c>
      <c r="L10" s="10">
        <f>'03-Kolts-kiad'!E27</f>
        <v>6204012.1050000004</v>
      </c>
      <c r="M10" s="10"/>
      <c r="N10" s="14">
        <f t="shared" si="0"/>
        <v>6204012.1050000004</v>
      </c>
      <c r="O10" s="219"/>
    </row>
    <row r="11" spans="1:15" ht="20.100000000000001" customHeight="1" x14ac:dyDescent="0.2">
      <c r="B11" s="13" t="s">
        <v>932</v>
      </c>
      <c r="C11" s="9" t="s">
        <v>933</v>
      </c>
      <c r="D11" s="11">
        <f>SUM(D9:D10)</f>
        <v>74216148</v>
      </c>
      <c r="E11" s="11">
        <f>SUM(E9:E10)</f>
        <v>77982682</v>
      </c>
      <c r="F11" s="11">
        <f>SUM(F9:F10)</f>
        <v>0</v>
      </c>
      <c r="G11" s="14">
        <f>SUM(G9:G10)</f>
        <v>77982682</v>
      </c>
      <c r="H11" s="220">
        <f>SUM(H9:H10)</f>
        <v>0</v>
      </c>
      <c r="I11" s="13" t="s">
        <v>934</v>
      </c>
      <c r="J11" s="9" t="s">
        <v>935</v>
      </c>
      <c r="K11" s="10">
        <f>'03-Kolts-kiad'!D71</f>
        <v>94881973</v>
      </c>
      <c r="L11" s="10">
        <f>'03-Kolts-kiad'!E71</f>
        <v>98169807</v>
      </c>
      <c r="M11" s="10"/>
      <c r="N11" s="14">
        <f t="shared" si="0"/>
        <v>98169807</v>
      </c>
      <c r="O11" s="219"/>
    </row>
    <row r="12" spans="1:15" ht="20.100000000000001" customHeight="1" x14ac:dyDescent="0.2">
      <c r="B12" s="13" t="s">
        <v>973</v>
      </c>
      <c r="C12" s="9" t="s">
        <v>974</v>
      </c>
      <c r="D12" s="10">
        <f>'04-Kolts-bev'!D191</f>
        <v>48003936</v>
      </c>
      <c r="E12" s="10">
        <f>'04-Kolts-bev'!E191</f>
        <v>48003936</v>
      </c>
      <c r="F12" s="10"/>
      <c r="G12" s="14">
        <f>SUM(E12:F12)</f>
        <v>48003936</v>
      </c>
      <c r="H12" s="219"/>
      <c r="I12" s="13" t="s">
        <v>938</v>
      </c>
      <c r="J12" s="9" t="s">
        <v>939</v>
      </c>
      <c r="K12" s="10">
        <f>'03-Kolts-kiad'!D131</f>
        <v>3500000</v>
      </c>
      <c r="L12" s="10">
        <f>'03-Kolts-kiad'!E131</f>
        <v>3500000</v>
      </c>
      <c r="M12" s="10"/>
      <c r="N12" s="14">
        <f t="shared" si="0"/>
        <v>3500000</v>
      </c>
      <c r="O12" s="219"/>
    </row>
    <row r="13" spans="1:15" ht="20.100000000000001" customHeight="1" x14ac:dyDescent="0.2">
      <c r="B13" s="13" t="s">
        <v>976</v>
      </c>
      <c r="C13" s="9" t="s">
        <v>977</v>
      </c>
      <c r="D13" s="10">
        <f>'04-Kolts-bev'!D227</f>
        <v>11279060</v>
      </c>
      <c r="E13" s="10">
        <f>'04-Kolts-bev'!E227</f>
        <v>11279060</v>
      </c>
      <c r="F13" s="10"/>
      <c r="G13" s="14">
        <f>SUM(E13:F13)</f>
        <v>11279060</v>
      </c>
      <c r="H13" s="219"/>
      <c r="I13" s="13" t="s">
        <v>942</v>
      </c>
      <c r="J13" s="9" t="s">
        <v>943</v>
      </c>
      <c r="K13" s="9"/>
      <c r="L13" s="10">
        <v>0</v>
      </c>
      <c r="M13" s="10"/>
      <c r="N13" s="14">
        <f t="shared" si="0"/>
        <v>0</v>
      </c>
      <c r="O13" s="219"/>
    </row>
    <row r="14" spans="1:15" ht="20.100000000000001" customHeight="1" x14ac:dyDescent="0.2">
      <c r="B14" s="13" t="s">
        <v>982</v>
      </c>
      <c r="C14" s="9" t="s">
        <v>983</v>
      </c>
      <c r="D14" s="9"/>
      <c r="E14" s="10">
        <v>0</v>
      </c>
      <c r="F14" s="10"/>
      <c r="G14" s="14">
        <f>SUM(E14:F14)</f>
        <v>0</v>
      </c>
      <c r="H14" s="219"/>
      <c r="I14" s="13" t="s">
        <v>946</v>
      </c>
      <c r="J14" s="9" t="s">
        <v>947</v>
      </c>
      <c r="K14" s="10">
        <f>'03-Kolts-kiad'!D161</f>
        <v>4260106</v>
      </c>
      <c r="L14" s="10">
        <f>'03-Kolts-kiad'!E161</f>
        <v>4260106</v>
      </c>
      <c r="M14" s="10"/>
      <c r="N14" s="14">
        <f t="shared" si="0"/>
        <v>4260106</v>
      </c>
      <c r="O14" s="219"/>
    </row>
    <row r="15" spans="1:15" ht="20.100000000000001" customHeight="1" x14ac:dyDescent="0.2">
      <c r="B15" s="13" t="s">
        <v>982</v>
      </c>
      <c r="C15" s="9" t="s">
        <v>983</v>
      </c>
      <c r="D15" s="9"/>
      <c r="E15" s="10">
        <v>0</v>
      </c>
      <c r="F15" s="10"/>
      <c r="G15" s="14">
        <f>SUM(E15:F15)</f>
        <v>0</v>
      </c>
      <c r="H15" s="219"/>
      <c r="I15" s="13" t="s">
        <v>949</v>
      </c>
      <c r="J15" s="9" t="s">
        <v>950</v>
      </c>
      <c r="K15" s="9"/>
      <c r="L15" s="10">
        <v>0</v>
      </c>
      <c r="M15" s="10"/>
      <c r="N15" s="14">
        <f t="shared" si="0"/>
        <v>0</v>
      </c>
      <c r="O15" s="219"/>
    </row>
    <row r="16" spans="1:15" ht="20.100000000000001" customHeight="1" x14ac:dyDescent="0.2">
      <c r="B16" s="13" t="s">
        <v>984</v>
      </c>
      <c r="C16" s="9" t="s">
        <v>985</v>
      </c>
      <c r="D16" s="11">
        <f>SUM(D14:D15)</f>
        <v>0</v>
      </c>
      <c r="E16" s="11">
        <f>SUM(E14:E15)</f>
        <v>0</v>
      </c>
      <c r="F16" s="11">
        <f>SUM(F14:F15)</f>
        <v>0</v>
      </c>
      <c r="G16" s="14">
        <f>SUM(G14:G15)</f>
        <v>0</v>
      </c>
      <c r="H16" s="220">
        <f>SUM(H14:H15)</f>
        <v>0</v>
      </c>
      <c r="I16" s="13" t="s">
        <v>953</v>
      </c>
      <c r="J16" s="9" t="s">
        <v>954</v>
      </c>
      <c r="K16" s="10">
        <f>'03-Kolts-kiad'!D189</f>
        <v>58523000</v>
      </c>
      <c r="L16" s="10">
        <f>'03-Kolts-kiad'!E189</f>
        <v>58523000</v>
      </c>
      <c r="M16" s="10"/>
      <c r="N16" s="14">
        <f t="shared" si="0"/>
        <v>58523000</v>
      </c>
      <c r="O16" s="219"/>
    </row>
    <row r="17" spans="2:15" ht="20.100000000000001" customHeight="1" x14ac:dyDescent="0.2">
      <c r="B17" s="13"/>
      <c r="C17" s="9" t="s">
        <v>1012</v>
      </c>
      <c r="D17" s="60">
        <f>D16+D13+D12+D11</f>
        <v>133499144</v>
      </c>
      <c r="E17" s="60">
        <f>E16+E13+E12+E11</f>
        <v>137265678</v>
      </c>
      <c r="F17" s="11">
        <f>F16+F13+F12+F11</f>
        <v>0</v>
      </c>
      <c r="G17" s="14">
        <f>G16+G13+G12+G11</f>
        <v>137265678</v>
      </c>
      <c r="H17" s="220">
        <f>H16+H13+H12+H11</f>
        <v>0</v>
      </c>
      <c r="I17" s="13" t="s">
        <v>956</v>
      </c>
      <c r="J17" s="9" t="s">
        <v>957</v>
      </c>
      <c r="K17" s="10">
        <f>'03-Kolts-kiad'!D200</f>
        <v>1216990</v>
      </c>
      <c r="L17" s="10">
        <f>'03-Kolts-kiad'!E200</f>
        <v>0</v>
      </c>
      <c r="M17" s="10"/>
      <c r="N17" s="14">
        <f t="shared" si="0"/>
        <v>0</v>
      </c>
      <c r="O17" s="219"/>
    </row>
    <row r="18" spans="2:15" ht="20.100000000000001" customHeight="1" x14ac:dyDescent="0.2">
      <c r="B18" s="13"/>
      <c r="C18" s="9"/>
      <c r="D18" s="9"/>
      <c r="E18" s="9"/>
      <c r="F18" s="9"/>
      <c r="G18" s="16"/>
      <c r="H18" s="221"/>
      <c r="I18" s="13" t="s">
        <v>960</v>
      </c>
      <c r="J18" s="9" t="s">
        <v>961</v>
      </c>
      <c r="K18" s="11">
        <f>SUM(K13:K17)</f>
        <v>64000096</v>
      </c>
      <c r="L18" s="11">
        <f>SUM(L13:L17)</f>
        <v>62783106</v>
      </c>
      <c r="M18" s="11">
        <f>SUM(M13:M17)</f>
        <v>0</v>
      </c>
      <c r="N18" s="14">
        <f>SUM(N13:N17)</f>
        <v>62783106</v>
      </c>
      <c r="O18" s="220">
        <f>SUM(O13:O17)</f>
        <v>0</v>
      </c>
    </row>
    <row r="19" spans="2:15" ht="20.100000000000001" customHeight="1" x14ac:dyDescent="0.2">
      <c r="B19" s="13" t="s">
        <v>936</v>
      </c>
      <c r="C19" s="9" t="s">
        <v>937</v>
      </c>
      <c r="D19" s="9"/>
      <c r="E19" s="10">
        <v>0</v>
      </c>
      <c r="F19" s="10"/>
      <c r="G19" s="14">
        <f>SUM(E19:F19)</f>
        <v>0</v>
      </c>
      <c r="H19" s="219"/>
      <c r="I19" s="13"/>
      <c r="J19" s="9" t="s">
        <v>1013</v>
      </c>
      <c r="K19" s="60">
        <f>K18+K12+K11+K10+K9</f>
        <v>196466816.10499999</v>
      </c>
      <c r="L19" s="60">
        <f>L18+L12+L11+L10+L9</f>
        <v>201297660.10499999</v>
      </c>
      <c r="M19" s="11">
        <f>M18+M12+M11+M10+M9</f>
        <v>0</v>
      </c>
      <c r="N19" s="14">
        <f>N18+N12+N11+N10+N9</f>
        <v>201297660.10499999</v>
      </c>
      <c r="O19" s="220">
        <f>O18+O12+O11+O10+O9</f>
        <v>0</v>
      </c>
    </row>
    <row r="20" spans="2:15" ht="20.100000000000001" customHeight="1" x14ac:dyDescent="0.2">
      <c r="B20" s="13" t="s">
        <v>940</v>
      </c>
      <c r="C20" s="9" t="s">
        <v>941</v>
      </c>
      <c r="D20" s="10">
        <f>'04-Kolts-bev'!D85</f>
        <v>103436196</v>
      </c>
      <c r="E20" s="10">
        <f>'04-Kolts-bev'!E74</f>
        <v>113403487</v>
      </c>
      <c r="F20" s="10"/>
      <c r="G20" s="14">
        <f>SUM(E20:F20)</f>
        <v>113403487</v>
      </c>
      <c r="H20" s="219"/>
      <c r="I20" s="13" t="s">
        <v>964</v>
      </c>
      <c r="J20" s="9" t="s">
        <v>965</v>
      </c>
      <c r="K20" s="10">
        <f>'03-Kolts-kiad'!D210</f>
        <v>37792985</v>
      </c>
      <c r="L20" s="10">
        <f>'03-Kolts-kiad'!E210</f>
        <v>41163912</v>
      </c>
      <c r="M20" s="10"/>
      <c r="N20" s="14">
        <f>SUM(L20:M20)</f>
        <v>41163912</v>
      </c>
      <c r="O20" s="219"/>
    </row>
    <row r="21" spans="2:15" ht="20.100000000000001" customHeight="1" x14ac:dyDescent="0.2">
      <c r="B21" s="13" t="s">
        <v>944</v>
      </c>
      <c r="C21" s="9" t="s">
        <v>945</v>
      </c>
      <c r="D21" s="11">
        <f>SUM(D19:D20)</f>
        <v>103436196</v>
      </c>
      <c r="E21" s="11">
        <f>SUM(E19:E20)</f>
        <v>113403487</v>
      </c>
      <c r="F21" s="11">
        <f>SUM(F19:F20)</f>
        <v>0</v>
      </c>
      <c r="G21" s="14">
        <f>SUM(G19:G20)</f>
        <v>113403487</v>
      </c>
      <c r="H21" s="220">
        <f>SUM(H19:H20)</f>
        <v>0</v>
      </c>
      <c r="I21" s="13" t="s">
        <v>968</v>
      </c>
      <c r="J21" s="9" t="s">
        <v>969</v>
      </c>
      <c r="K21" s="10">
        <f>'03-Kolts-kiad'!D215</f>
        <v>285914643</v>
      </c>
      <c r="L21" s="10">
        <f>'03-Kolts-kiad'!E215</f>
        <v>297528753</v>
      </c>
      <c r="M21" s="10"/>
      <c r="N21" s="14">
        <f>SUM(L21:M21)</f>
        <v>297528753</v>
      </c>
      <c r="O21" s="219"/>
    </row>
    <row r="22" spans="2:15" ht="20.100000000000001" customHeight="1" x14ac:dyDescent="0.2">
      <c r="B22" s="13"/>
      <c r="C22" s="9"/>
      <c r="D22" s="9"/>
      <c r="E22" s="9"/>
      <c r="F22" s="9"/>
      <c r="G22" s="16"/>
      <c r="H22" s="221"/>
      <c r="I22" s="13" t="s">
        <v>970</v>
      </c>
      <c r="J22" s="9" t="s">
        <v>971</v>
      </c>
      <c r="K22" s="10">
        <f>'03-Kolts-kiad'!D239</f>
        <v>0</v>
      </c>
      <c r="L22" s="10">
        <f>'03-Kolts-kiad'!E239</f>
        <v>1216900</v>
      </c>
      <c r="M22" s="10"/>
      <c r="N22" s="14">
        <f>SUM(L22:M22)</f>
        <v>1216900</v>
      </c>
      <c r="O22" s="219"/>
    </row>
    <row r="23" spans="2:15" ht="20.100000000000001" customHeight="1" x14ac:dyDescent="0.2">
      <c r="B23" s="13" t="s">
        <v>980</v>
      </c>
      <c r="C23" s="9" t="s">
        <v>981</v>
      </c>
      <c r="D23" s="10">
        <f>'04-Kolts-bev'!D236</f>
        <v>11023622</v>
      </c>
      <c r="E23" s="10">
        <f>'04-Kolts-bev'!E236</f>
        <v>11023622</v>
      </c>
      <c r="F23" s="10"/>
      <c r="G23" s="14">
        <f>SUM(E23:F23)</f>
        <v>11023622</v>
      </c>
      <c r="H23" s="219"/>
      <c r="I23" s="13" t="s">
        <v>972</v>
      </c>
      <c r="J23" s="15" t="s">
        <v>975</v>
      </c>
      <c r="K23" s="10">
        <f>'03-Kolts-kiad'!D266</f>
        <v>800000</v>
      </c>
      <c r="L23" s="10">
        <f>'03-Kolts-kiad'!E266</f>
        <v>800000</v>
      </c>
      <c r="M23" s="10"/>
      <c r="N23" s="14">
        <f>SUM(L23:M23)</f>
        <v>800000</v>
      </c>
      <c r="O23" s="219"/>
    </row>
    <row r="24" spans="2:15" ht="20.100000000000001" customHeight="1" x14ac:dyDescent="0.2">
      <c r="B24" s="13" t="s">
        <v>986</v>
      </c>
      <c r="C24" s="9" t="s">
        <v>987</v>
      </c>
      <c r="D24" s="9"/>
      <c r="E24" s="21">
        <v>0</v>
      </c>
      <c r="F24" s="21"/>
      <c r="G24" s="225">
        <f>SUM(E24:F24)</f>
        <v>0</v>
      </c>
      <c r="H24" s="222"/>
      <c r="I24" s="13" t="s">
        <v>972</v>
      </c>
      <c r="J24" s="9"/>
      <c r="K24" s="9"/>
      <c r="L24" s="10"/>
      <c r="M24" s="10"/>
      <c r="N24" s="14">
        <f>SUM(L24:M24)</f>
        <v>0</v>
      </c>
      <c r="O24" s="219"/>
    </row>
    <row r="25" spans="2:15" ht="20.100000000000001" customHeight="1" x14ac:dyDescent="0.2">
      <c r="B25" s="13" t="s">
        <v>988</v>
      </c>
      <c r="C25" s="9" t="s">
        <v>989</v>
      </c>
      <c r="D25" s="10">
        <f>'04-Kolts-bev'!D276</f>
        <v>7300000</v>
      </c>
      <c r="E25" s="10">
        <f>'04-Kolts-bev'!E276</f>
        <v>7300000</v>
      </c>
      <c r="F25" s="10"/>
      <c r="G25" s="14">
        <f>SUM(E25:F25)</f>
        <v>7300000</v>
      </c>
      <c r="H25" s="219"/>
      <c r="I25" s="13" t="s">
        <v>978</v>
      </c>
      <c r="J25" s="9" t="s">
        <v>979</v>
      </c>
      <c r="K25" s="11">
        <f>SUM(K22:K24)</f>
        <v>800000</v>
      </c>
      <c r="L25" s="11">
        <f>SUM(L22:L24)</f>
        <v>2016900</v>
      </c>
      <c r="M25" s="11">
        <f>SUM(M22:M24)</f>
        <v>0</v>
      </c>
      <c r="N25" s="14">
        <f>SUM(N22:N24)</f>
        <v>2016900</v>
      </c>
      <c r="O25" s="220">
        <f>SUM(O22:O24)</f>
        <v>0</v>
      </c>
    </row>
    <row r="26" spans="2:15" ht="20.100000000000001" customHeight="1" x14ac:dyDescent="0.2">
      <c r="B26" s="13" t="s">
        <v>991</v>
      </c>
      <c r="C26" s="9" t="s">
        <v>992</v>
      </c>
      <c r="D26" s="11">
        <f>SUM(D24:D25)</f>
        <v>7300000</v>
      </c>
      <c r="E26" s="11">
        <f>SUM(E24:E25)</f>
        <v>7300000</v>
      </c>
      <c r="F26" s="11">
        <f>SUM(F24:F25)</f>
        <v>0</v>
      </c>
      <c r="G26" s="14">
        <f>SUM(G24:G25)</f>
        <v>7300000</v>
      </c>
      <c r="H26" s="220">
        <f>SUM(H23:H25)</f>
        <v>0</v>
      </c>
      <c r="I26" s="13"/>
      <c r="J26" s="9" t="s">
        <v>1015</v>
      </c>
      <c r="K26" s="60">
        <f>K25+K21+K20</f>
        <v>324507628</v>
      </c>
      <c r="L26" s="60">
        <f>L25+L21+L20</f>
        <v>340709565</v>
      </c>
      <c r="M26" s="11">
        <f>M25+M21+M20</f>
        <v>0</v>
      </c>
      <c r="N26" s="14">
        <f>N25+N21+N20</f>
        <v>340709565</v>
      </c>
      <c r="O26" s="220">
        <f>O25+O21+O20</f>
        <v>0</v>
      </c>
    </row>
    <row r="27" spans="2:15" ht="20.100000000000001" customHeight="1" x14ac:dyDescent="0.2">
      <c r="B27" s="13"/>
      <c r="C27" s="9" t="s">
        <v>1014</v>
      </c>
      <c r="D27" s="60">
        <f>D26+D23+D21</f>
        <v>121759818</v>
      </c>
      <c r="E27" s="60">
        <f>E26+E23+E21</f>
        <v>131727109</v>
      </c>
      <c r="F27" s="11">
        <f>F26+F23+F21</f>
        <v>0</v>
      </c>
      <c r="G27" s="14">
        <f>G26+G23+G21</f>
        <v>131727109</v>
      </c>
      <c r="H27" s="220">
        <f>H26+H23+H21</f>
        <v>0</v>
      </c>
      <c r="I27" s="13" t="s">
        <v>994</v>
      </c>
      <c r="J27" s="9" t="s">
        <v>995</v>
      </c>
      <c r="K27" s="10">
        <f>'05-Fin-kiad'!D12</f>
        <v>3094300</v>
      </c>
      <c r="L27" s="10">
        <f>'05-Fin-kiad'!E7</f>
        <v>3094300</v>
      </c>
      <c r="M27" s="10"/>
      <c r="N27" s="14">
        <f>SUM(L27:M27)</f>
        <v>3094300</v>
      </c>
      <c r="O27" s="219"/>
    </row>
    <row r="28" spans="2:15" ht="20.100000000000001" customHeight="1" x14ac:dyDescent="0.2">
      <c r="B28" s="13" t="s">
        <v>1207</v>
      </c>
      <c r="C28" s="9" t="s">
        <v>1208</v>
      </c>
      <c r="D28" s="10">
        <f>'06-Fin-bev'!D10</f>
        <v>24156510</v>
      </c>
      <c r="E28" s="10">
        <f>'06-Fin-bev'!E10</f>
        <v>31455466</v>
      </c>
      <c r="F28" s="9"/>
      <c r="G28" s="16"/>
      <c r="H28" s="221"/>
      <c r="I28" s="13" t="s">
        <v>996</v>
      </c>
      <c r="J28" s="9" t="s">
        <v>997</v>
      </c>
      <c r="K28" s="9"/>
      <c r="L28" s="10">
        <v>0</v>
      </c>
      <c r="M28" s="10"/>
      <c r="N28" s="14">
        <f>SUM(L28:M28)</f>
        <v>0</v>
      </c>
      <c r="O28" s="219"/>
    </row>
    <row r="29" spans="2:15" ht="20.100000000000001" customHeight="1" x14ac:dyDescent="0.2">
      <c r="B29" s="8" t="s">
        <v>998</v>
      </c>
      <c r="C29" s="15" t="s">
        <v>1016</v>
      </c>
      <c r="D29" s="10">
        <f>'06-Fin-bev'!D20</f>
        <v>247159510</v>
      </c>
      <c r="E29" s="10">
        <f>'06-Fin-bev'!E20</f>
        <v>247159510</v>
      </c>
      <c r="F29" s="10"/>
      <c r="G29" s="14">
        <f>SUM(E29:F29)</f>
        <v>247159510</v>
      </c>
      <c r="H29" s="219"/>
      <c r="I29" s="13" t="s">
        <v>1000</v>
      </c>
      <c r="J29" s="9" t="s">
        <v>1001</v>
      </c>
      <c r="K29" s="10">
        <f>'05-Fin-kiad'!D27</f>
        <v>2506238</v>
      </c>
      <c r="L29" s="10">
        <f>'05-Fin-kiad'!E27</f>
        <v>2773984</v>
      </c>
      <c r="M29" s="10"/>
      <c r="N29" s="14">
        <f>SUM(L29:M29)</f>
        <v>2773984</v>
      </c>
      <c r="O29" s="219"/>
    </row>
    <row r="30" spans="2:15" ht="20.100000000000001" customHeight="1" x14ac:dyDescent="0.2">
      <c r="B30" s="8" t="s">
        <v>1002</v>
      </c>
      <c r="C30" s="9" t="s">
        <v>1017</v>
      </c>
      <c r="D30" s="9"/>
      <c r="E30" s="10">
        <f>'06-Fin-bev'!E21</f>
        <v>267746</v>
      </c>
      <c r="F30" s="10"/>
      <c r="G30" s="14">
        <f>SUM(E30:F30)</f>
        <v>267746</v>
      </c>
      <c r="H30" s="219"/>
      <c r="I30" s="13" t="s">
        <v>1004</v>
      </c>
      <c r="J30" s="9" t="s">
        <v>1005</v>
      </c>
      <c r="K30" s="9"/>
      <c r="L30" s="10">
        <f>'05-Fin-kiad'!E30</f>
        <v>0</v>
      </c>
      <c r="M30" s="10"/>
      <c r="N30" s="14">
        <f>SUM(L30:M30)</f>
        <v>0</v>
      </c>
      <c r="O30" s="219"/>
    </row>
    <row r="31" spans="2:15" ht="20.100000000000001" customHeight="1" x14ac:dyDescent="0.2">
      <c r="B31" s="8" t="s">
        <v>1006</v>
      </c>
      <c r="C31" s="9" t="s">
        <v>1018</v>
      </c>
      <c r="D31" s="60">
        <f>SUM(D28:D30)</f>
        <v>271316020</v>
      </c>
      <c r="E31" s="60">
        <f>SUM(E28:E30)</f>
        <v>278882722</v>
      </c>
      <c r="F31" s="11">
        <f>SUM(F29:F30)</f>
        <v>0</v>
      </c>
      <c r="G31" s="14">
        <f>SUM(G29:G30)</f>
        <v>247427256</v>
      </c>
      <c r="H31" s="220">
        <f>SUM(H29:H30)</f>
        <v>0</v>
      </c>
      <c r="I31" s="8" t="s">
        <v>1008</v>
      </c>
      <c r="J31" s="9" t="s">
        <v>1020</v>
      </c>
      <c r="K31" s="60">
        <f>SUM(K27:K30)</f>
        <v>5600538</v>
      </c>
      <c r="L31" s="60">
        <f>SUM(L27:L30)</f>
        <v>5868284</v>
      </c>
      <c r="M31" s="11">
        <f>SUM(M27:M30)</f>
        <v>0</v>
      </c>
      <c r="N31" s="14">
        <f>SUM(N27:N30)</f>
        <v>5868284</v>
      </c>
      <c r="O31" s="220">
        <f>SUM(O27:O30)</f>
        <v>0</v>
      </c>
    </row>
    <row r="32" spans="2:15" ht="20.100000000000001" customHeight="1" thickBot="1" x14ac:dyDescent="0.25">
      <c r="B32" s="22" t="s">
        <v>1010</v>
      </c>
      <c r="C32" s="23" t="s">
        <v>1019</v>
      </c>
      <c r="D32" s="19">
        <f>D31+D27+D17</f>
        <v>526574982</v>
      </c>
      <c r="E32" s="19">
        <f>E31+E27+E17</f>
        <v>547875509</v>
      </c>
      <c r="F32" s="24">
        <f>F31+F27+F17</f>
        <v>0</v>
      </c>
      <c r="G32" s="25">
        <f>G31+G27+G17</f>
        <v>516420043</v>
      </c>
      <c r="H32" s="223">
        <f>H31+H27+H17</f>
        <v>0</v>
      </c>
      <c r="I32" s="22" t="s">
        <v>1011</v>
      </c>
      <c r="J32" s="23" t="s">
        <v>1021</v>
      </c>
      <c r="K32" s="19">
        <f>K31+K26+K19</f>
        <v>526574982.10500002</v>
      </c>
      <c r="L32" s="19">
        <f>L31+L26+L19</f>
        <v>547875509.10500002</v>
      </c>
      <c r="M32" s="24">
        <f>M31+M26+M19</f>
        <v>0</v>
      </c>
      <c r="N32" s="25">
        <f>N31+N26+N19</f>
        <v>547875509.10500002</v>
      </c>
      <c r="O32" s="223">
        <f>O31+O26+O19</f>
        <v>0</v>
      </c>
    </row>
    <row r="35" spans="4:4" x14ac:dyDescent="0.2">
      <c r="D35" s="242"/>
    </row>
    <row r="36" spans="4:4" x14ac:dyDescent="0.2">
      <c r="D36" s="242"/>
    </row>
    <row r="37" spans="4:4" x14ac:dyDescent="0.2">
      <c r="D37" s="242"/>
    </row>
    <row r="38" spans="4:4" x14ac:dyDescent="0.2">
      <c r="D38" s="242"/>
    </row>
    <row r="39" spans="4:4" x14ac:dyDescent="0.2">
      <c r="D39" s="242"/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281"/>
  <sheetViews>
    <sheetView zoomScaleNormal="100" workbookViewId="0">
      <pane xSplit="5" ySplit="6" topLeftCell="F7" activePane="bottomRight" state="frozen"/>
      <selection activeCell="C40" sqref="C40"/>
      <selection pane="topRight" activeCell="C40" sqref="C40"/>
      <selection pane="bottomLeft" activeCell="C40" sqref="C40"/>
      <selection pane="bottomRight" activeCell="C40" sqref="C40"/>
    </sheetView>
  </sheetViews>
  <sheetFormatPr defaultRowHeight="15.95" customHeight="1" x14ac:dyDescent="0.2"/>
  <cols>
    <col min="1" max="1" width="3.7109375" bestFit="1" customWidth="1"/>
    <col min="2" max="2" width="3.7109375" customWidth="1"/>
    <col min="3" max="3" width="110.7109375" customWidth="1"/>
    <col min="4" max="4" width="15.7109375" style="28" customWidth="1"/>
    <col min="5" max="5" width="15.7109375" customWidth="1"/>
    <col min="6" max="6" width="0.140625" customWidth="1"/>
    <col min="7" max="15" width="0.28515625" customWidth="1"/>
    <col min="16" max="16" width="0.28515625" style="28" customWidth="1"/>
    <col min="17" max="27" width="0.28515625" customWidth="1"/>
    <col min="28" max="28" width="0.28515625" style="28" customWidth="1"/>
    <col min="29" max="30" width="0.28515625" customWidth="1"/>
    <col min="31" max="31" width="0.28515625" style="28" customWidth="1"/>
    <col min="32" max="42" width="0.28515625" customWidth="1"/>
    <col min="46" max="46" width="11.140625" style="193" bestFit="1" customWidth="1"/>
  </cols>
  <sheetData>
    <row r="1" spans="1:47" ht="15.95" customHeight="1" x14ac:dyDescent="0.25">
      <c r="A1" s="218" t="s">
        <v>1250</v>
      </c>
      <c r="B1" s="61"/>
      <c r="C1" s="68" t="s">
        <v>1181</v>
      </c>
      <c r="D1" s="68"/>
      <c r="G1" s="257" t="s">
        <v>914</v>
      </c>
      <c r="H1" s="257" t="s">
        <v>1055</v>
      </c>
      <c r="I1" s="257" t="s">
        <v>1177</v>
      </c>
      <c r="J1" s="257" t="s">
        <v>1057</v>
      </c>
      <c r="K1" s="257" t="s">
        <v>1059</v>
      </c>
      <c r="L1" s="257" t="s">
        <v>1062</v>
      </c>
      <c r="M1" s="257" t="s">
        <v>1209</v>
      </c>
      <c r="N1" s="257" t="s">
        <v>1066</v>
      </c>
      <c r="O1" s="257" t="s">
        <v>1069</v>
      </c>
      <c r="P1" s="257" t="s">
        <v>1189</v>
      </c>
      <c r="Q1" s="257" t="s">
        <v>1070</v>
      </c>
      <c r="R1" s="257" t="s">
        <v>916</v>
      </c>
      <c r="S1" s="257" t="s">
        <v>1073</v>
      </c>
      <c r="T1" s="257" t="s">
        <v>1075</v>
      </c>
      <c r="U1" s="257" t="s">
        <v>1080</v>
      </c>
      <c r="V1" s="257" t="s">
        <v>1082</v>
      </c>
      <c r="W1" s="257" t="s">
        <v>1085</v>
      </c>
      <c r="X1" s="257" t="s">
        <v>1086</v>
      </c>
      <c r="Y1" s="257" t="s">
        <v>1088</v>
      </c>
      <c r="Z1" s="257" t="s">
        <v>1091</v>
      </c>
      <c r="AA1" s="257" t="s">
        <v>1092</v>
      </c>
      <c r="AB1" s="257" t="s">
        <v>1187</v>
      </c>
      <c r="AC1" s="257" t="s">
        <v>1095</v>
      </c>
      <c r="AD1" s="257" t="s">
        <v>1099</v>
      </c>
      <c r="AE1" s="257" t="s">
        <v>1190</v>
      </c>
      <c r="AF1" s="257" t="s">
        <v>1101</v>
      </c>
      <c r="AG1" s="257" t="s">
        <v>1103</v>
      </c>
      <c r="AH1" s="257" t="s">
        <v>1106</v>
      </c>
      <c r="AI1" s="257" t="s">
        <v>1108</v>
      </c>
      <c r="AJ1" s="257" t="s">
        <v>1112</v>
      </c>
      <c r="AK1" s="257" t="s">
        <v>1114</v>
      </c>
      <c r="AL1" s="257" t="s">
        <v>1117</v>
      </c>
      <c r="AM1" s="257" t="s">
        <v>1124</v>
      </c>
      <c r="AN1" s="257" t="s">
        <v>1174</v>
      </c>
      <c r="AO1" s="257" t="s">
        <v>1128</v>
      </c>
      <c r="AP1" s="257" t="s">
        <v>1192</v>
      </c>
      <c r="AQ1" s="257" t="s">
        <v>1246</v>
      </c>
      <c r="AR1" s="257" t="s">
        <v>1246</v>
      </c>
      <c r="AS1" s="257"/>
    </row>
    <row r="2" spans="1:47" ht="15.95" customHeight="1" x14ac:dyDescent="0.2">
      <c r="B2" s="66" t="s">
        <v>1047</v>
      </c>
      <c r="C2" s="67" t="str">
        <f>'01-Ktgv-Mrlg'!C4</f>
        <v>sz. mell. a 9/2019(VIII.28.) módosító valamint 2/2019.(II.28.) eredeti önkormányzati rendeletekhez</v>
      </c>
      <c r="D2" s="6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U2" s="218"/>
    </row>
    <row r="3" spans="1:47" ht="15.95" customHeight="1" thickBot="1" x14ac:dyDescent="0.25">
      <c r="E3" s="93" t="s">
        <v>917</v>
      </c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</row>
    <row r="4" spans="1:47" ht="15.95" customHeight="1" x14ac:dyDescent="0.2">
      <c r="B4" s="258" t="s">
        <v>1022</v>
      </c>
      <c r="C4" s="259"/>
      <c r="D4" s="259"/>
      <c r="E4" s="259"/>
      <c r="F4" s="102"/>
      <c r="G4" s="260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</row>
    <row r="5" spans="1:47" ht="15.95" customHeight="1" x14ac:dyDescent="0.2">
      <c r="B5" s="103" t="s">
        <v>1</v>
      </c>
      <c r="C5" s="70" t="s">
        <v>2</v>
      </c>
      <c r="D5" s="70" t="s">
        <v>921</v>
      </c>
      <c r="E5" s="70" t="s">
        <v>1245</v>
      </c>
      <c r="F5" s="104"/>
      <c r="G5" s="260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</row>
    <row r="6" spans="1:47" ht="15.95" customHeight="1" x14ac:dyDescent="0.2">
      <c r="B6" s="103">
        <v>1</v>
      </c>
      <c r="C6" s="70">
        <v>2</v>
      </c>
      <c r="D6" s="70">
        <v>3</v>
      </c>
      <c r="E6" s="70">
        <v>4</v>
      </c>
      <c r="F6" s="105"/>
      <c r="G6" s="95" t="s">
        <v>913</v>
      </c>
      <c r="H6" s="71" t="s">
        <v>1056</v>
      </c>
      <c r="I6" s="71" t="s">
        <v>915</v>
      </c>
      <c r="J6" s="71" t="s">
        <v>1058</v>
      </c>
      <c r="K6" s="71" t="s">
        <v>1060</v>
      </c>
      <c r="L6" s="71" t="s">
        <v>1061</v>
      </c>
      <c r="M6" s="71" t="s">
        <v>1065</v>
      </c>
      <c r="N6" s="71" t="s">
        <v>1067</v>
      </c>
      <c r="O6" s="71" t="s">
        <v>1068</v>
      </c>
      <c r="P6" s="71" t="s">
        <v>1188</v>
      </c>
      <c r="Q6" s="71" t="s">
        <v>1071</v>
      </c>
      <c r="R6" s="71" t="s">
        <v>1072</v>
      </c>
      <c r="S6" s="71" t="s">
        <v>1074</v>
      </c>
      <c r="T6" s="71" t="s">
        <v>1076</v>
      </c>
      <c r="U6" s="71" t="s">
        <v>1079</v>
      </c>
      <c r="V6" s="71" t="s">
        <v>1081</v>
      </c>
      <c r="W6" s="71" t="s">
        <v>1084</v>
      </c>
      <c r="X6" s="71" t="s">
        <v>1087</v>
      </c>
      <c r="Y6" s="71" t="s">
        <v>1089</v>
      </c>
      <c r="Z6" s="71" t="s">
        <v>1090</v>
      </c>
      <c r="AA6" s="71" t="s">
        <v>1093</v>
      </c>
      <c r="AB6" s="71" t="s">
        <v>1186</v>
      </c>
      <c r="AC6" s="71" t="s">
        <v>1096</v>
      </c>
      <c r="AD6" s="71" t="s">
        <v>1098</v>
      </c>
      <c r="AE6" s="71" t="s">
        <v>1191</v>
      </c>
      <c r="AF6" s="71" t="s">
        <v>1100</v>
      </c>
      <c r="AG6" s="71" t="s">
        <v>1104</v>
      </c>
      <c r="AH6" s="71" t="s">
        <v>1105</v>
      </c>
      <c r="AI6" s="71" t="s">
        <v>1107</v>
      </c>
      <c r="AJ6" s="71" t="s">
        <v>1111</v>
      </c>
      <c r="AK6" s="71" t="s">
        <v>1113</v>
      </c>
      <c r="AL6" s="71" t="s">
        <v>1116</v>
      </c>
      <c r="AM6" s="71" t="s">
        <v>1123</v>
      </c>
      <c r="AN6" s="71" t="s">
        <v>1125</v>
      </c>
      <c r="AO6" s="71" t="s">
        <v>1127</v>
      </c>
      <c r="AP6" s="71"/>
      <c r="AQ6" s="71"/>
      <c r="AR6" s="71"/>
      <c r="AS6" s="71"/>
    </row>
    <row r="7" spans="1:47" ht="15.95" customHeight="1" x14ac:dyDescent="0.2">
      <c r="B7" s="106" t="s">
        <v>3</v>
      </c>
      <c r="C7" s="72" t="s">
        <v>4</v>
      </c>
      <c r="D7" s="73">
        <v>15210540</v>
      </c>
      <c r="E7" s="73">
        <f>SUM(G7:AS7)</f>
        <v>16710540</v>
      </c>
      <c r="F7" s="105"/>
      <c r="G7" s="96">
        <v>0</v>
      </c>
      <c r="H7" s="74">
        <v>0</v>
      </c>
      <c r="I7" s="74">
        <v>0</v>
      </c>
      <c r="J7" s="74">
        <v>0</v>
      </c>
      <c r="K7" s="74">
        <v>0</v>
      </c>
      <c r="L7" s="74">
        <v>3913440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3709300</v>
      </c>
      <c r="U7" s="74">
        <v>0</v>
      </c>
      <c r="V7" s="74">
        <v>968600</v>
      </c>
      <c r="W7" s="74">
        <v>0</v>
      </c>
      <c r="X7" s="74">
        <v>0</v>
      </c>
      <c r="Y7" s="74">
        <v>0</v>
      </c>
      <c r="Z7" s="74">
        <v>0</v>
      </c>
      <c r="AA7" s="74">
        <v>1291500</v>
      </c>
      <c r="AB7" s="74">
        <v>0</v>
      </c>
      <c r="AC7" s="74">
        <v>2597100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2730600</v>
      </c>
      <c r="AL7" s="74">
        <v>0</v>
      </c>
      <c r="AM7" s="74">
        <v>0</v>
      </c>
      <c r="AN7" s="74">
        <v>0</v>
      </c>
      <c r="AO7" s="74">
        <v>0</v>
      </c>
      <c r="AP7" s="74">
        <v>0</v>
      </c>
      <c r="AQ7" s="74">
        <v>1500000</v>
      </c>
      <c r="AR7" s="74">
        <v>0</v>
      </c>
      <c r="AS7" s="74">
        <v>0</v>
      </c>
      <c r="AT7" s="192">
        <f t="shared" ref="AT7:AT70" si="0">SUM(G7:AS7)</f>
        <v>16710540</v>
      </c>
    </row>
    <row r="8" spans="1:47" ht="0.2" customHeight="1" x14ac:dyDescent="0.2">
      <c r="B8" s="106" t="s">
        <v>5</v>
      </c>
      <c r="C8" s="72" t="s">
        <v>6</v>
      </c>
      <c r="D8" s="73">
        <v>0</v>
      </c>
      <c r="E8" s="73">
        <f t="shared" ref="E8:E24" si="1">SUM(G8:AS8)</f>
        <v>0</v>
      </c>
      <c r="F8" s="105"/>
      <c r="G8" s="96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192">
        <f t="shared" si="0"/>
        <v>0</v>
      </c>
    </row>
    <row r="9" spans="1:47" ht="15.95" customHeight="1" x14ac:dyDescent="0.2">
      <c r="B9" s="106" t="s">
        <v>7</v>
      </c>
      <c r="C9" s="72" t="s">
        <v>8</v>
      </c>
      <c r="D9" s="73">
        <v>869700</v>
      </c>
      <c r="E9" s="73">
        <f t="shared" si="1"/>
        <v>869700</v>
      </c>
      <c r="F9" s="105"/>
      <c r="G9" s="96">
        <v>869700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0</v>
      </c>
      <c r="AP9" s="74">
        <v>0</v>
      </c>
      <c r="AQ9" s="74">
        <v>0</v>
      </c>
      <c r="AR9" s="74">
        <v>0</v>
      </c>
      <c r="AS9" s="74">
        <v>0</v>
      </c>
      <c r="AT9" s="192">
        <f t="shared" si="0"/>
        <v>869700</v>
      </c>
    </row>
    <row r="10" spans="1:47" ht="0.2" customHeight="1" x14ac:dyDescent="0.2">
      <c r="B10" s="106" t="s">
        <v>9</v>
      </c>
      <c r="C10" s="72" t="s">
        <v>10</v>
      </c>
      <c r="D10" s="73">
        <v>0</v>
      </c>
      <c r="E10" s="73">
        <f t="shared" si="1"/>
        <v>0</v>
      </c>
      <c r="F10" s="105"/>
      <c r="G10" s="96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192">
        <f t="shared" si="0"/>
        <v>0</v>
      </c>
    </row>
    <row r="11" spans="1:47" ht="0.2" customHeight="1" x14ac:dyDescent="0.2">
      <c r="B11" s="106" t="s">
        <v>11</v>
      </c>
      <c r="C11" s="72" t="s">
        <v>12</v>
      </c>
      <c r="D11" s="73">
        <v>0</v>
      </c>
      <c r="E11" s="73">
        <f t="shared" si="1"/>
        <v>0</v>
      </c>
      <c r="F11" s="105"/>
      <c r="G11" s="96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192">
        <f t="shared" si="0"/>
        <v>0</v>
      </c>
    </row>
    <row r="12" spans="1:47" ht="0.2" customHeight="1" x14ac:dyDescent="0.2">
      <c r="B12" s="106" t="s">
        <v>13</v>
      </c>
      <c r="C12" s="72" t="s">
        <v>14</v>
      </c>
      <c r="D12" s="73">
        <v>0</v>
      </c>
      <c r="E12" s="73">
        <f t="shared" si="1"/>
        <v>0</v>
      </c>
      <c r="F12" s="105"/>
      <c r="G12" s="96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0</v>
      </c>
      <c r="AP12" s="74">
        <v>0</v>
      </c>
      <c r="AQ12" s="74">
        <v>0</v>
      </c>
      <c r="AR12" s="74">
        <v>0</v>
      </c>
      <c r="AS12" s="74">
        <v>0</v>
      </c>
      <c r="AT12" s="192">
        <f t="shared" si="0"/>
        <v>0</v>
      </c>
    </row>
    <row r="13" spans="1:47" ht="15.95" customHeight="1" x14ac:dyDescent="0.2">
      <c r="B13" s="106" t="s">
        <v>15</v>
      </c>
      <c r="C13" s="72" t="s">
        <v>16</v>
      </c>
      <c r="D13" s="73">
        <v>594796</v>
      </c>
      <c r="E13" s="73">
        <f t="shared" si="1"/>
        <v>594796</v>
      </c>
      <c r="F13" s="105"/>
      <c r="G13" s="96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148699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148699</v>
      </c>
      <c r="AB13" s="74">
        <v>0</v>
      </c>
      <c r="AC13" s="74">
        <v>148699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148699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192">
        <f t="shared" si="0"/>
        <v>594796</v>
      </c>
    </row>
    <row r="14" spans="1:47" ht="0.2" customHeight="1" x14ac:dyDescent="0.2">
      <c r="B14" s="106" t="s">
        <v>0</v>
      </c>
      <c r="C14" s="72" t="s">
        <v>17</v>
      </c>
      <c r="D14" s="73">
        <v>0</v>
      </c>
      <c r="E14" s="73">
        <f t="shared" si="1"/>
        <v>0</v>
      </c>
      <c r="F14" s="105"/>
      <c r="G14" s="96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0</v>
      </c>
      <c r="AP14" s="74">
        <v>0</v>
      </c>
      <c r="AQ14" s="74">
        <v>0</v>
      </c>
      <c r="AR14" s="74">
        <v>0</v>
      </c>
      <c r="AS14" s="74">
        <v>0</v>
      </c>
      <c r="AT14" s="192">
        <f t="shared" si="0"/>
        <v>0</v>
      </c>
    </row>
    <row r="15" spans="1:47" ht="15.95" customHeight="1" x14ac:dyDescent="0.2">
      <c r="B15" s="106" t="s">
        <v>18</v>
      </c>
      <c r="C15" s="72" t="s">
        <v>19</v>
      </c>
      <c r="D15" s="73">
        <v>0</v>
      </c>
      <c r="E15" s="73">
        <f t="shared" si="1"/>
        <v>100000</v>
      </c>
      <c r="F15" s="105"/>
      <c r="G15" s="96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100000</v>
      </c>
      <c r="AR15" s="74">
        <v>0</v>
      </c>
      <c r="AS15" s="74">
        <v>0</v>
      </c>
      <c r="AT15" s="192">
        <f t="shared" si="0"/>
        <v>100000</v>
      </c>
    </row>
    <row r="16" spans="1:47" ht="0.2" customHeight="1" x14ac:dyDescent="0.2">
      <c r="B16" s="106" t="s">
        <v>20</v>
      </c>
      <c r="C16" s="72" t="s">
        <v>21</v>
      </c>
      <c r="D16" s="73">
        <v>0</v>
      </c>
      <c r="E16" s="73">
        <f t="shared" si="1"/>
        <v>0</v>
      </c>
      <c r="F16" s="105"/>
      <c r="G16" s="96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192">
        <f t="shared" si="0"/>
        <v>0</v>
      </c>
    </row>
    <row r="17" spans="2:46" ht="0.2" customHeight="1" x14ac:dyDescent="0.2">
      <c r="B17" s="106" t="s">
        <v>22</v>
      </c>
      <c r="C17" s="72" t="s">
        <v>23</v>
      </c>
      <c r="D17" s="73">
        <v>0</v>
      </c>
      <c r="E17" s="73">
        <f t="shared" si="1"/>
        <v>0</v>
      </c>
      <c r="F17" s="105"/>
      <c r="G17" s="96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192">
        <f t="shared" si="0"/>
        <v>0</v>
      </c>
    </row>
    <row r="18" spans="2:46" ht="0.2" customHeight="1" x14ac:dyDescent="0.2">
      <c r="B18" s="106" t="s">
        <v>24</v>
      </c>
      <c r="C18" s="72" t="s">
        <v>25</v>
      </c>
      <c r="D18" s="73">
        <v>0</v>
      </c>
      <c r="E18" s="73">
        <f t="shared" si="1"/>
        <v>0</v>
      </c>
      <c r="F18" s="105"/>
      <c r="G18" s="96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192">
        <f t="shared" si="0"/>
        <v>0</v>
      </c>
    </row>
    <row r="19" spans="2:46" ht="15.95" customHeight="1" x14ac:dyDescent="0.2">
      <c r="B19" s="106" t="s">
        <v>26</v>
      </c>
      <c r="C19" s="72" t="s">
        <v>27</v>
      </c>
      <c r="D19" s="73">
        <v>1044700</v>
      </c>
      <c r="E19" s="73">
        <f t="shared" si="1"/>
        <v>944700</v>
      </c>
      <c r="F19" s="105"/>
      <c r="G19" s="96">
        <v>1000000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44700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-100000</v>
      </c>
      <c r="AR19" s="74">
        <v>0</v>
      </c>
      <c r="AS19" s="74">
        <v>0</v>
      </c>
      <c r="AT19" s="192">
        <f t="shared" si="0"/>
        <v>944700</v>
      </c>
    </row>
    <row r="20" spans="2:46" ht="0.2" customHeight="1" x14ac:dyDescent="0.2">
      <c r="B20" s="106" t="s">
        <v>28</v>
      </c>
      <c r="C20" s="72" t="s">
        <v>29</v>
      </c>
      <c r="D20" s="73">
        <v>0</v>
      </c>
      <c r="E20" s="73">
        <f t="shared" si="1"/>
        <v>0</v>
      </c>
      <c r="F20" s="105"/>
      <c r="G20" s="96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192">
        <f t="shared" si="0"/>
        <v>0</v>
      </c>
    </row>
    <row r="21" spans="2:46" ht="15.95" customHeight="1" x14ac:dyDescent="0.2">
      <c r="B21" s="107" t="s">
        <v>30</v>
      </c>
      <c r="C21" s="75" t="s">
        <v>31</v>
      </c>
      <c r="D21" s="76">
        <v>17719736</v>
      </c>
      <c r="E21" s="76">
        <f>SUM(E7:E19)</f>
        <v>19219736</v>
      </c>
      <c r="F21" s="105"/>
      <c r="G21" s="97">
        <f>SUM(G7:G19)</f>
        <v>1869700</v>
      </c>
      <c r="H21" s="77">
        <f t="shared" ref="H21:AH21" si="2">SUM(H7:H19)</f>
        <v>0</v>
      </c>
      <c r="I21" s="77">
        <f t="shared" si="2"/>
        <v>0</v>
      </c>
      <c r="J21" s="77">
        <f t="shared" si="2"/>
        <v>0</v>
      </c>
      <c r="K21" s="77">
        <f t="shared" si="2"/>
        <v>0</v>
      </c>
      <c r="L21" s="77">
        <f t="shared" si="2"/>
        <v>3913440</v>
      </c>
      <c r="M21" s="77">
        <f t="shared" si="2"/>
        <v>0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0</v>
      </c>
      <c r="R21" s="77">
        <f t="shared" si="2"/>
        <v>0</v>
      </c>
      <c r="S21" s="77">
        <f t="shared" si="2"/>
        <v>0</v>
      </c>
      <c r="T21" s="77">
        <f t="shared" si="2"/>
        <v>3857999</v>
      </c>
      <c r="U21" s="77">
        <f t="shared" si="2"/>
        <v>0</v>
      </c>
      <c r="V21" s="77">
        <f t="shared" si="2"/>
        <v>1013300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1440199</v>
      </c>
      <c r="AB21" s="77">
        <f t="shared" si="2"/>
        <v>0</v>
      </c>
      <c r="AC21" s="77">
        <f t="shared" si="2"/>
        <v>2745799</v>
      </c>
      <c r="AD21" s="77">
        <f t="shared" si="2"/>
        <v>0</v>
      </c>
      <c r="AE21" s="77">
        <f t="shared" si="2"/>
        <v>0</v>
      </c>
      <c r="AF21" s="77">
        <f t="shared" si="2"/>
        <v>0</v>
      </c>
      <c r="AG21" s="77">
        <f t="shared" si="2"/>
        <v>0</v>
      </c>
      <c r="AH21" s="77">
        <f t="shared" si="2"/>
        <v>0</v>
      </c>
      <c r="AI21" s="77">
        <f t="shared" ref="AI21:AS21" si="3">SUM(AI7:AI19)</f>
        <v>0</v>
      </c>
      <c r="AJ21" s="77">
        <f t="shared" si="3"/>
        <v>0</v>
      </c>
      <c r="AK21" s="77">
        <f t="shared" si="3"/>
        <v>2879299</v>
      </c>
      <c r="AL21" s="77">
        <f t="shared" si="3"/>
        <v>0</v>
      </c>
      <c r="AM21" s="77">
        <f t="shared" si="3"/>
        <v>0</v>
      </c>
      <c r="AN21" s="77">
        <f t="shared" si="3"/>
        <v>0</v>
      </c>
      <c r="AO21" s="77">
        <f t="shared" si="3"/>
        <v>0</v>
      </c>
      <c r="AP21" s="77">
        <f t="shared" si="3"/>
        <v>0</v>
      </c>
      <c r="AQ21" s="77">
        <f t="shared" si="3"/>
        <v>1500000</v>
      </c>
      <c r="AR21" s="77">
        <f t="shared" si="3"/>
        <v>0</v>
      </c>
      <c r="AS21" s="77">
        <f t="shared" si="3"/>
        <v>0</v>
      </c>
      <c r="AT21" s="192">
        <f t="shared" si="0"/>
        <v>19219736</v>
      </c>
    </row>
    <row r="22" spans="2:46" ht="15.95" customHeight="1" x14ac:dyDescent="0.2">
      <c r="B22" s="106" t="s">
        <v>32</v>
      </c>
      <c r="C22" s="72" t="s">
        <v>33</v>
      </c>
      <c r="D22" s="73">
        <v>7610699</v>
      </c>
      <c r="E22" s="73">
        <f t="shared" si="1"/>
        <v>8410699</v>
      </c>
      <c r="F22" s="105"/>
      <c r="G22" s="96">
        <f>7462000+148699</f>
        <v>7610699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4">
        <v>0</v>
      </c>
      <c r="AI22" s="74">
        <v>0</v>
      </c>
      <c r="AJ22" s="74">
        <v>0</v>
      </c>
      <c r="AK22" s="74">
        <v>0</v>
      </c>
      <c r="AL22" s="74">
        <v>0</v>
      </c>
      <c r="AM22" s="74">
        <v>0</v>
      </c>
      <c r="AN22" s="74">
        <v>0</v>
      </c>
      <c r="AO22" s="74">
        <v>0</v>
      </c>
      <c r="AP22" s="74">
        <v>0</v>
      </c>
      <c r="AQ22" s="74">
        <v>800000</v>
      </c>
      <c r="AR22" s="74">
        <v>0</v>
      </c>
      <c r="AS22" s="74">
        <v>0</v>
      </c>
      <c r="AT22" s="192">
        <f t="shared" si="0"/>
        <v>8410699</v>
      </c>
    </row>
    <row r="23" spans="2:46" ht="15.95" customHeight="1" x14ac:dyDescent="0.2">
      <c r="B23" s="106" t="s">
        <v>34</v>
      </c>
      <c r="C23" s="72" t="s">
        <v>35</v>
      </c>
      <c r="D23" s="73">
        <v>2555000</v>
      </c>
      <c r="E23" s="73">
        <f t="shared" si="1"/>
        <v>2555000</v>
      </c>
      <c r="F23" s="105"/>
      <c r="G23" s="96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1920000</v>
      </c>
      <c r="X23" s="74">
        <v>0</v>
      </c>
      <c r="Y23" s="74">
        <v>0</v>
      </c>
      <c r="Z23" s="74">
        <v>435000</v>
      </c>
      <c r="AA23" s="74">
        <v>0</v>
      </c>
      <c r="AB23" s="74">
        <v>200000</v>
      </c>
      <c r="AC23" s="74">
        <v>0</v>
      </c>
      <c r="AD23" s="74">
        <v>0</v>
      </c>
      <c r="AE23" s="74">
        <v>0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4">
        <v>0</v>
      </c>
      <c r="AP23" s="74">
        <v>0</v>
      </c>
      <c r="AQ23" s="74">
        <v>0</v>
      </c>
      <c r="AR23" s="74">
        <v>0</v>
      </c>
      <c r="AS23" s="74">
        <v>0</v>
      </c>
      <c r="AT23" s="192">
        <f t="shared" si="0"/>
        <v>2555000</v>
      </c>
    </row>
    <row r="24" spans="2:46" ht="15.95" customHeight="1" x14ac:dyDescent="0.2">
      <c r="B24" s="106" t="s">
        <v>36</v>
      </c>
      <c r="C24" s="72" t="s">
        <v>37</v>
      </c>
      <c r="D24" s="73">
        <v>455300</v>
      </c>
      <c r="E24" s="73">
        <f t="shared" si="1"/>
        <v>455300</v>
      </c>
      <c r="F24" s="105"/>
      <c r="G24" s="96">
        <v>410600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44700</v>
      </c>
      <c r="X24" s="74">
        <v>0</v>
      </c>
      <c r="Y24" s="74">
        <v>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0</v>
      </c>
      <c r="AN24" s="74">
        <v>0</v>
      </c>
      <c r="AO24" s="74">
        <v>0</v>
      </c>
      <c r="AP24" s="74">
        <v>0</v>
      </c>
      <c r="AQ24" s="74">
        <v>0</v>
      </c>
      <c r="AR24" s="74">
        <v>0</v>
      </c>
      <c r="AS24" s="74">
        <v>0</v>
      </c>
      <c r="AT24" s="192">
        <f t="shared" si="0"/>
        <v>455300</v>
      </c>
    </row>
    <row r="25" spans="2:46" ht="15.95" customHeight="1" x14ac:dyDescent="0.2">
      <c r="B25" s="107" t="s">
        <v>38</v>
      </c>
      <c r="C25" s="75" t="s">
        <v>39</v>
      </c>
      <c r="D25" s="76">
        <v>10620999</v>
      </c>
      <c r="E25" s="76">
        <f>SUM(E22:E24)</f>
        <v>11420999</v>
      </c>
      <c r="F25" s="105"/>
      <c r="G25" s="97">
        <f>SUM(G22:G24)</f>
        <v>8021299</v>
      </c>
      <c r="H25" s="77">
        <f t="shared" ref="H25:AH25" si="4">SUM(H22:H24)</f>
        <v>0</v>
      </c>
      <c r="I25" s="77">
        <f t="shared" si="4"/>
        <v>0</v>
      </c>
      <c r="J25" s="77">
        <f t="shared" si="4"/>
        <v>0</v>
      </c>
      <c r="K25" s="77">
        <f t="shared" si="4"/>
        <v>0</v>
      </c>
      <c r="L25" s="77">
        <f t="shared" si="4"/>
        <v>0</v>
      </c>
      <c r="M25" s="77">
        <f t="shared" si="4"/>
        <v>0</v>
      </c>
      <c r="N25" s="77">
        <f t="shared" si="4"/>
        <v>0</v>
      </c>
      <c r="O25" s="77">
        <f t="shared" si="4"/>
        <v>0</v>
      </c>
      <c r="P25" s="77">
        <f t="shared" si="4"/>
        <v>0</v>
      </c>
      <c r="Q25" s="77">
        <f t="shared" si="4"/>
        <v>0</v>
      </c>
      <c r="R25" s="77">
        <f t="shared" si="4"/>
        <v>0</v>
      </c>
      <c r="S25" s="77">
        <f t="shared" si="4"/>
        <v>0</v>
      </c>
      <c r="T25" s="77">
        <f t="shared" si="4"/>
        <v>0</v>
      </c>
      <c r="U25" s="77">
        <f t="shared" si="4"/>
        <v>0</v>
      </c>
      <c r="V25" s="77">
        <f t="shared" si="4"/>
        <v>0</v>
      </c>
      <c r="W25" s="77">
        <f t="shared" si="4"/>
        <v>1964700</v>
      </c>
      <c r="X25" s="77">
        <f t="shared" si="4"/>
        <v>0</v>
      </c>
      <c r="Y25" s="77">
        <f t="shared" si="4"/>
        <v>0</v>
      </c>
      <c r="Z25" s="77">
        <f t="shared" si="4"/>
        <v>435000</v>
      </c>
      <c r="AA25" s="77">
        <f t="shared" si="4"/>
        <v>0</v>
      </c>
      <c r="AB25" s="77">
        <f t="shared" si="4"/>
        <v>200000</v>
      </c>
      <c r="AC25" s="77">
        <f t="shared" si="4"/>
        <v>0</v>
      </c>
      <c r="AD25" s="77">
        <f t="shared" si="4"/>
        <v>0</v>
      </c>
      <c r="AE25" s="77">
        <f t="shared" si="4"/>
        <v>0</v>
      </c>
      <c r="AF25" s="77">
        <f t="shared" si="4"/>
        <v>0</v>
      </c>
      <c r="AG25" s="77">
        <f t="shared" si="4"/>
        <v>0</v>
      </c>
      <c r="AH25" s="77">
        <f t="shared" si="4"/>
        <v>0</v>
      </c>
      <c r="AI25" s="77">
        <f t="shared" ref="AI25:AS25" si="5">SUM(AI22:AI24)</f>
        <v>0</v>
      </c>
      <c r="AJ25" s="77">
        <f t="shared" si="5"/>
        <v>0</v>
      </c>
      <c r="AK25" s="77">
        <f t="shared" si="5"/>
        <v>0</v>
      </c>
      <c r="AL25" s="77">
        <f t="shared" si="5"/>
        <v>0</v>
      </c>
      <c r="AM25" s="77">
        <f t="shared" si="5"/>
        <v>0</v>
      </c>
      <c r="AN25" s="77">
        <f t="shared" si="5"/>
        <v>0</v>
      </c>
      <c r="AO25" s="77">
        <f t="shared" si="5"/>
        <v>0</v>
      </c>
      <c r="AP25" s="77">
        <f t="shared" si="5"/>
        <v>0</v>
      </c>
      <c r="AQ25" s="77">
        <f t="shared" si="5"/>
        <v>800000</v>
      </c>
      <c r="AR25" s="77">
        <f t="shared" si="5"/>
        <v>0</v>
      </c>
      <c r="AS25" s="77">
        <f t="shared" si="5"/>
        <v>0</v>
      </c>
      <c r="AT25" s="192">
        <f t="shared" si="0"/>
        <v>11420999</v>
      </c>
    </row>
    <row r="26" spans="2:46" ht="15.95" customHeight="1" x14ac:dyDescent="0.2">
      <c r="B26" s="108" t="s">
        <v>40</v>
      </c>
      <c r="C26" s="78" t="s">
        <v>41</v>
      </c>
      <c r="D26" s="79">
        <v>28340735</v>
      </c>
      <c r="E26" s="79">
        <f>SUM(E21,E25)</f>
        <v>30640735</v>
      </c>
      <c r="F26" s="105"/>
      <c r="G26" s="98">
        <f>SUM(G21,G25)</f>
        <v>9890999</v>
      </c>
      <c r="H26" s="80">
        <f t="shared" ref="H26:AH26" si="6">SUM(H21,H25)</f>
        <v>0</v>
      </c>
      <c r="I26" s="80">
        <f t="shared" si="6"/>
        <v>0</v>
      </c>
      <c r="J26" s="80">
        <f t="shared" si="6"/>
        <v>0</v>
      </c>
      <c r="K26" s="80">
        <f t="shared" si="6"/>
        <v>0</v>
      </c>
      <c r="L26" s="80">
        <f t="shared" si="6"/>
        <v>3913440</v>
      </c>
      <c r="M26" s="80">
        <f t="shared" si="6"/>
        <v>0</v>
      </c>
      <c r="N26" s="80">
        <f t="shared" si="6"/>
        <v>0</v>
      </c>
      <c r="O26" s="80">
        <f t="shared" si="6"/>
        <v>0</v>
      </c>
      <c r="P26" s="80">
        <f t="shared" si="6"/>
        <v>0</v>
      </c>
      <c r="Q26" s="80">
        <f t="shared" si="6"/>
        <v>0</v>
      </c>
      <c r="R26" s="80">
        <f t="shared" si="6"/>
        <v>0</v>
      </c>
      <c r="S26" s="80">
        <f t="shared" si="6"/>
        <v>0</v>
      </c>
      <c r="T26" s="80">
        <f t="shared" si="6"/>
        <v>3857999</v>
      </c>
      <c r="U26" s="80">
        <f t="shared" si="6"/>
        <v>0</v>
      </c>
      <c r="V26" s="80">
        <f t="shared" si="6"/>
        <v>1013300</v>
      </c>
      <c r="W26" s="80">
        <f t="shared" si="6"/>
        <v>1964700</v>
      </c>
      <c r="X26" s="80">
        <f t="shared" si="6"/>
        <v>0</v>
      </c>
      <c r="Y26" s="80">
        <f t="shared" si="6"/>
        <v>0</v>
      </c>
      <c r="Z26" s="80">
        <f t="shared" si="6"/>
        <v>435000</v>
      </c>
      <c r="AA26" s="80">
        <f t="shared" si="6"/>
        <v>1440199</v>
      </c>
      <c r="AB26" s="80">
        <f t="shared" si="6"/>
        <v>200000</v>
      </c>
      <c r="AC26" s="80">
        <f t="shared" si="6"/>
        <v>2745799</v>
      </c>
      <c r="AD26" s="80">
        <f t="shared" si="6"/>
        <v>0</v>
      </c>
      <c r="AE26" s="80">
        <f t="shared" si="6"/>
        <v>0</v>
      </c>
      <c r="AF26" s="80">
        <f t="shared" si="6"/>
        <v>0</v>
      </c>
      <c r="AG26" s="80">
        <f t="shared" si="6"/>
        <v>0</v>
      </c>
      <c r="AH26" s="80">
        <f t="shared" si="6"/>
        <v>0</v>
      </c>
      <c r="AI26" s="80">
        <f t="shared" ref="AI26:AS26" si="7">SUM(AI21,AI25)</f>
        <v>0</v>
      </c>
      <c r="AJ26" s="80">
        <f t="shared" si="7"/>
        <v>0</v>
      </c>
      <c r="AK26" s="80">
        <f t="shared" si="7"/>
        <v>2879299</v>
      </c>
      <c r="AL26" s="80">
        <f t="shared" si="7"/>
        <v>0</v>
      </c>
      <c r="AM26" s="80">
        <f t="shared" si="7"/>
        <v>0</v>
      </c>
      <c r="AN26" s="80">
        <f t="shared" si="7"/>
        <v>0</v>
      </c>
      <c r="AO26" s="80">
        <f t="shared" si="7"/>
        <v>0</v>
      </c>
      <c r="AP26" s="80">
        <f t="shared" si="7"/>
        <v>0</v>
      </c>
      <c r="AQ26" s="80">
        <f t="shared" si="7"/>
        <v>2300000</v>
      </c>
      <c r="AR26" s="80">
        <f t="shared" si="7"/>
        <v>0</v>
      </c>
      <c r="AS26" s="80">
        <f t="shared" si="7"/>
        <v>0</v>
      </c>
      <c r="AT26" s="192">
        <f t="shared" si="0"/>
        <v>30640735</v>
      </c>
    </row>
    <row r="27" spans="2:46" ht="15.95" customHeight="1" x14ac:dyDescent="0.2">
      <c r="B27" s="108" t="s">
        <v>42</v>
      </c>
      <c r="C27" s="78" t="s">
        <v>43</v>
      </c>
      <c r="D27" s="79">
        <v>5744012.1050000004</v>
      </c>
      <c r="E27" s="79">
        <f>SUM(E28:E34)</f>
        <v>6204012.1050000004</v>
      </c>
      <c r="F27" s="105"/>
      <c r="G27" s="98">
        <f>SUM(G28:G34)</f>
        <v>2038137.8050000002</v>
      </c>
      <c r="H27" s="80">
        <f t="shared" ref="H27:AH27" si="8">SUM(H28:H34)</f>
        <v>0</v>
      </c>
      <c r="I27" s="80">
        <f t="shared" si="8"/>
        <v>0</v>
      </c>
      <c r="J27" s="80">
        <f t="shared" si="8"/>
        <v>0</v>
      </c>
      <c r="K27" s="80">
        <f t="shared" si="8"/>
        <v>0</v>
      </c>
      <c r="L27" s="80">
        <f t="shared" si="8"/>
        <v>763120.8</v>
      </c>
      <c r="M27" s="80">
        <f t="shared" si="8"/>
        <v>0</v>
      </c>
      <c r="N27" s="80">
        <f t="shared" si="8"/>
        <v>0</v>
      </c>
      <c r="O27" s="80">
        <f t="shared" si="8"/>
        <v>0</v>
      </c>
      <c r="P27" s="80">
        <f t="shared" si="8"/>
        <v>0</v>
      </c>
      <c r="Q27" s="80">
        <f t="shared" si="8"/>
        <v>0</v>
      </c>
      <c r="R27" s="80">
        <f t="shared" si="8"/>
        <v>0</v>
      </c>
      <c r="S27" s="80">
        <f t="shared" si="8"/>
        <v>0</v>
      </c>
      <c r="T27" s="80">
        <f t="shared" si="8"/>
        <v>774614.5</v>
      </c>
      <c r="U27" s="80">
        <f t="shared" si="8"/>
        <v>0</v>
      </c>
      <c r="V27" s="80">
        <f t="shared" si="8"/>
        <v>207072</v>
      </c>
      <c r="W27" s="80">
        <f t="shared" si="8"/>
        <v>392595</v>
      </c>
      <c r="X27" s="80">
        <f t="shared" si="8"/>
        <v>0</v>
      </c>
      <c r="Y27" s="80">
        <f t="shared" si="8"/>
        <v>0</v>
      </c>
      <c r="Z27" s="80">
        <f t="shared" si="8"/>
        <v>84825</v>
      </c>
      <c r="AA27" s="80">
        <f t="shared" si="8"/>
        <v>303143.5</v>
      </c>
      <c r="AB27" s="80">
        <f t="shared" si="8"/>
        <v>39000</v>
      </c>
      <c r="AC27" s="80">
        <f t="shared" si="8"/>
        <v>557735.5</v>
      </c>
      <c r="AD27" s="80">
        <f t="shared" si="8"/>
        <v>0</v>
      </c>
      <c r="AE27" s="80">
        <f t="shared" si="8"/>
        <v>0</v>
      </c>
      <c r="AF27" s="80">
        <f t="shared" si="8"/>
        <v>0</v>
      </c>
      <c r="AG27" s="80">
        <f t="shared" si="8"/>
        <v>0</v>
      </c>
      <c r="AH27" s="80">
        <f t="shared" si="8"/>
        <v>0</v>
      </c>
      <c r="AI27" s="80">
        <f t="shared" ref="AI27:AS27" si="9">SUM(AI28:AI34)</f>
        <v>0</v>
      </c>
      <c r="AJ27" s="80">
        <f t="shared" si="9"/>
        <v>0</v>
      </c>
      <c r="AK27" s="80">
        <f t="shared" si="9"/>
        <v>583768</v>
      </c>
      <c r="AL27" s="80">
        <f t="shared" si="9"/>
        <v>0</v>
      </c>
      <c r="AM27" s="80">
        <f t="shared" si="9"/>
        <v>0</v>
      </c>
      <c r="AN27" s="80">
        <f t="shared" si="9"/>
        <v>0</v>
      </c>
      <c r="AO27" s="80">
        <f t="shared" si="9"/>
        <v>0</v>
      </c>
      <c r="AP27" s="80">
        <f t="shared" si="9"/>
        <v>0</v>
      </c>
      <c r="AQ27" s="80">
        <f t="shared" si="9"/>
        <v>460000</v>
      </c>
      <c r="AR27" s="80">
        <f t="shared" si="9"/>
        <v>0</v>
      </c>
      <c r="AS27" s="80">
        <f t="shared" si="9"/>
        <v>0</v>
      </c>
      <c r="AT27" s="192">
        <f t="shared" si="0"/>
        <v>6204012.1050000004</v>
      </c>
    </row>
    <row r="28" spans="2:46" ht="15.95" customHeight="1" x14ac:dyDescent="0.2">
      <c r="B28" s="106" t="s">
        <v>44</v>
      </c>
      <c r="C28" s="72" t="s">
        <v>45</v>
      </c>
      <c r="D28" s="73">
        <v>5312958.1050000004</v>
      </c>
      <c r="E28" s="73">
        <f t="shared" ref="E28:E34" si="10">SUM(G28:AS28)</f>
        <v>5772958.1050000004</v>
      </c>
      <c r="F28" s="105"/>
      <c r="G28" s="96">
        <f>(G9+G19+G22)*0.195</f>
        <v>1848677.8050000002</v>
      </c>
      <c r="H28" s="74">
        <v>0</v>
      </c>
      <c r="I28" s="74">
        <v>0</v>
      </c>
      <c r="J28" s="74">
        <v>0</v>
      </c>
      <c r="K28" s="74">
        <v>0</v>
      </c>
      <c r="L28" s="74">
        <f>L7*0.195</f>
        <v>763120.8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f>T7*0.195</f>
        <v>723313.5</v>
      </c>
      <c r="U28" s="74">
        <v>0</v>
      </c>
      <c r="V28" s="74">
        <f>V7*0.195</f>
        <v>188877</v>
      </c>
      <c r="W28" s="74">
        <f>W23*0.195</f>
        <v>374400</v>
      </c>
      <c r="X28" s="74">
        <v>0</v>
      </c>
      <c r="Y28" s="74">
        <v>0</v>
      </c>
      <c r="Z28" s="74">
        <f>Z23*0.195</f>
        <v>84825</v>
      </c>
      <c r="AA28" s="74">
        <f>AA7*0.195</f>
        <v>251842.5</v>
      </c>
      <c r="AB28" s="74">
        <f>AB23*0.195</f>
        <v>39000</v>
      </c>
      <c r="AC28" s="74">
        <f>AC7*0.195</f>
        <v>506434.5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f>AK7*0.195</f>
        <v>532467</v>
      </c>
      <c r="AL28" s="74">
        <v>0</v>
      </c>
      <c r="AM28" s="74">
        <v>0</v>
      </c>
      <c r="AN28" s="74">
        <v>0</v>
      </c>
      <c r="AO28" s="74">
        <v>0</v>
      </c>
      <c r="AP28" s="74">
        <v>0</v>
      </c>
      <c r="AQ28" s="74">
        <v>460000</v>
      </c>
      <c r="AR28" s="74">
        <v>0</v>
      </c>
      <c r="AS28" s="74">
        <v>0</v>
      </c>
      <c r="AT28" s="192">
        <f t="shared" si="0"/>
        <v>5772958.1050000004</v>
      </c>
    </row>
    <row r="29" spans="2:46" ht="0.2" customHeight="1" x14ac:dyDescent="0.2">
      <c r="B29" s="106" t="s">
        <v>46</v>
      </c>
      <c r="C29" s="72" t="s">
        <v>47</v>
      </c>
      <c r="D29" s="73">
        <v>0</v>
      </c>
      <c r="E29" s="73">
        <f t="shared" si="10"/>
        <v>0</v>
      </c>
      <c r="F29" s="105"/>
      <c r="G29" s="96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>
        <v>0</v>
      </c>
      <c r="AL29" s="74">
        <v>0</v>
      </c>
      <c r="AM29" s="74">
        <v>0</v>
      </c>
      <c r="AN29" s="74">
        <v>0</v>
      </c>
      <c r="AO29" s="74">
        <v>0</v>
      </c>
      <c r="AP29" s="74">
        <v>0</v>
      </c>
      <c r="AQ29" s="74">
        <v>0</v>
      </c>
      <c r="AR29" s="74">
        <v>0</v>
      </c>
      <c r="AS29" s="74">
        <v>0</v>
      </c>
      <c r="AT29" s="192">
        <f t="shared" si="0"/>
        <v>0</v>
      </c>
    </row>
    <row r="30" spans="2:46" ht="0.2" customHeight="1" x14ac:dyDescent="0.2">
      <c r="B30" s="106" t="s">
        <v>48</v>
      </c>
      <c r="C30" s="72" t="s">
        <v>49</v>
      </c>
      <c r="D30" s="73">
        <v>0</v>
      </c>
      <c r="E30" s="73">
        <f t="shared" si="10"/>
        <v>0</v>
      </c>
      <c r="F30" s="105"/>
      <c r="G30" s="96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>
        <v>0</v>
      </c>
      <c r="AL30" s="74">
        <v>0</v>
      </c>
      <c r="AM30" s="74">
        <v>0</v>
      </c>
      <c r="AN30" s="74">
        <v>0</v>
      </c>
      <c r="AO30" s="74">
        <v>0</v>
      </c>
      <c r="AP30" s="74">
        <v>0</v>
      </c>
      <c r="AQ30" s="74">
        <v>0</v>
      </c>
      <c r="AR30" s="74">
        <v>0</v>
      </c>
      <c r="AS30" s="74">
        <v>0</v>
      </c>
      <c r="AT30" s="192">
        <f t="shared" si="0"/>
        <v>0</v>
      </c>
    </row>
    <row r="31" spans="2:46" ht="15.95" customHeight="1" x14ac:dyDescent="0.2">
      <c r="B31" s="106" t="s">
        <v>50</v>
      </c>
      <c r="C31" s="72" t="s">
        <v>51</v>
      </c>
      <c r="D31" s="73">
        <v>115984</v>
      </c>
      <c r="E31" s="73">
        <f t="shared" si="10"/>
        <v>115984</v>
      </c>
      <c r="F31" s="105"/>
      <c r="G31" s="96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28996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28996</v>
      </c>
      <c r="AB31" s="74">
        <v>0</v>
      </c>
      <c r="AC31" s="74">
        <v>28996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4">
        <v>28996</v>
      </c>
      <c r="AL31" s="74">
        <v>0</v>
      </c>
      <c r="AM31" s="74">
        <v>0</v>
      </c>
      <c r="AN31" s="74">
        <v>0</v>
      </c>
      <c r="AO31" s="74">
        <v>0</v>
      </c>
      <c r="AP31" s="74">
        <v>0</v>
      </c>
      <c r="AQ31" s="74">
        <v>0</v>
      </c>
      <c r="AR31" s="74">
        <v>0</v>
      </c>
      <c r="AS31" s="74">
        <v>0</v>
      </c>
      <c r="AT31" s="192">
        <f t="shared" si="0"/>
        <v>115984</v>
      </c>
    </row>
    <row r="32" spans="2:46" ht="0.2" customHeight="1" x14ac:dyDescent="0.2">
      <c r="B32" s="106" t="s">
        <v>52</v>
      </c>
      <c r="C32" s="72" t="s">
        <v>53</v>
      </c>
      <c r="D32" s="73">
        <v>0</v>
      </c>
      <c r="E32" s="73">
        <f t="shared" si="10"/>
        <v>0</v>
      </c>
      <c r="F32" s="105"/>
      <c r="G32" s="96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74">
        <v>0</v>
      </c>
      <c r="AM32" s="74">
        <v>0</v>
      </c>
      <c r="AN32" s="74">
        <v>0</v>
      </c>
      <c r="AO32" s="74">
        <v>0</v>
      </c>
      <c r="AP32" s="74">
        <v>0</v>
      </c>
      <c r="AQ32" s="74">
        <v>0</v>
      </c>
      <c r="AR32" s="74">
        <v>0</v>
      </c>
      <c r="AS32" s="74">
        <v>0</v>
      </c>
      <c r="AT32" s="192">
        <f t="shared" si="0"/>
        <v>0</v>
      </c>
    </row>
    <row r="33" spans="2:46" ht="15.95" customHeight="1" x14ac:dyDescent="0.2">
      <c r="B33" s="106" t="s">
        <v>54</v>
      </c>
      <c r="C33" s="72" t="s">
        <v>55</v>
      </c>
      <c r="D33" s="73">
        <v>203545</v>
      </c>
      <c r="E33" s="73">
        <f t="shared" si="10"/>
        <v>203545</v>
      </c>
      <c r="F33" s="105"/>
      <c r="G33" s="96">
        <v>167155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18195</v>
      </c>
      <c r="W33" s="74">
        <v>18195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4">
        <v>0</v>
      </c>
      <c r="AL33" s="74">
        <v>0</v>
      </c>
      <c r="AM33" s="74">
        <v>0</v>
      </c>
      <c r="AN33" s="74">
        <v>0</v>
      </c>
      <c r="AO33" s="74">
        <v>0</v>
      </c>
      <c r="AP33" s="74">
        <v>0</v>
      </c>
      <c r="AQ33" s="74">
        <v>0</v>
      </c>
      <c r="AR33" s="74">
        <v>0</v>
      </c>
      <c r="AS33" s="74">
        <v>0</v>
      </c>
      <c r="AT33" s="192">
        <f t="shared" si="0"/>
        <v>203545</v>
      </c>
    </row>
    <row r="34" spans="2:46" ht="15.95" customHeight="1" x14ac:dyDescent="0.2">
      <c r="B34" s="106" t="s">
        <v>56</v>
      </c>
      <c r="C34" s="72" t="s">
        <v>57</v>
      </c>
      <c r="D34" s="73">
        <v>111525</v>
      </c>
      <c r="E34" s="73">
        <f t="shared" si="10"/>
        <v>111525</v>
      </c>
      <c r="F34" s="105"/>
      <c r="G34" s="96">
        <v>22305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22305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22305</v>
      </c>
      <c r="AB34" s="74">
        <v>0</v>
      </c>
      <c r="AC34" s="74">
        <v>22305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4">
        <v>22305</v>
      </c>
      <c r="AL34" s="74">
        <v>0</v>
      </c>
      <c r="AM34" s="74">
        <v>0</v>
      </c>
      <c r="AN34" s="74">
        <v>0</v>
      </c>
      <c r="AO34" s="74">
        <v>0</v>
      </c>
      <c r="AP34" s="74">
        <v>0</v>
      </c>
      <c r="AQ34" s="74">
        <v>0</v>
      </c>
      <c r="AR34" s="74">
        <v>0</v>
      </c>
      <c r="AS34" s="74">
        <v>0</v>
      </c>
      <c r="AT34" s="192">
        <f t="shared" si="0"/>
        <v>111525</v>
      </c>
    </row>
    <row r="35" spans="2:46" ht="15.95" customHeight="1" x14ac:dyDescent="0.2">
      <c r="B35" s="109"/>
      <c r="C35" s="81" t="s">
        <v>912</v>
      </c>
      <c r="D35" s="82">
        <v>34084747.105000004</v>
      </c>
      <c r="E35" s="82">
        <f>E26+E27</f>
        <v>36844747.105000004</v>
      </c>
      <c r="F35" s="105"/>
      <c r="G35" s="99">
        <f>G26+G27</f>
        <v>11929136.805</v>
      </c>
      <c r="H35" s="83">
        <f t="shared" ref="H35:AH35" si="11">H26+H27</f>
        <v>0</v>
      </c>
      <c r="I35" s="83">
        <f t="shared" si="11"/>
        <v>0</v>
      </c>
      <c r="J35" s="83">
        <f t="shared" si="11"/>
        <v>0</v>
      </c>
      <c r="K35" s="83">
        <f t="shared" si="11"/>
        <v>0</v>
      </c>
      <c r="L35" s="83">
        <f t="shared" si="11"/>
        <v>4676560.8</v>
      </c>
      <c r="M35" s="83">
        <f t="shared" si="11"/>
        <v>0</v>
      </c>
      <c r="N35" s="83">
        <f t="shared" si="11"/>
        <v>0</v>
      </c>
      <c r="O35" s="83">
        <f t="shared" si="11"/>
        <v>0</v>
      </c>
      <c r="P35" s="83">
        <f t="shared" si="11"/>
        <v>0</v>
      </c>
      <c r="Q35" s="83">
        <f t="shared" si="11"/>
        <v>0</v>
      </c>
      <c r="R35" s="83">
        <f t="shared" si="11"/>
        <v>0</v>
      </c>
      <c r="S35" s="83">
        <f t="shared" si="11"/>
        <v>0</v>
      </c>
      <c r="T35" s="83">
        <f t="shared" si="11"/>
        <v>4632613.5</v>
      </c>
      <c r="U35" s="83">
        <f t="shared" si="11"/>
        <v>0</v>
      </c>
      <c r="V35" s="83">
        <f t="shared" si="11"/>
        <v>1220372</v>
      </c>
      <c r="W35" s="83">
        <f t="shared" si="11"/>
        <v>2357295</v>
      </c>
      <c r="X35" s="83">
        <f t="shared" si="11"/>
        <v>0</v>
      </c>
      <c r="Y35" s="83">
        <f t="shared" si="11"/>
        <v>0</v>
      </c>
      <c r="Z35" s="83">
        <f t="shared" si="11"/>
        <v>519825</v>
      </c>
      <c r="AA35" s="83">
        <f t="shared" si="11"/>
        <v>1743342.5</v>
      </c>
      <c r="AB35" s="83">
        <f t="shared" si="11"/>
        <v>239000</v>
      </c>
      <c r="AC35" s="83">
        <f t="shared" si="11"/>
        <v>3303534.5</v>
      </c>
      <c r="AD35" s="83">
        <f t="shared" si="11"/>
        <v>0</v>
      </c>
      <c r="AE35" s="83">
        <f t="shared" si="11"/>
        <v>0</v>
      </c>
      <c r="AF35" s="83">
        <f t="shared" si="11"/>
        <v>0</v>
      </c>
      <c r="AG35" s="83">
        <f t="shared" si="11"/>
        <v>0</v>
      </c>
      <c r="AH35" s="83">
        <f t="shared" si="11"/>
        <v>0</v>
      </c>
      <c r="AI35" s="83">
        <f t="shared" ref="AI35:AS35" si="12">AI26+AI27</f>
        <v>0</v>
      </c>
      <c r="AJ35" s="83">
        <f t="shared" si="12"/>
        <v>0</v>
      </c>
      <c r="AK35" s="83">
        <f t="shared" si="12"/>
        <v>3463067</v>
      </c>
      <c r="AL35" s="83">
        <f t="shared" si="12"/>
        <v>0</v>
      </c>
      <c r="AM35" s="83">
        <f t="shared" si="12"/>
        <v>0</v>
      </c>
      <c r="AN35" s="83">
        <f t="shared" si="12"/>
        <v>0</v>
      </c>
      <c r="AO35" s="83">
        <f t="shared" si="12"/>
        <v>0</v>
      </c>
      <c r="AP35" s="83">
        <f t="shared" si="12"/>
        <v>0</v>
      </c>
      <c r="AQ35" s="83">
        <f t="shared" si="12"/>
        <v>2760000</v>
      </c>
      <c r="AR35" s="83">
        <f t="shared" si="12"/>
        <v>0</v>
      </c>
      <c r="AS35" s="83">
        <f t="shared" si="12"/>
        <v>0</v>
      </c>
      <c r="AT35" s="192">
        <f t="shared" si="0"/>
        <v>36844747.105000004</v>
      </c>
    </row>
    <row r="36" spans="2:46" ht="15.95" customHeight="1" x14ac:dyDescent="0.2">
      <c r="B36" s="106" t="s">
        <v>58</v>
      </c>
      <c r="C36" s="72" t="s">
        <v>59</v>
      </c>
      <c r="D36" s="73">
        <v>90000</v>
      </c>
      <c r="E36" s="73">
        <f t="shared" ref="E36:E38" si="13">SUM(G36:AS36)</f>
        <v>90000</v>
      </c>
      <c r="F36" s="105"/>
      <c r="G36" s="96">
        <v>70000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0</v>
      </c>
      <c r="V36" s="74">
        <v>10000</v>
      </c>
      <c r="W36" s="74">
        <v>10000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4">
        <v>0</v>
      </c>
      <c r="AL36" s="74">
        <v>0</v>
      </c>
      <c r="AM36" s="74">
        <v>0</v>
      </c>
      <c r="AN36" s="74">
        <v>0</v>
      </c>
      <c r="AO36" s="74">
        <v>0</v>
      </c>
      <c r="AP36" s="74">
        <v>0</v>
      </c>
      <c r="AQ36" s="74">
        <v>0</v>
      </c>
      <c r="AR36" s="74">
        <v>0</v>
      </c>
      <c r="AS36" s="74">
        <v>0</v>
      </c>
      <c r="AT36" s="192">
        <f t="shared" si="0"/>
        <v>90000</v>
      </c>
    </row>
    <row r="37" spans="2:46" ht="15.95" customHeight="1" x14ac:dyDescent="0.2">
      <c r="B37" s="106" t="s">
        <v>60</v>
      </c>
      <c r="C37" s="72" t="s">
        <v>61</v>
      </c>
      <c r="D37" s="73">
        <v>6579000</v>
      </c>
      <c r="E37" s="73">
        <f t="shared" si="13"/>
        <v>6624886</v>
      </c>
      <c r="F37" s="105"/>
      <c r="G37" s="96">
        <v>690000</v>
      </c>
      <c r="H37" s="74">
        <v>0</v>
      </c>
      <c r="I37" s="74">
        <v>20000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700000</v>
      </c>
      <c r="U37" s="74">
        <v>0</v>
      </c>
      <c r="V37" s="74">
        <v>0</v>
      </c>
      <c r="W37" s="74">
        <v>20000</v>
      </c>
      <c r="X37" s="74">
        <v>0</v>
      </c>
      <c r="Y37" s="74">
        <v>0</v>
      </c>
      <c r="Z37" s="74">
        <v>0</v>
      </c>
      <c r="AA37" s="74">
        <v>65000</v>
      </c>
      <c r="AB37" s="74">
        <v>0</v>
      </c>
      <c r="AC37" s="74">
        <v>1400000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4">
        <v>600000</v>
      </c>
      <c r="AL37" s="74">
        <v>0</v>
      </c>
      <c r="AM37" s="74">
        <v>0</v>
      </c>
      <c r="AN37" s="74">
        <v>0</v>
      </c>
      <c r="AO37" s="74">
        <v>0</v>
      </c>
      <c r="AP37" s="74">
        <v>3084000</v>
      </c>
      <c r="AQ37" s="74">
        <v>45886</v>
      </c>
      <c r="AR37" s="74">
        <v>0</v>
      </c>
      <c r="AS37" s="74">
        <v>0</v>
      </c>
      <c r="AT37" s="192">
        <f t="shared" si="0"/>
        <v>6624886</v>
      </c>
    </row>
    <row r="38" spans="2:46" ht="15.95" customHeight="1" x14ac:dyDescent="0.2">
      <c r="B38" s="106" t="s">
        <v>62</v>
      </c>
      <c r="C38" s="72" t="s">
        <v>63</v>
      </c>
      <c r="D38" s="73">
        <v>0</v>
      </c>
      <c r="E38" s="73">
        <f t="shared" si="13"/>
        <v>0</v>
      </c>
      <c r="F38" s="105"/>
      <c r="G38" s="96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4">
        <v>0</v>
      </c>
      <c r="AL38" s="74">
        <v>0</v>
      </c>
      <c r="AM38" s="74">
        <v>0</v>
      </c>
      <c r="AN38" s="74">
        <v>0</v>
      </c>
      <c r="AO38" s="74">
        <v>0</v>
      </c>
      <c r="AP38" s="74">
        <v>0</v>
      </c>
      <c r="AQ38" s="74">
        <v>0</v>
      </c>
      <c r="AR38" s="74">
        <v>0</v>
      </c>
      <c r="AS38" s="74">
        <v>0</v>
      </c>
      <c r="AT38" s="192">
        <f t="shared" si="0"/>
        <v>0</v>
      </c>
    </row>
    <row r="39" spans="2:46" ht="15.95" customHeight="1" x14ac:dyDescent="0.2">
      <c r="B39" s="108" t="s">
        <v>64</v>
      </c>
      <c r="C39" s="78" t="s">
        <v>65</v>
      </c>
      <c r="D39" s="79">
        <v>6669000</v>
      </c>
      <c r="E39" s="79">
        <f>SUM(E36:E38)</f>
        <v>6714886</v>
      </c>
      <c r="F39" s="105"/>
      <c r="G39" s="98">
        <f>SUM(G36:G38)</f>
        <v>760000</v>
      </c>
      <c r="H39" s="80">
        <f t="shared" ref="H39:AH39" si="14">SUM(H36:H38)</f>
        <v>0</v>
      </c>
      <c r="I39" s="80">
        <f t="shared" si="14"/>
        <v>20000</v>
      </c>
      <c r="J39" s="80">
        <f t="shared" si="14"/>
        <v>0</v>
      </c>
      <c r="K39" s="80">
        <f t="shared" si="14"/>
        <v>0</v>
      </c>
      <c r="L39" s="80">
        <f t="shared" si="14"/>
        <v>0</v>
      </c>
      <c r="M39" s="80">
        <f t="shared" si="14"/>
        <v>0</v>
      </c>
      <c r="N39" s="80">
        <f t="shared" si="14"/>
        <v>0</v>
      </c>
      <c r="O39" s="80">
        <f t="shared" si="14"/>
        <v>0</v>
      </c>
      <c r="P39" s="80">
        <f t="shared" si="14"/>
        <v>0</v>
      </c>
      <c r="Q39" s="80">
        <f t="shared" si="14"/>
        <v>0</v>
      </c>
      <c r="R39" s="80">
        <f t="shared" si="14"/>
        <v>0</v>
      </c>
      <c r="S39" s="80">
        <f t="shared" si="14"/>
        <v>0</v>
      </c>
      <c r="T39" s="80">
        <f t="shared" si="14"/>
        <v>700000</v>
      </c>
      <c r="U39" s="80">
        <f t="shared" si="14"/>
        <v>0</v>
      </c>
      <c r="V39" s="80">
        <f t="shared" si="14"/>
        <v>10000</v>
      </c>
      <c r="W39" s="80">
        <f t="shared" si="14"/>
        <v>30000</v>
      </c>
      <c r="X39" s="80">
        <f t="shared" si="14"/>
        <v>0</v>
      </c>
      <c r="Y39" s="80">
        <f t="shared" si="14"/>
        <v>0</v>
      </c>
      <c r="Z39" s="80">
        <f t="shared" si="14"/>
        <v>0</v>
      </c>
      <c r="AA39" s="80">
        <f t="shared" si="14"/>
        <v>65000</v>
      </c>
      <c r="AB39" s="80">
        <f t="shared" si="14"/>
        <v>0</v>
      </c>
      <c r="AC39" s="80">
        <f t="shared" si="14"/>
        <v>1400000</v>
      </c>
      <c r="AD39" s="80">
        <f t="shared" si="14"/>
        <v>0</v>
      </c>
      <c r="AE39" s="80">
        <f t="shared" si="14"/>
        <v>0</v>
      </c>
      <c r="AF39" s="80">
        <f t="shared" si="14"/>
        <v>0</v>
      </c>
      <c r="AG39" s="80">
        <f t="shared" si="14"/>
        <v>0</v>
      </c>
      <c r="AH39" s="80">
        <f t="shared" si="14"/>
        <v>0</v>
      </c>
      <c r="AI39" s="80">
        <f t="shared" ref="AI39:AS39" si="15">SUM(AI36:AI38)</f>
        <v>0</v>
      </c>
      <c r="AJ39" s="80">
        <f t="shared" si="15"/>
        <v>0</v>
      </c>
      <c r="AK39" s="80">
        <f t="shared" si="15"/>
        <v>600000</v>
      </c>
      <c r="AL39" s="80">
        <f t="shared" si="15"/>
        <v>0</v>
      </c>
      <c r="AM39" s="80">
        <f t="shared" si="15"/>
        <v>0</v>
      </c>
      <c r="AN39" s="80">
        <f t="shared" si="15"/>
        <v>0</v>
      </c>
      <c r="AO39" s="80">
        <f t="shared" si="15"/>
        <v>0</v>
      </c>
      <c r="AP39" s="80">
        <f t="shared" si="15"/>
        <v>3084000</v>
      </c>
      <c r="AQ39" s="80">
        <f t="shared" si="15"/>
        <v>45886</v>
      </c>
      <c r="AR39" s="80">
        <f t="shared" si="15"/>
        <v>0</v>
      </c>
      <c r="AS39" s="80">
        <f t="shared" si="15"/>
        <v>0</v>
      </c>
      <c r="AT39" s="192">
        <f t="shared" si="0"/>
        <v>6714886</v>
      </c>
    </row>
    <row r="40" spans="2:46" ht="15.95" customHeight="1" x14ac:dyDescent="0.2">
      <c r="B40" s="106" t="s">
        <v>66</v>
      </c>
      <c r="C40" s="72" t="s">
        <v>67</v>
      </c>
      <c r="D40" s="73">
        <v>470000</v>
      </c>
      <c r="E40" s="73">
        <f t="shared" ref="E40:E41" si="16">SUM(G40:AS40)</f>
        <v>740000</v>
      </c>
      <c r="F40" s="105"/>
      <c r="G40" s="96">
        <v>270000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40000</v>
      </c>
      <c r="V40" s="74">
        <v>20000</v>
      </c>
      <c r="W40" s="74">
        <v>20000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120000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>
        <v>0</v>
      </c>
      <c r="AL40" s="74">
        <v>0</v>
      </c>
      <c r="AM40" s="74">
        <v>0</v>
      </c>
      <c r="AN40" s="74">
        <v>0</v>
      </c>
      <c r="AO40" s="74">
        <v>0</v>
      </c>
      <c r="AP40" s="74">
        <v>0</v>
      </c>
      <c r="AQ40" s="74">
        <v>270000</v>
      </c>
      <c r="AR40" s="74">
        <v>0</v>
      </c>
      <c r="AS40" s="74">
        <v>0</v>
      </c>
      <c r="AT40" s="192">
        <f t="shared" si="0"/>
        <v>740000</v>
      </c>
    </row>
    <row r="41" spans="2:46" ht="15.95" customHeight="1" x14ac:dyDescent="0.2">
      <c r="B41" s="106" t="s">
        <v>68</v>
      </c>
      <c r="C41" s="72" t="s">
        <v>69</v>
      </c>
      <c r="D41" s="73">
        <v>422500</v>
      </c>
      <c r="E41" s="73">
        <f t="shared" si="16"/>
        <v>422500</v>
      </c>
      <c r="F41" s="105"/>
      <c r="G41" s="96">
        <v>200000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21000</v>
      </c>
      <c r="V41" s="74">
        <v>10500</v>
      </c>
      <c r="W41" s="74">
        <v>31000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75000</v>
      </c>
      <c r="AD41" s="74">
        <v>0</v>
      </c>
      <c r="AE41" s="74">
        <v>0</v>
      </c>
      <c r="AF41" s="74">
        <v>0</v>
      </c>
      <c r="AG41" s="74">
        <v>0</v>
      </c>
      <c r="AH41" s="74">
        <v>25000</v>
      </c>
      <c r="AI41" s="74">
        <v>0</v>
      </c>
      <c r="AJ41" s="74">
        <v>0</v>
      </c>
      <c r="AK41" s="74">
        <v>60000</v>
      </c>
      <c r="AL41" s="74">
        <v>0</v>
      </c>
      <c r="AM41" s="74">
        <v>0</v>
      </c>
      <c r="AN41" s="74">
        <v>0</v>
      </c>
      <c r="AO41" s="74">
        <v>0</v>
      </c>
      <c r="AP41" s="74">
        <v>0</v>
      </c>
      <c r="AQ41" s="74">
        <v>0</v>
      </c>
      <c r="AR41" s="74">
        <v>0</v>
      </c>
      <c r="AS41" s="74">
        <v>0</v>
      </c>
      <c r="AT41" s="192">
        <f t="shared" si="0"/>
        <v>422500</v>
      </c>
    </row>
    <row r="42" spans="2:46" ht="15.95" customHeight="1" x14ac:dyDescent="0.2">
      <c r="B42" s="108" t="s">
        <v>70</v>
      </c>
      <c r="C42" s="78" t="s">
        <v>71</v>
      </c>
      <c r="D42" s="79">
        <v>892500</v>
      </c>
      <c r="E42" s="79">
        <f>SUM(E40:E41)</f>
        <v>1162500</v>
      </c>
      <c r="F42" s="105"/>
      <c r="G42" s="98">
        <f>SUM(G40:G41)</f>
        <v>470000</v>
      </c>
      <c r="H42" s="80">
        <f t="shared" ref="H42:AH42" si="17">SUM(H40:H41)</f>
        <v>0</v>
      </c>
      <c r="I42" s="80">
        <f t="shared" si="17"/>
        <v>0</v>
      </c>
      <c r="J42" s="80">
        <f t="shared" si="17"/>
        <v>0</v>
      </c>
      <c r="K42" s="80">
        <f t="shared" si="17"/>
        <v>0</v>
      </c>
      <c r="L42" s="80">
        <f t="shared" si="17"/>
        <v>0</v>
      </c>
      <c r="M42" s="80">
        <f t="shared" si="17"/>
        <v>0</v>
      </c>
      <c r="N42" s="80">
        <f t="shared" si="17"/>
        <v>0</v>
      </c>
      <c r="O42" s="80">
        <f t="shared" si="17"/>
        <v>0</v>
      </c>
      <c r="P42" s="80">
        <f t="shared" si="17"/>
        <v>0</v>
      </c>
      <c r="Q42" s="80">
        <f t="shared" si="17"/>
        <v>0</v>
      </c>
      <c r="R42" s="80">
        <f t="shared" si="17"/>
        <v>0</v>
      </c>
      <c r="S42" s="80">
        <f t="shared" si="17"/>
        <v>0</v>
      </c>
      <c r="T42" s="80">
        <f t="shared" si="17"/>
        <v>0</v>
      </c>
      <c r="U42" s="80">
        <f t="shared" si="17"/>
        <v>61000</v>
      </c>
      <c r="V42" s="80">
        <f t="shared" si="17"/>
        <v>30500</v>
      </c>
      <c r="W42" s="80">
        <f t="shared" si="17"/>
        <v>51000</v>
      </c>
      <c r="X42" s="80">
        <f t="shared" si="17"/>
        <v>0</v>
      </c>
      <c r="Y42" s="80">
        <f t="shared" si="17"/>
        <v>0</v>
      </c>
      <c r="Z42" s="80">
        <f t="shared" si="17"/>
        <v>0</v>
      </c>
      <c r="AA42" s="80">
        <f t="shared" si="17"/>
        <v>0</v>
      </c>
      <c r="AB42" s="80">
        <f t="shared" si="17"/>
        <v>0</v>
      </c>
      <c r="AC42" s="80">
        <f t="shared" si="17"/>
        <v>195000</v>
      </c>
      <c r="AD42" s="80">
        <f t="shared" si="17"/>
        <v>0</v>
      </c>
      <c r="AE42" s="80">
        <f t="shared" si="17"/>
        <v>0</v>
      </c>
      <c r="AF42" s="80">
        <f t="shared" si="17"/>
        <v>0</v>
      </c>
      <c r="AG42" s="80">
        <f t="shared" si="17"/>
        <v>0</v>
      </c>
      <c r="AH42" s="80">
        <f t="shared" si="17"/>
        <v>25000</v>
      </c>
      <c r="AI42" s="80">
        <f t="shared" ref="AI42:AS42" si="18">SUM(AI40:AI41)</f>
        <v>0</v>
      </c>
      <c r="AJ42" s="80">
        <f t="shared" si="18"/>
        <v>0</v>
      </c>
      <c r="AK42" s="80">
        <f t="shared" si="18"/>
        <v>60000</v>
      </c>
      <c r="AL42" s="80">
        <f t="shared" si="18"/>
        <v>0</v>
      </c>
      <c r="AM42" s="80">
        <f t="shared" si="18"/>
        <v>0</v>
      </c>
      <c r="AN42" s="80">
        <f t="shared" si="18"/>
        <v>0</v>
      </c>
      <c r="AO42" s="80">
        <f t="shared" si="18"/>
        <v>0</v>
      </c>
      <c r="AP42" s="80">
        <f t="shared" si="18"/>
        <v>0</v>
      </c>
      <c r="AQ42" s="80">
        <f t="shared" si="18"/>
        <v>270000</v>
      </c>
      <c r="AR42" s="80">
        <f t="shared" si="18"/>
        <v>0</v>
      </c>
      <c r="AS42" s="80">
        <f t="shared" si="18"/>
        <v>0</v>
      </c>
      <c r="AT42" s="192">
        <f t="shared" si="0"/>
        <v>1162500</v>
      </c>
    </row>
    <row r="43" spans="2:46" ht="15.95" customHeight="1" x14ac:dyDescent="0.2">
      <c r="B43" s="107" t="s">
        <v>72</v>
      </c>
      <c r="C43" s="75" t="s">
        <v>73</v>
      </c>
      <c r="D43" s="76">
        <v>6084000</v>
      </c>
      <c r="E43" s="76">
        <f>SUM(E44:E46)</f>
        <v>6084000</v>
      </c>
      <c r="F43" s="105"/>
      <c r="G43" s="97">
        <f>SUM(G44:G46)</f>
        <v>1012000</v>
      </c>
      <c r="H43" s="77">
        <f t="shared" ref="H43:AH43" si="19">SUM(H44:H46)</f>
        <v>55000</v>
      </c>
      <c r="I43" s="77">
        <f t="shared" si="19"/>
        <v>500000</v>
      </c>
      <c r="J43" s="77">
        <f t="shared" si="19"/>
        <v>0</v>
      </c>
      <c r="K43" s="77">
        <f t="shared" si="19"/>
        <v>0</v>
      </c>
      <c r="L43" s="77">
        <f t="shared" si="19"/>
        <v>0</v>
      </c>
      <c r="M43" s="77">
        <f t="shared" si="19"/>
        <v>0</v>
      </c>
      <c r="N43" s="77">
        <f t="shared" si="19"/>
        <v>0</v>
      </c>
      <c r="O43" s="77">
        <f t="shared" si="19"/>
        <v>0</v>
      </c>
      <c r="P43" s="77">
        <f t="shared" si="19"/>
        <v>0</v>
      </c>
      <c r="Q43" s="77">
        <f t="shared" si="19"/>
        <v>0</v>
      </c>
      <c r="R43" s="77">
        <f t="shared" si="19"/>
        <v>2400000</v>
      </c>
      <c r="S43" s="77">
        <f t="shared" si="19"/>
        <v>0</v>
      </c>
      <c r="T43" s="77">
        <f t="shared" si="19"/>
        <v>420000</v>
      </c>
      <c r="U43" s="77">
        <f t="shared" si="19"/>
        <v>281000</v>
      </c>
      <c r="V43" s="77">
        <f t="shared" si="19"/>
        <v>140500</v>
      </c>
      <c r="W43" s="77">
        <f t="shared" si="19"/>
        <v>140500</v>
      </c>
      <c r="X43" s="77">
        <f t="shared" si="19"/>
        <v>0</v>
      </c>
      <c r="Y43" s="77">
        <f t="shared" si="19"/>
        <v>300000</v>
      </c>
      <c r="Z43" s="77">
        <f t="shared" si="19"/>
        <v>75000</v>
      </c>
      <c r="AA43" s="77">
        <f t="shared" si="19"/>
        <v>0</v>
      </c>
      <c r="AB43" s="77">
        <f t="shared" si="19"/>
        <v>0</v>
      </c>
      <c r="AC43" s="77">
        <f t="shared" si="19"/>
        <v>580000</v>
      </c>
      <c r="AD43" s="77">
        <f t="shared" si="19"/>
        <v>0</v>
      </c>
      <c r="AE43" s="77">
        <f t="shared" si="19"/>
        <v>0</v>
      </c>
      <c r="AF43" s="77">
        <f t="shared" si="19"/>
        <v>0</v>
      </c>
      <c r="AG43" s="77">
        <f t="shared" si="19"/>
        <v>0</v>
      </c>
      <c r="AH43" s="77">
        <f t="shared" si="19"/>
        <v>180000</v>
      </c>
      <c r="AI43" s="77">
        <f t="shared" ref="AI43:AS43" si="20">SUM(AI44:AI46)</f>
        <v>0</v>
      </c>
      <c r="AJ43" s="77">
        <f t="shared" si="20"/>
        <v>0</v>
      </c>
      <c r="AK43" s="77">
        <f t="shared" si="20"/>
        <v>0</v>
      </c>
      <c r="AL43" s="77">
        <f t="shared" si="20"/>
        <v>0</v>
      </c>
      <c r="AM43" s="77">
        <f t="shared" si="20"/>
        <v>0</v>
      </c>
      <c r="AN43" s="77">
        <f t="shared" si="20"/>
        <v>0</v>
      </c>
      <c r="AO43" s="77">
        <f t="shared" si="20"/>
        <v>0</v>
      </c>
      <c r="AP43" s="77">
        <f t="shared" si="20"/>
        <v>0</v>
      </c>
      <c r="AQ43" s="77">
        <f t="shared" si="20"/>
        <v>0</v>
      </c>
      <c r="AR43" s="77">
        <f t="shared" si="20"/>
        <v>0</v>
      </c>
      <c r="AS43" s="77">
        <f t="shared" si="20"/>
        <v>0</v>
      </c>
      <c r="AT43" s="192">
        <f t="shared" si="0"/>
        <v>6084000</v>
      </c>
    </row>
    <row r="44" spans="2:46" ht="15.95" customHeight="1" x14ac:dyDescent="0.2">
      <c r="B44" s="110"/>
      <c r="C44" s="72" t="s">
        <v>909</v>
      </c>
      <c r="D44" s="73">
        <v>3892500</v>
      </c>
      <c r="E44" s="73">
        <f t="shared" ref="E44:E46" si="21">SUM(G44:AS44)</f>
        <v>3892500</v>
      </c>
      <c r="F44" s="105"/>
      <c r="G44" s="96">
        <v>500000</v>
      </c>
      <c r="H44" s="74">
        <v>7500</v>
      </c>
      <c r="I44" s="74">
        <v>100000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2400000</v>
      </c>
      <c r="S44" s="74">
        <v>0</v>
      </c>
      <c r="T44" s="74">
        <v>120000</v>
      </c>
      <c r="U44" s="74">
        <v>45000</v>
      </c>
      <c r="V44" s="74">
        <v>22500</v>
      </c>
      <c r="W44" s="74">
        <v>22500</v>
      </c>
      <c r="X44" s="74">
        <v>0</v>
      </c>
      <c r="Y44" s="74">
        <v>120000</v>
      </c>
      <c r="Z44" s="74">
        <v>15000</v>
      </c>
      <c r="AA44" s="74">
        <v>0</v>
      </c>
      <c r="AB44" s="74">
        <v>0</v>
      </c>
      <c r="AC44" s="74">
        <v>420000</v>
      </c>
      <c r="AD44" s="74">
        <v>0</v>
      </c>
      <c r="AE44" s="74">
        <v>0</v>
      </c>
      <c r="AF44" s="74">
        <v>0</v>
      </c>
      <c r="AG44" s="74">
        <v>0</v>
      </c>
      <c r="AH44" s="74">
        <v>120000</v>
      </c>
      <c r="AI44" s="74">
        <v>0</v>
      </c>
      <c r="AJ44" s="74">
        <v>0</v>
      </c>
      <c r="AK44" s="74">
        <v>0</v>
      </c>
      <c r="AL44" s="74">
        <v>0</v>
      </c>
      <c r="AM44" s="74">
        <v>0</v>
      </c>
      <c r="AN44" s="74">
        <v>0</v>
      </c>
      <c r="AO44" s="74">
        <v>0</v>
      </c>
      <c r="AP44" s="74">
        <v>0</v>
      </c>
      <c r="AQ44" s="74">
        <v>0</v>
      </c>
      <c r="AR44" s="74">
        <v>0</v>
      </c>
      <c r="AS44" s="74">
        <v>0</v>
      </c>
      <c r="AT44" s="192">
        <f t="shared" si="0"/>
        <v>3892500</v>
      </c>
    </row>
    <row r="45" spans="2:46" ht="15.95" customHeight="1" x14ac:dyDescent="0.2">
      <c r="B45" s="110"/>
      <c r="C45" s="72" t="s">
        <v>911</v>
      </c>
      <c r="D45" s="73">
        <v>952000</v>
      </c>
      <c r="E45" s="73">
        <f t="shared" si="21"/>
        <v>952000</v>
      </c>
      <c r="F45" s="105"/>
      <c r="G45" s="96">
        <v>512000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220000</v>
      </c>
      <c r="V45" s="74">
        <v>110000</v>
      </c>
      <c r="W45" s="74">
        <v>110000</v>
      </c>
      <c r="X45" s="74">
        <v>0</v>
      </c>
      <c r="Y45" s="74">
        <v>0</v>
      </c>
      <c r="Z45" s="74">
        <v>0</v>
      </c>
      <c r="AA45" s="74">
        <v>0</v>
      </c>
      <c r="AB45" s="74">
        <v>0</v>
      </c>
      <c r="AC45" s="74">
        <v>0</v>
      </c>
      <c r="AD45" s="74">
        <v>0</v>
      </c>
      <c r="AE45" s="74">
        <v>0</v>
      </c>
      <c r="AF45" s="74">
        <v>0</v>
      </c>
      <c r="AG45" s="74">
        <v>0</v>
      </c>
      <c r="AH45" s="74">
        <v>0</v>
      </c>
      <c r="AI45" s="74">
        <v>0</v>
      </c>
      <c r="AJ45" s="74">
        <v>0</v>
      </c>
      <c r="AK45" s="74">
        <v>0</v>
      </c>
      <c r="AL45" s="74">
        <v>0</v>
      </c>
      <c r="AM45" s="74">
        <v>0</v>
      </c>
      <c r="AN45" s="74">
        <v>0</v>
      </c>
      <c r="AO45" s="74">
        <v>0</v>
      </c>
      <c r="AP45" s="74">
        <v>0</v>
      </c>
      <c r="AQ45" s="74">
        <v>0</v>
      </c>
      <c r="AR45" s="74">
        <v>0</v>
      </c>
      <c r="AS45" s="74">
        <v>0</v>
      </c>
      <c r="AT45" s="192">
        <f t="shared" si="0"/>
        <v>952000</v>
      </c>
    </row>
    <row r="46" spans="2:46" ht="15.95" customHeight="1" x14ac:dyDescent="0.2">
      <c r="B46" s="110"/>
      <c r="C46" s="72" t="s">
        <v>910</v>
      </c>
      <c r="D46" s="73">
        <v>1239500</v>
      </c>
      <c r="E46" s="73">
        <f t="shared" si="21"/>
        <v>1239500</v>
      </c>
      <c r="F46" s="105"/>
      <c r="G46" s="96">
        <v>0</v>
      </c>
      <c r="H46" s="74">
        <v>47500</v>
      </c>
      <c r="I46" s="74">
        <v>400000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300000</v>
      </c>
      <c r="U46" s="74">
        <v>16000</v>
      </c>
      <c r="V46" s="74">
        <v>8000</v>
      </c>
      <c r="W46" s="74">
        <v>8000</v>
      </c>
      <c r="X46" s="74">
        <v>0</v>
      </c>
      <c r="Y46" s="74">
        <v>180000</v>
      </c>
      <c r="Z46" s="74">
        <v>60000</v>
      </c>
      <c r="AA46" s="74">
        <v>0</v>
      </c>
      <c r="AB46" s="74">
        <v>0</v>
      </c>
      <c r="AC46" s="74">
        <v>160000</v>
      </c>
      <c r="AD46" s="74">
        <v>0</v>
      </c>
      <c r="AE46" s="74">
        <v>0</v>
      </c>
      <c r="AF46" s="74">
        <v>0</v>
      </c>
      <c r="AG46" s="74">
        <v>0</v>
      </c>
      <c r="AH46" s="74">
        <v>60000</v>
      </c>
      <c r="AI46" s="74">
        <v>0</v>
      </c>
      <c r="AJ46" s="74">
        <v>0</v>
      </c>
      <c r="AK46" s="74">
        <v>0</v>
      </c>
      <c r="AL46" s="74">
        <v>0</v>
      </c>
      <c r="AM46" s="74">
        <v>0</v>
      </c>
      <c r="AN46" s="74">
        <v>0</v>
      </c>
      <c r="AO46" s="74">
        <v>0</v>
      </c>
      <c r="AP46" s="74">
        <v>0</v>
      </c>
      <c r="AQ46" s="74">
        <v>0</v>
      </c>
      <c r="AR46" s="74">
        <v>0</v>
      </c>
      <c r="AS46" s="74">
        <v>0</v>
      </c>
      <c r="AT46" s="192">
        <f t="shared" si="0"/>
        <v>1239500</v>
      </c>
    </row>
    <row r="47" spans="2:46" ht="15.95" customHeight="1" x14ac:dyDescent="0.2">
      <c r="B47" s="110" t="s">
        <v>74</v>
      </c>
      <c r="C47" s="84" t="s">
        <v>75</v>
      </c>
      <c r="D47" s="85">
        <v>150000</v>
      </c>
      <c r="E47" s="85">
        <f t="shared" ref="E47:E55" si="22">SUM(G47:AS47)</f>
        <v>150000</v>
      </c>
      <c r="F47" s="105"/>
      <c r="G47" s="100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150000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0</v>
      </c>
      <c r="AT47" s="192">
        <f t="shared" si="0"/>
        <v>150000</v>
      </c>
    </row>
    <row r="48" spans="2:46" ht="15.95" customHeight="1" x14ac:dyDescent="0.2">
      <c r="B48" s="110" t="s">
        <v>76</v>
      </c>
      <c r="C48" s="84" t="s">
        <v>77</v>
      </c>
      <c r="D48" s="85">
        <v>1345000</v>
      </c>
      <c r="E48" s="85">
        <f t="shared" si="22"/>
        <v>1345000</v>
      </c>
      <c r="F48" s="105"/>
      <c r="G48" s="100">
        <v>40000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200000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1105000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0</v>
      </c>
      <c r="AP48" s="86">
        <v>0</v>
      </c>
      <c r="AQ48" s="86">
        <v>0</v>
      </c>
      <c r="AR48" s="86">
        <v>0</v>
      </c>
      <c r="AS48" s="86">
        <v>0</v>
      </c>
      <c r="AT48" s="192">
        <f t="shared" si="0"/>
        <v>1345000</v>
      </c>
    </row>
    <row r="49" spans="2:46" ht="0.2" customHeight="1" x14ac:dyDescent="0.2">
      <c r="B49" s="106" t="s">
        <v>78</v>
      </c>
      <c r="C49" s="72" t="s">
        <v>79</v>
      </c>
      <c r="D49" s="73">
        <v>0</v>
      </c>
      <c r="E49" s="73">
        <f t="shared" si="22"/>
        <v>0</v>
      </c>
      <c r="F49" s="105"/>
      <c r="G49" s="96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4">
        <v>0</v>
      </c>
      <c r="AI49" s="74">
        <v>0</v>
      </c>
      <c r="AJ49" s="74">
        <v>0</v>
      </c>
      <c r="AK49" s="74">
        <v>0</v>
      </c>
      <c r="AL49" s="74">
        <v>0</v>
      </c>
      <c r="AM49" s="74">
        <v>0</v>
      </c>
      <c r="AN49" s="74">
        <v>0</v>
      </c>
      <c r="AO49" s="74">
        <v>0</v>
      </c>
      <c r="AP49" s="74">
        <v>0</v>
      </c>
      <c r="AQ49" s="74">
        <v>0</v>
      </c>
      <c r="AR49" s="74">
        <v>0</v>
      </c>
      <c r="AS49" s="74">
        <v>0</v>
      </c>
      <c r="AT49" s="192">
        <f t="shared" si="0"/>
        <v>0</v>
      </c>
    </row>
    <row r="50" spans="2:46" ht="15.95" customHeight="1" x14ac:dyDescent="0.2">
      <c r="B50" s="110" t="s">
        <v>80</v>
      </c>
      <c r="C50" s="84" t="s">
        <v>81</v>
      </c>
      <c r="D50" s="85">
        <v>2110000</v>
      </c>
      <c r="E50" s="85">
        <f t="shared" si="22"/>
        <v>2110000</v>
      </c>
      <c r="F50" s="105"/>
      <c r="G50" s="100">
        <v>500000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600000</v>
      </c>
      <c r="S50" s="86">
        <v>0</v>
      </c>
      <c r="T50" s="86">
        <v>250000</v>
      </c>
      <c r="U50" s="86">
        <v>10000</v>
      </c>
      <c r="V50" s="86">
        <v>10000</v>
      </c>
      <c r="W50" s="86">
        <v>10000</v>
      </c>
      <c r="X50" s="86">
        <v>0</v>
      </c>
      <c r="Y50" s="86">
        <v>0</v>
      </c>
      <c r="Z50" s="86">
        <v>30000</v>
      </c>
      <c r="AA50" s="86">
        <v>0</v>
      </c>
      <c r="AB50" s="86">
        <v>0</v>
      </c>
      <c r="AC50" s="86">
        <v>300000</v>
      </c>
      <c r="AD50" s="86">
        <v>0</v>
      </c>
      <c r="AE50" s="86">
        <v>0</v>
      </c>
      <c r="AF50" s="86">
        <v>0</v>
      </c>
      <c r="AG50" s="86">
        <v>0</v>
      </c>
      <c r="AH50" s="86">
        <v>200000</v>
      </c>
      <c r="AI50" s="86">
        <v>0</v>
      </c>
      <c r="AJ50" s="86">
        <v>0</v>
      </c>
      <c r="AK50" s="86">
        <v>200000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  <c r="AT50" s="192">
        <f t="shared" si="0"/>
        <v>2110000</v>
      </c>
    </row>
    <row r="51" spans="2:46" ht="15.95" customHeight="1" x14ac:dyDescent="0.2">
      <c r="B51" s="110" t="s">
        <v>82</v>
      </c>
      <c r="C51" s="84" t="s">
        <v>83</v>
      </c>
      <c r="D51" s="85">
        <v>200000</v>
      </c>
      <c r="E51" s="85">
        <f t="shared" si="22"/>
        <v>200000</v>
      </c>
      <c r="F51" s="105"/>
      <c r="G51" s="100">
        <v>200000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0</v>
      </c>
      <c r="AB51" s="86">
        <v>0</v>
      </c>
      <c r="AC51" s="86"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0</v>
      </c>
      <c r="AN51" s="86">
        <v>0</v>
      </c>
      <c r="AO51" s="86">
        <v>0</v>
      </c>
      <c r="AP51" s="86">
        <v>0</v>
      </c>
      <c r="AQ51" s="86">
        <v>0</v>
      </c>
      <c r="AR51" s="86">
        <v>0</v>
      </c>
      <c r="AS51" s="86">
        <v>0</v>
      </c>
      <c r="AT51" s="192">
        <f t="shared" si="0"/>
        <v>200000</v>
      </c>
    </row>
    <row r="52" spans="2:46" ht="0.2" customHeight="1" x14ac:dyDescent="0.2">
      <c r="B52" s="106" t="s">
        <v>84</v>
      </c>
      <c r="C52" s="72" t="s">
        <v>85</v>
      </c>
      <c r="D52" s="73">
        <v>0</v>
      </c>
      <c r="E52" s="73">
        <f t="shared" si="22"/>
        <v>0</v>
      </c>
      <c r="F52" s="105"/>
      <c r="G52" s="96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4">
        <v>0</v>
      </c>
      <c r="AI52" s="74">
        <v>0</v>
      </c>
      <c r="AJ52" s="74">
        <v>0</v>
      </c>
      <c r="AK52" s="74">
        <v>0</v>
      </c>
      <c r="AL52" s="74">
        <v>0</v>
      </c>
      <c r="AM52" s="74">
        <v>0</v>
      </c>
      <c r="AN52" s="74">
        <v>0</v>
      </c>
      <c r="AO52" s="74">
        <v>0</v>
      </c>
      <c r="AP52" s="74">
        <v>0</v>
      </c>
      <c r="AQ52" s="74">
        <v>0</v>
      </c>
      <c r="AR52" s="74">
        <v>0</v>
      </c>
      <c r="AS52" s="74">
        <v>0</v>
      </c>
      <c r="AT52" s="192">
        <f t="shared" si="0"/>
        <v>0</v>
      </c>
    </row>
    <row r="53" spans="2:46" ht="15.95" customHeight="1" x14ac:dyDescent="0.2">
      <c r="B53" s="110" t="s">
        <v>86</v>
      </c>
      <c r="C53" s="84" t="s">
        <v>87</v>
      </c>
      <c r="D53" s="85">
        <v>1300000</v>
      </c>
      <c r="E53" s="85">
        <f t="shared" si="22"/>
        <v>1300000</v>
      </c>
      <c r="F53" s="105"/>
      <c r="G53" s="100">
        <v>1180000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120000</v>
      </c>
      <c r="X53" s="86">
        <v>0</v>
      </c>
      <c r="Y53" s="86">
        <v>0</v>
      </c>
      <c r="Z53" s="86">
        <v>0</v>
      </c>
      <c r="AA53" s="86">
        <v>0</v>
      </c>
      <c r="AB53" s="86">
        <v>0</v>
      </c>
      <c r="AC53" s="86"/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6">
        <v>0</v>
      </c>
      <c r="AO53" s="86">
        <v>0</v>
      </c>
      <c r="AP53" s="86">
        <v>0</v>
      </c>
      <c r="AQ53" s="86">
        <v>0</v>
      </c>
      <c r="AR53" s="86">
        <v>0</v>
      </c>
      <c r="AS53" s="86">
        <v>0</v>
      </c>
      <c r="AT53" s="192">
        <f t="shared" si="0"/>
        <v>1300000</v>
      </c>
    </row>
    <row r="54" spans="2:46" ht="15.95" customHeight="1" x14ac:dyDescent="0.2">
      <c r="B54" s="110" t="s">
        <v>88</v>
      </c>
      <c r="C54" s="84" t="s">
        <v>89</v>
      </c>
      <c r="D54" s="85">
        <v>13546000</v>
      </c>
      <c r="E54" s="85">
        <f t="shared" si="22"/>
        <v>15827300</v>
      </c>
      <c r="F54" s="105"/>
      <c r="G54" s="100">
        <v>4690000</v>
      </c>
      <c r="H54" s="86">
        <v>400000</v>
      </c>
      <c r="I54" s="86">
        <v>600000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1000000</v>
      </c>
      <c r="Q54" s="86">
        <v>0</v>
      </c>
      <c r="R54" s="86">
        <v>0</v>
      </c>
      <c r="S54" s="86">
        <v>0</v>
      </c>
      <c r="T54" s="86">
        <v>2000000</v>
      </c>
      <c r="U54" s="86">
        <v>100000</v>
      </c>
      <c r="V54" s="86">
        <v>100000</v>
      </c>
      <c r="W54" s="86">
        <v>100000</v>
      </c>
      <c r="X54" s="86">
        <v>86000</v>
      </c>
      <c r="Y54" s="86">
        <v>120000</v>
      </c>
      <c r="Z54" s="86">
        <v>0</v>
      </c>
      <c r="AA54" s="86">
        <v>0</v>
      </c>
      <c r="AB54" s="86">
        <v>1900000</v>
      </c>
      <c r="AC54" s="86">
        <v>2300000</v>
      </c>
      <c r="AD54" s="86">
        <v>0</v>
      </c>
      <c r="AE54" s="86">
        <v>0</v>
      </c>
      <c r="AF54" s="86">
        <v>0</v>
      </c>
      <c r="AG54" s="86">
        <v>0</v>
      </c>
      <c r="AH54" s="86">
        <v>100000</v>
      </c>
      <c r="AI54" s="86">
        <v>0</v>
      </c>
      <c r="AJ54" s="86">
        <v>0</v>
      </c>
      <c r="AK54" s="86">
        <v>50000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2281300</v>
      </c>
      <c r="AR54" s="86">
        <v>0</v>
      </c>
      <c r="AS54" s="86">
        <v>0</v>
      </c>
      <c r="AT54" s="192">
        <f t="shared" si="0"/>
        <v>15827300</v>
      </c>
    </row>
    <row r="55" spans="2:46" ht="0.2" customHeight="1" x14ac:dyDescent="0.2">
      <c r="B55" s="106" t="s">
        <v>90</v>
      </c>
      <c r="C55" s="72" t="s">
        <v>91</v>
      </c>
      <c r="D55" s="73">
        <v>0</v>
      </c>
      <c r="E55" s="73">
        <f t="shared" si="22"/>
        <v>0</v>
      </c>
      <c r="F55" s="105"/>
      <c r="G55" s="96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74">
        <v>0</v>
      </c>
      <c r="AB55" s="74">
        <v>0</v>
      </c>
      <c r="AC55" s="74">
        <v>0</v>
      </c>
      <c r="AD55" s="74">
        <v>0</v>
      </c>
      <c r="AE55" s="74">
        <v>0</v>
      </c>
      <c r="AF55" s="74">
        <v>0</v>
      </c>
      <c r="AG55" s="74">
        <v>0</v>
      </c>
      <c r="AH55" s="74">
        <v>0</v>
      </c>
      <c r="AI55" s="74">
        <v>0</v>
      </c>
      <c r="AJ55" s="74">
        <v>0</v>
      </c>
      <c r="AK55" s="74">
        <v>0</v>
      </c>
      <c r="AL55" s="74">
        <v>0</v>
      </c>
      <c r="AM55" s="74">
        <v>0</v>
      </c>
      <c r="AN55" s="74">
        <v>0</v>
      </c>
      <c r="AO55" s="74">
        <v>0</v>
      </c>
      <c r="AP55" s="74">
        <v>0</v>
      </c>
      <c r="AQ55" s="74">
        <v>0</v>
      </c>
      <c r="AR55" s="74">
        <v>0</v>
      </c>
      <c r="AS55" s="74">
        <v>0</v>
      </c>
      <c r="AT55" s="192">
        <f t="shared" si="0"/>
        <v>0</v>
      </c>
    </row>
    <row r="56" spans="2:46" ht="15.95" customHeight="1" x14ac:dyDescent="0.2">
      <c r="B56" s="108" t="s">
        <v>92</v>
      </c>
      <c r="C56" s="78" t="s">
        <v>93</v>
      </c>
      <c r="D56" s="79">
        <v>24735000</v>
      </c>
      <c r="E56" s="79">
        <f>E43+E47+E48+E50+E51+E53+E54</f>
        <v>27016300</v>
      </c>
      <c r="F56" s="105"/>
      <c r="G56" s="98">
        <f>G43+G47+G48+G50+G51+G53+G54</f>
        <v>7622000</v>
      </c>
      <c r="H56" s="80">
        <f t="shared" ref="H56:AH56" si="23">H43+H47+H48+H50+H51+H53+H54</f>
        <v>455000</v>
      </c>
      <c r="I56" s="80">
        <f t="shared" si="23"/>
        <v>1100000</v>
      </c>
      <c r="J56" s="80">
        <f t="shared" si="23"/>
        <v>0</v>
      </c>
      <c r="K56" s="80">
        <f t="shared" si="23"/>
        <v>0</v>
      </c>
      <c r="L56" s="80">
        <f t="shared" si="23"/>
        <v>0</v>
      </c>
      <c r="M56" s="80">
        <f t="shared" si="23"/>
        <v>0</v>
      </c>
      <c r="N56" s="80">
        <f t="shared" si="23"/>
        <v>0</v>
      </c>
      <c r="O56" s="80">
        <f t="shared" si="23"/>
        <v>0</v>
      </c>
      <c r="P56" s="80">
        <f t="shared" si="23"/>
        <v>1000000</v>
      </c>
      <c r="Q56" s="80">
        <f t="shared" si="23"/>
        <v>0</v>
      </c>
      <c r="R56" s="80">
        <f t="shared" si="23"/>
        <v>3000000</v>
      </c>
      <c r="S56" s="80">
        <f t="shared" si="23"/>
        <v>0</v>
      </c>
      <c r="T56" s="80">
        <f t="shared" si="23"/>
        <v>2870000</v>
      </c>
      <c r="U56" s="80">
        <f t="shared" si="23"/>
        <v>391000</v>
      </c>
      <c r="V56" s="80">
        <f t="shared" si="23"/>
        <v>250500</v>
      </c>
      <c r="W56" s="80">
        <f t="shared" si="23"/>
        <v>370500</v>
      </c>
      <c r="X56" s="80">
        <f t="shared" si="23"/>
        <v>86000</v>
      </c>
      <c r="Y56" s="80">
        <f t="shared" si="23"/>
        <v>420000</v>
      </c>
      <c r="Z56" s="80">
        <f t="shared" si="23"/>
        <v>105000</v>
      </c>
      <c r="AA56" s="80">
        <f t="shared" si="23"/>
        <v>0</v>
      </c>
      <c r="AB56" s="80">
        <f t="shared" si="23"/>
        <v>1900000</v>
      </c>
      <c r="AC56" s="80">
        <f t="shared" si="23"/>
        <v>3180000</v>
      </c>
      <c r="AD56" s="80">
        <f t="shared" si="23"/>
        <v>0</v>
      </c>
      <c r="AE56" s="80">
        <f t="shared" si="23"/>
        <v>0</v>
      </c>
      <c r="AF56" s="80">
        <f t="shared" si="23"/>
        <v>0</v>
      </c>
      <c r="AG56" s="80">
        <f t="shared" si="23"/>
        <v>0</v>
      </c>
      <c r="AH56" s="80">
        <f t="shared" si="23"/>
        <v>1585000</v>
      </c>
      <c r="AI56" s="80">
        <f t="shared" ref="AI56:AS56" si="24">AI43+AI47+AI48+AI50+AI51+AI53+AI54</f>
        <v>0</v>
      </c>
      <c r="AJ56" s="80">
        <f t="shared" si="24"/>
        <v>150000</v>
      </c>
      <c r="AK56" s="80">
        <f t="shared" si="24"/>
        <v>250000</v>
      </c>
      <c r="AL56" s="80">
        <f t="shared" si="24"/>
        <v>0</v>
      </c>
      <c r="AM56" s="80">
        <f t="shared" si="24"/>
        <v>0</v>
      </c>
      <c r="AN56" s="80">
        <f t="shared" si="24"/>
        <v>0</v>
      </c>
      <c r="AO56" s="80">
        <f t="shared" si="24"/>
        <v>0</v>
      </c>
      <c r="AP56" s="80">
        <f t="shared" si="24"/>
        <v>0</v>
      </c>
      <c r="AQ56" s="80">
        <f t="shared" si="24"/>
        <v>2281300</v>
      </c>
      <c r="AR56" s="80">
        <f t="shared" si="24"/>
        <v>0</v>
      </c>
      <c r="AS56" s="80">
        <f t="shared" si="24"/>
        <v>0</v>
      </c>
      <c r="AT56" s="192">
        <f t="shared" si="0"/>
        <v>27016300</v>
      </c>
    </row>
    <row r="57" spans="2:46" ht="15.95" customHeight="1" x14ac:dyDescent="0.2">
      <c r="B57" s="106" t="s">
        <v>94</v>
      </c>
      <c r="C57" s="72" t="s">
        <v>95</v>
      </c>
      <c r="D57" s="73">
        <v>150000</v>
      </c>
      <c r="E57" s="73">
        <f>SUM(G57:AS57)</f>
        <v>150000</v>
      </c>
      <c r="F57" s="105"/>
      <c r="G57" s="96">
        <v>100000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20000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74">
        <v>0</v>
      </c>
      <c r="AE57" s="74">
        <v>0</v>
      </c>
      <c r="AF57" s="74">
        <v>0</v>
      </c>
      <c r="AG57" s="74">
        <v>0</v>
      </c>
      <c r="AH57" s="74">
        <v>0</v>
      </c>
      <c r="AI57" s="74">
        <v>0</v>
      </c>
      <c r="AJ57" s="74">
        <v>0</v>
      </c>
      <c r="AK57" s="74">
        <v>30000</v>
      </c>
      <c r="AL57" s="74">
        <v>0</v>
      </c>
      <c r="AM57" s="74">
        <v>0</v>
      </c>
      <c r="AN57" s="74">
        <v>0</v>
      </c>
      <c r="AO57" s="74">
        <v>0</v>
      </c>
      <c r="AP57" s="74">
        <v>0</v>
      </c>
      <c r="AQ57" s="74">
        <v>0</v>
      </c>
      <c r="AR57" s="74">
        <v>0</v>
      </c>
      <c r="AS57" s="74">
        <v>0</v>
      </c>
      <c r="AT57" s="192">
        <f t="shared" si="0"/>
        <v>150000</v>
      </c>
    </row>
    <row r="58" spans="2:46" ht="15.95" customHeight="1" x14ac:dyDescent="0.2">
      <c r="B58" s="106" t="s">
        <v>96</v>
      </c>
      <c r="C58" s="72" t="s">
        <v>97</v>
      </c>
      <c r="D58" s="73">
        <v>0</v>
      </c>
      <c r="E58" s="73">
        <f>SUM(G58:AS58)</f>
        <v>0</v>
      </c>
      <c r="F58" s="105"/>
      <c r="G58" s="96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4">
        <v>0</v>
      </c>
      <c r="AI58" s="74">
        <v>0</v>
      </c>
      <c r="AJ58" s="74">
        <v>0</v>
      </c>
      <c r="AK58" s="74">
        <v>0</v>
      </c>
      <c r="AL58" s="74">
        <v>0</v>
      </c>
      <c r="AM58" s="74">
        <v>0</v>
      </c>
      <c r="AN58" s="74">
        <v>0</v>
      </c>
      <c r="AO58" s="74">
        <v>0</v>
      </c>
      <c r="AP58" s="74">
        <v>0</v>
      </c>
      <c r="AQ58" s="74">
        <v>0</v>
      </c>
      <c r="AR58" s="74">
        <v>0</v>
      </c>
      <c r="AS58" s="74">
        <v>0</v>
      </c>
      <c r="AT58" s="192">
        <f t="shared" si="0"/>
        <v>0</v>
      </c>
    </row>
    <row r="59" spans="2:46" ht="15.95" customHeight="1" x14ac:dyDescent="0.2">
      <c r="B59" s="108" t="s">
        <v>98</v>
      </c>
      <c r="C59" s="78" t="s">
        <v>99</v>
      </c>
      <c r="D59" s="79">
        <v>150000</v>
      </c>
      <c r="E59" s="79">
        <f>SUM(E57:E58)</f>
        <v>150000</v>
      </c>
      <c r="F59" s="105"/>
      <c r="G59" s="98">
        <f>SUM(G57:G58)</f>
        <v>100000</v>
      </c>
      <c r="H59" s="80">
        <f t="shared" ref="H59:AH59" si="25">SUM(H57:H58)</f>
        <v>0</v>
      </c>
      <c r="I59" s="80">
        <f t="shared" si="25"/>
        <v>0</v>
      </c>
      <c r="J59" s="80">
        <f t="shared" si="25"/>
        <v>0</v>
      </c>
      <c r="K59" s="80">
        <f t="shared" si="25"/>
        <v>0</v>
      </c>
      <c r="L59" s="80">
        <f t="shared" si="25"/>
        <v>0</v>
      </c>
      <c r="M59" s="80">
        <f t="shared" si="25"/>
        <v>0</v>
      </c>
      <c r="N59" s="80">
        <f t="shared" si="25"/>
        <v>0</v>
      </c>
      <c r="O59" s="80">
        <f t="shared" si="25"/>
        <v>0</v>
      </c>
      <c r="P59" s="80">
        <f t="shared" si="25"/>
        <v>0</v>
      </c>
      <c r="Q59" s="80">
        <f t="shared" si="25"/>
        <v>0</v>
      </c>
      <c r="R59" s="80">
        <f t="shared" si="25"/>
        <v>0</v>
      </c>
      <c r="S59" s="80">
        <f t="shared" si="25"/>
        <v>0</v>
      </c>
      <c r="T59" s="80">
        <f t="shared" si="25"/>
        <v>0</v>
      </c>
      <c r="U59" s="80">
        <f t="shared" si="25"/>
        <v>0</v>
      </c>
      <c r="V59" s="80">
        <f t="shared" si="25"/>
        <v>0</v>
      </c>
      <c r="W59" s="80">
        <f t="shared" si="25"/>
        <v>20000</v>
      </c>
      <c r="X59" s="80">
        <f t="shared" si="25"/>
        <v>0</v>
      </c>
      <c r="Y59" s="80">
        <f t="shared" si="25"/>
        <v>0</v>
      </c>
      <c r="Z59" s="80">
        <f t="shared" si="25"/>
        <v>0</v>
      </c>
      <c r="AA59" s="80">
        <f t="shared" si="25"/>
        <v>0</v>
      </c>
      <c r="AB59" s="80">
        <f t="shared" si="25"/>
        <v>0</v>
      </c>
      <c r="AC59" s="80">
        <f t="shared" si="25"/>
        <v>0</v>
      </c>
      <c r="AD59" s="80">
        <f t="shared" si="25"/>
        <v>0</v>
      </c>
      <c r="AE59" s="80">
        <f t="shared" si="25"/>
        <v>0</v>
      </c>
      <c r="AF59" s="80">
        <f t="shared" si="25"/>
        <v>0</v>
      </c>
      <c r="AG59" s="80">
        <f t="shared" si="25"/>
        <v>0</v>
      </c>
      <c r="AH59" s="80">
        <f t="shared" si="25"/>
        <v>0</v>
      </c>
      <c r="AI59" s="80">
        <f t="shared" ref="AI59:AS59" si="26">SUM(AI57:AI58)</f>
        <v>0</v>
      </c>
      <c r="AJ59" s="80">
        <f t="shared" si="26"/>
        <v>0</v>
      </c>
      <c r="AK59" s="80">
        <f t="shared" si="26"/>
        <v>30000</v>
      </c>
      <c r="AL59" s="80">
        <f t="shared" si="26"/>
        <v>0</v>
      </c>
      <c r="AM59" s="80">
        <f t="shared" si="26"/>
        <v>0</v>
      </c>
      <c r="AN59" s="80">
        <f t="shared" si="26"/>
        <v>0</v>
      </c>
      <c r="AO59" s="80">
        <f t="shared" si="26"/>
        <v>0</v>
      </c>
      <c r="AP59" s="80">
        <f t="shared" si="26"/>
        <v>0</v>
      </c>
      <c r="AQ59" s="80">
        <f t="shared" si="26"/>
        <v>0</v>
      </c>
      <c r="AR59" s="80">
        <f t="shared" si="26"/>
        <v>0</v>
      </c>
      <c r="AS59" s="80">
        <f t="shared" si="26"/>
        <v>0</v>
      </c>
      <c r="AT59" s="192">
        <f t="shared" si="0"/>
        <v>150000</v>
      </c>
    </row>
    <row r="60" spans="2:46" ht="15.95" customHeight="1" x14ac:dyDescent="0.2">
      <c r="B60" s="106" t="s">
        <v>100</v>
      </c>
      <c r="C60" s="72" t="s">
        <v>101</v>
      </c>
      <c r="D60" s="73">
        <v>7954875</v>
      </c>
      <c r="E60" s="73">
        <f>SUM(G60:AS60)</f>
        <v>7954875</v>
      </c>
      <c r="F60" s="105"/>
      <c r="G60" s="96">
        <f>(G56+G42+G39)*0.27</f>
        <v>2390040</v>
      </c>
      <c r="H60" s="96">
        <f t="shared" ref="H60:AS60" si="27">(H56+H42+H39)*0.27</f>
        <v>122850.00000000001</v>
      </c>
      <c r="I60" s="96">
        <f t="shared" si="27"/>
        <v>302400</v>
      </c>
      <c r="J60" s="96">
        <f t="shared" si="27"/>
        <v>0</v>
      </c>
      <c r="K60" s="96">
        <f t="shared" si="27"/>
        <v>0</v>
      </c>
      <c r="L60" s="96">
        <f t="shared" si="27"/>
        <v>0</v>
      </c>
      <c r="M60" s="96">
        <f t="shared" si="27"/>
        <v>0</v>
      </c>
      <c r="N60" s="96">
        <f t="shared" si="27"/>
        <v>0</v>
      </c>
      <c r="O60" s="96">
        <f t="shared" si="27"/>
        <v>0</v>
      </c>
      <c r="P60" s="96">
        <f t="shared" si="27"/>
        <v>270000</v>
      </c>
      <c r="Q60" s="96">
        <f t="shared" si="27"/>
        <v>0</v>
      </c>
      <c r="R60" s="96">
        <f t="shared" si="27"/>
        <v>810000</v>
      </c>
      <c r="S60" s="96">
        <f t="shared" si="27"/>
        <v>0</v>
      </c>
      <c r="T60" s="96">
        <f t="shared" si="27"/>
        <v>963900.00000000012</v>
      </c>
      <c r="U60" s="96">
        <f t="shared" si="27"/>
        <v>122040.00000000001</v>
      </c>
      <c r="V60" s="96">
        <f t="shared" si="27"/>
        <v>78570</v>
      </c>
      <c r="W60" s="96">
        <f t="shared" si="27"/>
        <v>121905.00000000001</v>
      </c>
      <c r="X60" s="96">
        <f t="shared" si="27"/>
        <v>23220</v>
      </c>
      <c r="Y60" s="96">
        <f t="shared" si="27"/>
        <v>113400.00000000001</v>
      </c>
      <c r="Z60" s="96">
        <f t="shared" si="27"/>
        <v>28350.000000000004</v>
      </c>
      <c r="AA60" s="96">
        <f t="shared" si="27"/>
        <v>17550</v>
      </c>
      <c r="AB60" s="96">
        <f t="shared" si="27"/>
        <v>513000.00000000006</v>
      </c>
      <c r="AC60" s="96">
        <f t="shared" si="27"/>
        <v>1289250</v>
      </c>
      <c r="AD60" s="96">
        <f t="shared" si="27"/>
        <v>0</v>
      </c>
      <c r="AE60" s="96">
        <f>AE69*0.27</f>
        <v>67500</v>
      </c>
      <c r="AF60" s="96">
        <f t="shared" si="27"/>
        <v>0</v>
      </c>
      <c r="AG60" s="96">
        <f t="shared" si="27"/>
        <v>0</v>
      </c>
      <c r="AH60" s="96">
        <f t="shared" si="27"/>
        <v>434700</v>
      </c>
      <c r="AI60" s="96">
        <f t="shared" si="27"/>
        <v>0</v>
      </c>
      <c r="AJ60" s="96">
        <f t="shared" si="27"/>
        <v>40500</v>
      </c>
      <c r="AK60" s="96">
        <f t="shared" si="27"/>
        <v>245700.00000000003</v>
      </c>
      <c r="AL60" s="96">
        <f t="shared" si="27"/>
        <v>0</v>
      </c>
      <c r="AM60" s="96">
        <f t="shared" si="27"/>
        <v>0</v>
      </c>
      <c r="AN60" s="96">
        <f t="shared" si="27"/>
        <v>0</v>
      </c>
      <c r="AO60" s="96">
        <f t="shared" si="27"/>
        <v>0</v>
      </c>
      <c r="AP60" s="96">
        <v>0</v>
      </c>
      <c r="AQ60" s="96">
        <v>0</v>
      </c>
      <c r="AR60" s="96">
        <v>0</v>
      </c>
      <c r="AS60" s="96">
        <f t="shared" si="27"/>
        <v>0</v>
      </c>
      <c r="AT60" s="192">
        <f t="shared" si="0"/>
        <v>7954875</v>
      </c>
    </row>
    <row r="61" spans="2:46" ht="15.95" customHeight="1" x14ac:dyDescent="0.2">
      <c r="B61" s="106" t="s">
        <v>102</v>
      </c>
      <c r="C61" s="72" t="s">
        <v>103</v>
      </c>
      <c r="D61" s="73">
        <v>50845598</v>
      </c>
      <c r="E61" s="73">
        <f>SUM(G61:AS61)</f>
        <v>50845598</v>
      </c>
      <c r="F61" s="105"/>
      <c r="G61" s="96">
        <v>0</v>
      </c>
      <c r="H61" s="74">
        <v>0</v>
      </c>
      <c r="I61" s="74">
        <v>7677280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43168318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192">
        <f t="shared" si="0"/>
        <v>50845598</v>
      </c>
    </row>
    <row r="62" spans="2:46" ht="15.95" customHeight="1" x14ac:dyDescent="0.2">
      <c r="B62" s="111" t="s">
        <v>104</v>
      </c>
      <c r="C62" s="87" t="s">
        <v>105</v>
      </c>
      <c r="D62" s="88">
        <v>300000</v>
      </c>
      <c r="E62" s="88">
        <f>E63+E64</f>
        <v>300000</v>
      </c>
      <c r="F62" s="105"/>
      <c r="G62" s="101">
        <f>G63+G64</f>
        <v>300000</v>
      </c>
      <c r="H62" s="89">
        <f t="shared" ref="H62:AH62" si="28">H63+H64</f>
        <v>0</v>
      </c>
      <c r="I62" s="89">
        <f t="shared" si="28"/>
        <v>0</v>
      </c>
      <c r="J62" s="89">
        <f t="shared" si="28"/>
        <v>0</v>
      </c>
      <c r="K62" s="89">
        <f t="shared" si="28"/>
        <v>0</v>
      </c>
      <c r="L62" s="89">
        <f t="shared" si="28"/>
        <v>0</v>
      </c>
      <c r="M62" s="89">
        <f t="shared" si="28"/>
        <v>0</v>
      </c>
      <c r="N62" s="89">
        <f t="shared" si="28"/>
        <v>0</v>
      </c>
      <c r="O62" s="89">
        <f t="shared" si="28"/>
        <v>0</v>
      </c>
      <c r="P62" s="89">
        <f t="shared" si="28"/>
        <v>0</v>
      </c>
      <c r="Q62" s="89">
        <f t="shared" si="28"/>
        <v>0</v>
      </c>
      <c r="R62" s="89">
        <f t="shared" si="28"/>
        <v>0</v>
      </c>
      <c r="S62" s="89">
        <f t="shared" si="28"/>
        <v>0</v>
      </c>
      <c r="T62" s="89">
        <f t="shared" si="28"/>
        <v>0</v>
      </c>
      <c r="U62" s="89">
        <f t="shared" si="28"/>
        <v>0</v>
      </c>
      <c r="V62" s="89">
        <f t="shared" si="28"/>
        <v>0</v>
      </c>
      <c r="W62" s="89">
        <f t="shared" si="28"/>
        <v>0</v>
      </c>
      <c r="X62" s="89">
        <f t="shared" si="28"/>
        <v>0</v>
      </c>
      <c r="Y62" s="89">
        <f t="shared" si="28"/>
        <v>0</v>
      </c>
      <c r="Z62" s="89">
        <f t="shared" si="28"/>
        <v>0</v>
      </c>
      <c r="AA62" s="89">
        <f t="shared" si="28"/>
        <v>0</v>
      </c>
      <c r="AB62" s="89">
        <f t="shared" si="28"/>
        <v>0</v>
      </c>
      <c r="AC62" s="89">
        <f t="shared" si="28"/>
        <v>0</v>
      </c>
      <c r="AD62" s="89">
        <f t="shared" si="28"/>
        <v>0</v>
      </c>
      <c r="AE62" s="89">
        <f t="shared" si="28"/>
        <v>0</v>
      </c>
      <c r="AF62" s="89">
        <f t="shared" si="28"/>
        <v>0</v>
      </c>
      <c r="AG62" s="89">
        <f t="shared" si="28"/>
        <v>0</v>
      </c>
      <c r="AH62" s="89">
        <f t="shared" si="28"/>
        <v>0</v>
      </c>
      <c r="AI62" s="89">
        <f t="shared" ref="AI62:AS62" si="29">AI63+AI64</f>
        <v>0</v>
      </c>
      <c r="AJ62" s="89">
        <f t="shared" si="29"/>
        <v>0</v>
      </c>
      <c r="AK62" s="89">
        <f t="shared" si="29"/>
        <v>0</v>
      </c>
      <c r="AL62" s="89">
        <f t="shared" si="29"/>
        <v>0</v>
      </c>
      <c r="AM62" s="89">
        <f t="shared" si="29"/>
        <v>0</v>
      </c>
      <c r="AN62" s="89">
        <f t="shared" si="29"/>
        <v>0</v>
      </c>
      <c r="AO62" s="89">
        <f t="shared" si="29"/>
        <v>0</v>
      </c>
      <c r="AP62" s="89">
        <f t="shared" si="29"/>
        <v>0</v>
      </c>
      <c r="AQ62" s="89">
        <f t="shared" si="29"/>
        <v>0</v>
      </c>
      <c r="AR62" s="89">
        <f t="shared" si="29"/>
        <v>0</v>
      </c>
      <c r="AS62" s="89">
        <f t="shared" si="29"/>
        <v>0</v>
      </c>
      <c r="AT62" s="192">
        <f t="shared" si="0"/>
        <v>300000</v>
      </c>
    </row>
    <row r="63" spans="2:46" ht="0.2" customHeight="1" x14ac:dyDescent="0.2">
      <c r="B63" s="106" t="s">
        <v>106</v>
      </c>
      <c r="C63" s="72" t="s">
        <v>107</v>
      </c>
      <c r="D63" s="73">
        <v>0</v>
      </c>
      <c r="E63" s="73">
        <f>SUM(G63:AS63)</f>
        <v>0</v>
      </c>
      <c r="F63" s="105"/>
      <c r="G63" s="96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74">
        <v>0</v>
      </c>
      <c r="AE63" s="74">
        <v>0</v>
      </c>
      <c r="AF63" s="74">
        <v>0</v>
      </c>
      <c r="AG63" s="74">
        <v>0</v>
      </c>
      <c r="AH63" s="74">
        <v>0</v>
      </c>
      <c r="AI63" s="74">
        <v>0</v>
      </c>
      <c r="AJ63" s="74">
        <v>0</v>
      </c>
      <c r="AK63" s="74">
        <v>0</v>
      </c>
      <c r="AL63" s="74">
        <v>0</v>
      </c>
      <c r="AM63" s="74">
        <v>0</v>
      </c>
      <c r="AN63" s="74">
        <v>0</v>
      </c>
      <c r="AO63" s="74">
        <v>0</v>
      </c>
      <c r="AP63" s="74">
        <v>0</v>
      </c>
      <c r="AQ63" s="74">
        <v>0</v>
      </c>
      <c r="AR63" s="74">
        <v>0</v>
      </c>
      <c r="AS63" s="74">
        <v>0</v>
      </c>
      <c r="AT63" s="192">
        <f t="shared" si="0"/>
        <v>0</v>
      </c>
    </row>
    <row r="64" spans="2:46" ht="15.95" customHeight="1" x14ac:dyDescent="0.2">
      <c r="B64" s="106" t="s">
        <v>108</v>
      </c>
      <c r="C64" s="72" t="s">
        <v>109</v>
      </c>
      <c r="D64" s="73">
        <v>300000</v>
      </c>
      <c r="E64" s="73">
        <f>SUM(G64:AS64)</f>
        <v>300000</v>
      </c>
      <c r="F64" s="105"/>
      <c r="G64" s="96">
        <v>300000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74">
        <v>0</v>
      </c>
      <c r="AB64" s="74">
        <v>0</v>
      </c>
      <c r="AC64" s="74">
        <v>0</v>
      </c>
      <c r="AD64" s="74">
        <v>0</v>
      </c>
      <c r="AE64" s="74">
        <v>0</v>
      </c>
      <c r="AF64" s="74">
        <v>0</v>
      </c>
      <c r="AG64" s="74">
        <v>0</v>
      </c>
      <c r="AH64" s="74">
        <v>0</v>
      </c>
      <c r="AI64" s="74">
        <v>0</v>
      </c>
      <c r="AJ64" s="74">
        <v>0</v>
      </c>
      <c r="AK64" s="74">
        <v>0</v>
      </c>
      <c r="AL64" s="74">
        <v>0</v>
      </c>
      <c r="AM64" s="74">
        <v>0</v>
      </c>
      <c r="AN64" s="74">
        <v>0</v>
      </c>
      <c r="AO64" s="74">
        <v>0</v>
      </c>
      <c r="AP64" s="74">
        <v>0</v>
      </c>
      <c r="AQ64" s="74">
        <v>0</v>
      </c>
      <c r="AR64" s="74">
        <v>0</v>
      </c>
      <c r="AS64" s="74">
        <v>0</v>
      </c>
      <c r="AT64" s="192">
        <f t="shared" si="0"/>
        <v>300000</v>
      </c>
    </row>
    <row r="65" spans="2:46" ht="15.95" customHeight="1" x14ac:dyDescent="0.2">
      <c r="B65" s="111" t="s">
        <v>110</v>
      </c>
      <c r="C65" s="87" t="s">
        <v>111</v>
      </c>
      <c r="D65" s="88">
        <v>0</v>
      </c>
      <c r="E65" s="88">
        <f>E66+E67+E68</f>
        <v>0</v>
      </c>
      <c r="F65" s="105"/>
      <c r="G65" s="101">
        <f>G66+G67+G68</f>
        <v>0</v>
      </c>
      <c r="H65" s="89">
        <f t="shared" ref="H65:AH65" si="30">H66+H67+H68</f>
        <v>0</v>
      </c>
      <c r="I65" s="89">
        <f t="shared" si="30"/>
        <v>0</v>
      </c>
      <c r="J65" s="89">
        <f t="shared" si="30"/>
        <v>0</v>
      </c>
      <c r="K65" s="89">
        <f t="shared" si="30"/>
        <v>0</v>
      </c>
      <c r="L65" s="89">
        <f t="shared" si="30"/>
        <v>0</v>
      </c>
      <c r="M65" s="89">
        <f t="shared" si="30"/>
        <v>0</v>
      </c>
      <c r="N65" s="89">
        <f t="shared" si="30"/>
        <v>0</v>
      </c>
      <c r="O65" s="89">
        <f t="shared" si="30"/>
        <v>0</v>
      </c>
      <c r="P65" s="89">
        <f t="shared" si="30"/>
        <v>0</v>
      </c>
      <c r="Q65" s="89">
        <f t="shared" si="30"/>
        <v>0</v>
      </c>
      <c r="R65" s="89">
        <f t="shared" si="30"/>
        <v>0</v>
      </c>
      <c r="S65" s="89">
        <f t="shared" si="30"/>
        <v>0</v>
      </c>
      <c r="T65" s="89">
        <f t="shared" si="30"/>
        <v>0</v>
      </c>
      <c r="U65" s="89">
        <f t="shared" si="30"/>
        <v>0</v>
      </c>
      <c r="V65" s="89">
        <f t="shared" si="30"/>
        <v>0</v>
      </c>
      <c r="W65" s="89">
        <f t="shared" si="30"/>
        <v>0</v>
      </c>
      <c r="X65" s="89">
        <f t="shared" si="30"/>
        <v>0</v>
      </c>
      <c r="Y65" s="89">
        <f t="shared" si="30"/>
        <v>0</v>
      </c>
      <c r="Z65" s="89">
        <f t="shared" si="30"/>
        <v>0</v>
      </c>
      <c r="AA65" s="89">
        <f t="shared" si="30"/>
        <v>0</v>
      </c>
      <c r="AB65" s="89">
        <f t="shared" si="30"/>
        <v>0</v>
      </c>
      <c r="AC65" s="89">
        <f t="shared" si="30"/>
        <v>0</v>
      </c>
      <c r="AD65" s="89">
        <f t="shared" si="30"/>
        <v>0</v>
      </c>
      <c r="AE65" s="89">
        <f t="shared" si="30"/>
        <v>0</v>
      </c>
      <c r="AF65" s="89">
        <f t="shared" si="30"/>
        <v>0</v>
      </c>
      <c r="AG65" s="89">
        <f t="shared" si="30"/>
        <v>0</v>
      </c>
      <c r="AH65" s="89">
        <f t="shared" si="30"/>
        <v>0</v>
      </c>
      <c r="AI65" s="89">
        <f t="shared" ref="AI65:AS65" si="31">AI66+AI67+AI68</f>
        <v>0</v>
      </c>
      <c r="AJ65" s="89">
        <f t="shared" si="31"/>
        <v>0</v>
      </c>
      <c r="AK65" s="89">
        <f t="shared" si="31"/>
        <v>0</v>
      </c>
      <c r="AL65" s="89">
        <f t="shared" si="31"/>
        <v>0</v>
      </c>
      <c r="AM65" s="89">
        <f t="shared" si="31"/>
        <v>0</v>
      </c>
      <c r="AN65" s="89">
        <f t="shared" si="31"/>
        <v>0</v>
      </c>
      <c r="AO65" s="89">
        <f t="shared" si="31"/>
        <v>0</v>
      </c>
      <c r="AP65" s="89">
        <f t="shared" si="31"/>
        <v>0</v>
      </c>
      <c r="AQ65" s="89">
        <f t="shared" si="31"/>
        <v>0</v>
      </c>
      <c r="AR65" s="89">
        <f t="shared" si="31"/>
        <v>0</v>
      </c>
      <c r="AS65" s="89">
        <f t="shared" si="31"/>
        <v>0</v>
      </c>
      <c r="AT65" s="192">
        <f t="shared" si="0"/>
        <v>0</v>
      </c>
    </row>
    <row r="66" spans="2:46" ht="0.2" customHeight="1" x14ac:dyDescent="0.2">
      <c r="B66" s="106" t="s">
        <v>112</v>
      </c>
      <c r="C66" s="72" t="s">
        <v>113</v>
      </c>
      <c r="D66" s="73">
        <v>0</v>
      </c>
      <c r="E66" s="73">
        <f>SUM(G66:AS66)</f>
        <v>0</v>
      </c>
      <c r="F66" s="105"/>
      <c r="G66" s="96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74">
        <v>0</v>
      </c>
      <c r="AB66" s="74">
        <v>0</v>
      </c>
      <c r="AC66" s="74">
        <v>0</v>
      </c>
      <c r="AD66" s="74">
        <v>0</v>
      </c>
      <c r="AE66" s="74">
        <v>0</v>
      </c>
      <c r="AF66" s="74">
        <v>0</v>
      </c>
      <c r="AG66" s="74">
        <v>0</v>
      </c>
      <c r="AH66" s="74">
        <v>0</v>
      </c>
      <c r="AI66" s="74">
        <v>0</v>
      </c>
      <c r="AJ66" s="74">
        <v>0</v>
      </c>
      <c r="AK66" s="74">
        <v>0</v>
      </c>
      <c r="AL66" s="74">
        <v>0</v>
      </c>
      <c r="AM66" s="74">
        <v>0</v>
      </c>
      <c r="AN66" s="74">
        <v>0</v>
      </c>
      <c r="AO66" s="74">
        <v>0</v>
      </c>
      <c r="AP66" s="74">
        <v>0</v>
      </c>
      <c r="AQ66" s="74">
        <v>0</v>
      </c>
      <c r="AR66" s="74">
        <v>0</v>
      </c>
      <c r="AS66" s="74">
        <v>0</v>
      </c>
      <c r="AT66" s="192">
        <f t="shared" si="0"/>
        <v>0</v>
      </c>
    </row>
    <row r="67" spans="2:46" ht="0.2" customHeight="1" x14ac:dyDescent="0.2">
      <c r="B67" s="106" t="s">
        <v>114</v>
      </c>
      <c r="C67" s="72" t="s">
        <v>115</v>
      </c>
      <c r="D67" s="73">
        <v>0</v>
      </c>
      <c r="E67" s="73">
        <f>SUM(G67:AS67)</f>
        <v>0</v>
      </c>
      <c r="F67" s="105"/>
      <c r="G67" s="96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  <c r="Y67" s="74">
        <v>0</v>
      </c>
      <c r="Z67" s="74">
        <v>0</v>
      </c>
      <c r="AA67" s="74">
        <v>0</v>
      </c>
      <c r="AB67" s="74">
        <v>0</v>
      </c>
      <c r="AC67" s="74">
        <v>0</v>
      </c>
      <c r="AD67" s="74">
        <v>0</v>
      </c>
      <c r="AE67" s="74">
        <v>0</v>
      </c>
      <c r="AF67" s="74">
        <v>0</v>
      </c>
      <c r="AG67" s="74">
        <v>0</v>
      </c>
      <c r="AH67" s="74">
        <v>0</v>
      </c>
      <c r="AI67" s="74">
        <v>0</v>
      </c>
      <c r="AJ67" s="74">
        <v>0</v>
      </c>
      <c r="AK67" s="74">
        <v>0</v>
      </c>
      <c r="AL67" s="74">
        <v>0</v>
      </c>
      <c r="AM67" s="74">
        <v>0</v>
      </c>
      <c r="AN67" s="74">
        <v>0</v>
      </c>
      <c r="AO67" s="74">
        <v>0</v>
      </c>
      <c r="AP67" s="74">
        <v>0</v>
      </c>
      <c r="AQ67" s="74">
        <v>0</v>
      </c>
      <c r="AR67" s="74">
        <v>0</v>
      </c>
      <c r="AS67" s="74">
        <v>0</v>
      </c>
      <c r="AT67" s="192">
        <f t="shared" si="0"/>
        <v>0</v>
      </c>
    </row>
    <row r="68" spans="2:46" ht="0.2" customHeight="1" x14ac:dyDescent="0.2">
      <c r="B68" s="106" t="s">
        <v>116</v>
      </c>
      <c r="C68" s="72" t="s">
        <v>117</v>
      </c>
      <c r="D68" s="73">
        <v>0</v>
      </c>
      <c r="E68" s="73">
        <f>SUM(G68:AS68)</f>
        <v>0</v>
      </c>
      <c r="F68" s="105"/>
      <c r="G68" s="96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74">
        <v>0</v>
      </c>
      <c r="AB68" s="74">
        <v>0</v>
      </c>
      <c r="AC68" s="74">
        <v>0</v>
      </c>
      <c r="AD68" s="74">
        <v>0</v>
      </c>
      <c r="AE68" s="74">
        <v>0</v>
      </c>
      <c r="AF68" s="74">
        <v>0</v>
      </c>
      <c r="AG68" s="74">
        <v>0</v>
      </c>
      <c r="AH68" s="74">
        <v>0</v>
      </c>
      <c r="AI68" s="74">
        <v>0</v>
      </c>
      <c r="AJ68" s="74">
        <v>0</v>
      </c>
      <c r="AK68" s="74">
        <v>0</v>
      </c>
      <c r="AL68" s="74">
        <v>0</v>
      </c>
      <c r="AM68" s="74">
        <v>0</v>
      </c>
      <c r="AN68" s="74">
        <v>0</v>
      </c>
      <c r="AO68" s="74">
        <v>0</v>
      </c>
      <c r="AP68" s="74">
        <v>0</v>
      </c>
      <c r="AQ68" s="74">
        <v>0</v>
      </c>
      <c r="AR68" s="74">
        <v>0</v>
      </c>
      <c r="AS68" s="74">
        <v>0</v>
      </c>
      <c r="AT68" s="192">
        <f t="shared" si="0"/>
        <v>0</v>
      </c>
    </row>
    <row r="69" spans="2:46" ht="15.95" customHeight="1" x14ac:dyDescent="0.2">
      <c r="B69" s="106" t="s">
        <v>118</v>
      </c>
      <c r="C69" s="72" t="s">
        <v>119</v>
      </c>
      <c r="D69" s="73">
        <v>3335000</v>
      </c>
      <c r="E69" s="73">
        <f>SUM(G69:AS69)</f>
        <v>4025648</v>
      </c>
      <c r="F69" s="105"/>
      <c r="G69" s="96">
        <v>1750000</v>
      </c>
      <c r="H69" s="74">
        <v>0</v>
      </c>
      <c r="I69" s="74">
        <v>250000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240000</v>
      </c>
      <c r="U69" s="74">
        <v>0</v>
      </c>
      <c r="V69" s="74">
        <v>0</v>
      </c>
      <c r="W69" s="74">
        <v>15000</v>
      </c>
      <c r="X69" s="74">
        <v>0</v>
      </c>
      <c r="Y69" s="74">
        <v>0</v>
      </c>
      <c r="Z69" s="74">
        <v>60000</v>
      </c>
      <c r="AA69" s="74">
        <v>0</v>
      </c>
      <c r="AB69" s="74">
        <v>200000</v>
      </c>
      <c r="AC69" s="74">
        <v>450000</v>
      </c>
      <c r="AD69" s="74">
        <v>0</v>
      </c>
      <c r="AE69" s="74">
        <v>250000</v>
      </c>
      <c r="AF69" s="74">
        <v>0</v>
      </c>
      <c r="AG69" s="74">
        <v>0</v>
      </c>
      <c r="AH69" s="74">
        <v>20000</v>
      </c>
      <c r="AI69" s="74">
        <v>0</v>
      </c>
      <c r="AJ69" s="74">
        <v>0</v>
      </c>
      <c r="AK69" s="74">
        <v>100000</v>
      </c>
      <c r="AL69" s="74">
        <v>0</v>
      </c>
      <c r="AM69" s="74">
        <v>0</v>
      </c>
      <c r="AN69" s="74">
        <v>0</v>
      </c>
      <c r="AO69" s="74">
        <v>0</v>
      </c>
      <c r="AP69" s="74">
        <v>0</v>
      </c>
      <c r="AQ69" s="74">
        <v>690648</v>
      </c>
      <c r="AR69" s="74">
        <v>0</v>
      </c>
      <c r="AS69" s="74">
        <v>0</v>
      </c>
      <c r="AT69" s="192">
        <f t="shared" si="0"/>
        <v>4025648</v>
      </c>
    </row>
    <row r="70" spans="2:46" ht="15.95" customHeight="1" x14ac:dyDescent="0.2">
      <c r="B70" s="112" t="s">
        <v>120</v>
      </c>
      <c r="C70" s="90" t="s">
        <v>121</v>
      </c>
      <c r="D70" s="91">
        <v>62435473</v>
      </c>
      <c r="E70" s="91">
        <f>E69+E65+E62+E61+E60</f>
        <v>63126121</v>
      </c>
      <c r="F70" s="105"/>
      <c r="G70" s="98">
        <f>G69+G65+G62+G61+G60</f>
        <v>4440040</v>
      </c>
      <c r="H70" s="80">
        <f t="shared" ref="H70:AH70" si="32">H69+H65+H62+H61+H60</f>
        <v>122850.00000000001</v>
      </c>
      <c r="I70" s="80">
        <f t="shared" si="32"/>
        <v>8229680</v>
      </c>
      <c r="J70" s="80">
        <f t="shared" si="32"/>
        <v>0</v>
      </c>
      <c r="K70" s="80">
        <f t="shared" si="32"/>
        <v>0</v>
      </c>
      <c r="L70" s="80">
        <f t="shared" si="32"/>
        <v>0</v>
      </c>
      <c r="M70" s="80">
        <f t="shared" si="32"/>
        <v>0</v>
      </c>
      <c r="N70" s="80">
        <f t="shared" si="32"/>
        <v>0</v>
      </c>
      <c r="O70" s="80">
        <f t="shared" si="32"/>
        <v>0</v>
      </c>
      <c r="P70" s="80">
        <f t="shared" si="32"/>
        <v>270000</v>
      </c>
      <c r="Q70" s="80">
        <f t="shared" si="32"/>
        <v>0</v>
      </c>
      <c r="R70" s="80">
        <f t="shared" si="32"/>
        <v>810000</v>
      </c>
      <c r="S70" s="80">
        <f t="shared" si="32"/>
        <v>0</v>
      </c>
      <c r="T70" s="80">
        <f t="shared" si="32"/>
        <v>1203900</v>
      </c>
      <c r="U70" s="80">
        <f t="shared" si="32"/>
        <v>122040.00000000001</v>
      </c>
      <c r="V70" s="80">
        <f t="shared" si="32"/>
        <v>78570</v>
      </c>
      <c r="W70" s="80">
        <f t="shared" si="32"/>
        <v>136905</v>
      </c>
      <c r="X70" s="80">
        <f t="shared" si="32"/>
        <v>23220</v>
      </c>
      <c r="Y70" s="80">
        <f t="shared" si="32"/>
        <v>113400.00000000001</v>
      </c>
      <c r="Z70" s="80">
        <f t="shared" si="32"/>
        <v>88350</v>
      </c>
      <c r="AA70" s="80">
        <f t="shared" si="32"/>
        <v>17550</v>
      </c>
      <c r="AB70" s="80">
        <f t="shared" si="32"/>
        <v>713000</v>
      </c>
      <c r="AC70" s="80">
        <f t="shared" si="32"/>
        <v>1739250</v>
      </c>
      <c r="AD70" s="80">
        <f t="shared" si="32"/>
        <v>0</v>
      </c>
      <c r="AE70" s="80">
        <f t="shared" si="32"/>
        <v>317500</v>
      </c>
      <c r="AF70" s="80">
        <f t="shared" si="32"/>
        <v>0</v>
      </c>
      <c r="AG70" s="80">
        <f t="shared" si="32"/>
        <v>0</v>
      </c>
      <c r="AH70" s="80">
        <f t="shared" si="32"/>
        <v>454700</v>
      </c>
      <c r="AI70" s="80">
        <f t="shared" ref="AI70:AS70" si="33">AI69+AI65+AI62+AI61+AI60</f>
        <v>0</v>
      </c>
      <c r="AJ70" s="80">
        <f t="shared" si="33"/>
        <v>40500</v>
      </c>
      <c r="AK70" s="80">
        <f t="shared" si="33"/>
        <v>345700</v>
      </c>
      <c r="AL70" s="80">
        <f t="shared" si="33"/>
        <v>0</v>
      </c>
      <c r="AM70" s="80">
        <f t="shared" si="33"/>
        <v>43168318</v>
      </c>
      <c r="AN70" s="80">
        <f t="shared" si="33"/>
        <v>0</v>
      </c>
      <c r="AO70" s="80">
        <f t="shared" si="33"/>
        <v>0</v>
      </c>
      <c r="AP70" s="80">
        <f t="shared" si="33"/>
        <v>0</v>
      </c>
      <c r="AQ70" s="80">
        <f t="shared" si="33"/>
        <v>690648</v>
      </c>
      <c r="AR70" s="80">
        <f t="shared" si="33"/>
        <v>0</v>
      </c>
      <c r="AS70" s="80">
        <f t="shared" si="33"/>
        <v>0</v>
      </c>
      <c r="AT70" s="192">
        <f t="shared" si="0"/>
        <v>63126121</v>
      </c>
    </row>
    <row r="71" spans="2:46" ht="15.95" customHeight="1" x14ac:dyDescent="0.2">
      <c r="B71" s="112" t="s">
        <v>122</v>
      </c>
      <c r="C71" s="90" t="s">
        <v>123</v>
      </c>
      <c r="D71" s="91">
        <v>94881973</v>
      </c>
      <c r="E71" s="91">
        <f>E70+E59+E56+E42+E39</f>
        <v>98169807</v>
      </c>
      <c r="F71" s="105"/>
      <c r="G71" s="98">
        <f>G70+G59+G56+G42+G39</f>
        <v>13392040</v>
      </c>
      <c r="H71" s="80">
        <f t="shared" ref="H71:AH71" si="34">H70+H59+H56+H42+H39</f>
        <v>577850</v>
      </c>
      <c r="I71" s="80">
        <f t="shared" si="34"/>
        <v>9349680</v>
      </c>
      <c r="J71" s="80">
        <f t="shared" si="34"/>
        <v>0</v>
      </c>
      <c r="K71" s="80">
        <f t="shared" si="34"/>
        <v>0</v>
      </c>
      <c r="L71" s="80">
        <f t="shared" si="34"/>
        <v>0</v>
      </c>
      <c r="M71" s="80">
        <f t="shared" si="34"/>
        <v>0</v>
      </c>
      <c r="N71" s="80">
        <f t="shared" si="34"/>
        <v>0</v>
      </c>
      <c r="O71" s="80">
        <f t="shared" si="34"/>
        <v>0</v>
      </c>
      <c r="P71" s="80">
        <f t="shared" si="34"/>
        <v>1270000</v>
      </c>
      <c r="Q71" s="80">
        <f t="shared" si="34"/>
        <v>0</v>
      </c>
      <c r="R71" s="80">
        <f t="shared" si="34"/>
        <v>3810000</v>
      </c>
      <c r="S71" s="80">
        <f t="shared" si="34"/>
        <v>0</v>
      </c>
      <c r="T71" s="80">
        <f t="shared" si="34"/>
        <v>4773900</v>
      </c>
      <c r="U71" s="80">
        <f t="shared" si="34"/>
        <v>574040</v>
      </c>
      <c r="V71" s="80">
        <f t="shared" si="34"/>
        <v>369570</v>
      </c>
      <c r="W71" s="80">
        <f t="shared" si="34"/>
        <v>608405</v>
      </c>
      <c r="X71" s="80">
        <f t="shared" si="34"/>
        <v>109220</v>
      </c>
      <c r="Y71" s="80">
        <f t="shared" si="34"/>
        <v>533400</v>
      </c>
      <c r="Z71" s="80">
        <f t="shared" si="34"/>
        <v>193350</v>
      </c>
      <c r="AA71" s="80">
        <f t="shared" si="34"/>
        <v>82550</v>
      </c>
      <c r="AB71" s="80">
        <f t="shared" si="34"/>
        <v>2613000</v>
      </c>
      <c r="AC71" s="80">
        <f t="shared" si="34"/>
        <v>6514250</v>
      </c>
      <c r="AD71" s="80">
        <f t="shared" si="34"/>
        <v>0</v>
      </c>
      <c r="AE71" s="80">
        <f t="shared" si="34"/>
        <v>317500</v>
      </c>
      <c r="AF71" s="80">
        <f t="shared" si="34"/>
        <v>0</v>
      </c>
      <c r="AG71" s="80">
        <f t="shared" si="34"/>
        <v>0</v>
      </c>
      <c r="AH71" s="80">
        <f t="shared" si="34"/>
        <v>2064700</v>
      </c>
      <c r="AI71" s="80">
        <f t="shared" ref="AI71:AS71" si="35">AI70+AI59+AI56+AI42+AI39</f>
        <v>0</v>
      </c>
      <c r="AJ71" s="80">
        <f t="shared" si="35"/>
        <v>190500</v>
      </c>
      <c r="AK71" s="80">
        <f t="shared" si="35"/>
        <v>1285700</v>
      </c>
      <c r="AL71" s="80">
        <f t="shared" si="35"/>
        <v>0</v>
      </c>
      <c r="AM71" s="80">
        <f t="shared" si="35"/>
        <v>43168318</v>
      </c>
      <c r="AN71" s="80">
        <f t="shared" si="35"/>
        <v>0</v>
      </c>
      <c r="AO71" s="80">
        <f t="shared" si="35"/>
        <v>0</v>
      </c>
      <c r="AP71" s="80">
        <f t="shared" si="35"/>
        <v>3084000</v>
      </c>
      <c r="AQ71" s="80">
        <f t="shared" si="35"/>
        <v>3287834</v>
      </c>
      <c r="AR71" s="80">
        <f t="shared" si="35"/>
        <v>0</v>
      </c>
      <c r="AS71" s="80">
        <f t="shared" si="35"/>
        <v>0</v>
      </c>
      <c r="AT71" s="192">
        <f t="shared" ref="AT71:AT134" si="36">SUM(G71:AS71)</f>
        <v>98169807</v>
      </c>
    </row>
    <row r="72" spans="2:46" ht="15.95" customHeight="1" x14ac:dyDescent="0.2">
      <c r="B72" s="106" t="s">
        <v>124</v>
      </c>
      <c r="C72" s="72" t="s">
        <v>125</v>
      </c>
      <c r="D72" s="73">
        <v>0</v>
      </c>
      <c r="E72" s="73">
        <f>SUM(G72:AS72)</f>
        <v>0</v>
      </c>
      <c r="F72" s="105"/>
      <c r="G72" s="96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74">
        <v>0</v>
      </c>
      <c r="U72" s="74">
        <v>0</v>
      </c>
      <c r="V72" s="74">
        <v>0</v>
      </c>
      <c r="W72" s="74">
        <v>0</v>
      </c>
      <c r="X72" s="74">
        <v>0</v>
      </c>
      <c r="Y72" s="74">
        <v>0</v>
      </c>
      <c r="Z72" s="74">
        <v>0</v>
      </c>
      <c r="AA72" s="74">
        <v>0</v>
      </c>
      <c r="AB72" s="74">
        <v>0</v>
      </c>
      <c r="AC72" s="74">
        <v>0</v>
      </c>
      <c r="AD72" s="74">
        <v>0</v>
      </c>
      <c r="AE72" s="74">
        <v>0</v>
      </c>
      <c r="AF72" s="74">
        <v>0</v>
      </c>
      <c r="AG72" s="74">
        <v>0</v>
      </c>
      <c r="AH72" s="74">
        <v>0</v>
      </c>
      <c r="AI72" s="74">
        <v>0</v>
      </c>
      <c r="AJ72" s="74">
        <v>0</v>
      </c>
      <c r="AK72" s="74">
        <v>0</v>
      </c>
      <c r="AL72" s="74">
        <v>0</v>
      </c>
      <c r="AM72" s="74">
        <v>0</v>
      </c>
      <c r="AN72" s="74">
        <v>0</v>
      </c>
      <c r="AO72" s="74">
        <v>0</v>
      </c>
      <c r="AP72" s="74">
        <v>0</v>
      </c>
      <c r="AQ72" s="74">
        <v>0</v>
      </c>
      <c r="AR72" s="74">
        <v>0</v>
      </c>
      <c r="AS72" s="74">
        <v>0</v>
      </c>
      <c r="AT72" s="192">
        <f t="shared" si="36"/>
        <v>0</v>
      </c>
    </row>
    <row r="73" spans="2:46" ht="15.95" customHeight="1" x14ac:dyDescent="0.2">
      <c r="B73" s="107" t="s">
        <v>126</v>
      </c>
      <c r="C73" s="75" t="s">
        <v>127</v>
      </c>
      <c r="D73" s="76">
        <v>0</v>
      </c>
      <c r="E73" s="76">
        <f>SUM(E74:E83)</f>
        <v>0</v>
      </c>
      <c r="F73" s="105"/>
      <c r="G73" s="97">
        <f>SUM(G74:G83)</f>
        <v>0</v>
      </c>
      <c r="H73" s="77">
        <f t="shared" ref="H73:AH73" si="37">SUM(H74:H83)</f>
        <v>0</v>
      </c>
      <c r="I73" s="77">
        <f t="shared" si="37"/>
        <v>0</v>
      </c>
      <c r="J73" s="77">
        <f t="shared" si="37"/>
        <v>0</v>
      </c>
      <c r="K73" s="77">
        <f t="shared" si="37"/>
        <v>0</v>
      </c>
      <c r="L73" s="77">
        <f t="shared" si="37"/>
        <v>0</v>
      </c>
      <c r="M73" s="77">
        <f t="shared" si="37"/>
        <v>0</v>
      </c>
      <c r="N73" s="77">
        <f t="shared" si="37"/>
        <v>0</v>
      </c>
      <c r="O73" s="77">
        <f t="shared" si="37"/>
        <v>0</v>
      </c>
      <c r="P73" s="77">
        <f t="shared" si="37"/>
        <v>0</v>
      </c>
      <c r="Q73" s="77">
        <f t="shared" si="37"/>
        <v>0</v>
      </c>
      <c r="R73" s="77">
        <f t="shared" si="37"/>
        <v>0</v>
      </c>
      <c r="S73" s="77">
        <f t="shared" si="37"/>
        <v>0</v>
      </c>
      <c r="T73" s="77">
        <f t="shared" si="37"/>
        <v>0</v>
      </c>
      <c r="U73" s="77">
        <f t="shared" si="37"/>
        <v>0</v>
      </c>
      <c r="V73" s="77">
        <f t="shared" si="37"/>
        <v>0</v>
      </c>
      <c r="W73" s="77">
        <f t="shared" si="37"/>
        <v>0</v>
      </c>
      <c r="X73" s="77">
        <f t="shared" si="37"/>
        <v>0</v>
      </c>
      <c r="Y73" s="77">
        <f t="shared" si="37"/>
        <v>0</v>
      </c>
      <c r="Z73" s="77">
        <f t="shared" si="37"/>
        <v>0</v>
      </c>
      <c r="AA73" s="77">
        <f t="shared" si="37"/>
        <v>0</v>
      </c>
      <c r="AB73" s="77">
        <f t="shared" si="37"/>
        <v>0</v>
      </c>
      <c r="AC73" s="77">
        <f t="shared" si="37"/>
        <v>0</v>
      </c>
      <c r="AD73" s="77">
        <f t="shared" si="37"/>
        <v>0</v>
      </c>
      <c r="AE73" s="77">
        <f t="shared" si="37"/>
        <v>0</v>
      </c>
      <c r="AF73" s="77">
        <f t="shared" si="37"/>
        <v>0</v>
      </c>
      <c r="AG73" s="77">
        <f t="shared" si="37"/>
        <v>0</v>
      </c>
      <c r="AH73" s="77">
        <f t="shared" si="37"/>
        <v>0</v>
      </c>
      <c r="AI73" s="77">
        <f t="shared" ref="AI73:AS73" si="38">SUM(AI74:AI83)</f>
        <v>0</v>
      </c>
      <c r="AJ73" s="77">
        <f t="shared" si="38"/>
        <v>0</v>
      </c>
      <c r="AK73" s="77">
        <f t="shared" si="38"/>
        <v>0</v>
      </c>
      <c r="AL73" s="77">
        <f t="shared" si="38"/>
        <v>0</v>
      </c>
      <c r="AM73" s="77">
        <f t="shared" si="38"/>
        <v>0</v>
      </c>
      <c r="AN73" s="77">
        <f t="shared" si="38"/>
        <v>0</v>
      </c>
      <c r="AO73" s="77">
        <f t="shared" si="38"/>
        <v>0</v>
      </c>
      <c r="AP73" s="77">
        <f t="shared" si="38"/>
        <v>0</v>
      </c>
      <c r="AQ73" s="77">
        <f t="shared" si="38"/>
        <v>0</v>
      </c>
      <c r="AR73" s="77">
        <f t="shared" si="38"/>
        <v>0</v>
      </c>
      <c r="AS73" s="77">
        <f t="shared" si="38"/>
        <v>0</v>
      </c>
      <c r="AT73" s="192">
        <f t="shared" si="36"/>
        <v>0</v>
      </c>
    </row>
    <row r="74" spans="2:46" ht="0.2" customHeight="1" x14ac:dyDescent="0.2">
      <c r="B74" s="106" t="s">
        <v>128</v>
      </c>
      <c r="C74" s="72" t="s">
        <v>129</v>
      </c>
      <c r="D74" s="73">
        <v>0</v>
      </c>
      <c r="E74" s="73">
        <f t="shared" ref="E74:E84" si="39">SUM(G74:AS74)</f>
        <v>0</v>
      </c>
      <c r="F74" s="105"/>
      <c r="G74" s="96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4">
        <v>0</v>
      </c>
      <c r="V74" s="74">
        <v>0</v>
      </c>
      <c r="W74" s="74">
        <v>0</v>
      </c>
      <c r="X74" s="74">
        <v>0</v>
      </c>
      <c r="Y74" s="74">
        <v>0</v>
      </c>
      <c r="Z74" s="74">
        <v>0</v>
      </c>
      <c r="AA74" s="74">
        <v>0</v>
      </c>
      <c r="AB74" s="74">
        <v>0</v>
      </c>
      <c r="AC74" s="74">
        <v>0</v>
      </c>
      <c r="AD74" s="74">
        <v>0</v>
      </c>
      <c r="AE74" s="74">
        <v>0</v>
      </c>
      <c r="AF74" s="74">
        <v>0</v>
      </c>
      <c r="AG74" s="74">
        <v>0</v>
      </c>
      <c r="AH74" s="74">
        <v>0</v>
      </c>
      <c r="AI74" s="74">
        <v>0</v>
      </c>
      <c r="AJ74" s="74">
        <v>0</v>
      </c>
      <c r="AK74" s="74">
        <v>0</v>
      </c>
      <c r="AL74" s="74">
        <v>0</v>
      </c>
      <c r="AM74" s="74">
        <v>0</v>
      </c>
      <c r="AN74" s="74">
        <v>0</v>
      </c>
      <c r="AO74" s="74">
        <v>0</v>
      </c>
      <c r="AP74" s="74">
        <v>0</v>
      </c>
      <c r="AQ74" s="74">
        <v>0</v>
      </c>
      <c r="AR74" s="74">
        <v>0</v>
      </c>
      <c r="AS74" s="74">
        <v>0</v>
      </c>
      <c r="AT74" s="192">
        <f t="shared" si="36"/>
        <v>0</v>
      </c>
    </row>
    <row r="75" spans="2:46" ht="0.2" customHeight="1" x14ac:dyDescent="0.2">
      <c r="B75" s="106" t="s">
        <v>130</v>
      </c>
      <c r="C75" s="72" t="s">
        <v>131</v>
      </c>
      <c r="D75" s="73">
        <v>0</v>
      </c>
      <c r="E75" s="73">
        <f t="shared" si="39"/>
        <v>0</v>
      </c>
      <c r="F75" s="105"/>
      <c r="G75" s="96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0</v>
      </c>
      <c r="V75" s="74">
        <v>0</v>
      </c>
      <c r="W75" s="74">
        <v>0</v>
      </c>
      <c r="X75" s="74">
        <v>0</v>
      </c>
      <c r="Y75" s="74">
        <v>0</v>
      </c>
      <c r="Z75" s="74">
        <v>0</v>
      </c>
      <c r="AA75" s="74">
        <v>0</v>
      </c>
      <c r="AB75" s="74">
        <v>0</v>
      </c>
      <c r="AC75" s="74">
        <v>0</v>
      </c>
      <c r="AD75" s="74">
        <v>0</v>
      </c>
      <c r="AE75" s="74">
        <v>0</v>
      </c>
      <c r="AF75" s="74">
        <v>0</v>
      </c>
      <c r="AG75" s="74">
        <v>0</v>
      </c>
      <c r="AH75" s="74">
        <v>0</v>
      </c>
      <c r="AI75" s="74">
        <v>0</v>
      </c>
      <c r="AJ75" s="74">
        <v>0</v>
      </c>
      <c r="AK75" s="74">
        <v>0</v>
      </c>
      <c r="AL75" s="74">
        <v>0</v>
      </c>
      <c r="AM75" s="74">
        <v>0</v>
      </c>
      <c r="AN75" s="74">
        <v>0</v>
      </c>
      <c r="AO75" s="74">
        <v>0</v>
      </c>
      <c r="AP75" s="74">
        <v>0</v>
      </c>
      <c r="AQ75" s="74">
        <v>0</v>
      </c>
      <c r="AR75" s="74">
        <v>0</v>
      </c>
      <c r="AS75" s="74">
        <v>0</v>
      </c>
      <c r="AT75" s="192">
        <f t="shared" si="36"/>
        <v>0</v>
      </c>
    </row>
    <row r="76" spans="2:46" ht="0.2" customHeight="1" x14ac:dyDescent="0.2">
      <c r="B76" s="106" t="s">
        <v>132</v>
      </c>
      <c r="C76" s="72" t="s">
        <v>133</v>
      </c>
      <c r="D76" s="73">
        <v>0</v>
      </c>
      <c r="E76" s="73">
        <f t="shared" si="39"/>
        <v>0</v>
      </c>
      <c r="F76" s="105"/>
      <c r="G76" s="96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4">
        <v>0</v>
      </c>
      <c r="V76" s="74">
        <v>0</v>
      </c>
      <c r="W76" s="74">
        <v>0</v>
      </c>
      <c r="X76" s="74">
        <v>0</v>
      </c>
      <c r="Y76" s="74">
        <v>0</v>
      </c>
      <c r="Z76" s="74">
        <v>0</v>
      </c>
      <c r="AA76" s="74">
        <v>0</v>
      </c>
      <c r="AB76" s="74">
        <v>0</v>
      </c>
      <c r="AC76" s="74">
        <v>0</v>
      </c>
      <c r="AD76" s="74">
        <v>0</v>
      </c>
      <c r="AE76" s="74">
        <v>0</v>
      </c>
      <c r="AF76" s="74">
        <v>0</v>
      </c>
      <c r="AG76" s="74">
        <v>0</v>
      </c>
      <c r="AH76" s="74">
        <v>0</v>
      </c>
      <c r="AI76" s="74">
        <v>0</v>
      </c>
      <c r="AJ76" s="74">
        <v>0</v>
      </c>
      <c r="AK76" s="74">
        <v>0</v>
      </c>
      <c r="AL76" s="74">
        <v>0</v>
      </c>
      <c r="AM76" s="74">
        <v>0</v>
      </c>
      <c r="AN76" s="74">
        <v>0</v>
      </c>
      <c r="AO76" s="74">
        <v>0</v>
      </c>
      <c r="AP76" s="74">
        <v>0</v>
      </c>
      <c r="AQ76" s="74">
        <v>0</v>
      </c>
      <c r="AR76" s="74">
        <v>0</v>
      </c>
      <c r="AS76" s="74">
        <v>0</v>
      </c>
      <c r="AT76" s="192">
        <f t="shared" si="36"/>
        <v>0</v>
      </c>
    </row>
    <row r="77" spans="2:46" ht="0.2" customHeight="1" x14ac:dyDescent="0.2">
      <c r="B77" s="106" t="s">
        <v>134</v>
      </c>
      <c r="C77" s="72" t="s">
        <v>135</v>
      </c>
      <c r="D77" s="73">
        <v>0</v>
      </c>
      <c r="E77" s="73">
        <f t="shared" si="39"/>
        <v>0</v>
      </c>
      <c r="F77" s="105"/>
      <c r="G77" s="96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4">
        <v>0</v>
      </c>
      <c r="AC77" s="74">
        <v>0</v>
      </c>
      <c r="AD77" s="74">
        <v>0</v>
      </c>
      <c r="AE77" s="74">
        <v>0</v>
      </c>
      <c r="AF77" s="74">
        <v>0</v>
      </c>
      <c r="AG77" s="74">
        <v>0</v>
      </c>
      <c r="AH77" s="74">
        <v>0</v>
      </c>
      <c r="AI77" s="74">
        <v>0</v>
      </c>
      <c r="AJ77" s="74">
        <v>0</v>
      </c>
      <c r="AK77" s="74">
        <v>0</v>
      </c>
      <c r="AL77" s="74">
        <v>0</v>
      </c>
      <c r="AM77" s="74">
        <v>0</v>
      </c>
      <c r="AN77" s="74">
        <v>0</v>
      </c>
      <c r="AO77" s="74">
        <v>0</v>
      </c>
      <c r="AP77" s="74">
        <v>0</v>
      </c>
      <c r="AQ77" s="74">
        <v>0</v>
      </c>
      <c r="AR77" s="74">
        <v>0</v>
      </c>
      <c r="AS77" s="74">
        <v>0</v>
      </c>
      <c r="AT77" s="192">
        <f t="shared" si="36"/>
        <v>0</v>
      </c>
    </row>
    <row r="78" spans="2:46" ht="0.2" customHeight="1" x14ac:dyDescent="0.2">
      <c r="B78" s="106" t="s">
        <v>136</v>
      </c>
      <c r="C78" s="72" t="s">
        <v>137</v>
      </c>
      <c r="D78" s="73">
        <v>0</v>
      </c>
      <c r="E78" s="73">
        <f t="shared" si="39"/>
        <v>0</v>
      </c>
      <c r="F78" s="105"/>
      <c r="G78" s="96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4">
        <v>0</v>
      </c>
      <c r="V78" s="74">
        <v>0</v>
      </c>
      <c r="W78" s="74">
        <v>0</v>
      </c>
      <c r="X78" s="74">
        <v>0</v>
      </c>
      <c r="Y78" s="74">
        <v>0</v>
      </c>
      <c r="Z78" s="74">
        <v>0</v>
      </c>
      <c r="AA78" s="74">
        <v>0</v>
      </c>
      <c r="AB78" s="74">
        <v>0</v>
      </c>
      <c r="AC78" s="74">
        <v>0</v>
      </c>
      <c r="AD78" s="74">
        <v>0</v>
      </c>
      <c r="AE78" s="74">
        <v>0</v>
      </c>
      <c r="AF78" s="74">
        <v>0</v>
      </c>
      <c r="AG78" s="74">
        <v>0</v>
      </c>
      <c r="AH78" s="74">
        <v>0</v>
      </c>
      <c r="AI78" s="74">
        <v>0</v>
      </c>
      <c r="AJ78" s="74">
        <v>0</v>
      </c>
      <c r="AK78" s="74">
        <v>0</v>
      </c>
      <c r="AL78" s="74">
        <v>0</v>
      </c>
      <c r="AM78" s="74">
        <v>0</v>
      </c>
      <c r="AN78" s="74">
        <v>0</v>
      </c>
      <c r="AO78" s="74">
        <v>0</v>
      </c>
      <c r="AP78" s="74">
        <v>0</v>
      </c>
      <c r="AQ78" s="74">
        <v>0</v>
      </c>
      <c r="AR78" s="74">
        <v>0</v>
      </c>
      <c r="AS78" s="74">
        <v>0</v>
      </c>
      <c r="AT78" s="192">
        <f t="shared" si="36"/>
        <v>0</v>
      </c>
    </row>
    <row r="79" spans="2:46" ht="0.2" customHeight="1" x14ac:dyDescent="0.2">
      <c r="B79" s="106" t="s">
        <v>138</v>
      </c>
      <c r="C79" s="72" t="s">
        <v>139</v>
      </c>
      <c r="D79" s="73">
        <v>0</v>
      </c>
      <c r="E79" s="73">
        <f t="shared" si="39"/>
        <v>0</v>
      </c>
      <c r="F79" s="105"/>
      <c r="G79" s="96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0</v>
      </c>
      <c r="V79" s="74">
        <v>0</v>
      </c>
      <c r="W79" s="74">
        <v>0</v>
      </c>
      <c r="X79" s="74">
        <v>0</v>
      </c>
      <c r="Y79" s="74">
        <v>0</v>
      </c>
      <c r="Z79" s="74">
        <v>0</v>
      </c>
      <c r="AA79" s="74">
        <v>0</v>
      </c>
      <c r="AB79" s="74">
        <v>0</v>
      </c>
      <c r="AC79" s="74">
        <v>0</v>
      </c>
      <c r="AD79" s="74">
        <v>0</v>
      </c>
      <c r="AE79" s="74">
        <v>0</v>
      </c>
      <c r="AF79" s="74">
        <v>0</v>
      </c>
      <c r="AG79" s="74">
        <v>0</v>
      </c>
      <c r="AH79" s="74">
        <v>0</v>
      </c>
      <c r="AI79" s="74">
        <v>0</v>
      </c>
      <c r="AJ79" s="74">
        <v>0</v>
      </c>
      <c r="AK79" s="74">
        <v>0</v>
      </c>
      <c r="AL79" s="74">
        <v>0</v>
      </c>
      <c r="AM79" s="74">
        <v>0</v>
      </c>
      <c r="AN79" s="74">
        <v>0</v>
      </c>
      <c r="AO79" s="74">
        <v>0</v>
      </c>
      <c r="AP79" s="74">
        <v>0</v>
      </c>
      <c r="AQ79" s="74">
        <v>0</v>
      </c>
      <c r="AR79" s="74">
        <v>0</v>
      </c>
      <c r="AS79" s="74">
        <v>0</v>
      </c>
      <c r="AT79" s="192">
        <f t="shared" si="36"/>
        <v>0</v>
      </c>
    </row>
    <row r="80" spans="2:46" ht="0.2" customHeight="1" x14ac:dyDescent="0.2">
      <c r="B80" s="106" t="s">
        <v>140</v>
      </c>
      <c r="C80" s="72" t="s">
        <v>141</v>
      </c>
      <c r="D80" s="73">
        <v>0</v>
      </c>
      <c r="E80" s="73">
        <f t="shared" si="39"/>
        <v>0</v>
      </c>
      <c r="F80" s="105"/>
      <c r="G80" s="96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0</v>
      </c>
      <c r="V80" s="74">
        <v>0</v>
      </c>
      <c r="W80" s="74">
        <v>0</v>
      </c>
      <c r="X80" s="74">
        <v>0</v>
      </c>
      <c r="Y80" s="74">
        <v>0</v>
      </c>
      <c r="Z80" s="74">
        <v>0</v>
      </c>
      <c r="AA80" s="74">
        <v>0</v>
      </c>
      <c r="AB80" s="74">
        <v>0</v>
      </c>
      <c r="AC80" s="74">
        <v>0</v>
      </c>
      <c r="AD80" s="74">
        <v>0</v>
      </c>
      <c r="AE80" s="74">
        <v>0</v>
      </c>
      <c r="AF80" s="74">
        <v>0</v>
      </c>
      <c r="AG80" s="74">
        <v>0</v>
      </c>
      <c r="AH80" s="74">
        <v>0</v>
      </c>
      <c r="AI80" s="74">
        <v>0</v>
      </c>
      <c r="AJ80" s="74">
        <v>0</v>
      </c>
      <c r="AK80" s="74">
        <v>0</v>
      </c>
      <c r="AL80" s="74">
        <v>0</v>
      </c>
      <c r="AM80" s="74">
        <v>0</v>
      </c>
      <c r="AN80" s="74">
        <v>0</v>
      </c>
      <c r="AO80" s="74">
        <v>0</v>
      </c>
      <c r="AP80" s="74">
        <v>0</v>
      </c>
      <c r="AQ80" s="74">
        <v>0</v>
      </c>
      <c r="AR80" s="74">
        <v>0</v>
      </c>
      <c r="AS80" s="74">
        <v>0</v>
      </c>
      <c r="AT80" s="192">
        <f t="shared" si="36"/>
        <v>0</v>
      </c>
    </row>
    <row r="81" spans="2:46" ht="0.2" customHeight="1" x14ac:dyDescent="0.2">
      <c r="B81" s="106" t="s">
        <v>142</v>
      </c>
      <c r="C81" s="72" t="s">
        <v>143</v>
      </c>
      <c r="D81" s="73">
        <v>0</v>
      </c>
      <c r="E81" s="73">
        <f t="shared" si="39"/>
        <v>0</v>
      </c>
      <c r="F81" s="105"/>
      <c r="G81" s="96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0</v>
      </c>
      <c r="V81" s="74">
        <v>0</v>
      </c>
      <c r="W81" s="74">
        <v>0</v>
      </c>
      <c r="X81" s="74">
        <v>0</v>
      </c>
      <c r="Y81" s="74">
        <v>0</v>
      </c>
      <c r="Z81" s="74">
        <v>0</v>
      </c>
      <c r="AA81" s="74">
        <v>0</v>
      </c>
      <c r="AB81" s="74">
        <v>0</v>
      </c>
      <c r="AC81" s="74">
        <v>0</v>
      </c>
      <c r="AD81" s="74">
        <v>0</v>
      </c>
      <c r="AE81" s="74">
        <v>0</v>
      </c>
      <c r="AF81" s="74">
        <v>0</v>
      </c>
      <c r="AG81" s="74">
        <v>0</v>
      </c>
      <c r="AH81" s="74">
        <v>0</v>
      </c>
      <c r="AI81" s="74">
        <v>0</v>
      </c>
      <c r="AJ81" s="74">
        <v>0</v>
      </c>
      <c r="AK81" s="74">
        <v>0</v>
      </c>
      <c r="AL81" s="74">
        <v>0</v>
      </c>
      <c r="AM81" s="74">
        <v>0</v>
      </c>
      <c r="AN81" s="74">
        <v>0</v>
      </c>
      <c r="AO81" s="74">
        <v>0</v>
      </c>
      <c r="AP81" s="74">
        <v>0</v>
      </c>
      <c r="AQ81" s="74">
        <v>0</v>
      </c>
      <c r="AR81" s="74">
        <v>0</v>
      </c>
      <c r="AS81" s="74">
        <v>0</v>
      </c>
      <c r="AT81" s="192">
        <f t="shared" si="36"/>
        <v>0</v>
      </c>
    </row>
    <row r="82" spans="2:46" ht="0.2" customHeight="1" x14ac:dyDescent="0.2">
      <c r="B82" s="106" t="s">
        <v>144</v>
      </c>
      <c r="C82" s="72" t="s">
        <v>145</v>
      </c>
      <c r="D82" s="73">
        <v>0</v>
      </c>
      <c r="E82" s="73">
        <f t="shared" si="39"/>
        <v>0</v>
      </c>
      <c r="F82" s="105"/>
      <c r="G82" s="96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0</v>
      </c>
      <c r="V82" s="74">
        <v>0</v>
      </c>
      <c r="W82" s="74">
        <v>0</v>
      </c>
      <c r="X82" s="74">
        <v>0</v>
      </c>
      <c r="Y82" s="74">
        <v>0</v>
      </c>
      <c r="Z82" s="74">
        <v>0</v>
      </c>
      <c r="AA82" s="74">
        <v>0</v>
      </c>
      <c r="AB82" s="74">
        <v>0</v>
      </c>
      <c r="AC82" s="74">
        <v>0</v>
      </c>
      <c r="AD82" s="74">
        <v>0</v>
      </c>
      <c r="AE82" s="74">
        <v>0</v>
      </c>
      <c r="AF82" s="74">
        <v>0</v>
      </c>
      <c r="AG82" s="74">
        <v>0</v>
      </c>
      <c r="AH82" s="74">
        <v>0</v>
      </c>
      <c r="AI82" s="74">
        <v>0</v>
      </c>
      <c r="AJ82" s="74">
        <v>0</v>
      </c>
      <c r="AK82" s="74">
        <v>0</v>
      </c>
      <c r="AL82" s="74">
        <v>0</v>
      </c>
      <c r="AM82" s="74">
        <v>0</v>
      </c>
      <c r="AN82" s="74">
        <v>0</v>
      </c>
      <c r="AO82" s="74">
        <v>0</v>
      </c>
      <c r="AP82" s="74">
        <v>0</v>
      </c>
      <c r="AQ82" s="74">
        <v>0</v>
      </c>
      <c r="AR82" s="74">
        <v>0</v>
      </c>
      <c r="AS82" s="74">
        <v>0</v>
      </c>
      <c r="AT82" s="192">
        <f t="shared" si="36"/>
        <v>0</v>
      </c>
    </row>
    <row r="83" spans="2:46" ht="0.2" customHeight="1" x14ac:dyDescent="0.2">
      <c r="B83" s="106" t="s">
        <v>146</v>
      </c>
      <c r="C83" s="72" t="s">
        <v>147</v>
      </c>
      <c r="D83" s="73">
        <v>0</v>
      </c>
      <c r="E83" s="73">
        <f t="shared" si="39"/>
        <v>0</v>
      </c>
      <c r="F83" s="105"/>
      <c r="G83" s="96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4">
        <v>0</v>
      </c>
      <c r="X83" s="74">
        <v>0</v>
      </c>
      <c r="Y83" s="74">
        <v>0</v>
      </c>
      <c r="Z83" s="74">
        <v>0</v>
      </c>
      <c r="AA83" s="74">
        <v>0</v>
      </c>
      <c r="AB83" s="74">
        <v>0</v>
      </c>
      <c r="AC83" s="74">
        <v>0</v>
      </c>
      <c r="AD83" s="74">
        <v>0</v>
      </c>
      <c r="AE83" s="74">
        <v>0</v>
      </c>
      <c r="AF83" s="74">
        <v>0</v>
      </c>
      <c r="AG83" s="74">
        <v>0</v>
      </c>
      <c r="AH83" s="74">
        <v>0</v>
      </c>
      <c r="AI83" s="74">
        <v>0</v>
      </c>
      <c r="AJ83" s="74">
        <v>0</v>
      </c>
      <c r="AK83" s="74">
        <v>0</v>
      </c>
      <c r="AL83" s="74">
        <v>0</v>
      </c>
      <c r="AM83" s="74">
        <v>0</v>
      </c>
      <c r="AN83" s="74">
        <v>0</v>
      </c>
      <c r="AO83" s="74">
        <v>0</v>
      </c>
      <c r="AP83" s="74">
        <v>0</v>
      </c>
      <c r="AQ83" s="74">
        <v>0</v>
      </c>
      <c r="AR83" s="74">
        <v>0</v>
      </c>
      <c r="AS83" s="74">
        <v>0</v>
      </c>
      <c r="AT83" s="192">
        <f t="shared" si="36"/>
        <v>0</v>
      </c>
    </row>
    <row r="84" spans="2:46" ht="15.95" customHeight="1" x14ac:dyDescent="0.2">
      <c r="B84" s="106" t="s">
        <v>148</v>
      </c>
      <c r="C84" s="72" t="s">
        <v>149</v>
      </c>
      <c r="D84" s="73">
        <v>0</v>
      </c>
      <c r="E84" s="73">
        <f t="shared" si="39"/>
        <v>0</v>
      </c>
      <c r="F84" s="105"/>
      <c r="G84" s="96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0</v>
      </c>
      <c r="V84" s="74">
        <v>0</v>
      </c>
      <c r="W84" s="74">
        <v>0</v>
      </c>
      <c r="X84" s="74">
        <v>0</v>
      </c>
      <c r="Y84" s="74">
        <v>0</v>
      </c>
      <c r="Z84" s="74">
        <v>0</v>
      </c>
      <c r="AA84" s="74">
        <v>0</v>
      </c>
      <c r="AB84" s="74">
        <v>0</v>
      </c>
      <c r="AC84" s="74">
        <v>0</v>
      </c>
      <c r="AD84" s="74">
        <v>0</v>
      </c>
      <c r="AE84" s="74">
        <v>0</v>
      </c>
      <c r="AF84" s="74">
        <v>0</v>
      </c>
      <c r="AG84" s="74">
        <v>0</v>
      </c>
      <c r="AH84" s="74">
        <v>0</v>
      </c>
      <c r="AI84" s="74">
        <v>0</v>
      </c>
      <c r="AJ84" s="74">
        <v>0</v>
      </c>
      <c r="AK84" s="74">
        <v>0</v>
      </c>
      <c r="AL84" s="74">
        <v>0</v>
      </c>
      <c r="AM84" s="74">
        <v>0</v>
      </c>
      <c r="AN84" s="74">
        <v>0</v>
      </c>
      <c r="AO84" s="74">
        <v>0</v>
      </c>
      <c r="AP84" s="74">
        <v>0</v>
      </c>
      <c r="AQ84" s="74">
        <v>0</v>
      </c>
      <c r="AR84" s="74">
        <v>0</v>
      </c>
      <c r="AS84" s="74">
        <v>0</v>
      </c>
      <c r="AT84" s="192">
        <f t="shared" si="36"/>
        <v>0</v>
      </c>
    </row>
    <row r="85" spans="2:46" ht="15.95" customHeight="1" x14ac:dyDescent="0.2">
      <c r="B85" s="107" t="s">
        <v>150</v>
      </c>
      <c r="C85" s="75" t="s">
        <v>151</v>
      </c>
      <c r="D85" s="76">
        <v>0</v>
      </c>
      <c r="E85" s="76">
        <f>SUM(E86:E92)</f>
        <v>0</v>
      </c>
      <c r="F85" s="105"/>
      <c r="G85" s="97">
        <f>SUM(G86:G92)</f>
        <v>0</v>
      </c>
      <c r="H85" s="77">
        <f t="shared" ref="H85:AH85" si="40">SUM(H86:H92)</f>
        <v>0</v>
      </c>
      <c r="I85" s="77">
        <f t="shared" si="40"/>
        <v>0</v>
      </c>
      <c r="J85" s="77">
        <f t="shared" si="40"/>
        <v>0</v>
      </c>
      <c r="K85" s="77">
        <f t="shared" si="40"/>
        <v>0</v>
      </c>
      <c r="L85" s="77">
        <f t="shared" si="40"/>
        <v>0</v>
      </c>
      <c r="M85" s="77">
        <f t="shared" si="40"/>
        <v>0</v>
      </c>
      <c r="N85" s="77">
        <f t="shared" si="40"/>
        <v>0</v>
      </c>
      <c r="O85" s="77">
        <f t="shared" si="40"/>
        <v>0</v>
      </c>
      <c r="P85" s="77">
        <f t="shared" si="40"/>
        <v>0</v>
      </c>
      <c r="Q85" s="77">
        <f t="shared" si="40"/>
        <v>0</v>
      </c>
      <c r="R85" s="77">
        <f t="shared" si="40"/>
        <v>0</v>
      </c>
      <c r="S85" s="77">
        <f t="shared" si="40"/>
        <v>0</v>
      </c>
      <c r="T85" s="77">
        <f t="shared" si="40"/>
        <v>0</v>
      </c>
      <c r="U85" s="77">
        <f t="shared" si="40"/>
        <v>0</v>
      </c>
      <c r="V85" s="77">
        <f t="shared" si="40"/>
        <v>0</v>
      </c>
      <c r="W85" s="77">
        <f t="shared" si="40"/>
        <v>0</v>
      </c>
      <c r="X85" s="77">
        <f t="shared" si="40"/>
        <v>0</v>
      </c>
      <c r="Y85" s="77">
        <f t="shared" si="40"/>
        <v>0</v>
      </c>
      <c r="Z85" s="77">
        <f t="shared" si="40"/>
        <v>0</v>
      </c>
      <c r="AA85" s="77">
        <f t="shared" si="40"/>
        <v>0</v>
      </c>
      <c r="AB85" s="77">
        <f t="shared" si="40"/>
        <v>0</v>
      </c>
      <c r="AC85" s="77">
        <f t="shared" si="40"/>
        <v>0</v>
      </c>
      <c r="AD85" s="77">
        <f t="shared" si="40"/>
        <v>0</v>
      </c>
      <c r="AE85" s="77">
        <f t="shared" si="40"/>
        <v>0</v>
      </c>
      <c r="AF85" s="77">
        <f t="shared" si="40"/>
        <v>0</v>
      </c>
      <c r="AG85" s="77">
        <f t="shared" si="40"/>
        <v>0</v>
      </c>
      <c r="AH85" s="77">
        <f t="shared" si="40"/>
        <v>0</v>
      </c>
      <c r="AI85" s="77">
        <f t="shared" ref="AI85:AS85" si="41">SUM(AI86:AI92)</f>
        <v>0</v>
      </c>
      <c r="AJ85" s="77">
        <f t="shared" si="41"/>
        <v>0</v>
      </c>
      <c r="AK85" s="77">
        <f t="shared" si="41"/>
        <v>0</v>
      </c>
      <c r="AL85" s="77">
        <f t="shared" si="41"/>
        <v>0</v>
      </c>
      <c r="AM85" s="77">
        <f t="shared" si="41"/>
        <v>0</v>
      </c>
      <c r="AN85" s="77">
        <f t="shared" si="41"/>
        <v>0</v>
      </c>
      <c r="AO85" s="77">
        <f t="shared" si="41"/>
        <v>0</v>
      </c>
      <c r="AP85" s="77">
        <f t="shared" si="41"/>
        <v>0</v>
      </c>
      <c r="AQ85" s="77">
        <f t="shared" si="41"/>
        <v>0</v>
      </c>
      <c r="AR85" s="77">
        <f t="shared" si="41"/>
        <v>0</v>
      </c>
      <c r="AS85" s="77">
        <f t="shared" si="41"/>
        <v>0</v>
      </c>
      <c r="AT85" s="192">
        <f t="shared" si="36"/>
        <v>0</v>
      </c>
    </row>
    <row r="86" spans="2:46" ht="0.2" customHeight="1" x14ac:dyDescent="0.2">
      <c r="B86" s="106" t="s">
        <v>152</v>
      </c>
      <c r="C86" s="72" t="s">
        <v>153</v>
      </c>
      <c r="D86" s="73">
        <v>0</v>
      </c>
      <c r="E86" s="73">
        <f t="shared" ref="E86:E92" si="42">SUM(G86:AS86)</f>
        <v>0</v>
      </c>
      <c r="F86" s="105"/>
      <c r="G86" s="96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0</v>
      </c>
      <c r="V86" s="74">
        <v>0</v>
      </c>
      <c r="W86" s="74">
        <v>0</v>
      </c>
      <c r="X86" s="74">
        <v>0</v>
      </c>
      <c r="Y86" s="74">
        <v>0</v>
      </c>
      <c r="Z86" s="74">
        <v>0</v>
      </c>
      <c r="AA86" s="74">
        <v>0</v>
      </c>
      <c r="AB86" s="74">
        <v>0</v>
      </c>
      <c r="AC86" s="74">
        <v>0</v>
      </c>
      <c r="AD86" s="74">
        <v>0</v>
      </c>
      <c r="AE86" s="74">
        <v>0</v>
      </c>
      <c r="AF86" s="74">
        <v>0</v>
      </c>
      <c r="AG86" s="74">
        <v>0</v>
      </c>
      <c r="AH86" s="74">
        <v>0</v>
      </c>
      <c r="AI86" s="74">
        <v>0</v>
      </c>
      <c r="AJ86" s="74">
        <v>0</v>
      </c>
      <c r="AK86" s="74">
        <v>0</v>
      </c>
      <c r="AL86" s="74">
        <v>0</v>
      </c>
      <c r="AM86" s="74">
        <v>0</v>
      </c>
      <c r="AN86" s="74">
        <v>0</v>
      </c>
      <c r="AO86" s="74">
        <v>0</v>
      </c>
      <c r="AP86" s="74">
        <v>0</v>
      </c>
      <c r="AQ86" s="74">
        <v>0</v>
      </c>
      <c r="AR86" s="74">
        <v>0</v>
      </c>
      <c r="AS86" s="74">
        <v>0</v>
      </c>
      <c r="AT86" s="192">
        <f t="shared" si="36"/>
        <v>0</v>
      </c>
    </row>
    <row r="87" spans="2:46" ht="0.2" customHeight="1" x14ac:dyDescent="0.2">
      <c r="B87" s="106" t="s">
        <v>154</v>
      </c>
      <c r="C87" s="72" t="s">
        <v>155</v>
      </c>
      <c r="D87" s="73">
        <v>0</v>
      </c>
      <c r="E87" s="73">
        <f t="shared" si="42"/>
        <v>0</v>
      </c>
      <c r="F87" s="105"/>
      <c r="G87" s="96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  <c r="Z87" s="74">
        <v>0</v>
      </c>
      <c r="AA87" s="74">
        <v>0</v>
      </c>
      <c r="AB87" s="74">
        <v>0</v>
      </c>
      <c r="AC87" s="74">
        <v>0</v>
      </c>
      <c r="AD87" s="74">
        <v>0</v>
      </c>
      <c r="AE87" s="74">
        <v>0</v>
      </c>
      <c r="AF87" s="74">
        <v>0</v>
      </c>
      <c r="AG87" s="74">
        <v>0</v>
      </c>
      <c r="AH87" s="74">
        <v>0</v>
      </c>
      <c r="AI87" s="74">
        <v>0</v>
      </c>
      <c r="AJ87" s="74">
        <v>0</v>
      </c>
      <c r="AK87" s="74">
        <v>0</v>
      </c>
      <c r="AL87" s="74">
        <v>0</v>
      </c>
      <c r="AM87" s="74">
        <v>0</v>
      </c>
      <c r="AN87" s="74">
        <v>0</v>
      </c>
      <c r="AO87" s="74">
        <v>0</v>
      </c>
      <c r="AP87" s="74">
        <v>0</v>
      </c>
      <c r="AQ87" s="74">
        <v>0</v>
      </c>
      <c r="AR87" s="74">
        <v>0</v>
      </c>
      <c r="AS87" s="74">
        <v>0</v>
      </c>
      <c r="AT87" s="192">
        <f t="shared" si="36"/>
        <v>0</v>
      </c>
    </row>
    <row r="88" spans="2:46" ht="0.2" customHeight="1" x14ac:dyDescent="0.2">
      <c r="B88" s="106" t="s">
        <v>156</v>
      </c>
      <c r="C88" s="72" t="s">
        <v>157</v>
      </c>
      <c r="D88" s="73">
        <v>0</v>
      </c>
      <c r="E88" s="73">
        <f t="shared" si="42"/>
        <v>0</v>
      </c>
      <c r="F88" s="105"/>
      <c r="G88" s="96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74">
        <v>0</v>
      </c>
      <c r="U88" s="74">
        <v>0</v>
      </c>
      <c r="V88" s="74">
        <v>0</v>
      </c>
      <c r="W88" s="74">
        <v>0</v>
      </c>
      <c r="X88" s="74">
        <v>0</v>
      </c>
      <c r="Y88" s="74">
        <v>0</v>
      </c>
      <c r="Z88" s="74">
        <v>0</v>
      </c>
      <c r="AA88" s="74">
        <v>0</v>
      </c>
      <c r="AB88" s="74">
        <v>0</v>
      </c>
      <c r="AC88" s="74">
        <v>0</v>
      </c>
      <c r="AD88" s="74">
        <v>0</v>
      </c>
      <c r="AE88" s="74">
        <v>0</v>
      </c>
      <c r="AF88" s="74">
        <v>0</v>
      </c>
      <c r="AG88" s="74">
        <v>0</v>
      </c>
      <c r="AH88" s="74">
        <v>0</v>
      </c>
      <c r="AI88" s="74">
        <v>0</v>
      </c>
      <c r="AJ88" s="74">
        <v>0</v>
      </c>
      <c r="AK88" s="74">
        <v>0</v>
      </c>
      <c r="AL88" s="74">
        <v>0</v>
      </c>
      <c r="AM88" s="74">
        <v>0</v>
      </c>
      <c r="AN88" s="74">
        <v>0</v>
      </c>
      <c r="AO88" s="74">
        <v>0</v>
      </c>
      <c r="AP88" s="74">
        <v>0</v>
      </c>
      <c r="AQ88" s="74">
        <v>0</v>
      </c>
      <c r="AR88" s="74">
        <v>0</v>
      </c>
      <c r="AS88" s="74">
        <v>0</v>
      </c>
      <c r="AT88" s="192">
        <f t="shared" si="36"/>
        <v>0</v>
      </c>
    </row>
    <row r="89" spans="2:46" ht="0.2" customHeight="1" x14ac:dyDescent="0.2">
      <c r="B89" s="106" t="s">
        <v>158</v>
      </c>
      <c r="C89" s="72" t="s">
        <v>159</v>
      </c>
      <c r="D89" s="73">
        <v>0</v>
      </c>
      <c r="E89" s="73">
        <f t="shared" si="42"/>
        <v>0</v>
      </c>
      <c r="F89" s="105"/>
      <c r="G89" s="96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0</v>
      </c>
      <c r="V89" s="74">
        <v>0</v>
      </c>
      <c r="W89" s="74">
        <v>0</v>
      </c>
      <c r="X89" s="74">
        <v>0</v>
      </c>
      <c r="Y89" s="74">
        <v>0</v>
      </c>
      <c r="Z89" s="74">
        <v>0</v>
      </c>
      <c r="AA89" s="74">
        <v>0</v>
      </c>
      <c r="AB89" s="74">
        <v>0</v>
      </c>
      <c r="AC89" s="74">
        <v>0</v>
      </c>
      <c r="AD89" s="74">
        <v>0</v>
      </c>
      <c r="AE89" s="74">
        <v>0</v>
      </c>
      <c r="AF89" s="74">
        <v>0</v>
      </c>
      <c r="AG89" s="74">
        <v>0</v>
      </c>
      <c r="AH89" s="74">
        <v>0</v>
      </c>
      <c r="AI89" s="74">
        <v>0</v>
      </c>
      <c r="AJ89" s="74">
        <v>0</v>
      </c>
      <c r="AK89" s="74">
        <v>0</v>
      </c>
      <c r="AL89" s="74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74">
        <v>0</v>
      </c>
      <c r="AT89" s="192">
        <f t="shared" si="36"/>
        <v>0</v>
      </c>
    </row>
    <row r="90" spans="2:46" ht="0.2" customHeight="1" x14ac:dyDescent="0.2">
      <c r="B90" s="106" t="s">
        <v>160</v>
      </c>
      <c r="C90" s="72" t="s">
        <v>161</v>
      </c>
      <c r="D90" s="73">
        <v>0</v>
      </c>
      <c r="E90" s="73">
        <f t="shared" si="42"/>
        <v>0</v>
      </c>
      <c r="F90" s="105"/>
      <c r="G90" s="96">
        <v>0</v>
      </c>
      <c r="H90" s="74">
        <v>0</v>
      </c>
      <c r="I90" s="74"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74">
        <v>0</v>
      </c>
      <c r="U90" s="74">
        <v>0</v>
      </c>
      <c r="V90" s="74">
        <v>0</v>
      </c>
      <c r="W90" s="74">
        <v>0</v>
      </c>
      <c r="X90" s="74">
        <v>0</v>
      </c>
      <c r="Y90" s="74">
        <v>0</v>
      </c>
      <c r="Z90" s="74">
        <v>0</v>
      </c>
      <c r="AA90" s="74">
        <v>0</v>
      </c>
      <c r="AB90" s="74">
        <v>0</v>
      </c>
      <c r="AC90" s="74">
        <v>0</v>
      </c>
      <c r="AD90" s="74">
        <v>0</v>
      </c>
      <c r="AE90" s="74">
        <v>0</v>
      </c>
      <c r="AF90" s="74">
        <v>0</v>
      </c>
      <c r="AG90" s="74">
        <v>0</v>
      </c>
      <c r="AH90" s="74">
        <v>0</v>
      </c>
      <c r="AI90" s="74">
        <v>0</v>
      </c>
      <c r="AJ90" s="74">
        <v>0</v>
      </c>
      <c r="AK90" s="74">
        <v>0</v>
      </c>
      <c r="AL90" s="74">
        <v>0</v>
      </c>
      <c r="AM90" s="74">
        <v>0</v>
      </c>
      <c r="AN90" s="74">
        <v>0</v>
      </c>
      <c r="AO90" s="74">
        <v>0</v>
      </c>
      <c r="AP90" s="74">
        <v>0</v>
      </c>
      <c r="AQ90" s="74">
        <v>0</v>
      </c>
      <c r="AR90" s="74">
        <v>0</v>
      </c>
      <c r="AS90" s="74">
        <v>0</v>
      </c>
      <c r="AT90" s="192">
        <f t="shared" si="36"/>
        <v>0</v>
      </c>
    </row>
    <row r="91" spans="2:46" ht="0.2" customHeight="1" x14ac:dyDescent="0.2">
      <c r="B91" s="106" t="s">
        <v>162</v>
      </c>
      <c r="C91" s="72" t="s">
        <v>163</v>
      </c>
      <c r="D91" s="73">
        <v>0</v>
      </c>
      <c r="E91" s="73">
        <f t="shared" si="42"/>
        <v>0</v>
      </c>
      <c r="F91" s="105"/>
      <c r="G91" s="96">
        <v>0</v>
      </c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4">
        <v>0</v>
      </c>
      <c r="V91" s="74">
        <v>0</v>
      </c>
      <c r="W91" s="74">
        <v>0</v>
      </c>
      <c r="X91" s="74">
        <v>0</v>
      </c>
      <c r="Y91" s="74">
        <v>0</v>
      </c>
      <c r="Z91" s="74">
        <v>0</v>
      </c>
      <c r="AA91" s="74">
        <v>0</v>
      </c>
      <c r="AB91" s="74">
        <v>0</v>
      </c>
      <c r="AC91" s="74">
        <v>0</v>
      </c>
      <c r="AD91" s="74">
        <v>0</v>
      </c>
      <c r="AE91" s="74">
        <v>0</v>
      </c>
      <c r="AF91" s="74">
        <v>0</v>
      </c>
      <c r="AG91" s="74">
        <v>0</v>
      </c>
      <c r="AH91" s="74">
        <v>0</v>
      </c>
      <c r="AI91" s="74">
        <v>0</v>
      </c>
      <c r="AJ91" s="74">
        <v>0</v>
      </c>
      <c r="AK91" s="74">
        <v>0</v>
      </c>
      <c r="AL91" s="74">
        <v>0</v>
      </c>
      <c r="AM91" s="74">
        <v>0</v>
      </c>
      <c r="AN91" s="74">
        <v>0</v>
      </c>
      <c r="AO91" s="74">
        <v>0</v>
      </c>
      <c r="AP91" s="74">
        <v>0</v>
      </c>
      <c r="AQ91" s="74">
        <v>0</v>
      </c>
      <c r="AR91" s="74">
        <v>0</v>
      </c>
      <c r="AS91" s="74">
        <v>0</v>
      </c>
      <c r="AT91" s="192">
        <f t="shared" si="36"/>
        <v>0</v>
      </c>
    </row>
    <row r="92" spans="2:46" ht="0.2" customHeight="1" x14ac:dyDescent="0.2">
      <c r="B92" s="106" t="s">
        <v>164</v>
      </c>
      <c r="C92" s="72" t="s">
        <v>165</v>
      </c>
      <c r="D92" s="73">
        <v>0</v>
      </c>
      <c r="E92" s="73">
        <f t="shared" si="42"/>
        <v>0</v>
      </c>
      <c r="F92" s="105"/>
      <c r="G92" s="96">
        <v>0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0</v>
      </c>
      <c r="V92" s="74">
        <v>0</v>
      </c>
      <c r="W92" s="74">
        <v>0</v>
      </c>
      <c r="X92" s="74">
        <v>0</v>
      </c>
      <c r="Y92" s="74">
        <v>0</v>
      </c>
      <c r="Z92" s="74">
        <v>0</v>
      </c>
      <c r="AA92" s="74">
        <v>0</v>
      </c>
      <c r="AB92" s="74">
        <v>0</v>
      </c>
      <c r="AC92" s="74">
        <v>0</v>
      </c>
      <c r="AD92" s="74">
        <v>0</v>
      </c>
      <c r="AE92" s="74">
        <v>0</v>
      </c>
      <c r="AF92" s="74">
        <v>0</v>
      </c>
      <c r="AG92" s="74">
        <v>0</v>
      </c>
      <c r="AH92" s="74">
        <v>0</v>
      </c>
      <c r="AI92" s="74">
        <v>0</v>
      </c>
      <c r="AJ92" s="74">
        <v>0</v>
      </c>
      <c r="AK92" s="74">
        <v>0</v>
      </c>
      <c r="AL92" s="74">
        <v>0</v>
      </c>
      <c r="AM92" s="74">
        <v>0</v>
      </c>
      <c r="AN92" s="74">
        <v>0</v>
      </c>
      <c r="AO92" s="74">
        <v>0</v>
      </c>
      <c r="AP92" s="74">
        <v>0</v>
      </c>
      <c r="AQ92" s="74">
        <v>0</v>
      </c>
      <c r="AR92" s="74">
        <v>0</v>
      </c>
      <c r="AS92" s="74">
        <v>0</v>
      </c>
      <c r="AT92" s="192">
        <f t="shared" si="36"/>
        <v>0</v>
      </c>
    </row>
    <row r="93" spans="2:46" ht="15.95" customHeight="1" x14ac:dyDescent="0.2">
      <c r="B93" s="107" t="s">
        <v>166</v>
      </c>
      <c r="C93" s="75" t="s">
        <v>167</v>
      </c>
      <c r="D93" s="76">
        <v>0</v>
      </c>
      <c r="E93" s="76">
        <f>SUM(E94:E102)</f>
        <v>0</v>
      </c>
      <c r="F93" s="105"/>
      <c r="G93" s="97">
        <f>SUM(G94:G102)</f>
        <v>0</v>
      </c>
      <c r="H93" s="77">
        <f t="shared" ref="H93:AH93" si="43">SUM(H94:H102)</f>
        <v>0</v>
      </c>
      <c r="I93" s="77">
        <f t="shared" si="43"/>
        <v>0</v>
      </c>
      <c r="J93" s="77">
        <f t="shared" si="43"/>
        <v>0</v>
      </c>
      <c r="K93" s="77">
        <f t="shared" si="43"/>
        <v>0</v>
      </c>
      <c r="L93" s="77">
        <f t="shared" si="43"/>
        <v>0</v>
      </c>
      <c r="M93" s="77">
        <f t="shared" si="43"/>
        <v>0</v>
      </c>
      <c r="N93" s="77">
        <f t="shared" si="43"/>
        <v>0</v>
      </c>
      <c r="O93" s="77">
        <f t="shared" si="43"/>
        <v>0</v>
      </c>
      <c r="P93" s="77">
        <f t="shared" si="43"/>
        <v>0</v>
      </c>
      <c r="Q93" s="77">
        <f t="shared" si="43"/>
        <v>0</v>
      </c>
      <c r="R93" s="77">
        <f t="shared" si="43"/>
        <v>0</v>
      </c>
      <c r="S93" s="77">
        <f t="shared" si="43"/>
        <v>0</v>
      </c>
      <c r="T93" s="77">
        <f t="shared" si="43"/>
        <v>0</v>
      </c>
      <c r="U93" s="77">
        <f t="shared" si="43"/>
        <v>0</v>
      </c>
      <c r="V93" s="77">
        <f t="shared" si="43"/>
        <v>0</v>
      </c>
      <c r="W93" s="77">
        <f t="shared" si="43"/>
        <v>0</v>
      </c>
      <c r="X93" s="77">
        <f t="shared" si="43"/>
        <v>0</v>
      </c>
      <c r="Y93" s="77">
        <f t="shared" si="43"/>
        <v>0</v>
      </c>
      <c r="Z93" s="77">
        <f t="shared" si="43"/>
        <v>0</v>
      </c>
      <c r="AA93" s="77">
        <f t="shared" si="43"/>
        <v>0</v>
      </c>
      <c r="AB93" s="77">
        <f t="shared" si="43"/>
        <v>0</v>
      </c>
      <c r="AC93" s="77">
        <f t="shared" si="43"/>
        <v>0</v>
      </c>
      <c r="AD93" s="77">
        <f t="shared" si="43"/>
        <v>0</v>
      </c>
      <c r="AE93" s="77">
        <f t="shared" si="43"/>
        <v>0</v>
      </c>
      <c r="AF93" s="77">
        <f t="shared" si="43"/>
        <v>0</v>
      </c>
      <c r="AG93" s="77">
        <f t="shared" si="43"/>
        <v>0</v>
      </c>
      <c r="AH93" s="77">
        <f t="shared" si="43"/>
        <v>0</v>
      </c>
      <c r="AI93" s="77">
        <f t="shared" ref="AI93:AS93" si="44">SUM(AI94:AI102)</f>
        <v>0</v>
      </c>
      <c r="AJ93" s="77">
        <f t="shared" si="44"/>
        <v>0</v>
      </c>
      <c r="AK93" s="77">
        <f t="shared" si="44"/>
        <v>0</v>
      </c>
      <c r="AL93" s="77">
        <f t="shared" si="44"/>
        <v>0</v>
      </c>
      <c r="AM93" s="77">
        <f t="shared" si="44"/>
        <v>0</v>
      </c>
      <c r="AN93" s="77">
        <f t="shared" si="44"/>
        <v>0</v>
      </c>
      <c r="AO93" s="77">
        <f t="shared" si="44"/>
        <v>0</v>
      </c>
      <c r="AP93" s="77">
        <f t="shared" si="44"/>
        <v>0</v>
      </c>
      <c r="AQ93" s="77">
        <f t="shared" si="44"/>
        <v>0</v>
      </c>
      <c r="AR93" s="77">
        <f t="shared" si="44"/>
        <v>0</v>
      </c>
      <c r="AS93" s="77">
        <f t="shared" si="44"/>
        <v>0</v>
      </c>
      <c r="AT93" s="192">
        <f t="shared" si="36"/>
        <v>0</v>
      </c>
    </row>
    <row r="94" spans="2:46" ht="0.2" customHeight="1" x14ac:dyDescent="0.2">
      <c r="B94" s="106" t="s">
        <v>168</v>
      </c>
      <c r="C94" s="72" t="s">
        <v>169</v>
      </c>
      <c r="D94" s="73">
        <v>0</v>
      </c>
      <c r="E94" s="73">
        <f t="shared" ref="E94:E102" si="45">SUM(G94:AS94)</f>
        <v>0</v>
      </c>
      <c r="F94" s="105"/>
      <c r="G94" s="96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74">
        <v>0</v>
      </c>
      <c r="AB94" s="74">
        <v>0</v>
      </c>
      <c r="AC94" s="74">
        <v>0</v>
      </c>
      <c r="AD94" s="74">
        <v>0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AL94" s="74">
        <v>0</v>
      </c>
      <c r="AM94" s="74">
        <v>0</v>
      </c>
      <c r="AN94" s="74">
        <v>0</v>
      </c>
      <c r="AO94" s="74">
        <v>0</v>
      </c>
      <c r="AP94" s="74">
        <v>0</v>
      </c>
      <c r="AQ94" s="74">
        <v>0</v>
      </c>
      <c r="AR94" s="74">
        <v>0</v>
      </c>
      <c r="AS94" s="74">
        <v>0</v>
      </c>
      <c r="AT94" s="192">
        <f t="shared" si="36"/>
        <v>0</v>
      </c>
    </row>
    <row r="95" spans="2:46" ht="0.2" customHeight="1" x14ac:dyDescent="0.2">
      <c r="B95" s="106" t="s">
        <v>170</v>
      </c>
      <c r="C95" s="72" t="s">
        <v>171</v>
      </c>
      <c r="D95" s="73">
        <v>0</v>
      </c>
      <c r="E95" s="73">
        <f t="shared" si="45"/>
        <v>0</v>
      </c>
      <c r="F95" s="105"/>
      <c r="G95" s="96">
        <v>0</v>
      </c>
      <c r="H95" s="74">
        <v>0</v>
      </c>
      <c r="I95" s="74"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4">
        <v>0</v>
      </c>
      <c r="V95" s="74">
        <v>0</v>
      </c>
      <c r="W95" s="74">
        <v>0</v>
      </c>
      <c r="X95" s="74">
        <v>0</v>
      </c>
      <c r="Y95" s="74">
        <v>0</v>
      </c>
      <c r="Z95" s="74">
        <v>0</v>
      </c>
      <c r="AA95" s="74">
        <v>0</v>
      </c>
      <c r="AB95" s="74">
        <v>0</v>
      </c>
      <c r="AC95" s="74">
        <v>0</v>
      </c>
      <c r="AD95" s="74">
        <v>0</v>
      </c>
      <c r="AE95" s="74">
        <v>0</v>
      </c>
      <c r="AF95" s="74">
        <v>0</v>
      </c>
      <c r="AG95" s="74">
        <v>0</v>
      </c>
      <c r="AH95" s="74">
        <v>0</v>
      </c>
      <c r="AI95" s="74">
        <v>0</v>
      </c>
      <c r="AJ95" s="74">
        <v>0</v>
      </c>
      <c r="AK95" s="74">
        <v>0</v>
      </c>
      <c r="AL95" s="74">
        <v>0</v>
      </c>
      <c r="AM95" s="74">
        <v>0</v>
      </c>
      <c r="AN95" s="74">
        <v>0</v>
      </c>
      <c r="AO95" s="74">
        <v>0</v>
      </c>
      <c r="AP95" s="74">
        <v>0</v>
      </c>
      <c r="AQ95" s="74">
        <v>0</v>
      </c>
      <c r="AR95" s="74">
        <v>0</v>
      </c>
      <c r="AS95" s="74">
        <v>0</v>
      </c>
      <c r="AT95" s="192">
        <f t="shared" si="36"/>
        <v>0</v>
      </c>
    </row>
    <row r="96" spans="2:46" ht="0.2" customHeight="1" x14ac:dyDescent="0.2">
      <c r="B96" s="106" t="s">
        <v>172</v>
      </c>
      <c r="C96" s="72" t="s">
        <v>173</v>
      </c>
      <c r="D96" s="73">
        <v>0</v>
      </c>
      <c r="E96" s="73">
        <f t="shared" si="45"/>
        <v>0</v>
      </c>
      <c r="F96" s="105"/>
      <c r="G96" s="96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74">
        <v>0</v>
      </c>
      <c r="U96" s="74">
        <v>0</v>
      </c>
      <c r="V96" s="74">
        <v>0</v>
      </c>
      <c r="W96" s="74">
        <v>0</v>
      </c>
      <c r="X96" s="74">
        <v>0</v>
      </c>
      <c r="Y96" s="74">
        <v>0</v>
      </c>
      <c r="Z96" s="74">
        <v>0</v>
      </c>
      <c r="AA96" s="74">
        <v>0</v>
      </c>
      <c r="AB96" s="74">
        <v>0</v>
      </c>
      <c r="AC96" s="74">
        <v>0</v>
      </c>
      <c r="AD96" s="74">
        <v>0</v>
      </c>
      <c r="AE96" s="74">
        <v>0</v>
      </c>
      <c r="AF96" s="74">
        <v>0</v>
      </c>
      <c r="AG96" s="74">
        <v>0</v>
      </c>
      <c r="AH96" s="74">
        <v>0</v>
      </c>
      <c r="AI96" s="74">
        <v>0</v>
      </c>
      <c r="AJ96" s="74">
        <v>0</v>
      </c>
      <c r="AK96" s="74">
        <v>0</v>
      </c>
      <c r="AL96" s="74">
        <v>0</v>
      </c>
      <c r="AM96" s="74">
        <v>0</v>
      </c>
      <c r="AN96" s="74">
        <v>0</v>
      </c>
      <c r="AO96" s="74">
        <v>0</v>
      </c>
      <c r="AP96" s="74">
        <v>0</v>
      </c>
      <c r="AQ96" s="74">
        <v>0</v>
      </c>
      <c r="AR96" s="74">
        <v>0</v>
      </c>
      <c r="AS96" s="74">
        <v>0</v>
      </c>
      <c r="AT96" s="192">
        <f t="shared" si="36"/>
        <v>0</v>
      </c>
    </row>
    <row r="97" spans="2:46" ht="0.2" customHeight="1" x14ac:dyDescent="0.2">
      <c r="B97" s="106" t="s">
        <v>174</v>
      </c>
      <c r="C97" s="72" t="s">
        <v>175</v>
      </c>
      <c r="D97" s="73">
        <v>0</v>
      </c>
      <c r="E97" s="73">
        <f t="shared" si="45"/>
        <v>0</v>
      </c>
      <c r="F97" s="105"/>
      <c r="G97" s="96">
        <v>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0</v>
      </c>
      <c r="V97" s="74">
        <v>0</v>
      </c>
      <c r="W97" s="74">
        <v>0</v>
      </c>
      <c r="X97" s="74">
        <v>0</v>
      </c>
      <c r="Y97" s="74">
        <v>0</v>
      </c>
      <c r="Z97" s="74">
        <v>0</v>
      </c>
      <c r="AA97" s="74">
        <v>0</v>
      </c>
      <c r="AB97" s="74">
        <v>0</v>
      </c>
      <c r="AC97" s="74">
        <v>0</v>
      </c>
      <c r="AD97" s="74">
        <v>0</v>
      </c>
      <c r="AE97" s="74">
        <v>0</v>
      </c>
      <c r="AF97" s="74">
        <v>0</v>
      </c>
      <c r="AG97" s="74">
        <v>0</v>
      </c>
      <c r="AH97" s="74">
        <v>0</v>
      </c>
      <c r="AI97" s="74">
        <v>0</v>
      </c>
      <c r="AJ97" s="74">
        <v>0</v>
      </c>
      <c r="AK97" s="74">
        <v>0</v>
      </c>
      <c r="AL97" s="74">
        <v>0</v>
      </c>
      <c r="AM97" s="74">
        <v>0</v>
      </c>
      <c r="AN97" s="74">
        <v>0</v>
      </c>
      <c r="AO97" s="74">
        <v>0</v>
      </c>
      <c r="AP97" s="74">
        <v>0</v>
      </c>
      <c r="AQ97" s="74">
        <v>0</v>
      </c>
      <c r="AR97" s="74">
        <v>0</v>
      </c>
      <c r="AS97" s="74">
        <v>0</v>
      </c>
      <c r="AT97" s="192">
        <f t="shared" si="36"/>
        <v>0</v>
      </c>
    </row>
    <row r="98" spans="2:46" ht="0.2" customHeight="1" x14ac:dyDescent="0.2">
      <c r="B98" s="106" t="s">
        <v>176</v>
      </c>
      <c r="C98" s="72" t="s">
        <v>177</v>
      </c>
      <c r="D98" s="73">
        <v>0</v>
      </c>
      <c r="E98" s="73">
        <f t="shared" si="45"/>
        <v>0</v>
      </c>
      <c r="F98" s="105"/>
      <c r="G98" s="96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74">
        <v>0</v>
      </c>
      <c r="U98" s="74">
        <v>0</v>
      </c>
      <c r="V98" s="74">
        <v>0</v>
      </c>
      <c r="W98" s="74">
        <v>0</v>
      </c>
      <c r="X98" s="74">
        <v>0</v>
      </c>
      <c r="Y98" s="74">
        <v>0</v>
      </c>
      <c r="Z98" s="74">
        <v>0</v>
      </c>
      <c r="AA98" s="74">
        <v>0</v>
      </c>
      <c r="AB98" s="74">
        <v>0</v>
      </c>
      <c r="AC98" s="74">
        <v>0</v>
      </c>
      <c r="AD98" s="74">
        <v>0</v>
      </c>
      <c r="AE98" s="74">
        <v>0</v>
      </c>
      <c r="AF98" s="74">
        <v>0</v>
      </c>
      <c r="AG98" s="74">
        <v>0</v>
      </c>
      <c r="AH98" s="74">
        <v>0</v>
      </c>
      <c r="AI98" s="74">
        <v>0</v>
      </c>
      <c r="AJ98" s="74">
        <v>0</v>
      </c>
      <c r="AK98" s="74">
        <v>0</v>
      </c>
      <c r="AL98" s="74">
        <v>0</v>
      </c>
      <c r="AM98" s="74">
        <v>0</v>
      </c>
      <c r="AN98" s="74">
        <v>0</v>
      </c>
      <c r="AO98" s="74">
        <v>0</v>
      </c>
      <c r="AP98" s="74">
        <v>0</v>
      </c>
      <c r="AQ98" s="74">
        <v>0</v>
      </c>
      <c r="AR98" s="74">
        <v>0</v>
      </c>
      <c r="AS98" s="74">
        <v>0</v>
      </c>
      <c r="AT98" s="192">
        <f t="shared" si="36"/>
        <v>0</v>
      </c>
    </row>
    <row r="99" spans="2:46" ht="0.2" customHeight="1" x14ac:dyDescent="0.2">
      <c r="B99" s="106" t="s">
        <v>178</v>
      </c>
      <c r="C99" s="72" t="s">
        <v>179</v>
      </c>
      <c r="D99" s="73">
        <v>0</v>
      </c>
      <c r="E99" s="73">
        <f t="shared" si="45"/>
        <v>0</v>
      </c>
      <c r="F99" s="105"/>
      <c r="G99" s="96">
        <v>0</v>
      </c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74">
        <v>0</v>
      </c>
      <c r="U99" s="74">
        <v>0</v>
      </c>
      <c r="V99" s="74">
        <v>0</v>
      </c>
      <c r="W99" s="74">
        <v>0</v>
      </c>
      <c r="X99" s="74">
        <v>0</v>
      </c>
      <c r="Y99" s="74">
        <v>0</v>
      </c>
      <c r="Z99" s="74">
        <v>0</v>
      </c>
      <c r="AA99" s="74">
        <v>0</v>
      </c>
      <c r="AB99" s="74">
        <v>0</v>
      </c>
      <c r="AC99" s="74">
        <v>0</v>
      </c>
      <c r="AD99" s="74">
        <v>0</v>
      </c>
      <c r="AE99" s="74">
        <v>0</v>
      </c>
      <c r="AF99" s="74">
        <v>0</v>
      </c>
      <c r="AG99" s="74">
        <v>0</v>
      </c>
      <c r="AH99" s="74">
        <v>0</v>
      </c>
      <c r="AI99" s="74">
        <v>0</v>
      </c>
      <c r="AJ99" s="74">
        <v>0</v>
      </c>
      <c r="AK99" s="74">
        <v>0</v>
      </c>
      <c r="AL99" s="74">
        <v>0</v>
      </c>
      <c r="AM99" s="74">
        <v>0</v>
      </c>
      <c r="AN99" s="74">
        <v>0</v>
      </c>
      <c r="AO99" s="74">
        <v>0</v>
      </c>
      <c r="AP99" s="74">
        <v>0</v>
      </c>
      <c r="AQ99" s="74">
        <v>0</v>
      </c>
      <c r="AR99" s="74">
        <v>0</v>
      </c>
      <c r="AS99" s="74">
        <v>0</v>
      </c>
      <c r="AT99" s="192">
        <f t="shared" si="36"/>
        <v>0</v>
      </c>
    </row>
    <row r="100" spans="2:46" ht="0.2" customHeight="1" x14ac:dyDescent="0.2">
      <c r="B100" s="106" t="s">
        <v>180</v>
      </c>
      <c r="C100" s="72" t="s">
        <v>181</v>
      </c>
      <c r="D100" s="73">
        <v>0</v>
      </c>
      <c r="E100" s="73">
        <f t="shared" si="45"/>
        <v>0</v>
      </c>
      <c r="F100" s="105"/>
      <c r="G100" s="96">
        <v>0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v>0</v>
      </c>
      <c r="V100" s="74">
        <v>0</v>
      </c>
      <c r="W100" s="74">
        <v>0</v>
      </c>
      <c r="X100" s="74">
        <v>0</v>
      </c>
      <c r="Y100" s="74">
        <v>0</v>
      </c>
      <c r="Z100" s="74">
        <v>0</v>
      </c>
      <c r="AA100" s="74">
        <v>0</v>
      </c>
      <c r="AB100" s="74">
        <v>0</v>
      </c>
      <c r="AC100" s="74">
        <v>0</v>
      </c>
      <c r="AD100" s="74">
        <v>0</v>
      </c>
      <c r="AE100" s="74">
        <v>0</v>
      </c>
      <c r="AF100" s="74">
        <v>0</v>
      </c>
      <c r="AG100" s="74">
        <v>0</v>
      </c>
      <c r="AH100" s="74">
        <v>0</v>
      </c>
      <c r="AI100" s="74">
        <v>0</v>
      </c>
      <c r="AJ100" s="74">
        <v>0</v>
      </c>
      <c r="AK100" s="74">
        <v>0</v>
      </c>
      <c r="AL100" s="74">
        <v>0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4">
        <v>0</v>
      </c>
      <c r="AS100" s="74">
        <v>0</v>
      </c>
      <c r="AT100" s="192">
        <f t="shared" si="36"/>
        <v>0</v>
      </c>
    </row>
    <row r="101" spans="2:46" ht="0.2" customHeight="1" x14ac:dyDescent="0.2">
      <c r="B101" s="106" t="s">
        <v>182</v>
      </c>
      <c r="C101" s="72" t="s">
        <v>183</v>
      </c>
      <c r="D101" s="73">
        <v>0</v>
      </c>
      <c r="E101" s="73">
        <f t="shared" si="45"/>
        <v>0</v>
      </c>
      <c r="F101" s="105"/>
      <c r="G101" s="96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4">
        <v>0</v>
      </c>
      <c r="V101" s="74">
        <v>0</v>
      </c>
      <c r="W101" s="74">
        <v>0</v>
      </c>
      <c r="X101" s="74">
        <v>0</v>
      </c>
      <c r="Y101" s="74">
        <v>0</v>
      </c>
      <c r="Z101" s="74">
        <v>0</v>
      </c>
      <c r="AA101" s="74">
        <v>0</v>
      </c>
      <c r="AB101" s="74">
        <v>0</v>
      </c>
      <c r="AC101" s="74">
        <v>0</v>
      </c>
      <c r="AD101" s="74">
        <v>0</v>
      </c>
      <c r="AE101" s="74">
        <v>0</v>
      </c>
      <c r="AF101" s="74">
        <v>0</v>
      </c>
      <c r="AG101" s="74">
        <v>0</v>
      </c>
      <c r="AH101" s="74">
        <v>0</v>
      </c>
      <c r="AI101" s="74">
        <v>0</v>
      </c>
      <c r="AJ101" s="74">
        <v>0</v>
      </c>
      <c r="AK101" s="74">
        <v>0</v>
      </c>
      <c r="AL101" s="74">
        <v>0</v>
      </c>
      <c r="AM101" s="74">
        <v>0</v>
      </c>
      <c r="AN101" s="74">
        <v>0</v>
      </c>
      <c r="AO101" s="74">
        <v>0</v>
      </c>
      <c r="AP101" s="74">
        <v>0</v>
      </c>
      <c r="AQ101" s="74">
        <v>0</v>
      </c>
      <c r="AR101" s="74">
        <v>0</v>
      </c>
      <c r="AS101" s="74">
        <v>0</v>
      </c>
      <c r="AT101" s="192">
        <f t="shared" si="36"/>
        <v>0</v>
      </c>
    </row>
    <row r="102" spans="2:46" ht="0.2" customHeight="1" x14ac:dyDescent="0.2">
      <c r="B102" s="106" t="s">
        <v>184</v>
      </c>
      <c r="C102" s="72" t="s">
        <v>185</v>
      </c>
      <c r="D102" s="73">
        <v>0</v>
      </c>
      <c r="E102" s="73">
        <f t="shared" si="45"/>
        <v>0</v>
      </c>
      <c r="F102" s="105"/>
      <c r="G102" s="96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74">
        <v>0</v>
      </c>
      <c r="U102" s="74">
        <v>0</v>
      </c>
      <c r="V102" s="74">
        <v>0</v>
      </c>
      <c r="W102" s="74">
        <v>0</v>
      </c>
      <c r="X102" s="74">
        <v>0</v>
      </c>
      <c r="Y102" s="74">
        <v>0</v>
      </c>
      <c r="Z102" s="74">
        <v>0</v>
      </c>
      <c r="AA102" s="74">
        <v>0</v>
      </c>
      <c r="AB102" s="74">
        <v>0</v>
      </c>
      <c r="AC102" s="74">
        <v>0</v>
      </c>
      <c r="AD102" s="74">
        <v>0</v>
      </c>
      <c r="AE102" s="74">
        <v>0</v>
      </c>
      <c r="AF102" s="74">
        <v>0</v>
      </c>
      <c r="AG102" s="74">
        <v>0</v>
      </c>
      <c r="AH102" s="74">
        <v>0</v>
      </c>
      <c r="AI102" s="74">
        <v>0</v>
      </c>
      <c r="AJ102" s="74">
        <v>0</v>
      </c>
      <c r="AK102" s="74">
        <v>0</v>
      </c>
      <c r="AL102" s="74">
        <v>0</v>
      </c>
      <c r="AM102" s="74">
        <v>0</v>
      </c>
      <c r="AN102" s="74">
        <v>0</v>
      </c>
      <c r="AO102" s="74">
        <v>0</v>
      </c>
      <c r="AP102" s="74">
        <v>0</v>
      </c>
      <c r="AQ102" s="74">
        <v>0</v>
      </c>
      <c r="AR102" s="74">
        <v>0</v>
      </c>
      <c r="AS102" s="74">
        <v>0</v>
      </c>
      <c r="AT102" s="192">
        <f t="shared" si="36"/>
        <v>0</v>
      </c>
    </row>
    <row r="103" spans="2:46" ht="15.95" customHeight="1" x14ac:dyDescent="0.2">
      <c r="B103" s="107" t="s">
        <v>186</v>
      </c>
      <c r="C103" s="75" t="s">
        <v>187</v>
      </c>
      <c r="D103" s="76">
        <v>0</v>
      </c>
      <c r="E103" s="76">
        <f>SUM(E104:E107)</f>
        <v>0</v>
      </c>
      <c r="F103" s="105"/>
      <c r="G103" s="97">
        <f>SUM(G104:G107)</f>
        <v>0</v>
      </c>
      <c r="H103" s="77">
        <f t="shared" ref="H103:AH103" si="46">SUM(H104:H107)</f>
        <v>0</v>
      </c>
      <c r="I103" s="77">
        <f t="shared" si="46"/>
        <v>0</v>
      </c>
      <c r="J103" s="77">
        <f t="shared" si="46"/>
        <v>0</v>
      </c>
      <c r="K103" s="77">
        <f t="shared" si="46"/>
        <v>0</v>
      </c>
      <c r="L103" s="77">
        <f t="shared" si="46"/>
        <v>0</v>
      </c>
      <c r="M103" s="77">
        <f t="shared" si="46"/>
        <v>0</v>
      </c>
      <c r="N103" s="77">
        <f t="shared" si="46"/>
        <v>0</v>
      </c>
      <c r="O103" s="77">
        <f t="shared" si="46"/>
        <v>0</v>
      </c>
      <c r="P103" s="77">
        <f t="shared" si="46"/>
        <v>0</v>
      </c>
      <c r="Q103" s="77">
        <f t="shared" si="46"/>
        <v>0</v>
      </c>
      <c r="R103" s="77">
        <f t="shared" si="46"/>
        <v>0</v>
      </c>
      <c r="S103" s="77">
        <f t="shared" si="46"/>
        <v>0</v>
      </c>
      <c r="T103" s="77">
        <f t="shared" si="46"/>
        <v>0</v>
      </c>
      <c r="U103" s="77">
        <f t="shared" si="46"/>
        <v>0</v>
      </c>
      <c r="V103" s="77">
        <f t="shared" si="46"/>
        <v>0</v>
      </c>
      <c r="W103" s="77">
        <f t="shared" si="46"/>
        <v>0</v>
      </c>
      <c r="X103" s="77">
        <f t="shared" si="46"/>
        <v>0</v>
      </c>
      <c r="Y103" s="77">
        <f t="shared" si="46"/>
        <v>0</v>
      </c>
      <c r="Z103" s="77">
        <f t="shared" si="46"/>
        <v>0</v>
      </c>
      <c r="AA103" s="77">
        <f t="shared" si="46"/>
        <v>0</v>
      </c>
      <c r="AB103" s="77">
        <f t="shared" si="46"/>
        <v>0</v>
      </c>
      <c r="AC103" s="77">
        <f t="shared" si="46"/>
        <v>0</v>
      </c>
      <c r="AD103" s="77">
        <f t="shared" si="46"/>
        <v>0</v>
      </c>
      <c r="AE103" s="77">
        <f t="shared" si="46"/>
        <v>0</v>
      </c>
      <c r="AF103" s="77">
        <f t="shared" si="46"/>
        <v>0</v>
      </c>
      <c r="AG103" s="77">
        <f t="shared" si="46"/>
        <v>0</v>
      </c>
      <c r="AH103" s="77">
        <f t="shared" si="46"/>
        <v>0</v>
      </c>
      <c r="AI103" s="77">
        <f t="shared" ref="AI103:AS103" si="47">SUM(AI104:AI107)</f>
        <v>0</v>
      </c>
      <c r="AJ103" s="77">
        <f t="shared" si="47"/>
        <v>0</v>
      </c>
      <c r="AK103" s="77">
        <f t="shared" si="47"/>
        <v>0</v>
      </c>
      <c r="AL103" s="77">
        <f t="shared" si="47"/>
        <v>0</v>
      </c>
      <c r="AM103" s="77">
        <f t="shared" si="47"/>
        <v>0</v>
      </c>
      <c r="AN103" s="77">
        <f t="shared" si="47"/>
        <v>0</v>
      </c>
      <c r="AO103" s="77">
        <f t="shared" si="47"/>
        <v>0</v>
      </c>
      <c r="AP103" s="77">
        <f t="shared" si="47"/>
        <v>0</v>
      </c>
      <c r="AQ103" s="77">
        <f t="shared" si="47"/>
        <v>0</v>
      </c>
      <c r="AR103" s="77">
        <f t="shared" si="47"/>
        <v>0</v>
      </c>
      <c r="AS103" s="77">
        <f t="shared" si="47"/>
        <v>0</v>
      </c>
      <c r="AT103" s="192">
        <f t="shared" si="36"/>
        <v>0</v>
      </c>
    </row>
    <row r="104" spans="2:46" ht="0.2" customHeight="1" x14ac:dyDescent="0.2">
      <c r="B104" s="106" t="s">
        <v>188</v>
      </c>
      <c r="C104" s="72" t="s">
        <v>189</v>
      </c>
      <c r="D104" s="73">
        <v>0</v>
      </c>
      <c r="E104" s="73">
        <f>SUM(G104:AS104)</f>
        <v>0</v>
      </c>
      <c r="F104" s="105"/>
      <c r="G104" s="96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0</v>
      </c>
      <c r="V104" s="74">
        <v>0</v>
      </c>
      <c r="W104" s="74">
        <v>0</v>
      </c>
      <c r="X104" s="74">
        <v>0</v>
      </c>
      <c r="Y104" s="74">
        <v>0</v>
      </c>
      <c r="Z104" s="74">
        <v>0</v>
      </c>
      <c r="AA104" s="74">
        <v>0</v>
      </c>
      <c r="AB104" s="74">
        <v>0</v>
      </c>
      <c r="AC104" s="74">
        <v>0</v>
      </c>
      <c r="AD104" s="74">
        <v>0</v>
      </c>
      <c r="AE104" s="74">
        <v>0</v>
      </c>
      <c r="AF104" s="74">
        <v>0</v>
      </c>
      <c r="AG104" s="74">
        <v>0</v>
      </c>
      <c r="AH104" s="74">
        <v>0</v>
      </c>
      <c r="AI104" s="74">
        <v>0</v>
      </c>
      <c r="AJ104" s="74">
        <v>0</v>
      </c>
      <c r="AK104" s="74">
        <v>0</v>
      </c>
      <c r="AL104" s="74">
        <v>0</v>
      </c>
      <c r="AM104" s="74">
        <v>0</v>
      </c>
      <c r="AN104" s="74">
        <v>0</v>
      </c>
      <c r="AO104" s="74">
        <v>0</v>
      </c>
      <c r="AP104" s="74">
        <v>0</v>
      </c>
      <c r="AQ104" s="74">
        <v>0</v>
      </c>
      <c r="AR104" s="74">
        <v>0</v>
      </c>
      <c r="AS104" s="74">
        <v>0</v>
      </c>
      <c r="AT104" s="192">
        <f t="shared" si="36"/>
        <v>0</v>
      </c>
    </row>
    <row r="105" spans="2:46" ht="0.2" customHeight="1" x14ac:dyDescent="0.2">
      <c r="B105" s="106" t="s">
        <v>190</v>
      </c>
      <c r="C105" s="72" t="s">
        <v>191</v>
      </c>
      <c r="D105" s="73">
        <v>0</v>
      </c>
      <c r="E105" s="73">
        <f>SUM(G105:AS105)</f>
        <v>0</v>
      </c>
      <c r="F105" s="105"/>
      <c r="G105" s="96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0</v>
      </c>
      <c r="V105" s="74">
        <v>0</v>
      </c>
      <c r="W105" s="74">
        <v>0</v>
      </c>
      <c r="X105" s="74">
        <v>0</v>
      </c>
      <c r="Y105" s="74">
        <v>0</v>
      </c>
      <c r="Z105" s="74">
        <v>0</v>
      </c>
      <c r="AA105" s="74">
        <v>0</v>
      </c>
      <c r="AB105" s="74">
        <v>0</v>
      </c>
      <c r="AC105" s="74">
        <v>0</v>
      </c>
      <c r="AD105" s="74">
        <v>0</v>
      </c>
      <c r="AE105" s="74">
        <v>0</v>
      </c>
      <c r="AF105" s="74">
        <v>0</v>
      </c>
      <c r="AG105" s="74">
        <v>0</v>
      </c>
      <c r="AH105" s="74">
        <v>0</v>
      </c>
      <c r="AI105" s="74">
        <v>0</v>
      </c>
      <c r="AJ105" s="74">
        <v>0</v>
      </c>
      <c r="AK105" s="74">
        <v>0</v>
      </c>
      <c r="AL105" s="74">
        <v>0</v>
      </c>
      <c r="AM105" s="74">
        <v>0</v>
      </c>
      <c r="AN105" s="74">
        <v>0</v>
      </c>
      <c r="AO105" s="74">
        <v>0</v>
      </c>
      <c r="AP105" s="74">
        <v>0</v>
      </c>
      <c r="AQ105" s="74">
        <v>0</v>
      </c>
      <c r="AR105" s="74">
        <v>0</v>
      </c>
      <c r="AS105" s="74">
        <v>0</v>
      </c>
      <c r="AT105" s="192">
        <f t="shared" si="36"/>
        <v>0</v>
      </c>
    </row>
    <row r="106" spans="2:46" ht="0.2" customHeight="1" x14ac:dyDescent="0.2">
      <c r="B106" s="106" t="s">
        <v>192</v>
      </c>
      <c r="C106" s="72" t="s">
        <v>193</v>
      </c>
      <c r="D106" s="73">
        <v>0</v>
      </c>
      <c r="E106" s="73">
        <f>SUM(G106:AS106)</f>
        <v>0</v>
      </c>
      <c r="F106" s="105"/>
      <c r="G106" s="96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4">
        <v>0</v>
      </c>
      <c r="V106" s="74">
        <v>0</v>
      </c>
      <c r="W106" s="74">
        <v>0</v>
      </c>
      <c r="X106" s="74">
        <v>0</v>
      </c>
      <c r="Y106" s="74">
        <v>0</v>
      </c>
      <c r="Z106" s="74">
        <v>0</v>
      </c>
      <c r="AA106" s="74">
        <v>0</v>
      </c>
      <c r="AB106" s="74">
        <v>0</v>
      </c>
      <c r="AC106" s="74">
        <v>0</v>
      </c>
      <c r="AD106" s="74">
        <v>0</v>
      </c>
      <c r="AE106" s="74">
        <v>0</v>
      </c>
      <c r="AF106" s="74">
        <v>0</v>
      </c>
      <c r="AG106" s="74">
        <v>0</v>
      </c>
      <c r="AH106" s="74">
        <v>0</v>
      </c>
      <c r="AI106" s="74">
        <v>0</v>
      </c>
      <c r="AJ106" s="74">
        <v>0</v>
      </c>
      <c r="AK106" s="74">
        <v>0</v>
      </c>
      <c r="AL106" s="74">
        <v>0</v>
      </c>
      <c r="AM106" s="74">
        <v>0</v>
      </c>
      <c r="AN106" s="74">
        <v>0</v>
      </c>
      <c r="AO106" s="74">
        <v>0</v>
      </c>
      <c r="AP106" s="74">
        <v>0</v>
      </c>
      <c r="AQ106" s="74">
        <v>0</v>
      </c>
      <c r="AR106" s="74">
        <v>0</v>
      </c>
      <c r="AS106" s="74">
        <v>0</v>
      </c>
      <c r="AT106" s="192">
        <f t="shared" si="36"/>
        <v>0</v>
      </c>
    </row>
    <row r="107" spans="2:46" ht="0.2" customHeight="1" x14ac:dyDescent="0.2">
      <c r="B107" s="106" t="s">
        <v>194</v>
      </c>
      <c r="C107" s="72" t="s">
        <v>195</v>
      </c>
      <c r="D107" s="73">
        <v>0</v>
      </c>
      <c r="E107" s="73">
        <f>SUM(G107:AS107)</f>
        <v>0</v>
      </c>
      <c r="F107" s="105"/>
      <c r="G107" s="96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0</v>
      </c>
      <c r="V107" s="74">
        <v>0</v>
      </c>
      <c r="W107" s="74">
        <v>0</v>
      </c>
      <c r="X107" s="74">
        <v>0</v>
      </c>
      <c r="Y107" s="74">
        <v>0</v>
      </c>
      <c r="Z107" s="74">
        <v>0</v>
      </c>
      <c r="AA107" s="74">
        <v>0</v>
      </c>
      <c r="AB107" s="74">
        <v>0</v>
      </c>
      <c r="AC107" s="74">
        <v>0</v>
      </c>
      <c r="AD107" s="74">
        <v>0</v>
      </c>
      <c r="AE107" s="74">
        <v>0</v>
      </c>
      <c r="AF107" s="74">
        <v>0</v>
      </c>
      <c r="AG107" s="74">
        <v>0</v>
      </c>
      <c r="AH107" s="74">
        <v>0</v>
      </c>
      <c r="AI107" s="74">
        <v>0</v>
      </c>
      <c r="AJ107" s="74">
        <v>0</v>
      </c>
      <c r="AK107" s="74">
        <v>0</v>
      </c>
      <c r="AL107" s="74">
        <v>0</v>
      </c>
      <c r="AM107" s="74">
        <v>0</v>
      </c>
      <c r="AN107" s="74">
        <v>0</v>
      </c>
      <c r="AO107" s="74">
        <v>0</v>
      </c>
      <c r="AP107" s="74">
        <v>0</v>
      </c>
      <c r="AQ107" s="74">
        <v>0</v>
      </c>
      <c r="AR107" s="74">
        <v>0</v>
      </c>
      <c r="AS107" s="74">
        <v>0</v>
      </c>
      <c r="AT107" s="192">
        <f t="shared" si="36"/>
        <v>0</v>
      </c>
    </row>
    <row r="108" spans="2:46" ht="15.95" customHeight="1" x14ac:dyDescent="0.2">
      <c r="B108" s="107" t="s">
        <v>196</v>
      </c>
      <c r="C108" s="75" t="s">
        <v>197</v>
      </c>
      <c r="D108" s="76">
        <v>0</v>
      </c>
      <c r="E108" s="76">
        <f>SUM(E109:E110)</f>
        <v>0</v>
      </c>
      <c r="F108" s="105"/>
      <c r="G108" s="97">
        <f>SUM(G109:G110)</f>
        <v>0</v>
      </c>
      <c r="H108" s="77">
        <f t="shared" ref="H108:AH108" si="48">SUM(H109:H110)</f>
        <v>0</v>
      </c>
      <c r="I108" s="77">
        <f t="shared" si="48"/>
        <v>0</v>
      </c>
      <c r="J108" s="77">
        <f t="shared" si="48"/>
        <v>0</v>
      </c>
      <c r="K108" s="77">
        <f t="shared" si="48"/>
        <v>0</v>
      </c>
      <c r="L108" s="77">
        <f t="shared" si="48"/>
        <v>0</v>
      </c>
      <c r="M108" s="77">
        <f t="shared" si="48"/>
        <v>0</v>
      </c>
      <c r="N108" s="77">
        <f t="shared" si="48"/>
        <v>0</v>
      </c>
      <c r="O108" s="77">
        <f t="shared" si="48"/>
        <v>0</v>
      </c>
      <c r="P108" s="77">
        <f t="shared" si="48"/>
        <v>0</v>
      </c>
      <c r="Q108" s="77">
        <f t="shared" si="48"/>
        <v>0</v>
      </c>
      <c r="R108" s="77">
        <f t="shared" si="48"/>
        <v>0</v>
      </c>
      <c r="S108" s="77">
        <f t="shared" si="48"/>
        <v>0</v>
      </c>
      <c r="T108" s="77">
        <f t="shared" si="48"/>
        <v>0</v>
      </c>
      <c r="U108" s="77">
        <f t="shared" si="48"/>
        <v>0</v>
      </c>
      <c r="V108" s="77">
        <f t="shared" si="48"/>
        <v>0</v>
      </c>
      <c r="W108" s="77">
        <f t="shared" si="48"/>
        <v>0</v>
      </c>
      <c r="X108" s="77">
        <f t="shared" si="48"/>
        <v>0</v>
      </c>
      <c r="Y108" s="77">
        <f t="shared" si="48"/>
        <v>0</v>
      </c>
      <c r="Z108" s="77">
        <f t="shared" si="48"/>
        <v>0</v>
      </c>
      <c r="AA108" s="77">
        <f t="shared" si="48"/>
        <v>0</v>
      </c>
      <c r="AB108" s="77">
        <f t="shared" si="48"/>
        <v>0</v>
      </c>
      <c r="AC108" s="77">
        <f t="shared" si="48"/>
        <v>0</v>
      </c>
      <c r="AD108" s="77">
        <f t="shared" si="48"/>
        <v>0</v>
      </c>
      <c r="AE108" s="77">
        <f t="shared" si="48"/>
        <v>0</v>
      </c>
      <c r="AF108" s="77">
        <f t="shared" si="48"/>
        <v>0</v>
      </c>
      <c r="AG108" s="77">
        <f t="shared" si="48"/>
        <v>0</v>
      </c>
      <c r="AH108" s="77">
        <f t="shared" si="48"/>
        <v>0</v>
      </c>
      <c r="AI108" s="77">
        <f t="shared" ref="AI108:AS108" si="49">SUM(AI109:AI110)</f>
        <v>0</v>
      </c>
      <c r="AJ108" s="77">
        <f t="shared" si="49"/>
        <v>0</v>
      </c>
      <c r="AK108" s="77">
        <f t="shared" si="49"/>
        <v>0</v>
      </c>
      <c r="AL108" s="77">
        <f t="shared" si="49"/>
        <v>0</v>
      </c>
      <c r="AM108" s="77">
        <f t="shared" si="49"/>
        <v>0</v>
      </c>
      <c r="AN108" s="77">
        <f t="shared" si="49"/>
        <v>0</v>
      </c>
      <c r="AO108" s="77">
        <f t="shared" si="49"/>
        <v>0</v>
      </c>
      <c r="AP108" s="77">
        <f t="shared" si="49"/>
        <v>0</v>
      </c>
      <c r="AQ108" s="77">
        <f t="shared" si="49"/>
        <v>0</v>
      </c>
      <c r="AR108" s="77">
        <f t="shared" si="49"/>
        <v>0</v>
      </c>
      <c r="AS108" s="77">
        <f t="shared" si="49"/>
        <v>0</v>
      </c>
      <c r="AT108" s="192">
        <f t="shared" si="36"/>
        <v>0</v>
      </c>
    </row>
    <row r="109" spans="2:46" ht="0.2" customHeight="1" x14ac:dyDescent="0.2">
      <c r="B109" s="106" t="s">
        <v>198</v>
      </c>
      <c r="C109" s="72" t="s">
        <v>199</v>
      </c>
      <c r="D109" s="73">
        <v>0</v>
      </c>
      <c r="E109" s="73">
        <f>SUM(G109:AS109)</f>
        <v>0</v>
      </c>
      <c r="F109" s="105"/>
      <c r="G109" s="96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0</v>
      </c>
      <c r="V109" s="74">
        <v>0</v>
      </c>
      <c r="W109" s="74">
        <v>0</v>
      </c>
      <c r="X109" s="74">
        <v>0</v>
      </c>
      <c r="Y109" s="74">
        <v>0</v>
      </c>
      <c r="Z109" s="74">
        <v>0</v>
      </c>
      <c r="AA109" s="74">
        <v>0</v>
      </c>
      <c r="AB109" s="74">
        <v>0</v>
      </c>
      <c r="AC109" s="74">
        <v>0</v>
      </c>
      <c r="AD109" s="74">
        <v>0</v>
      </c>
      <c r="AE109" s="74">
        <v>0</v>
      </c>
      <c r="AF109" s="74">
        <v>0</v>
      </c>
      <c r="AG109" s="74">
        <v>0</v>
      </c>
      <c r="AH109" s="74">
        <v>0</v>
      </c>
      <c r="AI109" s="74">
        <v>0</v>
      </c>
      <c r="AJ109" s="74">
        <v>0</v>
      </c>
      <c r="AK109" s="74">
        <v>0</v>
      </c>
      <c r="AL109" s="74">
        <v>0</v>
      </c>
      <c r="AM109" s="74">
        <v>0</v>
      </c>
      <c r="AN109" s="74">
        <v>0</v>
      </c>
      <c r="AO109" s="74">
        <v>0</v>
      </c>
      <c r="AP109" s="74">
        <v>0</v>
      </c>
      <c r="AQ109" s="74">
        <v>0</v>
      </c>
      <c r="AR109" s="74">
        <v>0</v>
      </c>
      <c r="AS109" s="74">
        <v>0</v>
      </c>
      <c r="AT109" s="192">
        <f t="shared" si="36"/>
        <v>0</v>
      </c>
    </row>
    <row r="110" spans="2:46" ht="0.2" customHeight="1" x14ac:dyDescent="0.2">
      <c r="B110" s="106" t="s">
        <v>200</v>
      </c>
      <c r="C110" s="72" t="s">
        <v>201</v>
      </c>
      <c r="D110" s="73">
        <v>0</v>
      </c>
      <c r="E110" s="73">
        <f>SUM(G110:AS110)</f>
        <v>0</v>
      </c>
      <c r="F110" s="105"/>
      <c r="G110" s="96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74">
        <v>0</v>
      </c>
      <c r="V110" s="74">
        <v>0</v>
      </c>
      <c r="W110" s="74">
        <v>0</v>
      </c>
      <c r="X110" s="74">
        <v>0</v>
      </c>
      <c r="Y110" s="74">
        <v>0</v>
      </c>
      <c r="Z110" s="74">
        <v>0</v>
      </c>
      <c r="AA110" s="74">
        <v>0</v>
      </c>
      <c r="AB110" s="74">
        <v>0</v>
      </c>
      <c r="AC110" s="74">
        <v>0</v>
      </c>
      <c r="AD110" s="74">
        <v>0</v>
      </c>
      <c r="AE110" s="74">
        <v>0</v>
      </c>
      <c r="AF110" s="74">
        <v>0</v>
      </c>
      <c r="AG110" s="74">
        <v>0</v>
      </c>
      <c r="AH110" s="74">
        <v>0</v>
      </c>
      <c r="AI110" s="74">
        <v>0</v>
      </c>
      <c r="AJ110" s="74">
        <v>0</v>
      </c>
      <c r="AK110" s="74">
        <v>0</v>
      </c>
      <c r="AL110" s="74">
        <v>0</v>
      </c>
      <c r="AM110" s="74">
        <v>0</v>
      </c>
      <c r="AN110" s="74">
        <v>0</v>
      </c>
      <c r="AO110" s="74">
        <v>0</v>
      </c>
      <c r="AP110" s="74">
        <v>0</v>
      </c>
      <c r="AQ110" s="74">
        <v>0</v>
      </c>
      <c r="AR110" s="74">
        <v>0</v>
      </c>
      <c r="AS110" s="74">
        <v>0</v>
      </c>
      <c r="AT110" s="192">
        <f t="shared" si="36"/>
        <v>0</v>
      </c>
    </row>
    <row r="111" spans="2:46" ht="15.95" customHeight="1" x14ac:dyDescent="0.2">
      <c r="B111" s="107" t="s">
        <v>202</v>
      </c>
      <c r="C111" s="75" t="s">
        <v>203</v>
      </c>
      <c r="D111" s="76">
        <v>3500000</v>
      </c>
      <c r="E111" s="76">
        <f>SUM(E112:E130)</f>
        <v>3500000</v>
      </c>
      <c r="F111" s="105"/>
      <c r="G111" s="97">
        <f>SUM(G112:G130)</f>
        <v>0</v>
      </c>
      <c r="H111" s="77">
        <f t="shared" ref="H111:AH111" si="50">SUM(H112:H130)</f>
        <v>0</v>
      </c>
      <c r="I111" s="77">
        <f t="shared" si="50"/>
        <v>0</v>
      </c>
      <c r="J111" s="77">
        <f t="shared" si="50"/>
        <v>0</v>
      </c>
      <c r="K111" s="77">
        <f t="shared" si="50"/>
        <v>0</v>
      </c>
      <c r="L111" s="77">
        <f t="shared" si="50"/>
        <v>0</v>
      </c>
      <c r="M111" s="77">
        <f t="shared" si="50"/>
        <v>0</v>
      </c>
      <c r="N111" s="77">
        <f t="shared" si="50"/>
        <v>0</v>
      </c>
      <c r="O111" s="77">
        <f t="shared" si="50"/>
        <v>0</v>
      </c>
      <c r="P111" s="77">
        <f t="shared" si="50"/>
        <v>0</v>
      </c>
      <c r="Q111" s="77">
        <f t="shared" si="50"/>
        <v>0</v>
      </c>
      <c r="R111" s="77">
        <f t="shared" si="50"/>
        <v>0</v>
      </c>
      <c r="S111" s="77">
        <f t="shared" si="50"/>
        <v>0</v>
      </c>
      <c r="T111" s="77">
        <f t="shared" si="50"/>
        <v>0</v>
      </c>
      <c r="U111" s="77">
        <f t="shared" si="50"/>
        <v>0</v>
      </c>
      <c r="V111" s="77">
        <f t="shared" si="50"/>
        <v>0</v>
      </c>
      <c r="W111" s="77">
        <f t="shared" si="50"/>
        <v>0</v>
      </c>
      <c r="X111" s="77">
        <f t="shared" si="50"/>
        <v>0</v>
      </c>
      <c r="Y111" s="77">
        <f t="shared" si="50"/>
        <v>0</v>
      </c>
      <c r="Z111" s="77">
        <f t="shared" si="50"/>
        <v>0</v>
      </c>
      <c r="AA111" s="77">
        <f t="shared" si="50"/>
        <v>0</v>
      </c>
      <c r="AB111" s="77">
        <f t="shared" si="50"/>
        <v>0</v>
      </c>
      <c r="AC111" s="77">
        <f t="shared" si="50"/>
        <v>0</v>
      </c>
      <c r="AD111" s="77">
        <f t="shared" si="50"/>
        <v>0</v>
      </c>
      <c r="AE111" s="77">
        <f t="shared" si="50"/>
        <v>0</v>
      </c>
      <c r="AF111" s="77">
        <f t="shared" si="50"/>
        <v>0</v>
      </c>
      <c r="AG111" s="77">
        <f t="shared" si="50"/>
        <v>0</v>
      </c>
      <c r="AH111" s="77">
        <f t="shared" si="50"/>
        <v>0</v>
      </c>
      <c r="AI111" s="77">
        <f t="shared" ref="AI111:AS111" si="51">SUM(AI112:AI130)</f>
        <v>0</v>
      </c>
      <c r="AJ111" s="77">
        <f t="shared" si="51"/>
        <v>0</v>
      </c>
      <c r="AK111" s="77">
        <f t="shared" si="51"/>
        <v>0</v>
      </c>
      <c r="AL111" s="77">
        <f t="shared" si="51"/>
        <v>3500000</v>
      </c>
      <c r="AM111" s="77">
        <f t="shared" si="51"/>
        <v>0</v>
      </c>
      <c r="AN111" s="77">
        <f t="shared" si="51"/>
        <v>0</v>
      </c>
      <c r="AO111" s="77">
        <f t="shared" si="51"/>
        <v>0</v>
      </c>
      <c r="AP111" s="77">
        <f t="shared" si="51"/>
        <v>0</v>
      </c>
      <c r="AQ111" s="77">
        <f t="shared" si="51"/>
        <v>0</v>
      </c>
      <c r="AR111" s="77">
        <f t="shared" si="51"/>
        <v>0</v>
      </c>
      <c r="AS111" s="77">
        <f t="shared" si="51"/>
        <v>0</v>
      </c>
      <c r="AT111" s="192">
        <f t="shared" si="36"/>
        <v>3500000</v>
      </c>
    </row>
    <row r="112" spans="2:46" ht="0.2" customHeight="1" x14ac:dyDescent="0.2">
      <c r="B112" s="106" t="s">
        <v>204</v>
      </c>
      <c r="C112" s="72" t="s">
        <v>205</v>
      </c>
      <c r="D112" s="73">
        <v>0</v>
      </c>
      <c r="E112" s="73">
        <f t="shared" ref="E112:E129" si="52">SUM(G112:AS112)</f>
        <v>0</v>
      </c>
      <c r="F112" s="105"/>
      <c r="G112" s="96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74">
        <v>0</v>
      </c>
      <c r="V112" s="74">
        <v>0</v>
      </c>
      <c r="W112" s="74">
        <v>0</v>
      </c>
      <c r="X112" s="74">
        <v>0</v>
      </c>
      <c r="Y112" s="74">
        <v>0</v>
      </c>
      <c r="Z112" s="74">
        <v>0</v>
      </c>
      <c r="AA112" s="74">
        <v>0</v>
      </c>
      <c r="AB112" s="74">
        <v>0</v>
      </c>
      <c r="AC112" s="74">
        <v>0</v>
      </c>
      <c r="AD112" s="74">
        <v>0</v>
      </c>
      <c r="AE112" s="74">
        <v>0</v>
      </c>
      <c r="AF112" s="74">
        <v>0</v>
      </c>
      <c r="AG112" s="74">
        <v>0</v>
      </c>
      <c r="AH112" s="74">
        <v>0</v>
      </c>
      <c r="AI112" s="74">
        <v>0</v>
      </c>
      <c r="AJ112" s="74">
        <v>0</v>
      </c>
      <c r="AK112" s="74">
        <v>0</v>
      </c>
      <c r="AL112" s="74">
        <v>0</v>
      </c>
      <c r="AM112" s="74">
        <v>0</v>
      </c>
      <c r="AN112" s="74">
        <v>0</v>
      </c>
      <c r="AO112" s="74">
        <v>0</v>
      </c>
      <c r="AP112" s="74">
        <v>0</v>
      </c>
      <c r="AQ112" s="74">
        <v>0</v>
      </c>
      <c r="AR112" s="74">
        <v>0</v>
      </c>
      <c r="AS112" s="74">
        <v>0</v>
      </c>
      <c r="AT112" s="192">
        <f t="shared" si="36"/>
        <v>0</v>
      </c>
    </row>
    <row r="113" spans="2:46" ht="0.2" customHeight="1" x14ac:dyDescent="0.2">
      <c r="B113" s="106" t="s">
        <v>206</v>
      </c>
      <c r="C113" s="72" t="s">
        <v>207</v>
      </c>
      <c r="D113" s="73">
        <v>0</v>
      </c>
      <c r="E113" s="73">
        <f t="shared" si="52"/>
        <v>0</v>
      </c>
      <c r="F113" s="105"/>
      <c r="G113" s="96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74">
        <v>0</v>
      </c>
      <c r="V113" s="74">
        <v>0</v>
      </c>
      <c r="W113" s="74">
        <v>0</v>
      </c>
      <c r="X113" s="74">
        <v>0</v>
      </c>
      <c r="Y113" s="74">
        <v>0</v>
      </c>
      <c r="Z113" s="74">
        <v>0</v>
      </c>
      <c r="AA113" s="74">
        <v>0</v>
      </c>
      <c r="AB113" s="74">
        <v>0</v>
      </c>
      <c r="AC113" s="74">
        <v>0</v>
      </c>
      <c r="AD113" s="74">
        <v>0</v>
      </c>
      <c r="AE113" s="74">
        <v>0</v>
      </c>
      <c r="AF113" s="74">
        <v>0</v>
      </c>
      <c r="AG113" s="74">
        <v>0</v>
      </c>
      <c r="AH113" s="74">
        <v>0</v>
      </c>
      <c r="AI113" s="74">
        <v>0</v>
      </c>
      <c r="AJ113" s="74">
        <v>0</v>
      </c>
      <c r="AK113" s="74">
        <v>0</v>
      </c>
      <c r="AL113" s="74">
        <v>0</v>
      </c>
      <c r="AM113" s="74">
        <v>0</v>
      </c>
      <c r="AN113" s="74">
        <v>0</v>
      </c>
      <c r="AO113" s="74">
        <v>0</v>
      </c>
      <c r="AP113" s="74">
        <v>0</v>
      </c>
      <c r="AQ113" s="74">
        <v>0</v>
      </c>
      <c r="AR113" s="74">
        <v>0</v>
      </c>
      <c r="AS113" s="74">
        <v>0</v>
      </c>
      <c r="AT113" s="192">
        <f t="shared" si="36"/>
        <v>0</v>
      </c>
    </row>
    <row r="114" spans="2:46" ht="0.2" customHeight="1" x14ac:dyDescent="0.2">
      <c r="B114" s="106" t="s">
        <v>208</v>
      </c>
      <c r="C114" s="72" t="s">
        <v>209</v>
      </c>
      <c r="D114" s="73">
        <v>0</v>
      </c>
      <c r="E114" s="73">
        <f t="shared" si="52"/>
        <v>0</v>
      </c>
      <c r="F114" s="105"/>
      <c r="G114" s="96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4">
        <v>0</v>
      </c>
      <c r="V114" s="74">
        <v>0</v>
      </c>
      <c r="W114" s="74">
        <v>0</v>
      </c>
      <c r="X114" s="74">
        <v>0</v>
      </c>
      <c r="Y114" s="74">
        <v>0</v>
      </c>
      <c r="Z114" s="74">
        <v>0</v>
      </c>
      <c r="AA114" s="74">
        <v>0</v>
      </c>
      <c r="AB114" s="74">
        <v>0</v>
      </c>
      <c r="AC114" s="74">
        <v>0</v>
      </c>
      <c r="AD114" s="74">
        <v>0</v>
      </c>
      <c r="AE114" s="74">
        <v>0</v>
      </c>
      <c r="AF114" s="74">
        <v>0</v>
      </c>
      <c r="AG114" s="74">
        <v>0</v>
      </c>
      <c r="AH114" s="74">
        <v>0</v>
      </c>
      <c r="AI114" s="74">
        <v>0</v>
      </c>
      <c r="AJ114" s="74">
        <v>0</v>
      </c>
      <c r="AK114" s="74">
        <v>0</v>
      </c>
      <c r="AL114" s="74">
        <v>0</v>
      </c>
      <c r="AM114" s="74">
        <v>0</v>
      </c>
      <c r="AN114" s="74">
        <v>0</v>
      </c>
      <c r="AO114" s="74">
        <v>0</v>
      </c>
      <c r="AP114" s="74">
        <v>0</v>
      </c>
      <c r="AQ114" s="74">
        <v>0</v>
      </c>
      <c r="AR114" s="74">
        <v>0</v>
      </c>
      <c r="AS114" s="74">
        <v>0</v>
      </c>
      <c r="AT114" s="192">
        <f t="shared" si="36"/>
        <v>0</v>
      </c>
    </row>
    <row r="115" spans="2:46" ht="0.2" customHeight="1" x14ac:dyDescent="0.2">
      <c r="B115" s="106" t="s">
        <v>210</v>
      </c>
      <c r="C115" s="72" t="s">
        <v>211</v>
      </c>
      <c r="D115" s="73">
        <v>0</v>
      </c>
      <c r="E115" s="73">
        <f t="shared" si="52"/>
        <v>0</v>
      </c>
      <c r="F115" s="105"/>
      <c r="G115" s="96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74">
        <v>0</v>
      </c>
      <c r="V115" s="74">
        <v>0</v>
      </c>
      <c r="W115" s="74">
        <v>0</v>
      </c>
      <c r="X115" s="74">
        <v>0</v>
      </c>
      <c r="Y115" s="74">
        <v>0</v>
      </c>
      <c r="Z115" s="74">
        <v>0</v>
      </c>
      <c r="AA115" s="74">
        <v>0</v>
      </c>
      <c r="AB115" s="74">
        <v>0</v>
      </c>
      <c r="AC115" s="74">
        <v>0</v>
      </c>
      <c r="AD115" s="74">
        <v>0</v>
      </c>
      <c r="AE115" s="74">
        <v>0</v>
      </c>
      <c r="AF115" s="74">
        <v>0</v>
      </c>
      <c r="AG115" s="74">
        <v>0</v>
      </c>
      <c r="AH115" s="74">
        <v>0</v>
      </c>
      <c r="AI115" s="74">
        <v>0</v>
      </c>
      <c r="AJ115" s="74">
        <v>0</v>
      </c>
      <c r="AK115" s="74">
        <v>0</v>
      </c>
      <c r="AL115" s="74">
        <v>0</v>
      </c>
      <c r="AM115" s="74">
        <v>0</v>
      </c>
      <c r="AN115" s="74">
        <v>0</v>
      </c>
      <c r="AO115" s="74">
        <v>0</v>
      </c>
      <c r="AP115" s="74">
        <v>0</v>
      </c>
      <c r="AQ115" s="74">
        <v>0</v>
      </c>
      <c r="AR115" s="74">
        <v>0</v>
      </c>
      <c r="AS115" s="74">
        <v>0</v>
      </c>
      <c r="AT115" s="192">
        <f t="shared" si="36"/>
        <v>0</v>
      </c>
    </row>
    <row r="116" spans="2:46" ht="0.2" customHeight="1" x14ac:dyDescent="0.2">
      <c r="B116" s="106" t="s">
        <v>212</v>
      </c>
      <c r="C116" s="72" t="s">
        <v>213</v>
      </c>
      <c r="D116" s="73">
        <v>0</v>
      </c>
      <c r="E116" s="73">
        <f t="shared" si="52"/>
        <v>0</v>
      </c>
      <c r="F116" s="105"/>
      <c r="G116" s="96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0</v>
      </c>
      <c r="U116" s="74">
        <v>0</v>
      </c>
      <c r="V116" s="74">
        <v>0</v>
      </c>
      <c r="W116" s="74">
        <v>0</v>
      </c>
      <c r="X116" s="74">
        <v>0</v>
      </c>
      <c r="Y116" s="74">
        <v>0</v>
      </c>
      <c r="Z116" s="74">
        <v>0</v>
      </c>
      <c r="AA116" s="74">
        <v>0</v>
      </c>
      <c r="AB116" s="74">
        <v>0</v>
      </c>
      <c r="AC116" s="74">
        <v>0</v>
      </c>
      <c r="AD116" s="74">
        <v>0</v>
      </c>
      <c r="AE116" s="74">
        <v>0</v>
      </c>
      <c r="AF116" s="74">
        <v>0</v>
      </c>
      <c r="AG116" s="74">
        <v>0</v>
      </c>
      <c r="AH116" s="74">
        <v>0</v>
      </c>
      <c r="AI116" s="74">
        <v>0</v>
      </c>
      <c r="AJ116" s="74">
        <v>0</v>
      </c>
      <c r="AK116" s="74">
        <v>0</v>
      </c>
      <c r="AL116" s="74">
        <v>0</v>
      </c>
      <c r="AM116" s="74">
        <v>0</v>
      </c>
      <c r="AN116" s="74">
        <v>0</v>
      </c>
      <c r="AO116" s="74">
        <v>0</v>
      </c>
      <c r="AP116" s="74">
        <v>0</v>
      </c>
      <c r="AQ116" s="74">
        <v>0</v>
      </c>
      <c r="AR116" s="74">
        <v>0</v>
      </c>
      <c r="AS116" s="74">
        <v>0</v>
      </c>
      <c r="AT116" s="192">
        <f t="shared" si="36"/>
        <v>0</v>
      </c>
    </row>
    <row r="117" spans="2:46" ht="0.2" customHeight="1" x14ac:dyDescent="0.2">
      <c r="B117" s="106" t="s">
        <v>214</v>
      </c>
      <c r="C117" s="72" t="s">
        <v>215</v>
      </c>
      <c r="D117" s="73">
        <v>0</v>
      </c>
      <c r="E117" s="73">
        <f t="shared" si="52"/>
        <v>0</v>
      </c>
      <c r="F117" s="105"/>
      <c r="G117" s="96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0</v>
      </c>
      <c r="Y117" s="74">
        <v>0</v>
      </c>
      <c r="Z117" s="74">
        <v>0</v>
      </c>
      <c r="AA117" s="74">
        <v>0</v>
      </c>
      <c r="AB117" s="74">
        <v>0</v>
      </c>
      <c r="AC117" s="74">
        <v>0</v>
      </c>
      <c r="AD117" s="74">
        <v>0</v>
      </c>
      <c r="AE117" s="74">
        <v>0</v>
      </c>
      <c r="AF117" s="74">
        <v>0</v>
      </c>
      <c r="AG117" s="74">
        <v>0</v>
      </c>
      <c r="AH117" s="74">
        <v>0</v>
      </c>
      <c r="AI117" s="74">
        <v>0</v>
      </c>
      <c r="AJ117" s="74">
        <v>0</v>
      </c>
      <c r="AK117" s="74">
        <v>0</v>
      </c>
      <c r="AL117" s="74">
        <v>0</v>
      </c>
      <c r="AM117" s="74">
        <v>0</v>
      </c>
      <c r="AN117" s="74">
        <v>0</v>
      </c>
      <c r="AO117" s="74">
        <v>0</v>
      </c>
      <c r="AP117" s="74">
        <v>0</v>
      </c>
      <c r="AQ117" s="74">
        <v>0</v>
      </c>
      <c r="AR117" s="74">
        <v>0</v>
      </c>
      <c r="AS117" s="74">
        <v>0</v>
      </c>
      <c r="AT117" s="192">
        <f t="shared" si="36"/>
        <v>0</v>
      </c>
    </row>
    <row r="118" spans="2:46" ht="0.2" customHeight="1" x14ac:dyDescent="0.2">
      <c r="B118" s="106" t="s">
        <v>216</v>
      </c>
      <c r="C118" s="72" t="s">
        <v>217</v>
      </c>
      <c r="D118" s="73">
        <v>0</v>
      </c>
      <c r="E118" s="73">
        <f t="shared" si="52"/>
        <v>0</v>
      </c>
      <c r="F118" s="105"/>
      <c r="G118" s="96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74">
        <v>0</v>
      </c>
      <c r="AE118" s="74">
        <v>0</v>
      </c>
      <c r="AF118" s="74">
        <v>0</v>
      </c>
      <c r="AG118" s="74">
        <v>0</v>
      </c>
      <c r="AH118" s="74">
        <v>0</v>
      </c>
      <c r="AI118" s="74">
        <v>0</v>
      </c>
      <c r="AJ118" s="74">
        <v>0</v>
      </c>
      <c r="AK118" s="74">
        <v>0</v>
      </c>
      <c r="AL118" s="74">
        <v>0</v>
      </c>
      <c r="AM118" s="74">
        <v>0</v>
      </c>
      <c r="AN118" s="74">
        <v>0</v>
      </c>
      <c r="AO118" s="74">
        <v>0</v>
      </c>
      <c r="AP118" s="74">
        <v>0</v>
      </c>
      <c r="AQ118" s="74">
        <v>0</v>
      </c>
      <c r="AR118" s="74">
        <v>0</v>
      </c>
      <c r="AS118" s="74">
        <v>0</v>
      </c>
      <c r="AT118" s="192">
        <f t="shared" si="36"/>
        <v>0</v>
      </c>
    </row>
    <row r="119" spans="2:46" ht="0.2" customHeight="1" x14ac:dyDescent="0.2">
      <c r="B119" s="106" t="s">
        <v>218</v>
      </c>
      <c r="C119" s="72" t="s">
        <v>219</v>
      </c>
      <c r="D119" s="73">
        <v>0</v>
      </c>
      <c r="E119" s="73">
        <f t="shared" si="52"/>
        <v>0</v>
      </c>
      <c r="F119" s="105"/>
      <c r="G119" s="96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4">
        <v>0</v>
      </c>
      <c r="V119" s="74">
        <v>0</v>
      </c>
      <c r="W119" s="74">
        <v>0</v>
      </c>
      <c r="X119" s="74">
        <v>0</v>
      </c>
      <c r="Y119" s="74">
        <v>0</v>
      </c>
      <c r="Z119" s="74">
        <v>0</v>
      </c>
      <c r="AA119" s="74">
        <v>0</v>
      </c>
      <c r="AB119" s="74">
        <v>0</v>
      </c>
      <c r="AC119" s="74">
        <v>0</v>
      </c>
      <c r="AD119" s="74">
        <v>0</v>
      </c>
      <c r="AE119" s="74">
        <v>0</v>
      </c>
      <c r="AF119" s="74">
        <v>0</v>
      </c>
      <c r="AG119" s="74">
        <v>0</v>
      </c>
      <c r="AH119" s="74">
        <v>0</v>
      </c>
      <c r="AI119" s="74">
        <v>0</v>
      </c>
      <c r="AJ119" s="74">
        <v>0</v>
      </c>
      <c r="AK119" s="74">
        <v>0</v>
      </c>
      <c r="AL119" s="74">
        <v>0</v>
      </c>
      <c r="AM119" s="74">
        <v>0</v>
      </c>
      <c r="AN119" s="74">
        <v>0</v>
      </c>
      <c r="AO119" s="74">
        <v>0</v>
      </c>
      <c r="AP119" s="74">
        <v>0</v>
      </c>
      <c r="AQ119" s="74">
        <v>0</v>
      </c>
      <c r="AR119" s="74">
        <v>0</v>
      </c>
      <c r="AS119" s="74">
        <v>0</v>
      </c>
      <c r="AT119" s="192">
        <f t="shared" si="36"/>
        <v>0</v>
      </c>
    </row>
    <row r="120" spans="2:46" ht="0.2" customHeight="1" x14ac:dyDescent="0.2">
      <c r="B120" s="106" t="s">
        <v>220</v>
      </c>
      <c r="C120" s="72" t="s">
        <v>221</v>
      </c>
      <c r="D120" s="73">
        <v>0</v>
      </c>
      <c r="E120" s="73">
        <f t="shared" si="52"/>
        <v>0</v>
      </c>
      <c r="F120" s="105"/>
      <c r="G120" s="96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4">
        <v>0</v>
      </c>
      <c r="V120" s="74">
        <v>0</v>
      </c>
      <c r="W120" s="74">
        <v>0</v>
      </c>
      <c r="X120" s="74">
        <v>0</v>
      </c>
      <c r="Y120" s="74">
        <v>0</v>
      </c>
      <c r="Z120" s="74">
        <v>0</v>
      </c>
      <c r="AA120" s="74">
        <v>0</v>
      </c>
      <c r="AB120" s="74">
        <v>0</v>
      </c>
      <c r="AC120" s="74">
        <v>0</v>
      </c>
      <c r="AD120" s="74">
        <v>0</v>
      </c>
      <c r="AE120" s="74">
        <v>0</v>
      </c>
      <c r="AF120" s="74">
        <v>0</v>
      </c>
      <c r="AG120" s="74">
        <v>0</v>
      </c>
      <c r="AH120" s="74">
        <v>0</v>
      </c>
      <c r="AI120" s="74">
        <v>0</v>
      </c>
      <c r="AJ120" s="74">
        <v>0</v>
      </c>
      <c r="AK120" s="74">
        <v>0</v>
      </c>
      <c r="AL120" s="74">
        <v>0</v>
      </c>
      <c r="AM120" s="74">
        <v>0</v>
      </c>
      <c r="AN120" s="74">
        <v>0</v>
      </c>
      <c r="AO120" s="74">
        <v>0</v>
      </c>
      <c r="AP120" s="74">
        <v>0</v>
      </c>
      <c r="AQ120" s="74">
        <v>0</v>
      </c>
      <c r="AR120" s="74">
        <v>0</v>
      </c>
      <c r="AS120" s="74">
        <v>0</v>
      </c>
      <c r="AT120" s="192">
        <f t="shared" si="36"/>
        <v>0</v>
      </c>
    </row>
    <row r="121" spans="2:46" ht="0.2" customHeight="1" x14ac:dyDescent="0.2">
      <c r="B121" s="106" t="s">
        <v>222</v>
      </c>
      <c r="C121" s="72" t="s">
        <v>223</v>
      </c>
      <c r="D121" s="73">
        <v>0</v>
      </c>
      <c r="E121" s="73">
        <f t="shared" si="52"/>
        <v>0</v>
      </c>
      <c r="F121" s="105"/>
      <c r="G121" s="96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4">
        <v>0</v>
      </c>
      <c r="V121" s="74">
        <v>0</v>
      </c>
      <c r="W121" s="74">
        <v>0</v>
      </c>
      <c r="X121" s="74">
        <v>0</v>
      </c>
      <c r="Y121" s="74">
        <v>0</v>
      </c>
      <c r="Z121" s="74">
        <v>0</v>
      </c>
      <c r="AA121" s="74">
        <v>0</v>
      </c>
      <c r="AB121" s="74">
        <v>0</v>
      </c>
      <c r="AC121" s="74">
        <v>0</v>
      </c>
      <c r="AD121" s="74">
        <v>0</v>
      </c>
      <c r="AE121" s="74">
        <v>0</v>
      </c>
      <c r="AF121" s="74">
        <v>0</v>
      </c>
      <c r="AG121" s="74">
        <v>0</v>
      </c>
      <c r="AH121" s="74">
        <v>0</v>
      </c>
      <c r="AI121" s="74">
        <v>0</v>
      </c>
      <c r="AJ121" s="74">
        <v>0</v>
      </c>
      <c r="AK121" s="74">
        <v>0</v>
      </c>
      <c r="AL121" s="74">
        <v>0</v>
      </c>
      <c r="AM121" s="74">
        <v>0</v>
      </c>
      <c r="AN121" s="74">
        <v>0</v>
      </c>
      <c r="AO121" s="74">
        <v>0</v>
      </c>
      <c r="AP121" s="74">
        <v>0</v>
      </c>
      <c r="AQ121" s="74">
        <v>0</v>
      </c>
      <c r="AR121" s="74">
        <v>0</v>
      </c>
      <c r="AS121" s="74">
        <v>0</v>
      </c>
      <c r="AT121" s="192">
        <f t="shared" si="36"/>
        <v>0</v>
      </c>
    </row>
    <row r="122" spans="2:46" ht="0.2" customHeight="1" x14ac:dyDescent="0.2">
      <c r="B122" s="106" t="s">
        <v>224</v>
      </c>
      <c r="C122" s="72" t="s">
        <v>225</v>
      </c>
      <c r="D122" s="73">
        <v>0</v>
      </c>
      <c r="E122" s="73">
        <f t="shared" si="52"/>
        <v>0</v>
      </c>
      <c r="F122" s="105"/>
      <c r="G122" s="96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4">
        <v>0</v>
      </c>
      <c r="V122" s="74">
        <v>0</v>
      </c>
      <c r="W122" s="74">
        <v>0</v>
      </c>
      <c r="X122" s="74">
        <v>0</v>
      </c>
      <c r="Y122" s="74">
        <v>0</v>
      </c>
      <c r="Z122" s="74">
        <v>0</v>
      </c>
      <c r="AA122" s="74">
        <v>0</v>
      </c>
      <c r="AB122" s="74">
        <v>0</v>
      </c>
      <c r="AC122" s="74">
        <v>0</v>
      </c>
      <c r="AD122" s="74">
        <v>0</v>
      </c>
      <c r="AE122" s="74">
        <v>0</v>
      </c>
      <c r="AF122" s="74">
        <v>0</v>
      </c>
      <c r="AG122" s="74">
        <v>0</v>
      </c>
      <c r="AH122" s="74">
        <v>0</v>
      </c>
      <c r="AI122" s="74">
        <v>0</v>
      </c>
      <c r="AJ122" s="74">
        <v>0</v>
      </c>
      <c r="AK122" s="74">
        <v>0</v>
      </c>
      <c r="AL122" s="74">
        <v>0</v>
      </c>
      <c r="AM122" s="74">
        <v>0</v>
      </c>
      <c r="AN122" s="74">
        <v>0</v>
      </c>
      <c r="AO122" s="74">
        <v>0</v>
      </c>
      <c r="AP122" s="74">
        <v>0</v>
      </c>
      <c r="AQ122" s="74">
        <v>0</v>
      </c>
      <c r="AR122" s="74">
        <v>0</v>
      </c>
      <c r="AS122" s="74">
        <v>0</v>
      </c>
      <c r="AT122" s="192">
        <f t="shared" si="36"/>
        <v>0</v>
      </c>
    </row>
    <row r="123" spans="2:46" ht="0.2" customHeight="1" x14ac:dyDescent="0.2">
      <c r="B123" s="106" t="s">
        <v>226</v>
      </c>
      <c r="C123" s="72" t="s">
        <v>227</v>
      </c>
      <c r="D123" s="73">
        <v>0</v>
      </c>
      <c r="E123" s="73">
        <f t="shared" si="52"/>
        <v>0</v>
      </c>
      <c r="F123" s="105"/>
      <c r="G123" s="96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4">
        <v>0</v>
      </c>
      <c r="V123" s="74">
        <v>0</v>
      </c>
      <c r="W123" s="74">
        <v>0</v>
      </c>
      <c r="X123" s="74">
        <v>0</v>
      </c>
      <c r="Y123" s="74">
        <v>0</v>
      </c>
      <c r="Z123" s="74">
        <v>0</v>
      </c>
      <c r="AA123" s="74">
        <v>0</v>
      </c>
      <c r="AB123" s="74">
        <v>0</v>
      </c>
      <c r="AC123" s="74">
        <v>0</v>
      </c>
      <c r="AD123" s="74">
        <v>0</v>
      </c>
      <c r="AE123" s="74">
        <v>0</v>
      </c>
      <c r="AF123" s="74">
        <v>0</v>
      </c>
      <c r="AG123" s="74">
        <v>0</v>
      </c>
      <c r="AH123" s="74">
        <v>0</v>
      </c>
      <c r="AI123" s="74">
        <v>0</v>
      </c>
      <c r="AJ123" s="74">
        <v>0</v>
      </c>
      <c r="AK123" s="74">
        <v>0</v>
      </c>
      <c r="AL123" s="74">
        <v>0</v>
      </c>
      <c r="AM123" s="74">
        <v>0</v>
      </c>
      <c r="AN123" s="74">
        <v>0</v>
      </c>
      <c r="AO123" s="74">
        <v>0</v>
      </c>
      <c r="AP123" s="74">
        <v>0</v>
      </c>
      <c r="AQ123" s="74">
        <v>0</v>
      </c>
      <c r="AR123" s="74">
        <v>0</v>
      </c>
      <c r="AS123" s="74">
        <v>0</v>
      </c>
      <c r="AT123" s="192">
        <f t="shared" si="36"/>
        <v>0</v>
      </c>
    </row>
    <row r="124" spans="2:46" ht="0.2" customHeight="1" x14ac:dyDescent="0.2">
      <c r="B124" s="106" t="s">
        <v>228</v>
      </c>
      <c r="C124" s="72" t="s">
        <v>229</v>
      </c>
      <c r="D124" s="73">
        <v>0</v>
      </c>
      <c r="E124" s="73">
        <f t="shared" si="52"/>
        <v>0</v>
      </c>
      <c r="F124" s="105"/>
      <c r="G124" s="96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4">
        <v>0</v>
      </c>
      <c r="V124" s="74">
        <v>0</v>
      </c>
      <c r="W124" s="74">
        <v>0</v>
      </c>
      <c r="X124" s="74">
        <v>0</v>
      </c>
      <c r="Y124" s="74">
        <v>0</v>
      </c>
      <c r="Z124" s="74">
        <v>0</v>
      </c>
      <c r="AA124" s="74">
        <v>0</v>
      </c>
      <c r="AB124" s="74">
        <v>0</v>
      </c>
      <c r="AC124" s="74">
        <v>0</v>
      </c>
      <c r="AD124" s="74">
        <v>0</v>
      </c>
      <c r="AE124" s="74">
        <v>0</v>
      </c>
      <c r="AF124" s="74">
        <v>0</v>
      </c>
      <c r="AG124" s="74">
        <v>0</v>
      </c>
      <c r="AH124" s="74">
        <v>0</v>
      </c>
      <c r="AI124" s="74">
        <v>0</v>
      </c>
      <c r="AJ124" s="74">
        <v>0</v>
      </c>
      <c r="AK124" s="74">
        <v>0</v>
      </c>
      <c r="AL124" s="74">
        <v>0</v>
      </c>
      <c r="AM124" s="74">
        <v>0</v>
      </c>
      <c r="AN124" s="74">
        <v>0</v>
      </c>
      <c r="AO124" s="74">
        <v>0</v>
      </c>
      <c r="AP124" s="74">
        <v>0</v>
      </c>
      <c r="AQ124" s="74">
        <v>0</v>
      </c>
      <c r="AR124" s="74">
        <v>0</v>
      </c>
      <c r="AS124" s="74">
        <v>0</v>
      </c>
      <c r="AT124" s="192">
        <f t="shared" si="36"/>
        <v>0</v>
      </c>
    </row>
    <row r="125" spans="2:46" ht="0.2" customHeight="1" x14ac:dyDescent="0.2">
      <c r="B125" s="106" t="s">
        <v>230</v>
      </c>
      <c r="C125" s="72" t="s">
        <v>231</v>
      </c>
      <c r="D125" s="73">
        <v>0</v>
      </c>
      <c r="E125" s="73">
        <f t="shared" si="52"/>
        <v>0</v>
      </c>
      <c r="F125" s="105"/>
      <c r="G125" s="96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4">
        <v>0</v>
      </c>
      <c r="V125" s="74">
        <v>0</v>
      </c>
      <c r="W125" s="74">
        <v>0</v>
      </c>
      <c r="X125" s="74">
        <v>0</v>
      </c>
      <c r="Y125" s="74">
        <v>0</v>
      </c>
      <c r="Z125" s="74">
        <v>0</v>
      </c>
      <c r="AA125" s="74">
        <v>0</v>
      </c>
      <c r="AB125" s="74">
        <v>0</v>
      </c>
      <c r="AC125" s="74">
        <v>0</v>
      </c>
      <c r="AD125" s="74">
        <v>0</v>
      </c>
      <c r="AE125" s="74">
        <v>0</v>
      </c>
      <c r="AF125" s="74">
        <v>0</v>
      </c>
      <c r="AG125" s="74">
        <v>0</v>
      </c>
      <c r="AH125" s="74">
        <v>0</v>
      </c>
      <c r="AI125" s="74">
        <v>0</v>
      </c>
      <c r="AJ125" s="74">
        <v>0</v>
      </c>
      <c r="AK125" s="74">
        <v>0</v>
      </c>
      <c r="AL125" s="74">
        <v>0</v>
      </c>
      <c r="AM125" s="74">
        <v>0</v>
      </c>
      <c r="AN125" s="74">
        <v>0</v>
      </c>
      <c r="AO125" s="74">
        <v>0</v>
      </c>
      <c r="AP125" s="74">
        <v>0</v>
      </c>
      <c r="AQ125" s="74">
        <v>0</v>
      </c>
      <c r="AR125" s="74">
        <v>0</v>
      </c>
      <c r="AS125" s="74">
        <v>0</v>
      </c>
      <c r="AT125" s="192">
        <f t="shared" si="36"/>
        <v>0</v>
      </c>
    </row>
    <row r="126" spans="2:46" ht="15.95" customHeight="1" x14ac:dyDescent="0.2">
      <c r="B126" s="106" t="s">
        <v>232</v>
      </c>
      <c r="C126" s="72" t="s">
        <v>233</v>
      </c>
      <c r="D126" s="73">
        <v>500000</v>
      </c>
      <c r="E126" s="73">
        <v>500000</v>
      </c>
      <c r="F126" s="105"/>
      <c r="G126" s="96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74">
        <v>0</v>
      </c>
      <c r="U126" s="74">
        <v>0</v>
      </c>
      <c r="V126" s="74">
        <v>0</v>
      </c>
      <c r="W126" s="74">
        <v>0</v>
      </c>
      <c r="X126" s="74">
        <v>0</v>
      </c>
      <c r="Y126" s="74">
        <v>0</v>
      </c>
      <c r="Z126" s="74">
        <v>0</v>
      </c>
      <c r="AA126" s="74">
        <v>0</v>
      </c>
      <c r="AB126" s="74">
        <v>0</v>
      </c>
      <c r="AC126" s="74">
        <v>0</v>
      </c>
      <c r="AD126" s="74">
        <v>0</v>
      </c>
      <c r="AE126" s="74">
        <v>0</v>
      </c>
      <c r="AF126" s="74">
        <v>0</v>
      </c>
      <c r="AG126" s="74">
        <v>0</v>
      </c>
      <c r="AH126" s="74">
        <v>0</v>
      </c>
      <c r="AI126" s="74">
        <v>0</v>
      </c>
      <c r="AJ126" s="74">
        <v>0</v>
      </c>
      <c r="AK126" s="74">
        <v>0</v>
      </c>
      <c r="AL126" s="74">
        <v>500000</v>
      </c>
      <c r="AM126" s="74">
        <v>0</v>
      </c>
      <c r="AN126" s="74">
        <v>0</v>
      </c>
      <c r="AO126" s="74">
        <v>0</v>
      </c>
      <c r="AP126" s="74">
        <v>0</v>
      </c>
      <c r="AQ126" s="74">
        <v>0</v>
      </c>
      <c r="AR126" s="74">
        <v>0</v>
      </c>
      <c r="AS126" s="74">
        <v>0</v>
      </c>
      <c r="AT126" s="192">
        <f t="shared" si="36"/>
        <v>500000</v>
      </c>
    </row>
    <row r="127" spans="2:46" ht="0.2" customHeight="1" x14ac:dyDescent="0.2">
      <c r="B127" s="106" t="s">
        <v>234</v>
      </c>
      <c r="C127" s="72" t="s">
        <v>235</v>
      </c>
      <c r="D127" s="73">
        <v>0</v>
      </c>
      <c r="E127" s="73">
        <f t="shared" si="52"/>
        <v>0</v>
      </c>
      <c r="F127" s="105"/>
      <c r="G127" s="96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  <c r="Z127" s="74">
        <v>0</v>
      </c>
      <c r="AA127" s="74">
        <v>0</v>
      </c>
      <c r="AB127" s="74">
        <v>0</v>
      </c>
      <c r="AC127" s="74">
        <v>0</v>
      </c>
      <c r="AD127" s="74">
        <v>0</v>
      </c>
      <c r="AE127" s="74">
        <v>0</v>
      </c>
      <c r="AF127" s="74">
        <v>0</v>
      </c>
      <c r="AG127" s="74">
        <v>0</v>
      </c>
      <c r="AH127" s="74">
        <v>0</v>
      </c>
      <c r="AI127" s="74">
        <v>0</v>
      </c>
      <c r="AJ127" s="74">
        <v>0</v>
      </c>
      <c r="AK127" s="74">
        <v>0</v>
      </c>
      <c r="AL127" s="74">
        <v>0</v>
      </c>
      <c r="AM127" s="74">
        <v>0</v>
      </c>
      <c r="AN127" s="74">
        <v>0</v>
      </c>
      <c r="AO127" s="74">
        <v>0</v>
      </c>
      <c r="AP127" s="74">
        <v>0</v>
      </c>
      <c r="AQ127" s="74">
        <v>0</v>
      </c>
      <c r="AR127" s="74">
        <v>0</v>
      </c>
      <c r="AS127" s="74">
        <v>0</v>
      </c>
      <c r="AT127" s="192">
        <f t="shared" si="36"/>
        <v>0</v>
      </c>
    </row>
    <row r="128" spans="2:46" ht="15.95" customHeight="1" x14ac:dyDescent="0.2">
      <c r="B128" s="106" t="s">
        <v>236</v>
      </c>
      <c r="C128" s="72" t="s">
        <v>237</v>
      </c>
      <c r="D128" s="73">
        <v>3000000</v>
      </c>
      <c r="E128" s="73">
        <v>3000000</v>
      </c>
      <c r="F128" s="105"/>
      <c r="G128" s="96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4">
        <v>0</v>
      </c>
      <c r="V128" s="74">
        <v>0</v>
      </c>
      <c r="W128" s="74">
        <v>0</v>
      </c>
      <c r="X128" s="74">
        <v>0</v>
      </c>
      <c r="Y128" s="74">
        <v>0</v>
      </c>
      <c r="Z128" s="74">
        <v>0</v>
      </c>
      <c r="AA128" s="74">
        <v>0</v>
      </c>
      <c r="AB128" s="74">
        <v>0</v>
      </c>
      <c r="AC128" s="74">
        <v>0</v>
      </c>
      <c r="AD128" s="74">
        <v>0</v>
      </c>
      <c r="AE128" s="74">
        <v>0</v>
      </c>
      <c r="AF128" s="74">
        <v>0</v>
      </c>
      <c r="AG128" s="74">
        <v>0</v>
      </c>
      <c r="AH128" s="74">
        <v>0</v>
      </c>
      <c r="AI128" s="74">
        <v>0</v>
      </c>
      <c r="AJ128" s="74">
        <v>0</v>
      </c>
      <c r="AK128" s="74">
        <v>0</v>
      </c>
      <c r="AL128" s="74">
        <v>3000000</v>
      </c>
      <c r="AM128" s="74">
        <v>0</v>
      </c>
      <c r="AN128" s="74">
        <v>0</v>
      </c>
      <c r="AO128" s="74">
        <v>0</v>
      </c>
      <c r="AP128" s="74">
        <v>0</v>
      </c>
      <c r="AQ128" s="74">
        <v>0</v>
      </c>
      <c r="AR128" s="74">
        <v>0</v>
      </c>
      <c r="AS128" s="74">
        <v>0</v>
      </c>
      <c r="AT128" s="192">
        <f t="shared" si="36"/>
        <v>3000000</v>
      </c>
    </row>
    <row r="129" spans="2:46" ht="0.2" customHeight="1" x14ac:dyDescent="0.2">
      <c r="B129" s="106" t="s">
        <v>238</v>
      </c>
      <c r="C129" s="72" t="s">
        <v>239</v>
      </c>
      <c r="D129" s="73">
        <v>0</v>
      </c>
      <c r="E129" s="73">
        <f t="shared" si="52"/>
        <v>0</v>
      </c>
      <c r="F129" s="105"/>
      <c r="G129" s="96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4">
        <v>0</v>
      </c>
      <c r="V129" s="74">
        <v>0</v>
      </c>
      <c r="W129" s="74">
        <v>0</v>
      </c>
      <c r="X129" s="74">
        <v>0</v>
      </c>
      <c r="Y129" s="74">
        <v>0</v>
      </c>
      <c r="Z129" s="74">
        <v>0</v>
      </c>
      <c r="AA129" s="74">
        <v>0</v>
      </c>
      <c r="AB129" s="74">
        <v>0</v>
      </c>
      <c r="AC129" s="74">
        <v>0</v>
      </c>
      <c r="AD129" s="74">
        <v>0</v>
      </c>
      <c r="AE129" s="74">
        <v>0</v>
      </c>
      <c r="AF129" s="74">
        <v>0</v>
      </c>
      <c r="AG129" s="74">
        <v>0</v>
      </c>
      <c r="AH129" s="74">
        <v>0</v>
      </c>
      <c r="AI129" s="74">
        <v>0</v>
      </c>
      <c r="AJ129" s="74">
        <v>0</v>
      </c>
      <c r="AK129" s="74">
        <v>0</v>
      </c>
      <c r="AL129" s="74">
        <v>0</v>
      </c>
      <c r="AM129" s="74">
        <v>0</v>
      </c>
      <c r="AN129" s="74">
        <v>0</v>
      </c>
      <c r="AO129" s="74">
        <v>0</v>
      </c>
      <c r="AP129" s="74">
        <v>0</v>
      </c>
      <c r="AQ129" s="74">
        <v>0</v>
      </c>
      <c r="AR129" s="74">
        <v>0</v>
      </c>
      <c r="AS129" s="74">
        <v>0</v>
      </c>
      <c r="AT129" s="192">
        <f t="shared" si="36"/>
        <v>0</v>
      </c>
    </row>
    <row r="130" spans="2:46" ht="0.2" customHeight="1" x14ac:dyDescent="0.2">
      <c r="B130" s="106" t="s">
        <v>240</v>
      </c>
      <c r="C130" s="72" t="s">
        <v>241</v>
      </c>
      <c r="D130" s="73">
        <v>0</v>
      </c>
      <c r="E130" s="73">
        <v>0</v>
      </c>
      <c r="F130" s="105"/>
      <c r="G130" s="96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4">
        <v>0</v>
      </c>
      <c r="V130" s="74">
        <v>0</v>
      </c>
      <c r="W130" s="74">
        <v>0</v>
      </c>
      <c r="X130" s="74">
        <v>0</v>
      </c>
      <c r="Y130" s="74">
        <v>0</v>
      </c>
      <c r="Z130" s="74">
        <v>0</v>
      </c>
      <c r="AA130" s="74">
        <v>0</v>
      </c>
      <c r="AB130" s="74">
        <v>0</v>
      </c>
      <c r="AC130" s="74">
        <v>0</v>
      </c>
      <c r="AD130" s="74">
        <v>0</v>
      </c>
      <c r="AE130" s="74">
        <v>0</v>
      </c>
      <c r="AF130" s="74">
        <v>0</v>
      </c>
      <c r="AG130" s="74">
        <v>0</v>
      </c>
      <c r="AH130" s="74">
        <v>0</v>
      </c>
      <c r="AI130" s="74">
        <v>0</v>
      </c>
      <c r="AJ130" s="74">
        <v>0</v>
      </c>
      <c r="AK130" s="74">
        <v>0</v>
      </c>
      <c r="AL130" s="74">
        <v>0</v>
      </c>
      <c r="AM130" s="74">
        <v>0</v>
      </c>
      <c r="AN130" s="74">
        <v>0</v>
      </c>
      <c r="AO130" s="74">
        <v>0</v>
      </c>
      <c r="AP130" s="74">
        <v>0</v>
      </c>
      <c r="AQ130" s="74">
        <v>0</v>
      </c>
      <c r="AR130" s="74">
        <v>0</v>
      </c>
      <c r="AS130" s="74">
        <v>0</v>
      </c>
      <c r="AT130" s="192">
        <f t="shared" si="36"/>
        <v>0</v>
      </c>
    </row>
    <row r="131" spans="2:46" ht="15.95" customHeight="1" x14ac:dyDescent="0.2">
      <c r="B131" s="107" t="s">
        <v>242</v>
      </c>
      <c r="C131" s="75" t="s">
        <v>243</v>
      </c>
      <c r="D131" s="76">
        <v>3500000</v>
      </c>
      <c r="E131" s="76">
        <f>E72+E84+E85+E93+E103+E108+E111</f>
        <v>3500000</v>
      </c>
      <c r="F131" s="105"/>
      <c r="G131" s="97">
        <f>G72+G84+G85+G93+G103+G108+G111</f>
        <v>0</v>
      </c>
      <c r="H131" s="77">
        <f t="shared" ref="H131:AH131" si="53">H72+H84+H85+H93+H103+H108+H111</f>
        <v>0</v>
      </c>
      <c r="I131" s="77">
        <f t="shared" si="53"/>
        <v>0</v>
      </c>
      <c r="J131" s="77">
        <f t="shared" si="53"/>
        <v>0</v>
      </c>
      <c r="K131" s="77">
        <f t="shared" si="53"/>
        <v>0</v>
      </c>
      <c r="L131" s="77">
        <f t="shared" si="53"/>
        <v>0</v>
      </c>
      <c r="M131" s="77">
        <f t="shared" si="53"/>
        <v>0</v>
      </c>
      <c r="N131" s="77">
        <f t="shared" si="53"/>
        <v>0</v>
      </c>
      <c r="O131" s="77">
        <f t="shared" si="53"/>
        <v>0</v>
      </c>
      <c r="P131" s="77">
        <f t="shared" si="53"/>
        <v>0</v>
      </c>
      <c r="Q131" s="77">
        <f t="shared" si="53"/>
        <v>0</v>
      </c>
      <c r="R131" s="77">
        <f t="shared" si="53"/>
        <v>0</v>
      </c>
      <c r="S131" s="77">
        <f t="shared" si="53"/>
        <v>0</v>
      </c>
      <c r="T131" s="77">
        <f t="shared" si="53"/>
        <v>0</v>
      </c>
      <c r="U131" s="77">
        <f t="shared" si="53"/>
        <v>0</v>
      </c>
      <c r="V131" s="77">
        <f t="shared" si="53"/>
        <v>0</v>
      </c>
      <c r="W131" s="77">
        <f t="shared" si="53"/>
        <v>0</v>
      </c>
      <c r="X131" s="77">
        <f t="shared" si="53"/>
        <v>0</v>
      </c>
      <c r="Y131" s="77">
        <f t="shared" si="53"/>
        <v>0</v>
      </c>
      <c r="Z131" s="77">
        <f t="shared" si="53"/>
        <v>0</v>
      </c>
      <c r="AA131" s="77">
        <f t="shared" si="53"/>
        <v>0</v>
      </c>
      <c r="AB131" s="77">
        <f t="shared" si="53"/>
        <v>0</v>
      </c>
      <c r="AC131" s="77">
        <f t="shared" si="53"/>
        <v>0</v>
      </c>
      <c r="AD131" s="77">
        <f t="shared" si="53"/>
        <v>0</v>
      </c>
      <c r="AE131" s="77">
        <f t="shared" si="53"/>
        <v>0</v>
      </c>
      <c r="AF131" s="77">
        <f t="shared" si="53"/>
        <v>0</v>
      </c>
      <c r="AG131" s="77">
        <f t="shared" si="53"/>
        <v>0</v>
      </c>
      <c r="AH131" s="77">
        <f t="shared" si="53"/>
        <v>0</v>
      </c>
      <c r="AI131" s="77">
        <f t="shared" ref="AI131:AS131" si="54">AI72+AI84+AI85+AI93+AI103+AI108+AI111</f>
        <v>0</v>
      </c>
      <c r="AJ131" s="77">
        <f t="shared" si="54"/>
        <v>0</v>
      </c>
      <c r="AK131" s="77">
        <f t="shared" si="54"/>
        <v>0</v>
      </c>
      <c r="AL131" s="77">
        <f t="shared" si="54"/>
        <v>3500000</v>
      </c>
      <c r="AM131" s="77">
        <f t="shared" si="54"/>
        <v>0</v>
      </c>
      <c r="AN131" s="77">
        <f t="shared" si="54"/>
        <v>0</v>
      </c>
      <c r="AO131" s="77">
        <f t="shared" si="54"/>
        <v>0</v>
      </c>
      <c r="AP131" s="77">
        <f t="shared" si="54"/>
        <v>0</v>
      </c>
      <c r="AQ131" s="77">
        <f t="shared" si="54"/>
        <v>0</v>
      </c>
      <c r="AR131" s="77">
        <f t="shared" si="54"/>
        <v>0</v>
      </c>
      <c r="AS131" s="77">
        <f t="shared" si="54"/>
        <v>0</v>
      </c>
      <c r="AT131" s="192">
        <f t="shared" si="36"/>
        <v>3500000</v>
      </c>
    </row>
    <row r="132" spans="2:46" ht="15.95" customHeight="1" x14ac:dyDescent="0.2">
      <c r="B132" s="106" t="s">
        <v>244</v>
      </c>
      <c r="C132" s="72" t="s">
        <v>245</v>
      </c>
      <c r="D132" s="73">
        <v>0</v>
      </c>
      <c r="E132" s="73">
        <f>SUM(G132:AS132)</f>
        <v>0</v>
      </c>
      <c r="F132" s="105"/>
      <c r="G132" s="96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0</v>
      </c>
      <c r="V132" s="74">
        <v>0</v>
      </c>
      <c r="W132" s="74">
        <v>0</v>
      </c>
      <c r="X132" s="74">
        <v>0</v>
      </c>
      <c r="Y132" s="74">
        <v>0</v>
      </c>
      <c r="Z132" s="74">
        <v>0</v>
      </c>
      <c r="AA132" s="74">
        <v>0</v>
      </c>
      <c r="AB132" s="74">
        <v>0</v>
      </c>
      <c r="AC132" s="74">
        <v>0</v>
      </c>
      <c r="AD132" s="74">
        <v>0</v>
      </c>
      <c r="AE132" s="74">
        <v>0</v>
      </c>
      <c r="AF132" s="74">
        <v>0</v>
      </c>
      <c r="AG132" s="74">
        <v>0</v>
      </c>
      <c r="AH132" s="74">
        <v>0</v>
      </c>
      <c r="AI132" s="74">
        <v>0</v>
      </c>
      <c r="AJ132" s="74">
        <v>0</v>
      </c>
      <c r="AK132" s="74">
        <v>0</v>
      </c>
      <c r="AL132" s="74">
        <v>0</v>
      </c>
      <c r="AM132" s="74">
        <v>0</v>
      </c>
      <c r="AN132" s="74">
        <v>0</v>
      </c>
      <c r="AO132" s="74">
        <v>0</v>
      </c>
      <c r="AP132" s="74">
        <v>0</v>
      </c>
      <c r="AQ132" s="74">
        <v>0</v>
      </c>
      <c r="AR132" s="74">
        <v>0</v>
      </c>
      <c r="AS132" s="74">
        <v>0</v>
      </c>
      <c r="AT132" s="192">
        <f t="shared" si="36"/>
        <v>0</v>
      </c>
    </row>
    <row r="133" spans="2:46" ht="0.2" customHeight="1" x14ac:dyDescent="0.2">
      <c r="B133" s="106" t="s">
        <v>246</v>
      </c>
      <c r="C133" s="72" t="s">
        <v>247</v>
      </c>
      <c r="D133" s="73">
        <v>0</v>
      </c>
      <c r="E133" s="73">
        <f>SUM(G133:AS133)</f>
        <v>0</v>
      </c>
      <c r="F133" s="105"/>
      <c r="G133" s="96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0</v>
      </c>
      <c r="V133" s="74">
        <v>0</v>
      </c>
      <c r="W133" s="74">
        <v>0</v>
      </c>
      <c r="X133" s="74">
        <v>0</v>
      </c>
      <c r="Y133" s="74">
        <v>0</v>
      </c>
      <c r="Z133" s="74">
        <v>0</v>
      </c>
      <c r="AA133" s="74">
        <v>0</v>
      </c>
      <c r="AB133" s="74">
        <v>0</v>
      </c>
      <c r="AC133" s="74">
        <v>0</v>
      </c>
      <c r="AD133" s="74">
        <v>0</v>
      </c>
      <c r="AE133" s="74">
        <v>0</v>
      </c>
      <c r="AF133" s="74">
        <v>0</v>
      </c>
      <c r="AG133" s="74">
        <v>0</v>
      </c>
      <c r="AH133" s="74">
        <v>0</v>
      </c>
      <c r="AI133" s="74">
        <v>0</v>
      </c>
      <c r="AJ133" s="74">
        <v>0</v>
      </c>
      <c r="AK133" s="74">
        <v>0</v>
      </c>
      <c r="AL133" s="74">
        <v>0</v>
      </c>
      <c r="AM133" s="74">
        <v>0</v>
      </c>
      <c r="AN133" s="74">
        <v>0</v>
      </c>
      <c r="AO133" s="74">
        <v>0</v>
      </c>
      <c r="AP133" s="74">
        <v>0</v>
      </c>
      <c r="AQ133" s="74">
        <v>0</v>
      </c>
      <c r="AR133" s="74">
        <v>0</v>
      </c>
      <c r="AS133" s="74">
        <v>0</v>
      </c>
      <c r="AT133" s="192">
        <f t="shared" si="36"/>
        <v>0</v>
      </c>
    </row>
    <row r="134" spans="2:46" ht="15.95" customHeight="1" x14ac:dyDescent="0.2">
      <c r="B134" s="106" t="s">
        <v>248</v>
      </c>
      <c r="C134" s="72" t="s">
        <v>249</v>
      </c>
      <c r="D134" s="73">
        <v>0</v>
      </c>
      <c r="E134" s="73">
        <f>SUM(G134:AS134)</f>
        <v>0</v>
      </c>
      <c r="F134" s="105"/>
      <c r="G134" s="96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0</v>
      </c>
      <c r="V134" s="74">
        <v>0</v>
      </c>
      <c r="W134" s="74">
        <v>0</v>
      </c>
      <c r="X134" s="74">
        <v>0</v>
      </c>
      <c r="Y134" s="74">
        <v>0</v>
      </c>
      <c r="Z134" s="74">
        <v>0</v>
      </c>
      <c r="AA134" s="74">
        <v>0</v>
      </c>
      <c r="AB134" s="74">
        <v>0</v>
      </c>
      <c r="AC134" s="74">
        <v>0</v>
      </c>
      <c r="AD134" s="74">
        <v>0</v>
      </c>
      <c r="AE134" s="74">
        <v>0</v>
      </c>
      <c r="AF134" s="74">
        <v>0</v>
      </c>
      <c r="AG134" s="74">
        <v>0</v>
      </c>
      <c r="AH134" s="74">
        <v>0</v>
      </c>
      <c r="AI134" s="74">
        <v>0</v>
      </c>
      <c r="AJ134" s="74">
        <v>0</v>
      </c>
      <c r="AK134" s="74">
        <v>0</v>
      </c>
      <c r="AL134" s="74">
        <v>0</v>
      </c>
      <c r="AM134" s="74">
        <v>0</v>
      </c>
      <c r="AN134" s="74">
        <v>0</v>
      </c>
      <c r="AO134" s="74">
        <v>0</v>
      </c>
      <c r="AP134" s="74">
        <v>0</v>
      </c>
      <c r="AQ134" s="74">
        <v>0</v>
      </c>
      <c r="AR134" s="74">
        <v>0</v>
      </c>
      <c r="AS134" s="74">
        <v>0</v>
      </c>
      <c r="AT134" s="192">
        <f t="shared" si="36"/>
        <v>0</v>
      </c>
    </row>
    <row r="135" spans="2:46" ht="15.95" customHeight="1" x14ac:dyDescent="0.2">
      <c r="B135" s="106" t="s">
        <v>250</v>
      </c>
      <c r="C135" s="72" t="s">
        <v>251</v>
      </c>
      <c r="D135" s="73">
        <v>0</v>
      </c>
      <c r="E135" s="73">
        <f>SUM(G135:AS135)</f>
        <v>0</v>
      </c>
      <c r="F135" s="105"/>
      <c r="G135" s="96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0</v>
      </c>
      <c r="V135" s="74">
        <v>0</v>
      </c>
      <c r="W135" s="74">
        <v>0</v>
      </c>
      <c r="X135" s="74">
        <v>0</v>
      </c>
      <c r="Y135" s="74">
        <v>0</v>
      </c>
      <c r="Z135" s="74">
        <v>0</v>
      </c>
      <c r="AA135" s="74">
        <v>0</v>
      </c>
      <c r="AB135" s="74">
        <v>0</v>
      </c>
      <c r="AC135" s="74">
        <v>0</v>
      </c>
      <c r="AD135" s="74">
        <v>0</v>
      </c>
      <c r="AE135" s="74">
        <v>0</v>
      </c>
      <c r="AF135" s="74">
        <v>0</v>
      </c>
      <c r="AG135" s="74">
        <v>0</v>
      </c>
      <c r="AH135" s="74">
        <v>0</v>
      </c>
      <c r="AI135" s="74">
        <v>0</v>
      </c>
      <c r="AJ135" s="74">
        <v>0</v>
      </c>
      <c r="AK135" s="74">
        <v>0</v>
      </c>
      <c r="AL135" s="74">
        <v>0</v>
      </c>
      <c r="AM135" s="74">
        <v>0</v>
      </c>
      <c r="AN135" s="74">
        <v>0</v>
      </c>
      <c r="AO135" s="74">
        <v>0</v>
      </c>
      <c r="AP135" s="74">
        <v>0</v>
      </c>
      <c r="AQ135" s="74">
        <v>0</v>
      </c>
      <c r="AR135" s="74">
        <v>0</v>
      </c>
      <c r="AS135" s="74">
        <v>0</v>
      </c>
      <c r="AT135" s="192">
        <f t="shared" ref="AT135:AT198" si="55">SUM(G135:AS135)</f>
        <v>0</v>
      </c>
    </row>
    <row r="136" spans="2:46" ht="15.95" customHeight="1" x14ac:dyDescent="0.2">
      <c r="B136" s="106" t="s">
        <v>252</v>
      </c>
      <c r="C136" s="72" t="s">
        <v>253</v>
      </c>
      <c r="D136" s="73">
        <v>0</v>
      </c>
      <c r="E136" s="73">
        <f>SUM(G136:AS136)</f>
        <v>0</v>
      </c>
      <c r="F136" s="105"/>
      <c r="G136" s="96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0</v>
      </c>
      <c r="V136" s="74">
        <v>0</v>
      </c>
      <c r="W136" s="74">
        <v>0</v>
      </c>
      <c r="X136" s="74">
        <v>0</v>
      </c>
      <c r="Y136" s="74">
        <v>0</v>
      </c>
      <c r="Z136" s="74">
        <v>0</v>
      </c>
      <c r="AA136" s="74">
        <v>0</v>
      </c>
      <c r="AB136" s="74">
        <v>0</v>
      </c>
      <c r="AC136" s="74">
        <v>0</v>
      </c>
      <c r="AD136" s="74">
        <v>0</v>
      </c>
      <c r="AE136" s="74">
        <v>0</v>
      </c>
      <c r="AF136" s="74">
        <v>0</v>
      </c>
      <c r="AG136" s="74">
        <v>0</v>
      </c>
      <c r="AH136" s="74">
        <v>0</v>
      </c>
      <c r="AI136" s="74">
        <v>0</v>
      </c>
      <c r="AJ136" s="74">
        <v>0</v>
      </c>
      <c r="AK136" s="74">
        <v>0</v>
      </c>
      <c r="AL136" s="74">
        <v>0</v>
      </c>
      <c r="AM136" s="74">
        <v>0</v>
      </c>
      <c r="AN136" s="74">
        <v>0</v>
      </c>
      <c r="AO136" s="74">
        <v>0</v>
      </c>
      <c r="AP136" s="74">
        <v>0</v>
      </c>
      <c r="AQ136" s="74">
        <v>0</v>
      </c>
      <c r="AR136" s="74">
        <v>0</v>
      </c>
      <c r="AS136" s="74">
        <v>0</v>
      </c>
      <c r="AT136" s="192">
        <f t="shared" si="55"/>
        <v>0</v>
      </c>
    </row>
    <row r="137" spans="2:46" ht="15.95" customHeight="1" x14ac:dyDescent="0.2">
      <c r="B137" s="107" t="s">
        <v>254</v>
      </c>
      <c r="C137" s="75" t="s">
        <v>255</v>
      </c>
      <c r="D137" s="76">
        <v>0</v>
      </c>
      <c r="E137" s="76">
        <f>SUM(E134:E136)</f>
        <v>0</v>
      </c>
      <c r="F137" s="105"/>
      <c r="G137" s="97">
        <f>SUM(G134:G136)</f>
        <v>0</v>
      </c>
      <c r="H137" s="77">
        <f t="shared" ref="H137:AH137" si="56">SUM(H134:H136)</f>
        <v>0</v>
      </c>
      <c r="I137" s="77">
        <f t="shared" si="56"/>
        <v>0</v>
      </c>
      <c r="J137" s="77">
        <f t="shared" si="56"/>
        <v>0</v>
      </c>
      <c r="K137" s="77">
        <f t="shared" si="56"/>
        <v>0</v>
      </c>
      <c r="L137" s="77">
        <f t="shared" si="56"/>
        <v>0</v>
      </c>
      <c r="M137" s="77">
        <f t="shared" si="56"/>
        <v>0</v>
      </c>
      <c r="N137" s="77">
        <f t="shared" si="56"/>
        <v>0</v>
      </c>
      <c r="O137" s="77">
        <f t="shared" si="56"/>
        <v>0</v>
      </c>
      <c r="P137" s="77">
        <f t="shared" si="56"/>
        <v>0</v>
      </c>
      <c r="Q137" s="77">
        <f t="shared" si="56"/>
        <v>0</v>
      </c>
      <c r="R137" s="77">
        <f t="shared" si="56"/>
        <v>0</v>
      </c>
      <c r="S137" s="77">
        <f t="shared" si="56"/>
        <v>0</v>
      </c>
      <c r="T137" s="77">
        <f t="shared" si="56"/>
        <v>0</v>
      </c>
      <c r="U137" s="77">
        <f t="shared" si="56"/>
        <v>0</v>
      </c>
      <c r="V137" s="77">
        <f t="shared" si="56"/>
        <v>0</v>
      </c>
      <c r="W137" s="77">
        <f t="shared" si="56"/>
        <v>0</v>
      </c>
      <c r="X137" s="77">
        <f t="shared" si="56"/>
        <v>0</v>
      </c>
      <c r="Y137" s="77">
        <f t="shared" si="56"/>
        <v>0</v>
      </c>
      <c r="Z137" s="77">
        <f t="shared" si="56"/>
        <v>0</v>
      </c>
      <c r="AA137" s="77">
        <f t="shared" si="56"/>
        <v>0</v>
      </c>
      <c r="AB137" s="77">
        <f t="shared" si="56"/>
        <v>0</v>
      </c>
      <c r="AC137" s="77">
        <f t="shared" si="56"/>
        <v>0</v>
      </c>
      <c r="AD137" s="77">
        <f t="shared" si="56"/>
        <v>0</v>
      </c>
      <c r="AE137" s="77">
        <f t="shared" si="56"/>
        <v>0</v>
      </c>
      <c r="AF137" s="77">
        <f t="shared" si="56"/>
        <v>0</v>
      </c>
      <c r="AG137" s="77">
        <f t="shared" si="56"/>
        <v>0</v>
      </c>
      <c r="AH137" s="77">
        <f t="shared" si="56"/>
        <v>0</v>
      </c>
      <c r="AI137" s="77">
        <f t="shared" ref="AI137:AS137" si="57">SUM(AI134:AI136)</f>
        <v>0</v>
      </c>
      <c r="AJ137" s="77">
        <f t="shared" si="57"/>
        <v>0</v>
      </c>
      <c r="AK137" s="77">
        <f t="shared" si="57"/>
        <v>0</v>
      </c>
      <c r="AL137" s="77">
        <f t="shared" si="57"/>
        <v>0</v>
      </c>
      <c r="AM137" s="77">
        <f t="shared" si="57"/>
        <v>0</v>
      </c>
      <c r="AN137" s="77">
        <f t="shared" si="57"/>
        <v>0</v>
      </c>
      <c r="AO137" s="77">
        <f t="shared" si="57"/>
        <v>0</v>
      </c>
      <c r="AP137" s="77">
        <f t="shared" si="57"/>
        <v>0</v>
      </c>
      <c r="AQ137" s="77">
        <f t="shared" si="57"/>
        <v>0</v>
      </c>
      <c r="AR137" s="77">
        <f t="shared" si="57"/>
        <v>0</v>
      </c>
      <c r="AS137" s="77">
        <f t="shared" si="57"/>
        <v>0</v>
      </c>
      <c r="AT137" s="192">
        <f t="shared" si="55"/>
        <v>0</v>
      </c>
    </row>
    <row r="138" spans="2:46" ht="15.95" customHeight="1" x14ac:dyDescent="0.2">
      <c r="B138" s="106" t="s">
        <v>256</v>
      </c>
      <c r="C138" s="72" t="s">
        <v>257</v>
      </c>
      <c r="D138" s="73">
        <v>0</v>
      </c>
      <c r="E138" s="73">
        <f>SUM(G138:AS138)</f>
        <v>0</v>
      </c>
      <c r="F138" s="105"/>
      <c r="G138" s="96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4">
        <v>0</v>
      </c>
      <c r="V138" s="74">
        <v>0</v>
      </c>
      <c r="W138" s="74">
        <v>0</v>
      </c>
      <c r="X138" s="74">
        <v>0</v>
      </c>
      <c r="Y138" s="74">
        <v>0</v>
      </c>
      <c r="Z138" s="74">
        <v>0</v>
      </c>
      <c r="AA138" s="74">
        <v>0</v>
      </c>
      <c r="AB138" s="74">
        <v>0</v>
      </c>
      <c r="AC138" s="74">
        <v>0</v>
      </c>
      <c r="AD138" s="74">
        <v>0</v>
      </c>
      <c r="AE138" s="74">
        <v>0</v>
      </c>
      <c r="AF138" s="74">
        <v>0</v>
      </c>
      <c r="AG138" s="74">
        <v>0</v>
      </c>
      <c r="AH138" s="74">
        <v>0</v>
      </c>
      <c r="AI138" s="74">
        <v>0</v>
      </c>
      <c r="AJ138" s="74">
        <v>0</v>
      </c>
      <c r="AK138" s="74">
        <v>0</v>
      </c>
      <c r="AL138" s="74">
        <v>0</v>
      </c>
      <c r="AM138" s="74">
        <v>0</v>
      </c>
      <c r="AN138" s="74">
        <v>0</v>
      </c>
      <c r="AO138" s="74">
        <v>0</v>
      </c>
      <c r="AP138" s="74">
        <v>0</v>
      </c>
      <c r="AQ138" s="74">
        <v>0</v>
      </c>
      <c r="AR138" s="74">
        <v>0</v>
      </c>
      <c r="AS138" s="74">
        <v>0</v>
      </c>
      <c r="AT138" s="192">
        <f t="shared" si="55"/>
        <v>0</v>
      </c>
    </row>
    <row r="139" spans="2:46" ht="15.95" customHeight="1" x14ac:dyDescent="0.2">
      <c r="B139" s="107" t="s">
        <v>258</v>
      </c>
      <c r="C139" s="75" t="s">
        <v>259</v>
      </c>
      <c r="D139" s="76">
        <v>0</v>
      </c>
      <c r="E139" s="76">
        <f>SUM(E140:E149)</f>
        <v>0</v>
      </c>
      <c r="F139" s="105"/>
      <c r="G139" s="97">
        <f>SUM(G140:G149)</f>
        <v>0</v>
      </c>
      <c r="H139" s="77">
        <f t="shared" ref="H139:AH139" si="58">SUM(H140:H149)</f>
        <v>0</v>
      </c>
      <c r="I139" s="77">
        <f t="shared" si="58"/>
        <v>0</v>
      </c>
      <c r="J139" s="77">
        <f t="shared" si="58"/>
        <v>0</v>
      </c>
      <c r="K139" s="77">
        <f t="shared" si="58"/>
        <v>0</v>
      </c>
      <c r="L139" s="77">
        <f t="shared" si="58"/>
        <v>0</v>
      </c>
      <c r="M139" s="77">
        <f t="shared" si="58"/>
        <v>0</v>
      </c>
      <c r="N139" s="77">
        <f t="shared" si="58"/>
        <v>0</v>
      </c>
      <c r="O139" s="77">
        <f t="shared" si="58"/>
        <v>0</v>
      </c>
      <c r="P139" s="77">
        <f t="shared" si="58"/>
        <v>0</v>
      </c>
      <c r="Q139" s="77">
        <f t="shared" si="58"/>
        <v>0</v>
      </c>
      <c r="R139" s="77">
        <f t="shared" si="58"/>
        <v>0</v>
      </c>
      <c r="S139" s="77">
        <f t="shared" si="58"/>
        <v>0</v>
      </c>
      <c r="T139" s="77">
        <f t="shared" si="58"/>
        <v>0</v>
      </c>
      <c r="U139" s="77">
        <f t="shared" si="58"/>
        <v>0</v>
      </c>
      <c r="V139" s="77">
        <f t="shared" si="58"/>
        <v>0</v>
      </c>
      <c r="W139" s="77">
        <f t="shared" si="58"/>
        <v>0</v>
      </c>
      <c r="X139" s="77">
        <f t="shared" si="58"/>
        <v>0</v>
      </c>
      <c r="Y139" s="77">
        <f t="shared" si="58"/>
        <v>0</v>
      </c>
      <c r="Z139" s="77">
        <f t="shared" si="58"/>
        <v>0</v>
      </c>
      <c r="AA139" s="77">
        <f t="shared" si="58"/>
        <v>0</v>
      </c>
      <c r="AB139" s="77">
        <f t="shared" si="58"/>
        <v>0</v>
      </c>
      <c r="AC139" s="77">
        <f t="shared" si="58"/>
        <v>0</v>
      </c>
      <c r="AD139" s="77">
        <f t="shared" si="58"/>
        <v>0</v>
      </c>
      <c r="AE139" s="77">
        <f t="shared" si="58"/>
        <v>0</v>
      </c>
      <c r="AF139" s="77">
        <f t="shared" si="58"/>
        <v>0</v>
      </c>
      <c r="AG139" s="77">
        <f t="shared" si="58"/>
        <v>0</v>
      </c>
      <c r="AH139" s="77">
        <f t="shared" si="58"/>
        <v>0</v>
      </c>
      <c r="AI139" s="77">
        <f t="shared" ref="AI139:AS139" si="59">SUM(AI140:AI149)</f>
        <v>0</v>
      </c>
      <c r="AJ139" s="77">
        <f t="shared" si="59"/>
        <v>0</v>
      </c>
      <c r="AK139" s="77">
        <f t="shared" si="59"/>
        <v>0</v>
      </c>
      <c r="AL139" s="77">
        <f t="shared" si="59"/>
        <v>0</v>
      </c>
      <c r="AM139" s="77">
        <f t="shared" si="59"/>
        <v>0</v>
      </c>
      <c r="AN139" s="77">
        <f t="shared" si="59"/>
        <v>0</v>
      </c>
      <c r="AO139" s="77">
        <f t="shared" si="59"/>
        <v>0</v>
      </c>
      <c r="AP139" s="77">
        <f t="shared" si="59"/>
        <v>0</v>
      </c>
      <c r="AQ139" s="77">
        <f t="shared" si="59"/>
        <v>0</v>
      </c>
      <c r="AR139" s="77">
        <f t="shared" si="59"/>
        <v>0</v>
      </c>
      <c r="AS139" s="77">
        <f t="shared" si="59"/>
        <v>0</v>
      </c>
      <c r="AT139" s="192">
        <f t="shared" si="55"/>
        <v>0</v>
      </c>
    </row>
    <row r="140" spans="2:46" ht="0.2" customHeight="1" x14ac:dyDescent="0.2">
      <c r="B140" s="106" t="s">
        <v>260</v>
      </c>
      <c r="C140" s="72" t="s">
        <v>261</v>
      </c>
      <c r="D140" s="73">
        <v>0</v>
      </c>
      <c r="E140" s="73">
        <f>SUM(G140:AS140)</f>
        <v>0</v>
      </c>
      <c r="F140" s="105"/>
      <c r="G140" s="96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4">
        <v>0</v>
      </c>
      <c r="V140" s="74">
        <v>0</v>
      </c>
      <c r="W140" s="74">
        <v>0</v>
      </c>
      <c r="X140" s="74">
        <v>0</v>
      </c>
      <c r="Y140" s="74">
        <v>0</v>
      </c>
      <c r="Z140" s="74">
        <v>0</v>
      </c>
      <c r="AA140" s="74">
        <v>0</v>
      </c>
      <c r="AB140" s="74">
        <v>0</v>
      </c>
      <c r="AC140" s="74">
        <v>0</v>
      </c>
      <c r="AD140" s="74">
        <v>0</v>
      </c>
      <c r="AE140" s="74">
        <v>0</v>
      </c>
      <c r="AF140" s="74">
        <v>0</v>
      </c>
      <c r="AG140" s="74">
        <v>0</v>
      </c>
      <c r="AH140" s="74">
        <v>0</v>
      </c>
      <c r="AI140" s="74">
        <v>0</v>
      </c>
      <c r="AJ140" s="74">
        <v>0</v>
      </c>
      <c r="AK140" s="74">
        <v>0</v>
      </c>
      <c r="AL140" s="74">
        <v>0</v>
      </c>
      <c r="AM140" s="74">
        <v>0</v>
      </c>
      <c r="AN140" s="74">
        <v>0</v>
      </c>
      <c r="AO140" s="74">
        <v>0</v>
      </c>
      <c r="AP140" s="74">
        <v>0</v>
      </c>
      <c r="AQ140" s="74">
        <v>0</v>
      </c>
      <c r="AR140" s="74">
        <v>0</v>
      </c>
      <c r="AS140" s="74">
        <v>0</v>
      </c>
      <c r="AT140" s="192">
        <f t="shared" si="55"/>
        <v>0</v>
      </c>
    </row>
    <row r="141" spans="2:46" ht="0.2" customHeight="1" x14ac:dyDescent="0.2">
      <c r="B141" s="106" t="s">
        <v>262</v>
      </c>
      <c r="C141" s="72" t="s">
        <v>263</v>
      </c>
      <c r="D141" s="73">
        <v>0</v>
      </c>
      <c r="E141" s="73">
        <f t="shared" ref="E141:E204" si="60">SUM(G141:AS141)</f>
        <v>0</v>
      </c>
      <c r="F141" s="105"/>
      <c r="G141" s="96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  <c r="T141" s="74">
        <v>0</v>
      </c>
      <c r="U141" s="74">
        <v>0</v>
      </c>
      <c r="V141" s="74">
        <v>0</v>
      </c>
      <c r="W141" s="74">
        <v>0</v>
      </c>
      <c r="X141" s="74">
        <v>0</v>
      </c>
      <c r="Y141" s="74">
        <v>0</v>
      </c>
      <c r="Z141" s="74">
        <v>0</v>
      </c>
      <c r="AA141" s="74">
        <v>0</v>
      </c>
      <c r="AB141" s="74">
        <v>0</v>
      </c>
      <c r="AC141" s="74">
        <v>0</v>
      </c>
      <c r="AD141" s="74">
        <v>0</v>
      </c>
      <c r="AE141" s="74">
        <v>0</v>
      </c>
      <c r="AF141" s="74">
        <v>0</v>
      </c>
      <c r="AG141" s="74">
        <v>0</v>
      </c>
      <c r="AH141" s="74">
        <v>0</v>
      </c>
      <c r="AI141" s="74">
        <v>0</v>
      </c>
      <c r="AJ141" s="74">
        <v>0</v>
      </c>
      <c r="AK141" s="74">
        <v>0</v>
      </c>
      <c r="AL141" s="74">
        <v>0</v>
      </c>
      <c r="AM141" s="74">
        <v>0</v>
      </c>
      <c r="AN141" s="74">
        <v>0</v>
      </c>
      <c r="AO141" s="74">
        <v>0</v>
      </c>
      <c r="AP141" s="74">
        <v>0</v>
      </c>
      <c r="AQ141" s="74">
        <v>0</v>
      </c>
      <c r="AR141" s="74">
        <v>0</v>
      </c>
      <c r="AS141" s="74">
        <v>0</v>
      </c>
      <c r="AT141" s="192">
        <f t="shared" si="55"/>
        <v>0</v>
      </c>
    </row>
    <row r="142" spans="2:46" ht="0.2" customHeight="1" x14ac:dyDescent="0.2">
      <c r="B142" s="106" t="s">
        <v>264</v>
      </c>
      <c r="C142" s="72" t="s">
        <v>265</v>
      </c>
      <c r="D142" s="73">
        <v>0</v>
      </c>
      <c r="E142" s="73">
        <f t="shared" si="60"/>
        <v>0</v>
      </c>
      <c r="F142" s="105"/>
      <c r="G142" s="96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  <c r="T142" s="74">
        <v>0</v>
      </c>
      <c r="U142" s="74">
        <v>0</v>
      </c>
      <c r="V142" s="74">
        <v>0</v>
      </c>
      <c r="W142" s="74">
        <v>0</v>
      </c>
      <c r="X142" s="74">
        <v>0</v>
      </c>
      <c r="Y142" s="74">
        <v>0</v>
      </c>
      <c r="Z142" s="74">
        <v>0</v>
      </c>
      <c r="AA142" s="74">
        <v>0</v>
      </c>
      <c r="AB142" s="74">
        <v>0</v>
      </c>
      <c r="AC142" s="74">
        <v>0</v>
      </c>
      <c r="AD142" s="74">
        <v>0</v>
      </c>
      <c r="AE142" s="74">
        <v>0</v>
      </c>
      <c r="AF142" s="74">
        <v>0</v>
      </c>
      <c r="AG142" s="74">
        <v>0</v>
      </c>
      <c r="AH142" s="74">
        <v>0</v>
      </c>
      <c r="AI142" s="74">
        <v>0</v>
      </c>
      <c r="AJ142" s="74">
        <v>0</v>
      </c>
      <c r="AK142" s="74">
        <v>0</v>
      </c>
      <c r="AL142" s="74">
        <v>0</v>
      </c>
      <c r="AM142" s="74">
        <v>0</v>
      </c>
      <c r="AN142" s="74">
        <v>0</v>
      </c>
      <c r="AO142" s="74">
        <v>0</v>
      </c>
      <c r="AP142" s="74">
        <v>0</v>
      </c>
      <c r="AQ142" s="74">
        <v>0</v>
      </c>
      <c r="AR142" s="74">
        <v>0</v>
      </c>
      <c r="AS142" s="74">
        <v>0</v>
      </c>
      <c r="AT142" s="192">
        <f t="shared" si="55"/>
        <v>0</v>
      </c>
    </row>
    <row r="143" spans="2:46" ht="0.2" customHeight="1" x14ac:dyDescent="0.2">
      <c r="B143" s="106" t="s">
        <v>266</v>
      </c>
      <c r="C143" s="72" t="s">
        <v>267</v>
      </c>
      <c r="D143" s="73">
        <v>0</v>
      </c>
      <c r="E143" s="73">
        <f t="shared" si="60"/>
        <v>0</v>
      </c>
      <c r="F143" s="105"/>
      <c r="G143" s="96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4">
        <v>0</v>
      </c>
      <c r="X143" s="74">
        <v>0</v>
      </c>
      <c r="Y143" s="74">
        <v>0</v>
      </c>
      <c r="Z143" s="74">
        <v>0</v>
      </c>
      <c r="AA143" s="74">
        <v>0</v>
      </c>
      <c r="AB143" s="74">
        <v>0</v>
      </c>
      <c r="AC143" s="74">
        <v>0</v>
      </c>
      <c r="AD143" s="74">
        <v>0</v>
      </c>
      <c r="AE143" s="74">
        <v>0</v>
      </c>
      <c r="AF143" s="74">
        <v>0</v>
      </c>
      <c r="AG143" s="74">
        <v>0</v>
      </c>
      <c r="AH143" s="74">
        <v>0</v>
      </c>
      <c r="AI143" s="74">
        <v>0</v>
      </c>
      <c r="AJ143" s="74">
        <v>0</v>
      </c>
      <c r="AK143" s="74">
        <v>0</v>
      </c>
      <c r="AL143" s="74">
        <v>0</v>
      </c>
      <c r="AM143" s="74">
        <v>0</v>
      </c>
      <c r="AN143" s="74">
        <v>0</v>
      </c>
      <c r="AO143" s="74">
        <v>0</v>
      </c>
      <c r="AP143" s="74">
        <v>0</v>
      </c>
      <c r="AQ143" s="74">
        <v>0</v>
      </c>
      <c r="AR143" s="74">
        <v>0</v>
      </c>
      <c r="AS143" s="74">
        <v>0</v>
      </c>
      <c r="AT143" s="192">
        <f t="shared" si="55"/>
        <v>0</v>
      </c>
    </row>
    <row r="144" spans="2:46" ht="0.2" customHeight="1" x14ac:dyDescent="0.2">
      <c r="B144" s="106" t="s">
        <v>268</v>
      </c>
      <c r="C144" s="72" t="s">
        <v>269</v>
      </c>
      <c r="D144" s="73">
        <v>0</v>
      </c>
      <c r="E144" s="73">
        <f t="shared" si="60"/>
        <v>0</v>
      </c>
      <c r="F144" s="105"/>
      <c r="G144" s="96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  <c r="T144" s="74">
        <v>0</v>
      </c>
      <c r="U144" s="74">
        <v>0</v>
      </c>
      <c r="V144" s="74">
        <v>0</v>
      </c>
      <c r="W144" s="74">
        <v>0</v>
      </c>
      <c r="X144" s="74">
        <v>0</v>
      </c>
      <c r="Y144" s="74">
        <v>0</v>
      </c>
      <c r="Z144" s="74">
        <v>0</v>
      </c>
      <c r="AA144" s="74">
        <v>0</v>
      </c>
      <c r="AB144" s="74">
        <v>0</v>
      </c>
      <c r="AC144" s="74">
        <v>0</v>
      </c>
      <c r="AD144" s="74">
        <v>0</v>
      </c>
      <c r="AE144" s="74">
        <v>0</v>
      </c>
      <c r="AF144" s="74">
        <v>0</v>
      </c>
      <c r="AG144" s="74">
        <v>0</v>
      </c>
      <c r="AH144" s="74">
        <v>0</v>
      </c>
      <c r="AI144" s="74">
        <v>0</v>
      </c>
      <c r="AJ144" s="74">
        <v>0</v>
      </c>
      <c r="AK144" s="74">
        <v>0</v>
      </c>
      <c r="AL144" s="74">
        <v>0</v>
      </c>
      <c r="AM144" s="74">
        <v>0</v>
      </c>
      <c r="AN144" s="74">
        <v>0</v>
      </c>
      <c r="AO144" s="74">
        <v>0</v>
      </c>
      <c r="AP144" s="74">
        <v>0</v>
      </c>
      <c r="AQ144" s="74">
        <v>0</v>
      </c>
      <c r="AR144" s="74">
        <v>0</v>
      </c>
      <c r="AS144" s="74">
        <v>0</v>
      </c>
      <c r="AT144" s="192">
        <f t="shared" si="55"/>
        <v>0</v>
      </c>
    </row>
    <row r="145" spans="2:46" ht="0.2" customHeight="1" x14ac:dyDescent="0.2">
      <c r="B145" s="106" t="s">
        <v>270</v>
      </c>
      <c r="C145" s="72" t="s">
        <v>271</v>
      </c>
      <c r="D145" s="73">
        <v>0</v>
      </c>
      <c r="E145" s="73">
        <f t="shared" si="60"/>
        <v>0</v>
      </c>
      <c r="F145" s="105"/>
      <c r="G145" s="96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4">
        <v>0</v>
      </c>
      <c r="V145" s="74">
        <v>0</v>
      </c>
      <c r="W145" s="74">
        <v>0</v>
      </c>
      <c r="X145" s="74">
        <v>0</v>
      </c>
      <c r="Y145" s="74">
        <v>0</v>
      </c>
      <c r="Z145" s="74">
        <v>0</v>
      </c>
      <c r="AA145" s="74">
        <v>0</v>
      </c>
      <c r="AB145" s="74">
        <v>0</v>
      </c>
      <c r="AC145" s="74">
        <v>0</v>
      </c>
      <c r="AD145" s="74">
        <v>0</v>
      </c>
      <c r="AE145" s="74">
        <v>0</v>
      </c>
      <c r="AF145" s="74">
        <v>0</v>
      </c>
      <c r="AG145" s="74">
        <v>0</v>
      </c>
      <c r="AH145" s="74">
        <v>0</v>
      </c>
      <c r="AI145" s="74">
        <v>0</v>
      </c>
      <c r="AJ145" s="74">
        <v>0</v>
      </c>
      <c r="AK145" s="74">
        <v>0</v>
      </c>
      <c r="AL145" s="74">
        <v>0</v>
      </c>
      <c r="AM145" s="74">
        <v>0</v>
      </c>
      <c r="AN145" s="74">
        <v>0</v>
      </c>
      <c r="AO145" s="74">
        <v>0</v>
      </c>
      <c r="AP145" s="74">
        <v>0</v>
      </c>
      <c r="AQ145" s="74">
        <v>0</v>
      </c>
      <c r="AR145" s="74">
        <v>0</v>
      </c>
      <c r="AS145" s="74">
        <v>0</v>
      </c>
      <c r="AT145" s="192">
        <f t="shared" si="55"/>
        <v>0</v>
      </c>
    </row>
    <row r="146" spans="2:46" ht="0.2" customHeight="1" x14ac:dyDescent="0.2">
      <c r="B146" s="106" t="s">
        <v>272</v>
      </c>
      <c r="C146" s="72" t="s">
        <v>273</v>
      </c>
      <c r="D146" s="73">
        <v>0</v>
      </c>
      <c r="E146" s="73">
        <f t="shared" si="60"/>
        <v>0</v>
      </c>
      <c r="F146" s="105"/>
      <c r="G146" s="96">
        <v>0</v>
      </c>
      <c r="H146" s="74">
        <v>0</v>
      </c>
      <c r="I146" s="74">
        <v>0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74">
        <v>0</v>
      </c>
      <c r="Q146" s="74">
        <v>0</v>
      </c>
      <c r="R146" s="74">
        <v>0</v>
      </c>
      <c r="S146" s="74">
        <v>0</v>
      </c>
      <c r="T146" s="74">
        <v>0</v>
      </c>
      <c r="U146" s="74">
        <v>0</v>
      </c>
      <c r="V146" s="74">
        <v>0</v>
      </c>
      <c r="W146" s="74">
        <v>0</v>
      </c>
      <c r="X146" s="74">
        <v>0</v>
      </c>
      <c r="Y146" s="74">
        <v>0</v>
      </c>
      <c r="Z146" s="74">
        <v>0</v>
      </c>
      <c r="AA146" s="74">
        <v>0</v>
      </c>
      <c r="AB146" s="74">
        <v>0</v>
      </c>
      <c r="AC146" s="74">
        <v>0</v>
      </c>
      <c r="AD146" s="74">
        <v>0</v>
      </c>
      <c r="AE146" s="74">
        <v>0</v>
      </c>
      <c r="AF146" s="74">
        <v>0</v>
      </c>
      <c r="AG146" s="74">
        <v>0</v>
      </c>
      <c r="AH146" s="74">
        <v>0</v>
      </c>
      <c r="AI146" s="74">
        <v>0</v>
      </c>
      <c r="AJ146" s="74">
        <v>0</v>
      </c>
      <c r="AK146" s="74">
        <v>0</v>
      </c>
      <c r="AL146" s="74">
        <v>0</v>
      </c>
      <c r="AM146" s="74">
        <v>0</v>
      </c>
      <c r="AN146" s="74">
        <v>0</v>
      </c>
      <c r="AO146" s="74">
        <v>0</v>
      </c>
      <c r="AP146" s="74">
        <v>0</v>
      </c>
      <c r="AQ146" s="74">
        <v>0</v>
      </c>
      <c r="AR146" s="74">
        <v>0</v>
      </c>
      <c r="AS146" s="74">
        <v>0</v>
      </c>
      <c r="AT146" s="192">
        <f t="shared" si="55"/>
        <v>0</v>
      </c>
    </row>
    <row r="147" spans="2:46" ht="0.2" customHeight="1" x14ac:dyDescent="0.2">
      <c r="B147" s="106" t="s">
        <v>274</v>
      </c>
      <c r="C147" s="72" t="s">
        <v>275</v>
      </c>
      <c r="D147" s="73">
        <v>0</v>
      </c>
      <c r="E147" s="73">
        <f t="shared" si="60"/>
        <v>0</v>
      </c>
      <c r="F147" s="105"/>
      <c r="G147" s="96">
        <v>0</v>
      </c>
      <c r="H147" s="74">
        <v>0</v>
      </c>
      <c r="I147" s="74">
        <v>0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0</v>
      </c>
      <c r="P147" s="74">
        <v>0</v>
      </c>
      <c r="Q147" s="74">
        <v>0</v>
      </c>
      <c r="R147" s="74">
        <v>0</v>
      </c>
      <c r="S147" s="74">
        <v>0</v>
      </c>
      <c r="T147" s="74">
        <v>0</v>
      </c>
      <c r="U147" s="74">
        <v>0</v>
      </c>
      <c r="V147" s="74">
        <v>0</v>
      </c>
      <c r="W147" s="74">
        <v>0</v>
      </c>
      <c r="X147" s="74">
        <v>0</v>
      </c>
      <c r="Y147" s="74">
        <v>0</v>
      </c>
      <c r="Z147" s="74">
        <v>0</v>
      </c>
      <c r="AA147" s="74">
        <v>0</v>
      </c>
      <c r="AB147" s="74">
        <v>0</v>
      </c>
      <c r="AC147" s="74">
        <v>0</v>
      </c>
      <c r="AD147" s="74">
        <v>0</v>
      </c>
      <c r="AE147" s="74">
        <v>0</v>
      </c>
      <c r="AF147" s="74">
        <v>0</v>
      </c>
      <c r="AG147" s="74">
        <v>0</v>
      </c>
      <c r="AH147" s="74">
        <v>0</v>
      </c>
      <c r="AI147" s="74">
        <v>0</v>
      </c>
      <c r="AJ147" s="74">
        <v>0</v>
      </c>
      <c r="AK147" s="74">
        <v>0</v>
      </c>
      <c r="AL147" s="74">
        <v>0</v>
      </c>
      <c r="AM147" s="74">
        <v>0</v>
      </c>
      <c r="AN147" s="74">
        <v>0</v>
      </c>
      <c r="AO147" s="74">
        <v>0</v>
      </c>
      <c r="AP147" s="74">
        <v>0</v>
      </c>
      <c r="AQ147" s="74">
        <v>0</v>
      </c>
      <c r="AR147" s="74">
        <v>0</v>
      </c>
      <c r="AS147" s="74">
        <v>0</v>
      </c>
      <c r="AT147" s="192">
        <f t="shared" si="55"/>
        <v>0</v>
      </c>
    </row>
    <row r="148" spans="2:46" ht="0.2" customHeight="1" x14ac:dyDescent="0.2">
      <c r="B148" s="106" t="s">
        <v>276</v>
      </c>
      <c r="C148" s="72" t="s">
        <v>277</v>
      </c>
      <c r="D148" s="73">
        <v>0</v>
      </c>
      <c r="E148" s="73">
        <f t="shared" si="60"/>
        <v>0</v>
      </c>
      <c r="F148" s="105"/>
      <c r="G148" s="96">
        <v>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0</v>
      </c>
      <c r="T148" s="74">
        <v>0</v>
      </c>
      <c r="U148" s="74">
        <v>0</v>
      </c>
      <c r="V148" s="74">
        <v>0</v>
      </c>
      <c r="W148" s="74">
        <v>0</v>
      </c>
      <c r="X148" s="74">
        <v>0</v>
      </c>
      <c r="Y148" s="74">
        <v>0</v>
      </c>
      <c r="Z148" s="74">
        <v>0</v>
      </c>
      <c r="AA148" s="74">
        <v>0</v>
      </c>
      <c r="AB148" s="74">
        <v>0</v>
      </c>
      <c r="AC148" s="74">
        <v>0</v>
      </c>
      <c r="AD148" s="74">
        <v>0</v>
      </c>
      <c r="AE148" s="74">
        <v>0</v>
      </c>
      <c r="AF148" s="74">
        <v>0</v>
      </c>
      <c r="AG148" s="74">
        <v>0</v>
      </c>
      <c r="AH148" s="74">
        <v>0</v>
      </c>
      <c r="AI148" s="74">
        <v>0</v>
      </c>
      <c r="AJ148" s="74">
        <v>0</v>
      </c>
      <c r="AK148" s="74">
        <v>0</v>
      </c>
      <c r="AL148" s="74">
        <v>0</v>
      </c>
      <c r="AM148" s="74">
        <v>0</v>
      </c>
      <c r="AN148" s="74">
        <v>0</v>
      </c>
      <c r="AO148" s="74">
        <v>0</v>
      </c>
      <c r="AP148" s="74">
        <v>0</v>
      </c>
      <c r="AQ148" s="74">
        <v>0</v>
      </c>
      <c r="AR148" s="74">
        <v>0</v>
      </c>
      <c r="AS148" s="74">
        <v>0</v>
      </c>
      <c r="AT148" s="192">
        <f t="shared" si="55"/>
        <v>0</v>
      </c>
    </row>
    <row r="149" spans="2:46" ht="0.2" customHeight="1" x14ac:dyDescent="0.2">
      <c r="B149" s="106" t="s">
        <v>278</v>
      </c>
      <c r="C149" s="72" t="s">
        <v>279</v>
      </c>
      <c r="D149" s="73">
        <v>0</v>
      </c>
      <c r="E149" s="73">
        <f t="shared" si="60"/>
        <v>0</v>
      </c>
      <c r="F149" s="105"/>
      <c r="G149" s="96">
        <v>0</v>
      </c>
      <c r="H149" s="74">
        <v>0</v>
      </c>
      <c r="I149" s="74">
        <v>0</v>
      </c>
      <c r="J149" s="74">
        <v>0</v>
      </c>
      <c r="K149" s="74">
        <v>0</v>
      </c>
      <c r="L149" s="74">
        <v>0</v>
      </c>
      <c r="M149" s="74">
        <v>0</v>
      </c>
      <c r="N149" s="74">
        <v>0</v>
      </c>
      <c r="O149" s="74">
        <v>0</v>
      </c>
      <c r="P149" s="74">
        <v>0</v>
      </c>
      <c r="Q149" s="74">
        <v>0</v>
      </c>
      <c r="R149" s="74">
        <v>0</v>
      </c>
      <c r="S149" s="74">
        <v>0</v>
      </c>
      <c r="T149" s="74">
        <v>0</v>
      </c>
      <c r="U149" s="74">
        <v>0</v>
      </c>
      <c r="V149" s="74">
        <v>0</v>
      </c>
      <c r="W149" s="74">
        <v>0</v>
      </c>
      <c r="X149" s="74">
        <v>0</v>
      </c>
      <c r="Y149" s="74">
        <v>0</v>
      </c>
      <c r="Z149" s="74">
        <v>0</v>
      </c>
      <c r="AA149" s="74">
        <v>0</v>
      </c>
      <c r="AB149" s="74">
        <v>0</v>
      </c>
      <c r="AC149" s="74">
        <v>0</v>
      </c>
      <c r="AD149" s="74">
        <v>0</v>
      </c>
      <c r="AE149" s="74">
        <v>0</v>
      </c>
      <c r="AF149" s="74">
        <v>0</v>
      </c>
      <c r="AG149" s="74">
        <v>0</v>
      </c>
      <c r="AH149" s="74">
        <v>0</v>
      </c>
      <c r="AI149" s="74">
        <v>0</v>
      </c>
      <c r="AJ149" s="74">
        <v>0</v>
      </c>
      <c r="AK149" s="74">
        <v>0</v>
      </c>
      <c r="AL149" s="74">
        <v>0</v>
      </c>
      <c r="AM149" s="74">
        <v>0</v>
      </c>
      <c r="AN149" s="74">
        <v>0</v>
      </c>
      <c r="AO149" s="74">
        <v>0</v>
      </c>
      <c r="AP149" s="74">
        <v>0</v>
      </c>
      <c r="AQ149" s="74">
        <v>0</v>
      </c>
      <c r="AR149" s="74">
        <v>0</v>
      </c>
      <c r="AS149" s="74">
        <v>0</v>
      </c>
      <c r="AT149" s="192">
        <f t="shared" si="55"/>
        <v>0</v>
      </c>
    </row>
    <row r="150" spans="2:46" ht="15.95" customHeight="1" x14ac:dyDescent="0.2">
      <c r="B150" s="107" t="s">
        <v>280</v>
      </c>
      <c r="C150" s="75" t="s">
        <v>281</v>
      </c>
      <c r="D150" s="76">
        <v>0</v>
      </c>
      <c r="E150" s="76">
        <f>SUM(E151:E160)</f>
        <v>0</v>
      </c>
      <c r="F150" s="105"/>
      <c r="G150" s="97">
        <f>SUM(G151:G160)</f>
        <v>0</v>
      </c>
      <c r="H150" s="77">
        <f t="shared" ref="H150:AH150" si="61">SUM(H151:H160)</f>
        <v>0</v>
      </c>
      <c r="I150" s="77">
        <f t="shared" si="61"/>
        <v>0</v>
      </c>
      <c r="J150" s="77">
        <f t="shared" si="61"/>
        <v>0</v>
      </c>
      <c r="K150" s="77">
        <f t="shared" si="61"/>
        <v>0</v>
      </c>
      <c r="L150" s="77">
        <f t="shared" si="61"/>
        <v>0</v>
      </c>
      <c r="M150" s="77">
        <f t="shared" si="61"/>
        <v>0</v>
      </c>
      <c r="N150" s="77">
        <f t="shared" si="61"/>
        <v>0</v>
      </c>
      <c r="O150" s="77">
        <f t="shared" si="61"/>
        <v>0</v>
      </c>
      <c r="P150" s="77">
        <f t="shared" si="61"/>
        <v>0</v>
      </c>
      <c r="Q150" s="77">
        <f t="shared" si="61"/>
        <v>0</v>
      </c>
      <c r="R150" s="77">
        <f t="shared" si="61"/>
        <v>0</v>
      </c>
      <c r="S150" s="77">
        <f t="shared" si="61"/>
        <v>0</v>
      </c>
      <c r="T150" s="77">
        <f t="shared" si="61"/>
        <v>0</v>
      </c>
      <c r="U150" s="77">
        <f t="shared" si="61"/>
        <v>0</v>
      </c>
      <c r="V150" s="77">
        <f t="shared" si="61"/>
        <v>0</v>
      </c>
      <c r="W150" s="77">
        <f t="shared" si="61"/>
        <v>0</v>
      </c>
      <c r="X150" s="77">
        <f t="shared" si="61"/>
        <v>0</v>
      </c>
      <c r="Y150" s="77">
        <f t="shared" si="61"/>
        <v>0</v>
      </c>
      <c r="Z150" s="77">
        <f t="shared" si="61"/>
        <v>0</v>
      </c>
      <c r="AA150" s="77">
        <f t="shared" si="61"/>
        <v>0</v>
      </c>
      <c r="AB150" s="77">
        <f t="shared" si="61"/>
        <v>0</v>
      </c>
      <c r="AC150" s="77">
        <f t="shared" si="61"/>
        <v>0</v>
      </c>
      <c r="AD150" s="77">
        <f t="shared" si="61"/>
        <v>0</v>
      </c>
      <c r="AE150" s="77">
        <f t="shared" si="61"/>
        <v>0</v>
      </c>
      <c r="AF150" s="77">
        <f t="shared" si="61"/>
        <v>0</v>
      </c>
      <c r="AG150" s="77">
        <f t="shared" si="61"/>
        <v>0</v>
      </c>
      <c r="AH150" s="77">
        <f t="shared" si="61"/>
        <v>0</v>
      </c>
      <c r="AI150" s="77">
        <f t="shared" ref="AI150:AS150" si="62">SUM(AI151:AI160)</f>
        <v>0</v>
      </c>
      <c r="AJ150" s="77">
        <f t="shared" si="62"/>
        <v>0</v>
      </c>
      <c r="AK150" s="77">
        <f t="shared" si="62"/>
        <v>0</v>
      </c>
      <c r="AL150" s="77">
        <f t="shared" si="62"/>
        <v>0</v>
      </c>
      <c r="AM150" s="77">
        <f t="shared" si="62"/>
        <v>0</v>
      </c>
      <c r="AN150" s="77">
        <f t="shared" si="62"/>
        <v>0</v>
      </c>
      <c r="AO150" s="77">
        <f t="shared" si="62"/>
        <v>0</v>
      </c>
      <c r="AP150" s="77">
        <f t="shared" si="62"/>
        <v>0</v>
      </c>
      <c r="AQ150" s="77">
        <f t="shared" si="62"/>
        <v>0</v>
      </c>
      <c r="AR150" s="77">
        <f t="shared" si="62"/>
        <v>0</v>
      </c>
      <c r="AS150" s="77">
        <f t="shared" si="62"/>
        <v>0</v>
      </c>
      <c r="AT150" s="192">
        <f t="shared" si="55"/>
        <v>0</v>
      </c>
    </row>
    <row r="151" spans="2:46" ht="0.2" customHeight="1" x14ac:dyDescent="0.2">
      <c r="B151" s="106" t="s">
        <v>282</v>
      </c>
      <c r="C151" s="72" t="s">
        <v>283</v>
      </c>
      <c r="D151" s="73">
        <v>0</v>
      </c>
      <c r="E151" s="73">
        <f t="shared" si="60"/>
        <v>0</v>
      </c>
      <c r="F151" s="105"/>
      <c r="G151" s="96">
        <v>0</v>
      </c>
      <c r="H151" s="74">
        <v>0</v>
      </c>
      <c r="I151" s="74">
        <v>0</v>
      </c>
      <c r="J151" s="74">
        <v>0</v>
      </c>
      <c r="K151" s="74">
        <v>0</v>
      </c>
      <c r="L151" s="74">
        <v>0</v>
      </c>
      <c r="M151" s="74">
        <v>0</v>
      </c>
      <c r="N151" s="74">
        <v>0</v>
      </c>
      <c r="O151" s="74">
        <v>0</v>
      </c>
      <c r="P151" s="74">
        <v>0</v>
      </c>
      <c r="Q151" s="74">
        <v>0</v>
      </c>
      <c r="R151" s="74">
        <v>0</v>
      </c>
      <c r="S151" s="74">
        <v>0</v>
      </c>
      <c r="T151" s="74">
        <v>0</v>
      </c>
      <c r="U151" s="74">
        <v>0</v>
      </c>
      <c r="V151" s="74">
        <v>0</v>
      </c>
      <c r="W151" s="74">
        <v>0</v>
      </c>
      <c r="X151" s="74">
        <v>0</v>
      </c>
      <c r="Y151" s="74">
        <v>0</v>
      </c>
      <c r="Z151" s="74">
        <v>0</v>
      </c>
      <c r="AA151" s="74">
        <v>0</v>
      </c>
      <c r="AB151" s="74">
        <v>0</v>
      </c>
      <c r="AC151" s="74">
        <v>0</v>
      </c>
      <c r="AD151" s="74">
        <v>0</v>
      </c>
      <c r="AE151" s="74">
        <v>0</v>
      </c>
      <c r="AF151" s="74">
        <v>0</v>
      </c>
      <c r="AG151" s="74">
        <v>0</v>
      </c>
      <c r="AH151" s="74">
        <v>0</v>
      </c>
      <c r="AI151" s="74">
        <v>0</v>
      </c>
      <c r="AJ151" s="74">
        <v>0</v>
      </c>
      <c r="AK151" s="74">
        <v>0</v>
      </c>
      <c r="AL151" s="74">
        <v>0</v>
      </c>
      <c r="AM151" s="74">
        <v>0</v>
      </c>
      <c r="AN151" s="74">
        <v>0</v>
      </c>
      <c r="AO151" s="74">
        <v>0</v>
      </c>
      <c r="AP151" s="74">
        <v>0</v>
      </c>
      <c r="AQ151" s="74">
        <v>0</v>
      </c>
      <c r="AR151" s="74">
        <v>0</v>
      </c>
      <c r="AS151" s="74">
        <v>0</v>
      </c>
      <c r="AT151" s="192">
        <f t="shared" si="55"/>
        <v>0</v>
      </c>
    </row>
    <row r="152" spans="2:46" ht="0.2" customHeight="1" x14ac:dyDescent="0.2">
      <c r="B152" s="106" t="s">
        <v>284</v>
      </c>
      <c r="C152" s="72" t="s">
        <v>285</v>
      </c>
      <c r="D152" s="73">
        <v>0</v>
      </c>
      <c r="E152" s="73">
        <f t="shared" si="60"/>
        <v>0</v>
      </c>
      <c r="F152" s="105"/>
      <c r="G152" s="96">
        <v>0</v>
      </c>
      <c r="H152" s="74">
        <v>0</v>
      </c>
      <c r="I152" s="74">
        <v>0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v>0</v>
      </c>
      <c r="V152" s="74">
        <v>0</v>
      </c>
      <c r="W152" s="74">
        <v>0</v>
      </c>
      <c r="X152" s="74">
        <v>0</v>
      </c>
      <c r="Y152" s="74">
        <v>0</v>
      </c>
      <c r="Z152" s="74">
        <v>0</v>
      </c>
      <c r="AA152" s="74">
        <v>0</v>
      </c>
      <c r="AB152" s="74">
        <v>0</v>
      </c>
      <c r="AC152" s="74">
        <v>0</v>
      </c>
      <c r="AD152" s="74">
        <v>0</v>
      </c>
      <c r="AE152" s="74">
        <v>0</v>
      </c>
      <c r="AF152" s="74">
        <v>0</v>
      </c>
      <c r="AG152" s="74">
        <v>0</v>
      </c>
      <c r="AH152" s="74">
        <v>0</v>
      </c>
      <c r="AI152" s="74">
        <v>0</v>
      </c>
      <c r="AJ152" s="74">
        <v>0</v>
      </c>
      <c r="AK152" s="74">
        <v>0</v>
      </c>
      <c r="AL152" s="74">
        <v>0</v>
      </c>
      <c r="AM152" s="74">
        <v>0</v>
      </c>
      <c r="AN152" s="74">
        <v>0</v>
      </c>
      <c r="AO152" s="74">
        <v>0</v>
      </c>
      <c r="AP152" s="74">
        <v>0</v>
      </c>
      <c r="AQ152" s="74">
        <v>0</v>
      </c>
      <c r="AR152" s="74">
        <v>0</v>
      </c>
      <c r="AS152" s="74">
        <v>0</v>
      </c>
      <c r="AT152" s="192">
        <f t="shared" si="55"/>
        <v>0</v>
      </c>
    </row>
    <row r="153" spans="2:46" ht="0.2" customHeight="1" x14ac:dyDescent="0.2">
      <c r="B153" s="106" t="s">
        <v>286</v>
      </c>
      <c r="C153" s="72" t="s">
        <v>287</v>
      </c>
      <c r="D153" s="73">
        <v>0</v>
      </c>
      <c r="E153" s="73">
        <f t="shared" si="60"/>
        <v>0</v>
      </c>
      <c r="F153" s="105"/>
      <c r="G153" s="96">
        <v>0</v>
      </c>
      <c r="H153" s="74">
        <v>0</v>
      </c>
      <c r="I153" s="74">
        <v>0</v>
      </c>
      <c r="J153" s="74">
        <v>0</v>
      </c>
      <c r="K153" s="74">
        <v>0</v>
      </c>
      <c r="L153" s="74">
        <v>0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0</v>
      </c>
      <c r="U153" s="74">
        <v>0</v>
      </c>
      <c r="V153" s="74">
        <v>0</v>
      </c>
      <c r="W153" s="74">
        <v>0</v>
      </c>
      <c r="X153" s="74">
        <v>0</v>
      </c>
      <c r="Y153" s="74">
        <v>0</v>
      </c>
      <c r="Z153" s="74">
        <v>0</v>
      </c>
      <c r="AA153" s="74">
        <v>0</v>
      </c>
      <c r="AB153" s="74">
        <v>0</v>
      </c>
      <c r="AC153" s="74">
        <v>0</v>
      </c>
      <c r="AD153" s="74">
        <v>0</v>
      </c>
      <c r="AE153" s="74">
        <v>0</v>
      </c>
      <c r="AF153" s="74">
        <v>0</v>
      </c>
      <c r="AG153" s="74">
        <v>0</v>
      </c>
      <c r="AH153" s="74">
        <v>0</v>
      </c>
      <c r="AI153" s="74">
        <v>0</v>
      </c>
      <c r="AJ153" s="74">
        <v>0</v>
      </c>
      <c r="AK153" s="74">
        <v>0</v>
      </c>
      <c r="AL153" s="74">
        <v>0</v>
      </c>
      <c r="AM153" s="74">
        <v>0</v>
      </c>
      <c r="AN153" s="74">
        <v>0</v>
      </c>
      <c r="AO153" s="74">
        <v>0</v>
      </c>
      <c r="AP153" s="74">
        <v>0</v>
      </c>
      <c r="AQ153" s="74">
        <v>0</v>
      </c>
      <c r="AR153" s="74">
        <v>0</v>
      </c>
      <c r="AS153" s="74">
        <v>0</v>
      </c>
      <c r="AT153" s="192">
        <f t="shared" si="55"/>
        <v>0</v>
      </c>
    </row>
    <row r="154" spans="2:46" ht="0.2" customHeight="1" x14ac:dyDescent="0.2">
      <c r="B154" s="106" t="s">
        <v>288</v>
      </c>
      <c r="C154" s="72" t="s">
        <v>289</v>
      </c>
      <c r="D154" s="73">
        <v>0</v>
      </c>
      <c r="E154" s="73">
        <f t="shared" si="60"/>
        <v>0</v>
      </c>
      <c r="F154" s="105"/>
      <c r="G154" s="96">
        <v>0</v>
      </c>
      <c r="H154" s="74">
        <v>0</v>
      </c>
      <c r="I154" s="74">
        <v>0</v>
      </c>
      <c r="J154" s="74">
        <v>0</v>
      </c>
      <c r="K154" s="74">
        <v>0</v>
      </c>
      <c r="L154" s="74">
        <v>0</v>
      </c>
      <c r="M154" s="74">
        <v>0</v>
      </c>
      <c r="N154" s="74">
        <v>0</v>
      </c>
      <c r="O154" s="74">
        <v>0</v>
      </c>
      <c r="P154" s="74">
        <v>0</v>
      </c>
      <c r="Q154" s="74">
        <v>0</v>
      </c>
      <c r="R154" s="74">
        <v>0</v>
      </c>
      <c r="S154" s="74">
        <v>0</v>
      </c>
      <c r="T154" s="74">
        <v>0</v>
      </c>
      <c r="U154" s="74">
        <v>0</v>
      </c>
      <c r="V154" s="74">
        <v>0</v>
      </c>
      <c r="W154" s="74">
        <v>0</v>
      </c>
      <c r="X154" s="74">
        <v>0</v>
      </c>
      <c r="Y154" s="74">
        <v>0</v>
      </c>
      <c r="Z154" s="74">
        <v>0</v>
      </c>
      <c r="AA154" s="74">
        <v>0</v>
      </c>
      <c r="AB154" s="74">
        <v>0</v>
      </c>
      <c r="AC154" s="74">
        <v>0</v>
      </c>
      <c r="AD154" s="74">
        <v>0</v>
      </c>
      <c r="AE154" s="74">
        <v>0</v>
      </c>
      <c r="AF154" s="74">
        <v>0</v>
      </c>
      <c r="AG154" s="74">
        <v>0</v>
      </c>
      <c r="AH154" s="74">
        <v>0</v>
      </c>
      <c r="AI154" s="74">
        <v>0</v>
      </c>
      <c r="AJ154" s="74">
        <v>0</v>
      </c>
      <c r="AK154" s="74">
        <v>0</v>
      </c>
      <c r="AL154" s="74">
        <v>0</v>
      </c>
      <c r="AM154" s="74">
        <v>0</v>
      </c>
      <c r="AN154" s="74">
        <v>0</v>
      </c>
      <c r="AO154" s="74">
        <v>0</v>
      </c>
      <c r="AP154" s="74">
        <v>0</v>
      </c>
      <c r="AQ154" s="74">
        <v>0</v>
      </c>
      <c r="AR154" s="74">
        <v>0</v>
      </c>
      <c r="AS154" s="74">
        <v>0</v>
      </c>
      <c r="AT154" s="192">
        <f t="shared" si="55"/>
        <v>0</v>
      </c>
    </row>
    <row r="155" spans="2:46" ht="0.2" customHeight="1" x14ac:dyDescent="0.2">
      <c r="B155" s="106" t="s">
        <v>290</v>
      </c>
      <c r="C155" s="72" t="s">
        <v>291</v>
      </c>
      <c r="D155" s="73">
        <v>0</v>
      </c>
      <c r="E155" s="73">
        <f t="shared" si="60"/>
        <v>0</v>
      </c>
      <c r="F155" s="105"/>
      <c r="G155" s="96">
        <v>0</v>
      </c>
      <c r="H155" s="74">
        <v>0</v>
      </c>
      <c r="I155" s="74">
        <v>0</v>
      </c>
      <c r="J155" s="74">
        <v>0</v>
      </c>
      <c r="K155" s="74">
        <v>0</v>
      </c>
      <c r="L155" s="74">
        <v>0</v>
      </c>
      <c r="M155" s="74">
        <v>0</v>
      </c>
      <c r="N155" s="74">
        <v>0</v>
      </c>
      <c r="O155" s="74">
        <v>0</v>
      </c>
      <c r="P155" s="74">
        <v>0</v>
      </c>
      <c r="Q155" s="74">
        <v>0</v>
      </c>
      <c r="R155" s="74">
        <v>0</v>
      </c>
      <c r="S155" s="74">
        <v>0</v>
      </c>
      <c r="T155" s="74">
        <v>0</v>
      </c>
      <c r="U155" s="74">
        <v>0</v>
      </c>
      <c r="V155" s="74">
        <v>0</v>
      </c>
      <c r="W155" s="74">
        <v>0</v>
      </c>
      <c r="X155" s="74">
        <v>0</v>
      </c>
      <c r="Y155" s="74">
        <v>0</v>
      </c>
      <c r="Z155" s="74">
        <v>0</v>
      </c>
      <c r="AA155" s="74">
        <v>0</v>
      </c>
      <c r="AB155" s="74">
        <v>0</v>
      </c>
      <c r="AC155" s="74">
        <v>0</v>
      </c>
      <c r="AD155" s="74">
        <v>0</v>
      </c>
      <c r="AE155" s="74">
        <v>0</v>
      </c>
      <c r="AF155" s="74">
        <v>0</v>
      </c>
      <c r="AG155" s="74">
        <v>0</v>
      </c>
      <c r="AH155" s="74">
        <v>0</v>
      </c>
      <c r="AI155" s="74">
        <v>0</v>
      </c>
      <c r="AJ155" s="74">
        <v>0</v>
      </c>
      <c r="AK155" s="74">
        <v>0</v>
      </c>
      <c r="AL155" s="74">
        <v>0</v>
      </c>
      <c r="AM155" s="74">
        <v>0</v>
      </c>
      <c r="AN155" s="74">
        <v>0</v>
      </c>
      <c r="AO155" s="74">
        <v>0</v>
      </c>
      <c r="AP155" s="74">
        <v>0</v>
      </c>
      <c r="AQ155" s="74">
        <v>0</v>
      </c>
      <c r="AR155" s="74">
        <v>0</v>
      </c>
      <c r="AS155" s="74">
        <v>0</v>
      </c>
      <c r="AT155" s="192">
        <f t="shared" si="55"/>
        <v>0</v>
      </c>
    </row>
    <row r="156" spans="2:46" ht="0.2" customHeight="1" x14ac:dyDescent="0.2">
      <c r="B156" s="106" t="s">
        <v>292</v>
      </c>
      <c r="C156" s="72" t="s">
        <v>293</v>
      </c>
      <c r="D156" s="73">
        <v>0</v>
      </c>
      <c r="E156" s="73">
        <f t="shared" si="60"/>
        <v>0</v>
      </c>
      <c r="F156" s="105"/>
      <c r="G156" s="96">
        <v>0</v>
      </c>
      <c r="H156" s="74">
        <v>0</v>
      </c>
      <c r="I156" s="74">
        <v>0</v>
      </c>
      <c r="J156" s="74">
        <v>0</v>
      </c>
      <c r="K156" s="74">
        <v>0</v>
      </c>
      <c r="L156" s="74">
        <v>0</v>
      </c>
      <c r="M156" s="74">
        <v>0</v>
      </c>
      <c r="N156" s="74">
        <v>0</v>
      </c>
      <c r="O156" s="74">
        <v>0</v>
      </c>
      <c r="P156" s="74">
        <v>0</v>
      </c>
      <c r="Q156" s="74">
        <v>0</v>
      </c>
      <c r="R156" s="74">
        <v>0</v>
      </c>
      <c r="S156" s="74">
        <v>0</v>
      </c>
      <c r="T156" s="74">
        <v>0</v>
      </c>
      <c r="U156" s="74">
        <v>0</v>
      </c>
      <c r="V156" s="74">
        <v>0</v>
      </c>
      <c r="W156" s="74">
        <v>0</v>
      </c>
      <c r="X156" s="74">
        <v>0</v>
      </c>
      <c r="Y156" s="74">
        <v>0</v>
      </c>
      <c r="Z156" s="74">
        <v>0</v>
      </c>
      <c r="AA156" s="74">
        <v>0</v>
      </c>
      <c r="AB156" s="74">
        <v>0</v>
      </c>
      <c r="AC156" s="74">
        <v>0</v>
      </c>
      <c r="AD156" s="74">
        <v>0</v>
      </c>
      <c r="AE156" s="74">
        <v>0</v>
      </c>
      <c r="AF156" s="74">
        <v>0</v>
      </c>
      <c r="AG156" s="74">
        <v>0</v>
      </c>
      <c r="AH156" s="74">
        <v>0</v>
      </c>
      <c r="AI156" s="74">
        <v>0</v>
      </c>
      <c r="AJ156" s="74">
        <v>0</v>
      </c>
      <c r="AK156" s="74">
        <v>0</v>
      </c>
      <c r="AL156" s="74">
        <v>0</v>
      </c>
      <c r="AM156" s="74">
        <v>0</v>
      </c>
      <c r="AN156" s="74">
        <v>0</v>
      </c>
      <c r="AO156" s="74">
        <v>0</v>
      </c>
      <c r="AP156" s="74">
        <v>0</v>
      </c>
      <c r="AQ156" s="74">
        <v>0</v>
      </c>
      <c r="AR156" s="74">
        <v>0</v>
      </c>
      <c r="AS156" s="74">
        <v>0</v>
      </c>
      <c r="AT156" s="192">
        <f t="shared" si="55"/>
        <v>0</v>
      </c>
    </row>
    <row r="157" spans="2:46" ht="0.2" customHeight="1" x14ac:dyDescent="0.2">
      <c r="B157" s="106" t="s">
        <v>294</v>
      </c>
      <c r="C157" s="72" t="s">
        <v>295</v>
      </c>
      <c r="D157" s="73">
        <v>0</v>
      </c>
      <c r="E157" s="73">
        <f t="shared" si="60"/>
        <v>0</v>
      </c>
      <c r="F157" s="105"/>
      <c r="G157" s="96">
        <v>0</v>
      </c>
      <c r="H157" s="74">
        <v>0</v>
      </c>
      <c r="I157" s="74">
        <v>0</v>
      </c>
      <c r="J157" s="74">
        <v>0</v>
      </c>
      <c r="K157" s="74">
        <v>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0</v>
      </c>
      <c r="T157" s="74">
        <v>0</v>
      </c>
      <c r="U157" s="74">
        <v>0</v>
      </c>
      <c r="V157" s="74">
        <v>0</v>
      </c>
      <c r="W157" s="74">
        <v>0</v>
      </c>
      <c r="X157" s="74">
        <v>0</v>
      </c>
      <c r="Y157" s="74">
        <v>0</v>
      </c>
      <c r="Z157" s="74">
        <v>0</v>
      </c>
      <c r="AA157" s="74">
        <v>0</v>
      </c>
      <c r="AB157" s="74">
        <v>0</v>
      </c>
      <c r="AC157" s="74">
        <v>0</v>
      </c>
      <c r="AD157" s="74">
        <v>0</v>
      </c>
      <c r="AE157" s="74">
        <v>0</v>
      </c>
      <c r="AF157" s="74">
        <v>0</v>
      </c>
      <c r="AG157" s="74">
        <v>0</v>
      </c>
      <c r="AH157" s="74">
        <v>0</v>
      </c>
      <c r="AI157" s="74">
        <v>0</v>
      </c>
      <c r="AJ157" s="74">
        <v>0</v>
      </c>
      <c r="AK157" s="74">
        <v>0</v>
      </c>
      <c r="AL157" s="74">
        <v>0</v>
      </c>
      <c r="AM157" s="74">
        <v>0</v>
      </c>
      <c r="AN157" s="74">
        <v>0</v>
      </c>
      <c r="AO157" s="74">
        <v>0</v>
      </c>
      <c r="AP157" s="74">
        <v>0</v>
      </c>
      <c r="AQ157" s="74">
        <v>0</v>
      </c>
      <c r="AR157" s="74">
        <v>0</v>
      </c>
      <c r="AS157" s="74">
        <v>0</v>
      </c>
      <c r="AT157" s="192">
        <f t="shared" si="55"/>
        <v>0</v>
      </c>
    </row>
    <row r="158" spans="2:46" ht="0.2" customHeight="1" x14ac:dyDescent="0.2">
      <c r="B158" s="106" t="s">
        <v>296</v>
      </c>
      <c r="C158" s="72" t="s">
        <v>297</v>
      </c>
      <c r="D158" s="73">
        <v>0</v>
      </c>
      <c r="E158" s="73">
        <f t="shared" si="60"/>
        <v>0</v>
      </c>
      <c r="F158" s="105"/>
      <c r="G158" s="96">
        <v>0</v>
      </c>
      <c r="H158" s="74">
        <v>0</v>
      </c>
      <c r="I158" s="74">
        <v>0</v>
      </c>
      <c r="J158" s="74">
        <v>0</v>
      </c>
      <c r="K158" s="74">
        <v>0</v>
      </c>
      <c r="L158" s="74">
        <v>0</v>
      </c>
      <c r="M158" s="74">
        <v>0</v>
      </c>
      <c r="N158" s="74">
        <v>0</v>
      </c>
      <c r="O158" s="74">
        <v>0</v>
      </c>
      <c r="P158" s="74">
        <v>0</v>
      </c>
      <c r="Q158" s="74">
        <v>0</v>
      </c>
      <c r="R158" s="74">
        <v>0</v>
      </c>
      <c r="S158" s="74">
        <v>0</v>
      </c>
      <c r="T158" s="74">
        <v>0</v>
      </c>
      <c r="U158" s="74">
        <v>0</v>
      </c>
      <c r="V158" s="74">
        <v>0</v>
      </c>
      <c r="W158" s="74">
        <v>0</v>
      </c>
      <c r="X158" s="74">
        <v>0</v>
      </c>
      <c r="Y158" s="74">
        <v>0</v>
      </c>
      <c r="Z158" s="74">
        <v>0</v>
      </c>
      <c r="AA158" s="74">
        <v>0</v>
      </c>
      <c r="AB158" s="74">
        <v>0</v>
      </c>
      <c r="AC158" s="74">
        <v>0</v>
      </c>
      <c r="AD158" s="74">
        <v>0</v>
      </c>
      <c r="AE158" s="74">
        <v>0</v>
      </c>
      <c r="AF158" s="74">
        <v>0</v>
      </c>
      <c r="AG158" s="74">
        <v>0</v>
      </c>
      <c r="AH158" s="74">
        <v>0</v>
      </c>
      <c r="AI158" s="74">
        <v>0</v>
      </c>
      <c r="AJ158" s="74">
        <v>0</v>
      </c>
      <c r="AK158" s="74">
        <v>0</v>
      </c>
      <c r="AL158" s="74">
        <v>0</v>
      </c>
      <c r="AM158" s="74">
        <v>0</v>
      </c>
      <c r="AN158" s="74">
        <v>0</v>
      </c>
      <c r="AO158" s="74">
        <v>0</v>
      </c>
      <c r="AP158" s="74">
        <v>0</v>
      </c>
      <c r="AQ158" s="74">
        <v>0</v>
      </c>
      <c r="AR158" s="74">
        <v>0</v>
      </c>
      <c r="AS158" s="74">
        <v>0</v>
      </c>
      <c r="AT158" s="192">
        <f t="shared" si="55"/>
        <v>0</v>
      </c>
    </row>
    <row r="159" spans="2:46" ht="0.2" customHeight="1" x14ac:dyDescent="0.2">
      <c r="B159" s="106" t="s">
        <v>298</v>
      </c>
      <c r="C159" s="72" t="s">
        <v>299</v>
      </c>
      <c r="D159" s="73">
        <v>0</v>
      </c>
      <c r="E159" s="73">
        <f t="shared" si="60"/>
        <v>0</v>
      </c>
      <c r="F159" s="105"/>
      <c r="G159" s="96">
        <v>0</v>
      </c>
      <c r="H159" s="74">
        <v>0</v>
      </c>
      <c r="I159" s="74">
        <v>0</v>
      </c>
      <c r="J159" s="74">
        <v>0</v>
      </c>
      <c r="K159" s="74">
        <v>0</v>
      </c>
      <c r="L159" s="74">
        <v>0</v>
      </c>
      <c r="M159" s="74">
        <v>0</v>
      </c>
      <c r="N159" s="74">
        <v>0</v>
      </c>
      <c r="O159" s="74">
        <v>0</v>
      </c>
      <c r="P159" s="74">
        <v>0</v>
      </c>
      <c r="Q159" s="74">
        <v>0</v>
      </c>
      <c r="R159" s="74">
        <v>0</v>
      </c>
      <c r="S159" s="74">
        <v>0</v>
      </c>
      <c r="T159" s="74">
        <v>0</v>
      </c>
      <c r="U159" s="74">
        <v>0</v>
      </c>
      <c r="V159" s="74">
        <v>0</v>
      </c>
      <c r="W159" s="74">
        <v>0</v>
      </c>
      <c r="X159" s="74">
        <v>0</v>
      </c>
      <c r="Y159" s="74">
        <v>0</v>
      </c>
      <c r="Z159" s="74">
        <v>0</v>
      </c>
      <c r="AA159" s="74">
        <v>0</v>
      </c>
      <c r="AB159" s="74">
        <v>0</v>
      </c>
      <c r="AC159" s="74">
        <v>0</v>
      </c>
      <c r="AD159" s="74">
        <v>0</v>
      </c>
      <c r="AE159" s="74">
        <v>0</v>
      </c>
      <c r="AF159" s="74">
        <v>0</v>
      </c>
      <c r="AG159" s="74">
        <v>0</v>
      </c>
      <c r="AH159" s="74">
        <v>0</v>
      </c>
      <c r="AI159" s="74">
        <v>0</v>
      </c>
      <c r="AJ159" s="74">
        <v>0</v>
      </c>
      <c r="AK159" s="74">
        <v>0</v>
      </c>
      <c r="AL159" s="74">
        <v>0</v>
      </c>
      <c r="AM159" s="74">
        <v>0</v>
      </c>
      <c r="AN159" s="74">
        <v>0</v>
      </c>
      <c r="AO159" s="74">
        <v>0</v>
      </c>
      <c r="AP159" s="74">
        <v>0</v>
      </c>
      <c r="AQ159" s="74">
        <v>0</v>
      </c>
      <c r="AR159" s="74">
        <v>0</v>
      </c>
      <c r="AS159" s="74">
        <v>0</v>
      </c>
      <c r="AT159" s="192">
        <f t="shared" si="55"/>
        <v>0</v>
      </c>
    </row>
    <row r="160" spans="2:46" ht="0.2" customHeight="1" x14ac:dyDescent="0.2">
      <c r="B160" s="106" t="s">
        <v>300</v>
      </c>
      <c r="C160" s="72" t="s">
        <v>301</v>
      </c>
      <c r="D160" s="73">
        <v>0</v>
      </c>
      <c r="E160" s="73">
        <f t="shared" si="60"/>
        <v>0</v>
      </c>
      <c r="F160" s="105"/>
      <c r="G160" s="96">
        <v>0</v>
      </c>
      <c r="H160" s="74">
        <v>0</v>
      </c>
      <c r="I160" s="74">
        <v>0</v>
      </c>
      <c r="J160" s="74">
        <v>0</v>
      </c>
      <c r="K160" s="74">
        <v>0</v>
      </c>
      <c r="L160" s="74">
        <v>0</v>
      </c>
      <c r="M160" s="74">
        <v>0</v>
      </c>
      <c r="N160" s="74">
        <v>0</v>
      </c>
      <c r="O160" s="74">
        <v>0</v>
      </c>
      <c r="P160" s="74">
        <v>0</v>
      </c>
      <c r="Q160" s="74">
        <v>0</v>
      </c>
      <c r="R160" s="74">
        <v>0</v>
      </c>
      <c r="S160" s="74">
        <v>0</v>
      </c>
      <c r="T160" s="74">
        <v>0</v>
      </c>
      <c r="U160" s="74">
        <v>0</v>
      </c>
      <c r="V160" s="74">
        <v>0</v>
      </c>
      <c r="W160" s="74">
        <v>0</v>
      </c>
      <c r="X160" s="74">
        <v>0</v>
      </c>
      <c r="Y160" s="74">
        <v>0</v>
      </c>
      <c r="Z160" s="74">
        <v>0</v>
      </c>
      <c r="AA160" s="74">
        <v>0</v>
      </c>
      <c r="AB160" s="74">
        <v>0</v>
      </c>
      <c r="AC160" s="74">
        <v>0</v>
      </c>
      <c r="AD160" s="74">
        <v>0</v>
      </c>
      <c r="AE160" s="74">
        <v>0</v>
      </c>
      <c r="AF160" s="74">
        <v>0</v>
      </c>
      <c r="AG160" s="74">
        <v>0</v>
      </c>
      <c r="AH160" s="74">
        <v>0</v>
      </c>
      <c r="AI160" s="74">
        <v>0</v>
      </c>
      <c r="AJ160" s="74">
        <v>0</v>
      </c>
      <c r="AK160" s="74">
        <v>0</v>
      </c>
      <c r="AL160" s="74">
        <v>0</v>
      </c>
      <c r="AM160" s="74">
        <v>0</v>
      </c>
      <c r="AN160" s="74">
        <v>0</v>
      </c>
      <c r="AO160" s="74">
        <v>0</v>
      </c>
      <c r="AP160" s="74">
        <v>0</v>
      </c>
      <c r="AQ160" s="74">
        <v>0</v>
      </c>
      <c r="AR160" s="74">
        <v>0</v>
      </c>
      <c r="AS160" s="74">
        <v>0</v>
      </c>
      <c r="AT160" s="192">
        <f t="shared" si="55"/>
        <v>0</v>
      </c>
    </row>
    <row r="161" spans="2:46" ht="15.95" customHeight="1" x14ac:dyDescent="0.2">
      <c r="B161" s="107" t="s">
        <v>302</v>
      </c>
      <c r="C161" s="75" t="s">
        <v>303</v>
      </c>
      <c r="D161" s="76">
        <v>4260106</v>
      </c>
      <c r="E161" s="76">
        <f>SUM(E162:E171)</f>
        <v>4260106</v>
      </c>
      <c r="F161" s="105"/>
      <c r="G161" s="97">
        <f>SUM(G162:G171)</f>
        <v>515000</v>
      </c>
      <c r="H161" s="77">
        <f t="shared" ref="H161:AH161" si="63">SUM(H162:H171)</f>
        <v>0</v>
      </c>
      <c r="I161" s="77">
        <f t="shared" si="63"/>
        <v>0</v>
      </c>
      <c r="J161" s="77">
        <f t="shared" si="63"/>
        <v>0</v>
      </c>
      <c r="K161" s="77">
        <f t="shared" si="63"/>
        <v>2845106</v>
      </c>
      <c r="L161" s="77">
        <f t="shared" si="63"/>
        <v>0</v>
      </c>
      <c r="M161" s="77">
        <f t="shared" si="63"/>
        <v>0</v>
      </c>
      <c r="N161" s="77">
        <f t="shared" si="63"/>
        <v>0</v>
      </c>
      <c r="O161" s="77">
        <f t="shared" si="63"/>
        <v>0</v>
      </c>
      <c r="P161" s="77">
        <f t="shared" si="63"/>
        <v>0</v>
      </c>
      <c r="Q161" s="77">
        <f t="shared" si="63"/>
        <v>0</v>
      </c>
      <c r="R161" s="77">
        <f t="shared" si="63"/>
        <v>0</v>
      </c>
      <c r="S161" s="77">
        <f t="shared" si="63"/>
        <v>0</v>
      </c>
      <c r="T161" s="77">
        <f t="shared" si="63"/>
        <v>0</v>
      </c>
      <c r="U161" s="77">
        <f t="shared" si="63"/>
        <v>0</v>
      </c>
      <c r="V161" s="77">
        <f t="shared" si="63"/>
        <v>0</v>
      </c>
      <c r="W161" s="77">
        <f t="shared" si="63"/>
        <v>0</v>
      </c>
      <c r="X161" s="77">
        <f t="shared" si="63"/>
        <v>0</v>
      </c>
      <c r="Y161" s="77">
        <f t="shared" si="63"/>
        <v>0</v>
      </c>
      <c r="Z161" s="77">
        <f t="shared" si="63"/>
        <v>0</v>
      </c>
      <c r="AA161" s="77">
        <f t="shared" si="63"/>
        <v>0</v>
      </c>
      <c r="AB161" s="77">
        <f t="shared" si="63"/>
        <v>0</v>
      </c>
      <c r="AC161" s="77">
        <f t="shared" si="63"/>
        <v>0</v>
      </c>
      <c r="AD161" s="77">
        <f t="shared" si="63"/>
        <v>0</v>
      </c>
      <c r="AE161" s="77">
        <f t="shared" si="63"/>
        <v>0</v>
      </c>
      <c r="AF161" s="77">
        <f t="shared" si="63"/>
        <v>0</v>
      </c>
      <c r="AG161" s="77">
        <f t="shared" si="63"/>
        <v>0</v>
      </c>
      <c r="AH161" s="77">
        <f t="shared" si="63"/>
        <v>0</v>
      </c>
      <c r="AI161" s="77">
        <f t="shared" ref="AI161:AS161" si="64">SUM(AI162:AI171)</f>
        <v>0</v>
      </c>
      <c r="AJ161" s="77">
        <f t="shared" si="64"/>
        <v>0</v>
      </c>
      <c r="AK161" s="77">
        <f t="shared" si="64"/>
        <v>0</v>
      </c>
      <c r="AL161" s="77">
        <f t="shared" si="64"/>
        <v>900000</v>
      </c>
      <c r="AM161" s="77">
        <f t="shared" si="64"/>
        <v>0</v>
      </c>
      <c r="AN161" s="77">
        <f t="shared" si="64"/>
        <v>0</v>
      </c>
      <c r="AO161" s="77">
        <f t="shared" si="64"/>
        <v>0</v>
      </c>
      <c r="AP161" s="77">
        <f t="shared" si="64"/>
        <v>0</v>
      </c>
      <c r="AQ161" s="77">
        <f t="shared" si="64"/>
        <v>0</v>
      </c>
      <c r="AR161" s="77">
        <f t="shared" si="64"/>
        <v>0</v>
      </c>
      <c r="AS161" s="77">
        <f t="shared" si="64"/>
        <v>0</v>
      </c>
      <c r="AT161" s="192">
        <f t="shared" si="55"/>
        <v>4260106</v>
      </c>
    </row>
    <row r="162" spans="2:46" ht="15.95" customHeight="1" x14ac:dyDescent="0.2">
      <c r="B162" s="106" t="s">
        <v>304</v>
      </c>
      <c r="C162" s="72" t="s">
        <v>305</v>
      </c>
      <c r="D162" s="73">
        <v>900000</v>
      </c>
      <c r="E162" s="73">
        <f t="shared" si="60"/>
        <v>900000</v>
      </c>
      <c r="F162" s="105"/>
      <c r="G162" s="96">
        <v>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4">
        <v>0</v>
      </c>
      <c r="V162" s="74">
        <v>0</v>
      </c>
      <c r="W162" s="74">
        <v>0</v>
      </c>
      <c r="X162" s="74">
        <v>0</v>
      </c>
      <c r="Y162" s="74">
        <v>0</v>
      </c>
      <c r="Z162" s="74">
        <v>0</v>
      </c>
      <c r="AA162" s="74">
        <v>0</v>
      </c>
      <c r="AB162" s="74">
        <v>0</v>
      </c>
      <c r="AC162" s="74">
        <v>0</v>
      </c>
      <c r="AD162" s="74">
        <v>0</v>
      </c>
      <c r="AE162" s="74">
        <v>0</v>
      </c>
      <c r="AF162" s="74">
        <v>0</v>
      </c>
      <c r="AG162" s="74">
        <v>0</v>
      </c>
      <c r="AH162" s="74">
        <v>0</v>
      </c>
      <c r="AI162" s="74">
        <v>0</v>
      </c>
      <c r="AJ162" s="74">
        <v>0</v>
      </c>
      <c r="AK162" s="74">
        <v>0</v>
      </c>
      <c r="AL162" s="74">
        <v>900000</v>
      </c>
      <c r="AM162" s="74">
        <v>0</v>
      </c>
      <c r="AN162" s="74">
        <v>0</v>
      </c>
      <c r="AO162" s="74">
        <v>0</v>
      </c>
      <c r="AP162" s="74">
        <v>0</v>
      </c>
      <c r="AQ162" s="74">
        <v>0</v>
      </c>
      <c r="AR162" s="74">
        <v>0</v>
      </c>
      <c r="AS162" s="74">
        <v>0</v>
      </c>
      <c r="AT162" s="192">
        <f t="shared" si="55"/>
        <v>900000</v>
      </c>
    </row>
    <row r="163" spans="2:46" ht="15.95" customHeight="1" x14ac:dyDescent="0.2">
      <c r="B163" s="106" t="s">
        <v>306</v>
      </c>
      <c r="C163" s="72" t="s">
        <v>307</v>
      </c>
      <c r="D163" s="73">
        <v>0</v>
      </c>
      <c r="E163" s="73">
        <f t="shared" si="60"/>
        <v>0</v>
      </c>
      <c r="F163" s="105"/>
      <c r="G163" s="96">
        <v>0</v>
      </c>
      <c r="H163" s="74">
        <v>0</v>
      </c>
      <c r="I163" s="74">
        <v>0</v>
      </c>
      <c r="J163" s="74">
        <v>0</v>
      </c>
      <c r="K163" s="74">
        <v>0</v>
      </c>
      <c r="L163" s="74">
        <v>0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0</v>
      </c>
      <c r="T163" s="74">
        <v>0</v>
      </c>
      <c r="U163" s="74">
        <v>0</v>
      </c>
      <c r="V163" s="74">
        <v>0</v>
      </c>
      <c r="W163" s="74">
        <v>0</v>
      </c>
      <c r="X163" s="74">
        <v>0</v>
      </c>
      <c r="Y163" s="74">
        <v>0</v>
      </c>
      <c r="Z163" s="74">
        <v>0</v>
      </c>
      <c r="AA163" s="74">
        <v>0</v>
      </c>
      <c r="AB163" s="74">
        <v>0</v>
      </c>
      <c r="AC163" s="74">
        <v>0</v>
      </c>
      <c r="AD163" s="74">
        <v>0</v>
      </c>
      <c r="AE163" s="74">
        <v>0</v>
      </c>
      <c r="AF163" s="74">
        <v>0</v>
      </c>
      <c r="AG163" s="74">
        <v>0</v>
      </c>
      <c r="AH163" s="74">
        <v>0</v>
      </c>
      <c r="AI163" s="74">
        <v>0</v>
      </c>
      <c r="AJ163" s="74">
        <v>0</v>
      </c>
      <c r="AK163" s="74">
        <v>0</v>
      </c>
      <c r="AL163" s="74">
        <v>0</v>
      </c>
      <c r="AM163" s="74">
        <v>0</v>
      </c>
      <c r="AN163" s="74">
        <v>0</v>
      </c>
      <c r="AO163" s="74">
        <v>0</v>
      </c>
      <c r="AP163" s="74">
        <v>0</v>
      </c>
      <c r="AQ163" s="74">
        <v>0</v>
      </c>
      <c r="AR163" s="74">
        <v>0</v>
      </c>
      <c r="AS163" s="74">
        <v>0</v>
      </c>
      <c r="AT163" s="192">
        <f t="shared" si="55"/>
        <v>0</v>
      </c>
    </row>
    <row r="164" spans="2:46" ht="0.2" customHeight="1" x14ac:dyDescent="0.2">
      <c r="B164" s="106" t="s">
        <v>308</v>
      </c>
      <c r="C164" s="72" t="s">
        <v>309</v>
      </c>
      <c r="D164" s="73">
        <v>0</v>
      </c>
      <c r="E164" s="73">
        <f t="shared" si="60"/>
        <v>0</v>
      </c>
      <c r="F164" s="105"/>
      <c r="G164" s="96">
        <v>0</v>
      </c>
      <c r="H164" s="74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4">
        <v>0</v>
      </c>
      <c r="V164" s="74">
        <v>0</v>
      </c>
      <c r="W164" s="74">
        <v>0</v>
      </c>
      <c r="X164" s="74">
        <v>0</v>
      </c>
      <c r="Y164" s="74">
        <v>0</v>
      </c>
      <c r="Z164" s="74">
        <v>0</v>
      </c>
      <c r="AA164" s="74">
        <v>0</v>
      </c>
      <c r="AB164" s="74">
        <v>0</v>
      </c>
      <c r="AC164" s="74">
        <v>0</v>
      </c>
      <c r="AD164" s="74">
        <v>0</v>
      </c>
      <c r="AE164" s="74">
        <v>0</v>
      </c>
      <c r="AF164" s="74">
        <v>0</v>
      </c>
      <c r="AG164" s="74">
        <v>0</v>
      </c>
      <c r="AH164" s="74">
        <v>0</v>
      </c>
      <c r="AI164" s="74">
        <v>0</v>
      </c>
      <c r="AJ164" s="74">
        <v>0</v>
      </c>
      <c r="AK164" s="74">
        <v>0</v>
      </c>
      <c r="AL164" s="74">
        <v>0</v>
      </c>
      <c r="AM164" s="74">
        <v>0</v>
      </c>
      <c r="AN164" s="74">
        <v>0</v>
      </c>
      <c r="AO164" s="74">
        <v>0</v>
      </c>
      <c r="AP164" s="74">
        <v>0</v>
      </c>
      <c r="AQ164" s="74">
        <v>0</v>
      </c>
      <c r="AR164" s="74">
        <v>0</v>
      </c>
      <c r="AS164" s="74">
        <v>0</v>
      </c>
      <c r="AT164" s="192">
        <f t="shared" si="55"/>
        <v>0</v>
      </c>
    </row>
    <row r="165" spans="2:46" ht="0.2" customHeight="1" x14ac:dyDescent="0.2">
      <c r="B165" s="106" t="s">
        <v>310</v>
      </c>
      <c r="C165" s="72" t="s">
        <v>311</v>
      </c>
      <c r="D165" s="73">
        <v>0</v>
      </c>
      <c r="E165" s="73">
        <f t="shared" si="60"/>
        <v>0</v>
      </c>
      <c r="F165" s="105"/>
      <c r="G165" s="96">
        <v>0</v>
      </c>
      <c r="H165" s="74">
        <v>0</v>
      </c>
      <c r="I165" s="74">
        <v>0</v>
      </c>
      <c r="J165" s="74">
        <v>0</v>
      </c>
      <c r="K165" s="74">
        <v>0</v>
      </c>
      <c r="L165" s="74">
        <v>0</v>
      </c>
      <c r="M165" s="74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0</v>
      </c>
      <c r="S165" s="74">
        <v>0</v>
      </c>
      <c r="T165" s="74">
        <v>0</v>
      </c>
      <c r="U165" s="74">
        <v>0</v>
      </c>
      <c r="V165" s="74">
        <v>0</v>
      </c>
      <c r="W165" s="74">
        <v>0</v>
      </c>
      <c r="X165" s="74">
        <v>0</v>
      </c>
      <c r="Y165" s="74">
        <v>0</v>
      </c>
      <c r="Z165" s="74">
        <v>0</v>
      </c>
      <c r="AA165" s="74">
        <v>0</v>
      </c>
      <c r="AB165" s="74">
        <v>0</v>
      </c>
      <c r="AC165" s="74">
        <v>0</v>
      </c>
      <c r="AD165" s="74">
        <v>0</v>
      </c>
      <c r="AE165" s="74">
        <v>0</v>
      </c>
      <c r="AF165" s="74">
        <v>0</v>
      </c>
      <c r="AG165" s="74">
        <v>0</v>
      </c>
      <c r="AH165" s="74">
        <v>0</v>
      </c>
      <c r="AI165" s="74">
        <v>0</v>
      </c>
      <c r="AJ165" s="74">
        <v>0</v>
      </c>
      <c r="AK165" s="74">
        <v>0</v>
      </c>
      <c r="AL165" s="74">
        <v>0</v>
      </c>
      <c r="AM165" s="74">
        <v>0</v>
      </c>
      <c r="AN165" s="74">
        <v>0</v>
      </c>
      <c r="AO165" s="74">
        <v>0</v>
      </c>
      <c r="AP165" s="74">
        <v>0</v>
      </c>
      <c r="AQ165" s="74">
        <v>0</v>
      </c>
      <c r="AR165" s="74">
        <v>0</v>
      </c>
      <c r="AS165" s="74">
        <v>0</v>
      </c>
      <c r="AT165" s="192">
        <f t="shared" si="55"/>
        <v>0</v>
      </c>
    </row>
    <row r="166" spans="2:46" ht="0.2" customHeight="1" x14ac:dyDescent="0.2">
      <c r="B166" s="106" t="s">
        <v>312</v>
      </c>
      <c r="C166" s="72" t="s">
        <v>313</v>
      </c>
      <c r="D166" s="73">
        <v>0</v>
      </c>
      <c r="E166" s="73">
        <f t="shared" si="60"/>
        <v>0</v>
      </c>
      <c r="F166" s="105"/>
      <c r="G166" s="96">
        <v>0</v>
      </c>
      <c r="H166" s="74">
        <v>0</v>
      </c>
      <c r="I166" s="74">
        <v>0</v>
      </c>
      <c r="J166" s="74">
        <v>0</v>
      </c>
      <c r="K166" s="74">
        <v>0</v>
      </c>
      <c r="L166" s="74">
        <v>0</v>
      </c>
      <c r="M166" s="74">
        <v>0</v>
      </c>
      <c r="N166" s="74">
        <v>0</v>
      </c>
      <c r="O166" s="74">
        <v>0</v>
      </c>
      <c r="P166" s="74">
        <v>0</v>
      </c>
      <c r="Q166" s="74">
        <v>0</v>
      </c>
      <c r="R166" s="74">
        <v>0</v>
      </c>
      <c r="S166" s="74">
        <v>0</v>
      </c>
      <c r="T166" s="74">
        <v>0</v>
      </c>
      <c r="U166" s="74">
        <v>0</v>
      </c>
      <c r="V166" s="74">
        <v>0</v>
      </c>
      <c r="W166" s="74">
        <v>0</v>
      </c>
      <c r="X166" s="74">
        <v>0</v>
      </c>
      <c r="Y166" s="74">
        <v>0</v>
      </c>
      <c r="Z166" s="74">
        <v>0</v>
      </c>
      <c r="AA166" s="74">
        <v>0</v>
      </c>
      <c r="AB166" s="74">
        <v>0</v>
      </c>
      <c r="AC166" s="74">
        <v>0</v>
      </c>
      <c r="AD166" s="74">
        <v>0</v>
      </c>
      <c r="AE166" s="74">
        <v>0</v>
      </c>
      <c r="AF166" s="74">
        <v>0</v>
      </c>
      <c r="AG166" s="74">
        <v>0</v>
      </c>
      <c r="AH166" s="74">
        <v>0</v>
      </c>
      <c r="AI166" s="74">
        <v>0</v>
      </c>
      <c r="AJ166" s="74">
        <v>0</v>
      </c>
      <c r="AK166" s="74">
        <v>0</v>
      </c>
      <c r="AL166" s="74">
        <v>0</v>
      </c>
      <c r="AM166" s="74">
        <v>0</v>
      </c>
      <c r="AN166" s="74">
        <v>0</v>
      </c>
      <c r="AO166" s="74">
        <v>0</v>
      </c>
      <c r="AP166" s="74">
        <v>0</v>
      </c>
      <c r="AQ166" s="74">
        <v>0</v>
      </c>
      <c r="AR166" s="74">
        <v>0</v>
      </c>
      <c r="AS166" s="74">
        <v>0</v>
      </c>
      <c r="AT166" s="192">
        <f t="shared" si="55"/>
        <v>0</v>
      </c>
    </row>
    <row r="167" spans="2:46" ht="0.2" customHeight="1" x14ac:dyDescent="0.2">
      <c r="B167" s="106" t="s">
        <v>314</v>
      </c>
      <c r="C167" s="72" t="s">
        <v>315</v>
      </c>
      <c r="D167" s="73">
        <v>0</v>
      </c>
      <c r="E167" s="73">
        <f t="shared" si="60"/>
        <v>0</v>
      </c>
      <c r="F167" s="105"/>
      <c r="G167" s="96">
        <v>0</v>
      </c>
      <c r="H167" s="74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0</v>
      </c>
      <c r="T167" s="74">
        <v>0</v>
      </c>
      <c r="U167" s="74">
        <v>0</v>
      </c>
      <c r="V167" s="74">
        <v>0</v>
      </c>
      <c r="W167" s="74">
        <v>0</v>
      </c>
      <c r="X167" s="74">
        <v>0</v>
      </c>
      <c r="Y167" s="74">
        <v>0</v>
      </c>
      <c r="Z167" s="74">
        <v>0</v>
      </c>
      <c r="AA167" s="74">
        <v>0</v>
      </c>
      <c r="AB167" s="74">
        <v>0</v>
      </c>
      <c r="AC167" s="74">
        <v>0</v>
      </c>
      <c r="AD167" s="74">
        <v>0</v>
      </c>
      <c r="AE167" s="74">
        <v>0</v>
      </c>
      <c r="AF167" s="74">
        <v>0</v>
      </c>
      <c r="AG167" s="74">
        <v>0</v>
      </c>
      <c r="AH167" s="74">
        <v>0</v>
      </c>
      <c r="AI167" s="74">
        <v>0</v>
      </c>
      <c r="AJ167" s="74">
        <v>0</v>
      </c>
      <c r="AK167" s="74">
        <v>0</v>
      </c>
      <c r="AL167" s="74">
        <v>0</v>
      </c>
      <c r="AM167" s="74">
        <v>0</v>
      </c>
      <c r="AN167" s="74">
        <v>0</v>
      </c>
      <c r="AO167" s="74">
        <v>0</v>
      </c>
      <c r="AP167" s="74">
        <v>0</v>
      </c>
      <c r="AQ167" s="74">
        <v>0</v>
      </c>
      <c r="AR167" s="74">
        <v>0</v>
      </c>
      <c r="AS167" s="74">
        <v>0</v>
      </c>
      <c r="AT167" s="192">
        <f t="shared" si="55"/>
        <v>0</v>
      </c>
    </row>
    <row r="168" spans="2:46" ht="15.95" customHeight="1" x14ac:dyDescent="0.2">
      <c r="B168" s="106" t="s">
        <v>316</v>
      </c>
      <c r="C168" s="72" t="s">
        <v>317</v>
      </c>
      <c r="D168" s="73">
        <v>515000</v>
      </c>
      <c r="E168" s="73">
        <f t="shared" si="60"/>
        <v>515000</v>
      </c>
      <c r="F168" s="105"/>
      <c r="G168" s="96">
        <v>515000</v>
      </c>
      <c r="H168" s="74">
        <v>0</v>
      </c>
      <c r="I168" s="74">
        <v>0</v>
      </c>
      <c r="J168" s="74">
        <v>0</v>
      </c>
      <c r="K168" s="74">
        <v>0</v>
      </c>
      <c r="L168" s="74">
        <v>0</v>
      </c>
      <c r="M168" s="74">
        <v>0</v>
      </c>
      <c r="N168" s="74">
        <v>0</v>
      </c>
      <c r="O168" s="74">
        <v>0</v>
      </c>
      <c r="P168" s="74">
        <v>0</v>
      </c>
      <c r="Q168" s="74">
        <v>0</v>
      </c>
      <c r="R168" s="74">
        <v>0</v>
      </c>
      <c r="S168" s="74">
        <v>0</v>
      </c>
      <c r="T168" s="74">
        <v>0</v>
      </c>
      <c r="U168" s="74">
        <v>0</v>
      </c>
      <c r="V168" s="74">
        <v>0</v>
      </c>
      <c r="W168" s="74">
        <v>0</v>
      </c>
      <c r="X168" s="74">
        <v>0</v>
      </c>
      <c r="Y168" s="74">
        <v>0</v>
      </c>
      <c r="Z168" s="74">
        <v>0</v>
      </c>
      <c r="AA168" s="74">
        <v>0</v>
      </c>
      <c r="AB168" s="74">
        <v>0</v>
      </c>
      <c r="AC168" s="74">
        <v>0</v>
      </c>
      <c r="AD168" s="74">
        <v>0</v>
      </c>
      <c r="AE168" s="74">
        <v>0</v>
      </c>
      <c r="AF168" s="74">
        <v>0</v>
      </c>
      <c r="AG168" s="74">
        <v>0</v>
      </c>
      <c r="AH168" s="74">
        <v>0</v>
      </c>
      <c r="AI168" s="74">
        <v>0</v>
      </c>
      <c r="AJ168" s="74">
        <v>0</v>
      </c>
      <c r="AK168" s="74">
        <v>0</v>
      </c>
      <c r="AL168" s="74">
        <v>0</v>
      </c>
      <c r="AM168" s="74">
        <v>0</v>
      </c>
      <c r="AN168" s="74">
        <v>0</v>
      </c>
      <c r="AO168" s="74">
        <v>0</v>
      </c>
      <c r="AP168" s="74">
        <v>0</v>
      </c>
      <c r="AQ168" s="74">
        <v>0</v>
      </c>
      <c r="AR168" s="74">
        <v>0</v>
      </c>
      <c r="AS168" s="74">
        <v>0</v>
      </c>
      <c r="AT168" s="192">
        <f t="shared" si="55"/>
        <v>515000</v>
      </c>
    </row>
    <row r="169" spans="2:46" ht="15.95" customHeight="1" x14ac:dyDescent="0.2">
      <c r="B169" s="106" t="s">
        <v>318</v>
      </c>
      <c r="C169" s="72" t="s">
        <v>319</v>
      </c>
      <c r="D169" s="73">
        <v>2820551</v>
      </c>
      <c r="E169" s="73">
        <f t="shared" si="60"/>
        <v>2820551</v>
      </c>
      <c r="F169" s="105"/>
      <c r="G169" s="96">
        <v>0</v>
      </c>
      <c r="H169" s="74">
        <v>0</v>
      </c>
      <c r="I169" s="74">
        <v>0</v>
      </c>
      <c r="J169" s="74">
        <v>0</v>
      </c>
      <c r="K169" s="74">
        <v>2820551</v>
      </c>
      <c r="L169" s="74">
        <v>0</v>
      </c>
      <c r="M169" s="74">
        <v>0</v>
      </c>
      <c r="N169" s="74">
        <v>0</v>
      </c>
      <c r="O169" s="74">
        <v>0</v>
      </c>
      <c r="P169" s="74">
        <v>0</v>
      </c>
      <c r="Q169" s="74">
        <v>0</v>
      </c>
      <c r="R169" s="74">
        <v>0</v>
      </c>
      <c r="S169" s="74">
        <v>0</v>
      </c>
      <c r="T169" s="74">
        <v>0</v>
      </c>
      <c r="U169" s="74">
        <v>0</v>
      </c>
      <c r="V169" s="74">
        <v>0</v>
      </c>
      <c r="W169" s="74">
        <v>0</v>
      </c>
      <c r="X169" s="74">
        <v>0</v>
      </c>
      <c r="Y169" s="74">
        <v>0</v>
      </c>
      <c r="Z169" s="74">
        <v>0</v>
      </c>
      <c r="AA169" s="74">
        <v>0</v>
      </c>
      <c r="AB169" s="74">
        <v>0</v>
      </c>
      <c r="AC169" s="74">
        <v>0</v>
      </c>
      <c r="AD169" s="74">
        <v>0</v>
      </c>
      <c r="AE169" s="74">
        <v>0</v>
      </c>
      <c r="AF169" s="74">
        <v>0</v>
      </c>
      <c r="AG169" s="74">
        <v>0</v>
      </c>
      <c r="AH169" s="74">
        <v>0</v>
      </c>
      <c r="AI169" s="74">
        <v>0</v>
      </c>
      <c r="AJ169" s="74">
        <v>0</v>
      </c>
      <c r="AK169" s="74">
        <v>0</v>
      </c>
      <c r="AL169" s="74">
        <v>0</v>
      </c>
      <c r="AM169" s="74">
        <v>0</v>
      </c>
      <c r="AN169" s="74">
        <v>0</v>
      </c>
      <c r="AO169" s="74">
        <v>0</v>
      </c>
      <c r="AP169" s="74">
        <v>0</v>
      </c>
      <c r="AQ169" s="74">
        <v>0</v>
      </c>
      <c r="AR169" s="74">
        <v>0</v>
      </c>
      <c r="AS169" s="74">
        <v>0</v>
      </c>
      <c r="AT169" s="192">
        <f t="shared" si="55"/>
        <v>2820551</v>
      </c>
    </row>
    <row r="170" spans="2:46" ht="0.2" customHeight="1" x14ac:dyDescent="0.2">
      <c r="B170" s="106" t="s">
        <v>320</v>
      </c>
      <c r="C170" s="72" t="s">
        <v>321</v>
      </c>
      <c r="D170" s="73">
        <v>0</v>
      </c>
      <c r="E170" s="73">
        <f t="shared" si="60"/>
        <v>0</v>
      </c>
      <c r="F170" s="105"/>
      <c r="G170" s="96">
        <v>0</v>
      </c>
      <c r="H170" s="74">
        <v>0</v>
      </c>
      <c r="I170" s="74">
        <v>0</v>
      </c>
      <c r="J170" s="74">
        <v>0</v>
      </c>
      <c r="K170" s="74">
        <v>0</v>
      </c>
      <c r="L170" s="74">
        <v>0</v>
      </c>
      <c r="M170" s="74">
        <v>0</v>
      </c>
      <c r="N170" s="74">
        <v>0</v>
      </c>
      <c r="O170" s="74">
        <v>0</v>
      </c>
      <c r="P170" s="74">
        <v>0</v>
      </c>
      <c r="Q170" s="74">
        <v>0</v>
      </c>
      <c r="R170" s="74">
        <v>0</v>
      </c>
      <c r="S170" s="74">
        <v>0</v>
      </c>
      <c r="T170" s="74">
        <v>0</v>
      </c>
      <c r="U170" s="74">
        <v>0</v>
      </c>
      <c r="V170" s="74">
        <v>0</v>
      </c>
      <c r="W170" s="74">
        <v>0</v>
      </c>
      <c r="X170" s="74">
        <v>0</v>
      </c>
      <c r="Y170" s="74">
        <v>0</v>
      </c>
      <c r="Z170" s="74">
        <v>0</v>
      </c>
      <c r="AA170" s="74">
        <v>0</v>
      </c>
      <c r="AB170" s="74">
        <v>0</v>
      </c>
      <c r="AC170" s="74">
        <v>0</v>
      </c>
      <c r="AD170" s="74">
        <v>0</v>
      </c>
      <c r="AE170" s="74">
        <v>0</v>
      </c>
      <c r="AF170" s="74">
        <v>0</v>
      </c>
      <c r="AG170" s="74">
        <v>0</v>
      </c>
      <c r="AH170" s="74">
        <v>0</v>
      </c>
      <c r="AI170" s="74">
        <v>0</v>
      </c>
      <c r="AJ170" s="74">
        <v>0</v>
      </c>
      <c r="AK170" s="74">
        <v>0</v>
      </c>
      <c r="AL170" s="74">
        <v>0</v>
      </c>
      <c r="AM170" s="74">
        <v>0</v>
      </c>
      <c r="AN170" s="74">
        <v>0</v>
      </c>
      <c r="AO170" s="74">
        <v>0</v>
      </c>
      <c r="AP170" s="74">
        <v>0</v>
      </c>
      <c r="AQ170" s="74">
        <v>0</v>
      </c>
      <c r="AR170" s="74">
        <v>0</v>
      </c>
      <c r="AS170" s="74">
        <v>0</v>
      </c>
      <c r="AT170" s="192">
        <f t="shared" si="55"/>
        <v>0</v>
      </c>
    </row>
    <row r="171" spans="2:46" ht="15.95" customHeight="1" x14ac:dyDescent="0.2">
      <c r="B171" s="106" t="s">
        <v>322</v>
      </c>
      <c r="C171" s="72" t="s">
        <v>323</v>
      </c>
      <c r="D171" s="73">
        <v>24555</v>
      </c>
      <c r="E171" s="73">
        <f t="shared" si="60"/>
        <v>24555</v>
      </c>
      <c r="F171" s="105"/>
      <c r="G171" s="96">
        <v>0</v>
      </c>
      <c r="H171" s="74">
        <v>0</v>
      </c>
      <c r="I171" s="74">
        <v>0</v>
      </c>
      <c r="J171" s="74">
        <v>0</v>
      </c>
      <c r="K171" s="74">
        <v>24555</v>
      </c>
      <c r="L171" s="74">
        <v>0</v>
      </c>
      <c r="M171" s="74">
        <v>0</v>
      </c>
      <c r="N171" s="74">
        <v>0</v>
      </c>
      <c r="O171" s="74">
        <v>0</v>
      </c>
      <c r="P171" s="74">
        <v>0</v>
      </c>
      <c r="Q171" s="74">
        <v>0</v>
      </c>
      <c r="R171" s="74">
        <v>0</v>
      </c>
      <c r="S171" s="74">
        <v>0</v>
      </c>
      <c r="T171" s="74">
        <v>0</v>
      </c>
      <c r="U171" s="74">
        <v>0</v>
      </c>
      <c r="V171" s="74">
        <v>0</v>
      </c>
      <c r="W171" s="74">
        <v>0</v>
      </c>
      <c r="X171" s="74">
        <v>0</v>
      </c>
      <c r="Y171" s="74">
        <v>0</v>
      </c>
      <c r="Z171" s="74">
        <v>0</v>
      </c>
      <c r="AA171" s="74">
        <v>0</v>
      </c>
      <c r="AB171" s="74">
        <v>0</v>
      </c>
      <c r="AC171" s="74">
        <v>0</v>
      </c>
      <c r="AD171" s="74">
        <v>0</v>
      </c>
      <c r="AE171" s="74">
        <v>0</v>
      </c>
      <c r="AF171" s="74">
        <v>0</v>
      </c>
      <c r="AG171" s="74">
        <v>0</v>
      </c>
      <c r="AH171" s="74">
        <v>0</v>
      </c>
      <c r="AI171" s="74">
        <v>0</v>
      </c>
      <c r="AJ171" s="74">
        <v>0</v>
      </c>
      <c r="AK171" s="74">
        <v>0</v>
      </c>
      <c r="AL171" s="74">
        <v>0</v>
      </c>
      <c r="AM171" s="74">
        <v>0</v>
      </c>
      <c r="AN171" s="74">
        <v>0</v>
      </c>
      <c r="AO171" s="74">
        <v>0</v>
      </c>
      <c r="AP171" s="74">
        <v>0</v>
      </c>
      <c r="AQ171" s="74">
        <v>0</v>
      </c>
      <c r="AR171" s="74">
        <v>0</v>
      </c>
      <c r="AS171" s="74">
        <v>0</v>
      </c>
      <c r="AT171" s="192">
        <f t="shared" si="55"/>
        <v>24555</v>
      </c>
    </row>
    <row r="172" spans="2:46" ht="15.95" customHeight="1" x14ac:dyDescent="0.2">
      <c r="B172" s="106" t="s">
        <v>324</v>
      </c>
      <c r="C172" s="72" t="s">
        <v>325</v>
      </c>
      <c r="D172" s="73">
        <v>0</v>
      </c>
      <c r="E172" s="73">
        <f t="shared" si="60"/>
        <v>0</v>
      </c>
      <c r="F172" s="105"/>
      <c r="G172" s="96">
        <v>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0</v>
      </c>
      <c r="T172" s="74">
        <v>0</v>
      </c>
      <c r="U172" s="74">
        <v>0</v>
      </c>
      <c r="V172" s="74">
        <v>0</v>
      </c>
      <c r="W172" s="74">
        <v>0</v>
      </c>
      <c r="X172" s="74">
        <v>0</v>
      </c>
      <c r="Y172" s="74">
        <v>0</v>
      </c>
      <c r="Z172" s="74">
        <v>0</v>
      </c>
      <c r="AA172" s="74">
        <v>0</v>
      </c>
      <c r="AB172" s="74">
        <v>0</v>
      </c>
      <c r="AC172" s="74">
        <v>0</v>
      </c>
      <c r="AD172" s="74">
        <v>0</v>
      </c>
      <c r="AE172" s="74">
        <v>0</v>
      </c>
      <c r="AF172" s="74">
        <v>0</v>
      </c>
      <c r="AG172" s="74">
        <v>0</v>
      </c>
      <c r="AH172" s="74">
        <v>0</v>
      </c>
      <c r="AI172" s="74">
        <v>0</v>
      </c>
      <c r="AJ172" s="74">
        <v>0</v>
      </c>
      <c r="AK172" s="74">
        <v>0</v>
      </c>
      <c r="AL172" s="74">
        <v>0</v>
      </c>
      <c r="AM172" s="74">
        <v>0</v>
      </c>
      <c r="AN172" s="74">
        <v>0</v>
      </c>
      <c r="AO172" s="74">
        <v>0</v>
      </c>
      <c r="AP172" s="74">
        <v>0</v>
      </c>
      <c r="AQ172" s="74">
        <v>0</v>
      </c>
      <c r="AR172" s="74">
        <v>0</v>
      </c>
      <c r="AS172" s="74">
        <v>0</v>
      </c>
      <c r="AT172" s="192">
        <f t="shared" si="55"/>
        <v>0</v>
      </c>
    </row>
    <row r="173" spans="2:46" ht="0.2" customHeight="1" x14ac:dyDescent="0.2">
      <c r="B173" s="106" t="s">
        <v>326</v>
      </c>
      <c r="C173" s="72" t="s">
        <v>327</v>
      </c>
      <c r="D173" s="73">
        <v>0</v>
      </c>
      <c r="E173" s="73">
        <f t="shared" si="60"/>
        <v>0</v>
      </c>
      <c r="F173" s="105"/>
      <c r="G173" s="96">
        <v>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0</v>
      </c>
      <c r="T173" s="74">
        <v>0</v>
      </c>
      <c r="U173" s="74">
        <v>0</v>
      </c>
      <c r="V173" s="74">
        <v>0</v>
      </c>
      <c r="W173" s="74">
        <v>0</v>
      </c>
      <c r="X173" s="74">
        <v>0</v>
      </c>
      <c r="Y173" s="74">
        <v>0</v>
      </c>
      <c r="Z173" s="74">
        <v>0</v>
      </c>
      <c r="AA173" s="74">
        <v>0</v>
      </c>
      <c r="AB173" s="74">
        <v>0</v>
      </c>
      <c r="AC173" s="74">
        <v>0</v>
      </c>
      <c r="AD173" s="74">
        <v>0</v>
      </c>
      <c r="AE173" s="74">
        <v>0</v>
      </c>
      <c r="AF173" s="74">
        <v>0</v>
      </c>
      <c r="AG173" s="74">
        <v>0</v>
      </c>
      <c r="AH173" s="74">
        <v>0</v>
      </c>
      <c r="AI173" s="74">
        <v>0</v>
      </c>
      <c r="AJ173" s="74">
        <v>0</v>
      </c>
      <c r="AK173" s="74">
        <v>0</v>
      </c>
      <c r="AL173" s="74">
        <v>0</v>
      </c>
      <c r="AM173" s="74">
        <v>0</v>
      </c>
      <c r="AN173" s="74">
        <v>0</v>
      </c>
      <c r="AO173" s="74">
        <v>0</v>
      </c>
      <c r="AP173" s="74">
        <v>0</v>
      </c>
      <c r="AQ173" s="74">
        <v>0</v>
      </c>
      <c r="AR173" s="74">
        <v>0</v>
      </c>
      <c r="AS173" s="74">
        <v>0</v>
      </c>
      <c r="AT173" s="192">
        <f t="shared" si="55"/>
        <v>0</v>
      </c>
    </row>
    <row r="174" spans="2:46" ht="15.95" customHeight="1" x14ac:dyDescent="0.2">
      <c r="B174" s="107" t="s">
        <v>328</v>
      </c>
      <c r="C174" s="75" t="s">
        <v>329</v>
      </c>
      <c r="D174" s="76">
        <v>0</v>
      </c>
      <c r="E174" s="76">
        <f>SUM(E175:E185)</f>
        <v>0</v>
      </c>
      <c r="F174" s="105"/>
      <c r="G174" s="97">
        <f>SUM(G175:G185)</f>
        <v>0</v>
      </c>
      <c r="H174" s="77">
        <f t="shared" ref="H174:AH174" si="65">SUM(H175:H185)</f>
        <v>0</v>
      </c>
      <c r="I174" s="77">
        <f t="shared" si="65"/>
        <v>0</v>
      </c>
      <c r="J174" s="77">
        <f t="shared" si="65"/>
        <v>0</v>
      </c>
      <c r="K174" s="77">
        <f t="shared" si="65"/>
        <v>0</v>
      </c>
      <c r="L174" s="77">
        <f t="shared" si="65"/>
        <v>0</v>
      </c>
      <c r="M174" s="77">
        <f t="shared" si="65"/>
        <v>0</v>
      </c>
      <c r="N174" s="77">
        <f t="shared" si="65"/>
        <v>0</v>
      </c>
      <c r="O174" s="77">
        <f t="shared" si="65"/>
        <v>0</v>
      </c>
      <c r="P174" s="77">
        <f t="shared" si="65"/>
        <v>0</v>
      </c>
      <c r="Q174" s="77">
        <f t="shared" si="65"/>
        <v>0</v>
      </c>
      <c r="R174" s="77">
        <f t="shared" si="65"/>
        <v>0</v>
      </c>
      <c r="S174" s="77">
        <f t="shared" si="65"/>
        <v>0</v>
      </c>
      <c r="T174" s="77">
        <f t="shared" si="65"/>
        <v>0</v>
      </c>
      <c r="U174" s="77">
        <f t="shared" si="65"/>
        <v>0</v>
      </c>
      <c r="V174" s="77">
        <f t="shared" si="65"/>
        <v>0</v>
      </c>
      <c r="W174" s="77">
        <f t="shared" si="65"/>
        <v>0</v>
      </c>
      <c r="X174" s="77">
        <f t="shared" si="65"/>
        <v>0</v>
      </c>
      <c r="Y174" s="77">
        <f t="shared" si="65"/>
        <v>0</v>
      </c>
      <c r="Z174" s="77">
        <f t="shared" si="65"/>
        <v>0</v>
      </c>
      <c r="AA174" s="77">
        <f t="shared" si="65"/>
        <v>0</v>
      </c>
      <c r="AB174" s="77">
        <f t="shared" si="65"/>
        <v>0</v>
      </c>
      <c r="AC174" s="77">
        <f t="shared" si="65"/>
        <v>0</v>
      </c>
      <c r="AD174" s="77">
        <f t="shared" si="65"/>
        <v>0</v>
      </c>
      <c r="AE174" s="77">
        <f t="shared" si="65"/>
        <v>0</v>
      </c>
      <c r="AF174" s="77">
        <f t="shared" si="65"/>
        <v>0</v>
      </c>
      <c r="AG174" s="77">
        <f t="shared" si="65"/>
        <v>0</v>
      </c>
      <c r="AH174" s="77">
        <f t="shared" si="65"/>
        <v>0</v>
      </c>
      <c r="AI174" s="77">
        <f t="shared" ref="AI174:AS174" si="66">SUM(AI175:AI185)</f>
        <v>0</v>
      </c>
      <c r="AJ174" s="77">
        <f t="shared" si="66"/>
        <v>0</v>
      </c>
      <c r="AK174" s="77">
        <f t="shared" si="66"/>
        <v>0</v>
      </c>
      <c r="AL174" s="77">
        <f t="shared" si="66"/>
        <v>0</v>
      </c>
      <c r="AM174" s="77">
        <f t="shared" si="66"/>
        <v>0</v>
      </c>
      <c r="AN174" s="77">
        <f t="shared" si="66"/>
        <v>0</v>
      </c>
      <c r="AO174" s="77">
        <f t="shared" si="66"/>
        <v>0</v>
      </c>
      <c r="AP174" s="77">
        <f t="shared" si="66"/>
        <v>0</v>
      </c>
      <c r="AQ174" s="77">
        <f t="shared" si="66"/>
        <v>0</v>
      </c>
      <c r="AR174" s="77">
        <f t="shared" si="66"/>
        <v>0</v>
      </c>
      <c r="AS174" s="77">
        <f t="shared" si="66"/>
        <v>0</v>
      </c>
      <c r="AT174" s="192">
        <f t="shared" si="55"/>
        <v>0</v>
      </c>
    </row>
    <row r="175" spans="2:46" ht="0.2" customHeight="1" x14ac:dyDescent="0.2">
      <c r="B175" s="106" t="s">
        <v>330</v>
      </c>
      <c r="C175" s="72" t="s">
        <v>331</v>
      </c>
      <c r="D175" s="73">
        <v>0</v>
      </c>
      <c r="E175" s="73">
        <f t="shared" si="60"/>
        <v>0</v>
      </c>
      <c r="F175" s="105"/>
      <c r="G175" s="96">
        <v>0</v>
      </c>
      <c r="H175" s="74">
        <v>0</v>
      </c>
      <c r="I175" s="74">
        <v>0</v>
      </c>
      <c r="J175" s="74">
        <v>0</v>
      </c>
      <c r="K175" s="74">
        <v>0</v>
      </c>
      <c r="L175" s="74">
        <v>0</v>
      </c>
      <c r="M175" s="74">
        <v>0</v>
      </c>
      <c r="N175" s="74">
        <v>0</v>
      </c>
      <c r="O175" s="74">
        <v>0</v>
      </c>
      <c r="P175" s="74">
        <v>0</v>
      </c>
      <c r="Q175" s="74">
        <v>0</v>
      </c>
      <c r="R175" s="74">
        <v>0</v>
      </c>
      <c r="S175" s="74">
        <v>0</v>
      </c>
      <c r="T175" s="74">
        <v>0</v>
      </c>
      <c r="U175" s="74">
        <v>0</v>
      </c>
      <c r="V175" s="74">
        <v>0</v>
      </c>
      <c r="W175" s="74">
        <v>0</v>
      </c>
      <c r="X175" s="74">
        <v>0</v>
      </c>
      <c r="Y175" s="74">
        <v>0</v>
      </c>
      <c r="Z175" s="74">
        <v>0</v>
      </c>
      <c r="AA175" s="74">
        <v>0</v>
      </c>
      <c r="AB175" s="74">
        <v>0</v>
      </c>
      <c r="AC175" s="74">
        <v>0</v>
      </c>
      <c r="AD175" s="74">
        <v>0</v>
      </c>
      <c r="AE175" s="74">
        <v>0</v>
      </c>
      <c r="AF175" s="74">
        <v>0</v>
      </c>
      <c r="AG175" s="74">
        <v>0</v>
      </c>
      <c r="AH175" s="74">
        <v>0</v>
      </c>
      <c r="AI175" s="74">
        <v>0</v>
      </c>
      <c r="AJ175" s="74">
        <v>0</v>
      </c>
      <c r="AK175" s="74">
        <v>0</v>
      </c>
      <c r="AL175" s="74">
        <v>0</v>
      </c>
      <c r="AM175" s="74">
        <v>0</v>
      </c>
      <c r="AN175" s="74">
        <v>0</v>
      </c>
      <c r="AO175" s="74">
        <v>0</v>
      </c>
      <c r="AP175" s="74">
        <v>0</v>
      </c>
      <c r="AQ175" s="74">
        <v>0</v>
      </c>
      <c r="AR175" s="74">
        <v>0</v>
      </c>
      <c r="AS175" s="74">
        <v>0</v>
      </c>
      <c r="AT175" s="192">
        <f t="shared" si="55"/>
        <v>0</v>
      </c>
    </row>
    <row r="176" spans="2:46" ht="0.2" customHeight="1" x14ac:dyDescent="0.2">
      <c r="B176" s="106" t="s">
        <v>332</v>
      </c>
      <c r="C176" s="72" t="s">
        <v>333</v>
      </c>
      <c r="D176" s="73">
        <v>0</v>
      </c>
      <c r="E176" s="73">
        <f t="shared" si="60"/>
        <v>0</v>
      </c>
      <c r="F176" s="105"/>
      <c r="G176" s="96">
        <v>0</v>
      </c>
      <c r="H176" s="74">
        <v>0</v>
      </c>
      <c r="I176" s="74">
        <v>0</v>
      </c>
      <c r="J176" s="74">
        <v>0</v>
      </c>
      <c r="K176" s="74">
        <v>0</v>
      </c>
      <c r="L176" s="74">
        <v>0</v>
      </c>
      <c r="M176" s="74">
        <v>0</v>
      </c>
      <c r="N176" s="74">
        <v>0</v>
      </c>
      <c r="O176" s="74">
        <v>0</v>
      </c>
      <c r="P176" s="74">
        <v>0</v>
      </c>
      <c r="Q176" s="74">
        <v>0</v>
      </c>
      <c r="R176" s="74">
        <v>0</v>
      </c>
      <c r="S176" s="74">
        <v>0</v>
      </c>
      <c r="T176" s="74">
        <v>0</v>
      </c>
      <c r="U176" s="74">
        <v>0</v>
      </c>
      <c r="V176" s="74">
        <v>0</v>
      </c>
      <c r="W176" s="74">
        <v>0</v>
      </c>
      <c r="X176" s="74">
        <v>0</v>
      </c>
      <c r="Y176" s="74">
        <v>0</v>
      </c>
      <c r="Z176" s="74">
        <v>0</v>
      </c>
      <c r="AA176" s="74">
        <v>0</v>
      </c>
      <c r="AB176" s="74">
        <v>0</v>
      </c>
      <c r="AC176" s="74">
        <v>0</v>
      </c>
      <c r="AD176" s="74">
        <v>0</v>
      </c>
      <c r="AE176" s="74">
        <v>0</v>
      </c>
      <c r="AF176" s="74">
        <v>0</v>
      </c>
      <c r="AG176" s="74">
        <v>0</v>
      </c>
      <c r="AH176" s="74">
        <v>0</v>
      </c>
      <c r="AI176" s="74">
        <v>0</v>
      </c>
      <c r="AJ176" s="74">
        <v>0</v>
      </c>
      <c r="AK176" s="74">
        <v>0</v>
      </c>
      <c r="AL176" s="74">
        <v>0</v>
      </c>
      <c r="AM176" s="74">
        <v>0</v>
      </c>
      <c r="AN176" s="74">
        <v>0</v>
      </c>
      <c r="AO176" s="74">
        <v>0</v>
      </c>
      <c r="AP176" s="74">
        <v>0</v>
      </c>
      <c r="AQ176" s="74">
        <v>0</v>
      </c>
      <c r="AR176" s="74">
        <v>0</v>
      </c>
      <c r="AS176" s="74">
        <v>0</v>
      </c>
      <c r="AT176" s="192">
        <f t="shared" si="55"/>
        <v>0</v>
      </c>
    </row>
    <row r="177" spans="2:46" ht="0.2" customHeight="1" x14ac:dyDescent="0.2">
      <c r="B177" s="106" t="s">
        <v>334</v>
      </c>
      <c r="C177" s="72" t="s">
        <v>335</v>
      </c>
      <c r="D177" s="73">
        <v>0</v>
      </c>
      <c r="E177" s="73">
        <f t="shared" si="60"/>
        <v>0</v>
      </c>
      <c r="F177" s="105"/>
      <c r="G177" s="96">
        <v>0</v>
      </c>
      <c r="H177" s="74">
        <v>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74">
        <v>0</v>
      </c>
      <c r="O177" s="74">
        <v>0</v>
      </c>
      <c r="P177" s="74">
        <v>0</v>
      </c>
      <c r="Q177" s="74">
        <v>0</v>
      </c>
      <c r="R177" s="74">
        <v>0</v>
      </c>
      <c r="S177" s="74">
        <v>0</v>
      </c>
      <c r="T177" s="74">
        <v>0</v>
      </c>
      <c r="U177" s="74">
        <v>0</v>
      </c>
      <c r="V177" s="74">
        <v>0</v>
      </c>
      <c r="W177" s="74">
        <v>0</v>
      </c>
      <c r="X177" s="74">
        <v>0</v>
      </c>
      <c r="Y177" s="74">
        <v>0</v>
      </c>
      <c r="Z177" s="74">
        <v>0</v>
      </c>
      <c r="AA177" s="74">
        <v>0</v>
      </c>
      <c r="AB177" s="74">
        <v>0</v>
      </c>
      <c r="AC177" s="74">
        <v>0</v>
      </c>
      <c r="AD177" s="74">
        <v>0</v>
      </c>
      <c r="AE177" s="74">
        <v>0</v>
      </c>
      <c r="AF177" s="74">
        <v>0</v>
      </c>
      <c r="AG177" s="74">
        <v>0</v>
      </c>
      <c r="AH177" s="74">
        <v>0</v>
      </c>
      <c r="AI177" s="74">
        <v>0</v>
      </c>
      <c r="AJ177" s="74">
        <v>0</v>
      </c>
      <c r="AK177" s="74">
        <v>0</v>
      </c>
      <c r="AL177" s="74">
        <v>0</v>
      </c>
      <c r="AM177" s="74">
        <v>0</v>
      </c>
      <c r="AN177" s="74">
        <v>0</v>
      </c>
      <c r="AO177" s="74">
        <v>0</v>
      </c>
      <c r="AP177" s="74">
        <v>0</v>
      </c>
      <c r="AQ177" s="74">
        <v>0</v>
      </c>
      <c r="AR177" s="74">
        <v>0</v>
      </c>
      <c r="AS177" s="74">
        <v>0</v>
      </c>
      <c r="AT177" s="192">
        <f t="shared" si="55"/>
        <v>0</v>
      </c>
    </row>
    <row r="178" spans="2:46" ht="0.2" customHeight="1" x14ac:dyDescent="0.2">
      <c r="B178" s="106" t="s">
        <v>336</v>
      </c>
      <c r="C178" s="72" t="s">
        <v>337</v>
      </c>
      <c r="D178" s="73">
        <v>0</v>
      </c>
      <c r="E178" s="73">
        <f t="shared" si="60"/>
        <v>0</v>
      </c>
      <c r="F178" s="105"/>
      <c r="G178" s="96">
        <v>0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0</v>
      </c>
      <c r="Q178" s="74">
        <v>0</v>
      </c>
      <c r="R178" s="74">
        <v>0</v>
      </c>
      <c r="S178" s="74">
        <v>0</v>
      </c>
      <c r="T178" s="74">
        <v>0</v>
      </c>
      <c r="U178" s="74">
        <v>0</v>
      </c>
      <c r="V178" s="74">
        <v>0</v>
      </c>
      <c r="W178" s="74">
        <v>0</v>
      </c>
      <c r="X178" s="74">
        <v>0</v>
      </c>
      <c r="Y178" s="74">
        <v>0</v>
      </c>
      <c r="Z178" s="74">
        <v>0</v>
      </c>
      <c r="AA178" s="74">
        <v>0</v>
      </c>
      <c r="AB178" s="74">
        <v>0</v>
      </c>
      <c r="AC178" s="74">
        <v>0</v>
      </c>
      <c r="AD178" s="74">
        <v>0</v>
      </c>
      <c r="AE178" s="74">
        <v>0</v>
      </c>
      <c r="AF178" s="74">
        <v>0</v>
      </c>
      <c r="AG178" s="74">
        <v>0</v>
      </c>
      <c r="AH178" s="74">
        <v>0</v>
      </c>
      <c r="AI178" s="74">
        <v>0</v>
      </c>
      <c r="AJ178" s="74">
        <v>0</v>
      </c>
      <c r="AK178" s="74">
        <v>0</v>
      </c>
      <c r="AL178" s="74">
        <v>0</v>
      </c>
      <c r="AM178" s="74">
        <v>0</v>
      </c>
      <c r="AN178" s="74">
        <v>0</v>
      </c>
      <c r="AO178" s="74">
        <v>0</v>
      </c>
      <c r="AP178" s="74">
        <v>0</v>
      </c>
      <c r="AQ178" s="74">
        <v>0</v>
      </c>
      <c r="AR178" s="74">
        <v>0</v>
      </c>
      <c r="AS178" s="74">
        <v>0</v>
      </c>
      <c r="AT178" s="192">
        <f t="shared" si="55"/>
        <v>0</v>
      </c>
    </row>
    <row r="179" spans="2:46" ht="0.2" customHeight="1" x14ac:dyDescent="0.2">
      <c r="B179" s="106" t="s">
        <v>338</v>
      </c>
      <c r="C179" s="72" t="s">
        <v>339</v>
      </c>
      <c r="D179" s="73">
        <v>0</v>
      </c>
      <c r="E179" s="73">
        <f t="shared" si="60"/>
        <v>0</v>
      </c>
      <c r="F179" s="105"/>
      <c r="G179" s="96">
        <v>0</v>
      </c>
      <c r="H179" s="74">
        <v>0</v>
      </c>
      <c r="I179" s="74">
        <v>0</v>
      </c>
      <c r="J179" s="74">
        <v>0</v>
      </c>
      <c r="K179" s="74">
        <v>0</v>
      </c>
      <c r="L179" s="74">
        <v>0</v>
      </c>
      <c r="M179" s="74">
        <v>0</v>
      </c>
      <c r="N179" s="74">
        <v>0</v>
      </c>
      <c r="O179" s="74">
        <v>0</v>
      </c>
      <c r="P179" s="74">
        <v>0</v>
      </c>
      <c r="Q179" s="74">
        <v>0</v>
      </c>
      <c r="R179" s="74">
        <v>0</v>
      </c>
      <c r="S179" s="74">
        <v>0</v>
      </c>
      <c r="T179" s="74">
        <v>0</v>
      </c>
      <c r="U179" s="74">
        <v>0</v>
      </c>
      <c r="V179" s="74">
        <v>0</v>
      </c>
      <c r="W179" s="74">
        <v>0</v>
      </c>
      <c r="X179" s="74">
        <v>0</v>
      </c>
      <c r="Y179" s="74">
        <v>0</v>
      </c>
      <c r="Z179" s="74">
        <v>0</v>
      </c>
      <c r="AA179" s="74">
        <v>0</v>
      </c>
      <c r="AB179" s="74">
        <v>0</v>
      </c>
      <c r="AC179" s="74">
        <v>0</v>
      </c>
      <c r="AD179" s="74">
        <v>0</v>
      </c>
      <c r="AE179" s="74">
        <v>0</v>
      </c>
      <c r="AF179" s="74">
        <v>0</v>
      </c>
      <c r="AG179" s="74">
        <v>0</v>
      </c>
      <c r="AH179" s="74">
        <v>0</v>
      </c>
      <c r="AI179" s="74">
        <v>0</v>
      </c>
      <c r="AJ179" s="74">
        <v>0</v>
      </c>
      <c r="AK179" s="74">
        <v>0</v>
      </c>
      <c r="AL179" s="74">
        <v>0</v>
      </c>
      <c r="AM179" s="74">
        <v>0</v>
      </c>
      <c r="AN179" s="74">
        <v>0</v>
      </c>
      <c r="AO179" s="74">
        <v>0</v>
      </c>
      <c r="AP179" s="74">
        <v>0</v>
      </c>
      <c r="AQ179" s="74">
        <v>0</v>
      </c>
      <c r="AR179" s="74">
        <v>0</v>
      </c>
      <c r="AS179" s="74">
        <v>0</v>
      </c>
      <c r="AT179" s="192">
        <f t="shared" si="55"/>
        <v>0</v>
      </c>
    </row>
    <row r="180" spans="2:46" ht="0.2" customHeight="1" x14ac:dyDescent="0.2">
      <c r="B180" s="106" t="s">
        <v>340</v>
      </c>
      <c r="C180" s="72" t="s">
        <v>341</v>
      </c>
      <c r="D180" s="73">
        <v>0</v>
      </c>
      <c r="E180" s="73">
        <f t="shared" si="60"/>
        <v>0</v>
      </c>
      <c r="F180" s="105"/>
      <c r="G180" s="96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74">
        <v>0</v>
      </c>
      <c r="R180" s="74">
        <v>0</v>
      </c>
      <c r="S180" s="74">
        <v>0</v>
      </c>
      <c r="T180" s="74">
        <v>0</v>
      </c>
      <c r="U180" s="74">
        <v>0</v>
      </c>
      <c r="V180" s="74">
        <v>0</v>
      </c>
      <c r="W180" s="74">
        <v>0</v>
      </c>
      <c r="X180" s="74">
        <v>0</v>
      </c>
      <c r="Y180" s="74">
        <v>0</v>
      </c>
      <c r="Z180" s="74">
        <v>0</v>
      </c>
      <c r="AA180" s="74">
        <v>0</v>
      </c>
      <c r="AB180" s="74">
        <v>0</v>
      </c>
      <c r="AC180" s="74">
        <v>0</v>
      </c>
      <c r="AD180" s="74">
        <v>0</v>
      </c>
      <c r="AE180" s="74">
        <v>0</v>
      </c>
      <c r="AF180" s="74">
        <v>0</v>
      </c>
      <c r="AG180" s="74">
        <v>0</v>
      </c>
      <c r="AH180" s="74">
        <v>0</v>
      </c>
      <c r="AI180" s="74">
        <v>0</v>
      </c>
      <c r="AJ180" s="74">
        <v>0</v>
      </c>
      <c r="AK180" s="74">
        <v>0</v>
      </c>
      <c r="AL180" s="74">
        <v>0</v>
      </c>
      <c r="AM180" s="74">
        <v>0</v>
      </c>
      <c r="AN180" s="74">
        <v>0</v>
      </c>
      <c r="AO180" s="74">
        <v>0</v>
      </c>
      <c r="AP180" s="74">
        <v>0</v>
      </c>
      <c r="AQ180" s="74">
        <v>0</v>
      </c>
      <c r="AR180" s="74">
        <v>0</v>
      </c>
      <c r="AS180" s="74">
        <v>0</v>
      </c>
      <c r="AT180" s="192">
        <f t="shared" si="55"/>
        <v>0</v>
      </c>
    </row>
    <row r="181" spans="2:46" ht="0.2" customHeight="1" x14ac:dyDescent="0.2">
      <c r="B181" s="106" t="s">
        <v>342</v>
      </c>
      <c r="C181" s="72" t="s">
        <v>343</v>
      </c>
      <c r="D181" s="73">
        <v>0</v>
      </c>
      <c r="E181" s="73">
        <f t="shared" si="60"/>
        <v>0</v>
      </c>
      <c r="F181" s="105"/>
      <c r="G181" s="96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74">
        <v>0</v>
      </c>
      <c r="R181" s="74">
        <v>0</v>
      </c>
      <c r="S181" s="74">
        <v>0</v>
      </c>
      <c r="T181" s="74">
        <v>0</v>
      </c>
      <c r="U181" s="74">
        <v>0</v>
      </c>
      <c r="V181" s="74">
        <v>0</v>
      </c>
      <c r="W181" s="74">
        <v>0</v>
      </c>
      <c r="X181" s="74">
        <v>0</v>
      </c>
      <c r="Y181" s="74">
        <v>0</v>
      </c>
      <c r="Z181" s="74">
        <v>0</v>
      </c>
      <c r="AA181" s="74">
        <v>0</v>
      </c>
      <c r="AB181" s="74">
        <v>0</v>
      </c>
      <c r="AC181" s="74">
        <v>0</v>
      </c>
      <c r="AD181" s="74">
        <v>0</v>
      </c>
      <c r="AE181" s="74">
        <v>0</v>
      </c>
      <c r="AF181" s="74">
        <v>0</v>
      </c>
      <c r="AG181" s="74">
        <v>0</v>
      </c>
      <c r="AH181" s="74">
        <v>0</v>
      </c>
      <c r="AI181" s="74">
        <v>0</v>
      </c>
      <c r="AJ181" s="74">
        <v>0</v>
      </c>
      <c r="AK181" s="74">
        <v>0</v>
      </c>
      <c r="AL181" s="74">
        <v>0</v>
      </c>
      <c r="AM181" s="74">
        <v>0</v>
      </c>
      <c r="AN181" s="74">
        <v>0</v>
      </c>
      <c r="AO181" s="74">
        <v>0</v>
      </c>
      <c r="AP181" s="74">
        <v>0</v>
      </c>
      <c r="AQ181" s="74">
        <v>0</v>
      </c>
      <c r="AR181" s="74">
        <v>0</v>
      </c>
      <c r="AS181" s="74">
        <v>0</v>
      </c>
      <c r="AT181" s="192">
        <f t="shared" si="55"/>
        <v>0</v>
      </c>
    </row>
    <row r="182" spans="2:46" ht="0.2" customHeight="1" x14ac:dyDescent="0.2">
      <c r="B182" s="106" t="s">
        <v>344</v>
      </c>
      <c r="C182" s="72" t="s">
        <v>345</v>
      </c>
      <c r="D182" s="73">
        <v>0</v>
      </c>
      <c r="E182" s="73">
        <f t="shared" si="60"/>
        <v>0</v>
      </c>
      <c r="F182" s="105"/>
      <c r="G182" s="96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74"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v>0</v>
      </c>
      <c r="V182" s="74">
        <v>0</v>
      </c>
      <c r="W182" s="74">
        <v>0</v>
      </c>
      <c r="X182" s="74">
        <v>0</v>
      </c>
      <c r="Y182" s="74">
        <v>0</v>
      </c>
      <c r="Z182" s="74">
        <v>0</v>
      </c>
      <c r="AA182" s="74">
        <v>0</v>
      </c>
      <c r="AB182" s="74">
        <v>0</v>
      </c>
      <c r="AC182" s="74">
        <v>0</v>
      </c>
      <c r="AD182" s="74">
        <v>0</v>
      </c>
      <c r="AE182" s="74">
        <v>0</v>
      </c>
      <c r="AF182" s="74">
        <v>0</v>
      </c>
      <c r="AG182" s="74">
        <v>0</v>
      </c>
      <c r="AH182" s="74">
        <v>0</v>
      </c>
      <c r="AI182" s="74">
        <v>0</v>
      </c>
      <c r="AJ182" s="74">
        <v>0</v>
      </c>
      <c r="AK182" s="74">
        <v>0</v>
      </c>
      <c r="AL182" s="74">
        <v>0</v>
      </c>
      <c r="AM182" s="74">
        <v>0</v>
      </c>
      <c r="AN182" s="74">
        <v>0</v>
      </c>
      <c r="AO182" s="74">
        <v>0</v>
      </c>
      <c r="AP182" s="74">
        <v>0</v>
      </c>
      <c r="AQ182" s="74">
        <v>0</v>
      </c>
      <c r="AR182" s="74">
        <v>0</v>
      </c>
      <c r="AS182" s="74">
        <v>0</v>
      </c>
      <c r="AT182" s="192">
        <f t="shared" si="55"/>
        <v>0</v>
      </c>
    </row>
    <row r="183" spans="2:46" ht="0.2" customHeight="1" x14ac:dyDescent="0.2">
      <c r="B183" s="106" t="s">
        <v>346</v>
      </c>
      <c r="C183" s="72" t="s">
        <v>347</v>
      </c>
      <c r="D183" s="73">
        <v>0</v>
      </c>
      <c r="E183" s="73">
        <f t="shared" si="60"/>
        <v>0</v>
      </c>
      <c r="F183" s="105"/>
      <c r="G183" s="96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0</v>
      </c>
      <c r="T183" s="74">
        <v>0</v>
      </c>
      <c r="U183" s="74"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74">
        <v>0</v>
      </c>
      <c r="AB183" s="74">
        <v>0</v>
      </c>
      <c r="AC183" s="74">
        <v>0</v>
      </c>
      <c r="AD183" s="74">
        <v>0</v>
      </c>
      <c r="AE183" s="74">
        <v>0</v>
      </c>
      <c r="AF183" s="74">
        <v>0</v>
      </c>
      <c r="AG183" s="74">
        <v>0</v>
      </c>
      <c r="AH183" s="74">
        <v>0</v>
      </c>
      <c r="AI183" s="74">
        <v>0</v>
      </c>
      <c r="AJ183" s="74">
        <v>0</v>
      </c>
      <c r="AK183" s="74">
        <v>0</v>
      </c>
      <c r="AL183" s="74">
        <v>0</v>
      </c>
      <c r="AM183" s="74">
        <v>0</v>
      </c>
      <c r="AN183" s="74">
        <v>0</v>
      </c>
      <c r="AO183" s="74">
        <v>0</v>
      </c>
      <c r="AP183" s="74">
        <v>0</v>
      </c>
      <c r="AQ183" s="74">
        <v>0</v>
      </c>
      <c r="AR183" s="74">
        <v>0</v>
      </c>
      <c r="AS183" s="74">
        <v>0</v>
      </c>
      <c r="AT183" s="192">
        <f t="shared" si="55"/>
        <v>0</v>
      </c>
    </row>
    <row r="184" spans="2:46" ht="0.2" customHeight="1" x14ac:dyDescent="0.2">
      <c r="B184" s="106" t="s">
        <v>348</v>
      </c>
      <c r="C184" s="72" t="s">
        <v>349</v>
      </c>
      <c r="D184" s="73">
        <v>0</v>
      </c>
      <c r="E184" s="73">
        <f t="shared" si="60"/>
        <v>0</v>
      </c>
      <c r="F184" s="105"/>
      <c r="G184" s="96">
        <v>0</v>
      </c>
      <c r="H184" s="74">
        <v>0</v>
      </c>
      <c r="I184" s="74">
        <v>0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74">
        <v>0</v>
      </c>
      <c r="Q184" s="74">
        <v>0</v>
      </c>
      <c r="R184" s="74">
        <v>0</v>
      </c>
      <c r="S184" s="74">
        <v>0</v>
      </c>
      <c r="T184" s="74">
        <v>0</v>
      </c>
      <c r="U184" s="74">
        <v>0</v>
      </c>
      <c r="V184" s="74">
        <v>0</v>
      </c>
      <c r="W184" s="74">
        <v>0</v>
      </c>
      <c r="X184" s="74">
        <v>0</v>
      </c>
      <c r="Y184" s="74">
        <v>0</v>
      </c>
      <c r="Z184" s="74">
        <v>0</v>
      </c>
      <c r="AA184" s="74">
        <v>0</v>
      </c>
      <c r="AB184" s="74">
        <v>0</v>
      </c>
      <c r="AC184" s="74">
        <v>0</v>
      </c>
      <c r="AD184" s="74">
        <v>0</v>
      </c>
      <c r="AE184" s="74">
        <v>0</v>
      </c>
      <c r="AF184" s="74">
        <v>0</v>
      </c>
      <c r="AG184" s="74">
        <v>0</v>
      </c>
      <c r="AH184" s="74">
        <v>0</v>
      </c>
      <c r="AI184" s="74">
        <v>0</v>
      </c>
      <c r="AJ184" s="74">
        <v>0</v>
      </c>
      <c r="AK184" s="74">
        <v>0</v>
      </c>
      <c r="AL184" s="74">
        <v>0</v>
      </c>
      <c r="AM184" s="74">
        <v>0</v>
      </c>
      <c r="AN184" s="74">
        <v>0</v>
      </c>
      <c r="AO184" s="74">
        <v>0</v>
      </c>
      <c r="AP184" s="74">
        <v>0</v>
      </c>
      <c r="AQ184" s="74">
        <v>0</v>
      </c>
      <c r="AR184" s="74">
        <v>0</v>
      </c>
      <c r="AS184" s="74">
        <v>0</v>
      </c>
      <c r="AT184" s="192">
        <f t="shared" si="55"/>
        <v>0</v>
      </c>
    </row>
    <row r="185" spans="2:46" ht="0.2" customHeight="1" x14ac:dyDescent="0.2">
      <c r="B185" s="106" t="s">
        <v>350</v>
      </c>
      <c r="C185" s="72" t="s">
        <v>351</v>
      </c>
      <c r="D185" s="73">
        <v>0</v>
      </c>
      <c r="E185" s="73">
        <f t="shared" si="60"/>
        <v>0</v>
      </c>
      <c r="F185" s="105"/>
      <c r="G185" s="96">
        <v>0</v>
      </c>
      <c r="H185" s="74">
        <v>0</v>
      </c>
      <c r="I185" s="74">
        <v>0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  <c r="O185" s="74">
        <v>0</v>
      </c>
      <c r="P185" s="74">
        <v>0</v>
      </c>
      <c r="Q185" s="74">
        <v>0</v>
      </c>
      <c r="R185" s="74">
        <v>0</v>
      </c>
      <c r="S185" s="74">
        <v>0</v>
      </c>
      <c r="T185" s="74">
        <v>0</v>
      </c>
      <c r="U185" s="74">
        <v>0</v>
      </c>
      <c r="V185" s="74">
        <v>0</v>
      </c>
      <c r="W185" s="74">
        <v>0</v>
      </c>
      <c r="X185" s="74">
        <v>0</v>
      </c>
      <c r="Y185" s="74">
        <v>0</v>
      </c>
      <c r="Z185" s="74">
        <v>0</v>
      </c>
      <c r="AA185" s="74">
        <v>0</v>
      </c>
      <c r="AB185" s="74">
        <v>0</v>
      </c>
      <c r="AC185" s="74">
        <v>0</v>
      </c>
      <c r="AD185" s="74">
        <v>0</v>
      </c>
      <c r="AE185" s="74">
        <v>0</v>
      </c>
      <c r="AF185" s="74">
        <v>0</v>
      </c>
      <c r="AG185" s="74">
        <v>0</v>
      </c>
      <c r="AH185" s="74">
        <v>0</v>
      </c>
      <c r="AI185" s="74">
        <v>0</v>
      </c>
      <c r="AJ185" s="74">
        <v>0</v>
      </c>
      <c r="AK185" s="74">
        <v>0</v>
      </c>
      <c r="AL185" s="74">
        <v>0</v>
      </c>
      <c r="AM185" s="74">
        <v>0</v>
      </c>
      <c r="AN185" s="74">
        <v>0</v>
      </c>
      <c r="AO185" s="74">
        <v>0</v>
      </c>
      <c r="AP185" s="74">
        <v>0</v>
      </c>
      <c r="AQ185" s="74">
        <v>0</v>
      </c>
      <c r="AR185" s="74">
        <v>0</v>
      </c>
      <c r="AS185" s="74">
        <v>0</v>
      </c>
      <c r="AT185" s="192">
        <f t="shared" si="55"/>
        <v>0</v>
      </c>
    </row>
    <row r="186" spans="2:46" ht="15.95" customHeight="1" x14ac:dyDescent="0.2">
      <c r="B186" s="106" t="s">
        <v>352</v>
      </c>
      <c r="C186" s="72" t="s">
        <v>353</v>
      </c>
      <c r="D186" s="73">
        <v>0</v>
      </c>
      <c r="E186" s="73">
        <f t="shared" si="60"/>
        <v>0</v>
      </c>
      <c r="F186" s="105"/>
      <c r="G186" s="96">
        <v>0</v>
      </c>
      <c r="H186" s="74">
        <v>0</v>
      </c>
      <c r="I186" s="74">
        <v>0</v>
      </c>
      <c r="J186" s="74">
        <v>0</v>
      </c>
      <c r="K186" s="74">
        <v>0</v>
      </c>
      <c r="L186" s="74">
        <v>0</v>
      </c>
      <c r="M186" s="74">
        <v>0</v>
      </c>
      <c r="N186" s="74">
        <v>0</v>
      </c>
      <c r="O186" s="74">
        <v>0</v>
      </c>
      <c r="P186" s="74">
        <v>0</v>
      </c>
      <c r="Q186" s="74">
        <v>0</v>
      </c>
      <c r="R186" s="74">
        <v>0</v>
      </c>
      <c r="S186" s="74">
        <v>0</v>
      </c>
      <c r="T186" s="74">
        <v>0</v>
      </c>
      <c r="U186" s="74">
        <v>0</v>
      </c>
      <c r="V186" s="74">
        <v>0</v>
      </c>
      <c r="W186" s="74">
        <v>0</v>
      </c>
      <c r="X186" s="74">
        <v>0</v>
      </c>
      <c r="Y186" s="74">
        <v>0</v>
      </c>
      <c r="Z186" s="74">
        <v>0</v>
      </c>
      <c r="AA186" s="74">
        <v>0</v>
      </c>
      <c r="AB186" s="74">
        <v>0</v>
      </c>
      <c r="AC186" s="74">
        <v>0</v>
      </c>
      <c r="AD186" s="74">
        <v>0</v>
      </c>
      <c r="AE186" s="74">
        <v>0</v>
      </c>
      <c r="AF186" s="74">
        <v>0</v>
      </c>
      <c r="AG186" s="74">
        <v>0</v>
      </c>
      <c r="AH186" s="74">
        <v>0</v>
      </c>
      <c r="AI186" s="74">
        <v>0</v>
      </c>
      <c r="AJ186" s="74">
        <v>0</v>
      </c>
      <c r="AK186" s="74">
        <v>0</v>
      </c>
      <c r="AL186" s="74">
        <v>0</v>
      </c>
      <c r="AM186" s="74">
        <v>0</v>
      </c>
      <c r="AN186" s="74">
        <v>0</v>
      </c>
      <c r="AO186" s="74">
        <v>0</v>
      </c>
      <c r="AP186" s="74">
        <v>0</v>
      </c>
      <c r="AQ186" s="74">
        <v>0</v>
      </c>
      <c r="AR186" s="74">
        <v>0</v>
      </c>
      <c r="AS186" s="74">
        <v>0</v>
      </c>
      <c r="AT186" s="192">
        <f t="shared" si="55"/>
        <v>0</v>
      </c>
    </row>
    <row r="187" spans="2:46" ht="15.95" customHeight="1" x14ac:dyDescent="0.2">
      <c r="B187" s="106" t="s">
        <v>354</v>
      </c>
      <c r="C187" s="72" t="s">
        <v>355</v>
      </c>
      <c r="D187" s="73">
        <v>0</v>
      </c>
      <c r="E187" s="73">
        <f t="shared" si="60"/>
        <v>0</v>
      </c>
      <c r="F187" s="105"/>
      <c r="G187" s="96">
        <v>0</v>
      </c>
      <c r="H187" s="74">
        <v>0</v>
      </c>
      <c r="I187" s="74">
        <v>0</v>
      </c>
      <c r="J187" s="74">
        <v>0</v>
      </c>
      <c r="K187" s="74">
        <v>0</v>
      </c>
      <c r="L187" s="74">
        <v>0</v>
      </c>
      <c r="M187" s="74">
        <v>0</v>
      </c>
      <c r="N187" s="74">
        <v>0</v>
      </c>
      <c r="O187" s="74">
        <v>0</v>
      </c>
      <c r="P187" s="74">
        <v>0</v>
      </c>
      <c r="Q187" s="74">
        <v>0</v>
      </c>
      <c r="R187" s="74">
        <v>0</v>
      </c>
      <c r="S187" s="74">
        <v>0</v>
      </c>
      <c r="T187" s="74">
        <v>0</v>
      </c>
      <c r="U187" s="74">
        <v>0</v>
      </c>
      <c r="V187" s="74">
        <v>0</v>
      </c>
      <c r="W187" s="74">
        <v>0</v>
      </c>
      <c r="X187" s="74">
        <v>0</v>
      </c>
      <c r="Y187" s="74">
        <v>0</v>
      </c>
      <c r="Z187" s="74">
        <v>0</v>
      </c>
      <c r="AA187" s="74">
        <v>0</v>
      </c>
      <c r="AB187" s="74">
        <v>0</v>
      </c>
      <c r="AC187" s="74">
        <v>0</v>
      </c>
      <c r="AD187" s="74">
        <v>0</v>
      </c>
      <c r="AE187" s="74">
        <v>0</v>
      </c>
      <c r="AF187" s="74">
        <v>0</v>
      </c>
      <c r="AG187" s="74">
        <v>0</v>
      </c>
      <c r="AH187" s="74">
        <v>0</v>
      </c>
      <c r="AI187" s="74">
        <v>0</v>
      </c>
      <c r="AJ187" s="74">
        <v>0</v>
      </c>
      <c r="AK187" s="74">
        <v>0</v>
      </c>
      <c r="AL187" s="74">
        <v>0</v>
      </c>
      <c r="AM187" s="74">
        <v>0</v>
      </c>
      <c r="AN187" s="74">
        <v>0</v>
      </c>
      <c r="AO187" s="74">
        <v>0</v>
      </c>
      <c r="AP187" s="74">
        <v>0</v>
      </c>
      <c r="AQ187" s="74">
        <v>0</v>
      </c>
      <c r="AR187" s="74">
        <v>0</v>
      </c>
      <c r="AS187" s="74">
        <v>0</v>
      </c>
      <c r="AT187" s="192">
        <f t="shared" si="55"/>
        <v>0</v>
      </c>
    </row>
    <row r="188" spans="2:46" ht="15.95" customHeight="1" x14ac:dyDescent="0.2">
      <c r="B188" s="106" t="s">
        <v>356</v>
      </c>
      <c r="C188" s="72" t="s">
        <v>357</v>
      </c>
      <c r="D188" s="73">
        <v>0</v>
      </c>
      <c r="E188" s="73">
        <f t="shared" si="60"/>
        <v>0</v>
      </c>
      <c r="F188" s="105"/>
      <c r="G188" s="96">
        <v>0</v>
      </c>
      <c r="H188" s="74">
        <v>0</v>
      </c>
      <c r="I188" s="74">
        <v>0</v>
      </c>
      <c r="J188" s="74">
        <v>0</v>
      </c>
      <c r="K188" s="74">
        <v>0</v>
      </c>
      <c r="L188" s="74">
        <v>0</v>
      </c>
      <c r="M188" s="74">
        <v>0</v>
      </c>
      <c r="N188" s="74">
        <v>0</v>
      </c>
      <c r="O188" s="74">
        <v>0</v>
      </c>
      <c r="P188" s="74">
        <v>0</v>
      </c>
      <c r="Q188" s="74">
        <v>0</v>
      </c>
      <c r="R188" s="74">
        <v>0</v>
      </c>
      <c r="S188" s="74">
        <v>0</v>
      </c>
      <c r="T188" s="74">
        <v>0</v>
      </c>
      <c r="U188" s="74">
        <v>0</v>
      </c>
      <c r="V188" s="74">
        <v>0</v>
      </c>
      <c r="W188" s="74">
        <v>0</v>
      </c>
      <c r="X188" s="74">
        <v>0</v>
      </c>
      <c r="Y188" s="74">
        <v>0</v>
      </c>
      <c r="Z188" s="74">
        <v>0</v>
      </c>
      <c r="AA188" s="74">
        <v>0</v>
      </c>
      <c r="AB188" s="74">
        <v>0</v>
      </c>
      <c r="AC188" s="74">
        <v>0</v>
      </c>
      <c r="AD188" s="74">
        <v>0</v>
      </c>
      <c r="AE188" s="74">
        <v>0</v>
      </c>
      <c r="AF188" s="74">
        <v>0</v>
      </c>
      <c r="AG188" s="74">
        <v>0</v>
      </c>
      <c r="AH188" s="74">
        <v>0</v>
      </c>
      <c r="AI188" s="74">
        <v>0</v>
      </c>
      <c r="AJ188" s="74">
        <v>0</v>
      </c>
      <c r="AK188" s="74">
        <v>0</v>
      </c>
      <c r="AL188" s="74">
        <v>0</v>
      </c>
      <c r="AM188" s="74">
        <v>0</v>
      </c>
      <c r="AN188" s="74">
        <v>0</v>
      </c>
      <c r="AO188" s="74">
        <v>0</v>
      </c>
      <c r="AP188" s="74">
        <v>0</v>
      </c>
      <c r="AQ188" s="74">
        <v>0</v>
      </c>
      <c r="AR188" s="74">
        <v>0</v>
      </c>
      <c r="AS188" s="74">
        <v>0</v>
      </c>
      <c r="AT188" s="192">
        <f t="shared" si="55"/>
        <v>0</v>
      </c>
    </row>
    <row r="189" spans="2:46" ht="15.95" customHeight="1" x14ac:dyDescent="0.2">
      <c r="B189" s="107" t="s">
        <v>358</v>
      </c>
      <c r="C189" s="75" t="s">
        <v>359</v>
      </c>
      <c r="D189" s="76">
        <v>58523000</v>
      </c>
      <c r="E189" s="76">
        <f>SUM(E190:E199)</f>
        <v>58523000</v>
      </c>
      <c r="F189" s="105"/>
      <c r="G189" s="97">
        <f>SUM(G190:G199)</f>
        <v>0</v>
      </c>
      <c r="H189" s="77">
        <f t="shared" ref="H189:AH189" si="67">SUM(H190:H199)</f>
        <v>760000</v>
      </c>
      <c r="I189" s="77">
        <f t="shared" si="67"/>
        <v>0</v>
      </c>
      <c r="J189" s="77">
        <f t="shared" si="67"/>
        <v>0</v>
      </c>
      <c r="K189" s="77">
        <f t="shared" si="67"/>
        <v>0</v>
      </c>
      <c r="L189" s="77">
        <f t="shared" si="67"/>
        <v>0</v>
      </c>
      <c r="M189" s="77">
        <f t="shared" si="67"/>
        <v>0</v>
      </c>
      <c r="N189" s="77">
        <f t="shared" si="67"/>
        <v>0</v>
      </c>
      <c r="O189" s="77">
        <f t="shared" si="67"/>
        <v>300000</v>
      </c>
      <c r="P189" s="77">
        <f t="shared" si="67"/>
        <v>0</v>
      </c>
      <c r="Q189" s="77">
        <f t="shared" si="67"/>
        <v>0</v>
      </c>
      <c r="R189" s="77">
        <f t="shared" si="67"/>
        <v>0</v>
      </c>
      <c r="S189" s="77">
        <f t="shared" si="67"/>
        <v>14555000</v>
      </c>
      <c r="T189" s="77">
        <f t="shared" si="67"/>
        <v>7000000</v>
      </c>
      <c r="U189" s="77">
        <f t="shared" si="67"/>
        <v>0</v>
      </c>
      <c r="V189" s="77">
        <f t="shared" si="67"/>
        <v>4000000</v>
      </c>
      <c r="W189" s="77">
        <f t="shared" si="67"/>
        <v>0</v>
      </c>
      <c r="X189" s="77">
        <f t="shared" si="67"/>
        <v>0</v>
      </c>
      <c r="Y189" s="77">
        <f t="shared" si="67"/>
        <v>2500000</v>
      </c>
      <c r="Z189" s="77">
        <f t="shared" si="67"/>
        <v>0</v>
      </c>
      <c r="AA189" s="77">
        <f t="shared" si="67"/>
        <v>0</v>
      </c>
      <c r="AB189" s="77">
        <f t="shared" si="67"/>
        <v>0</v>
      </c>
      <c r="AC189" s="77">
        <f t="shared" si="67"/>
        <v>0</v>
      </c>
      <c r="AD189" s="77">
        <f t="shared" si="67"/>
        <v>2500000</v>
      </c>
      <c r="AE189" s="77">
        <f t="shared" si="67"/>
        <v>0</v>
      </c>
      <c r="AF189" s="77">
        <f t="shared" si="67"/>
        <v>24360000</v>
      </c>
      <c r="AG189" s="77">
        <f t="shared" si="67"/>
        <v>0</v>
      </c>
      <c r="AH189" s="77">
        <f t="shared" si="67"/>
        <v>0</v>
      </c>
      <c r="AI189" s="77">
        <f t="shared" ref="AI189:AS189" si="68">SUM(AI190:AI199)</f>
        <v>2548000</v>
      </c>
      <c r="AJ189" s="77">
        <f t="shared" si="68"/>
        <v>0</v>
      </c>
      <c r="AK189" s="77">
        <f t="shared" si="68"/>
        <v>0</v>
      </c>
      <c r="AL189" s="77">
        <f t="shared" si="68"/>
        <v>0</v>
      </c>
      <c r="AM189" s="77">
        <f t="shared" si="68"/>
        <v>0</v>
      </c>
      <c r="AN189" s="77">
        <f t="shared" si="68"/>
        <v>0</v>
      </c>
      <c r="AO189" s="77">
        <f t="shared" si="68"/>
        <v>0</v>
      </c>
      <c r="AP189" s="77">
        <f t="shared" si="68"/>
        <v>0</v>
      </c>
      <c r="AQ189" s="77">
        <f t="shared" si="68"/>
        <v>0</v>
      </c>
      <c r="AR189" s="77">
        <f t="shared" si="68"/>
        <v>0</v>
      </c>
      <c r="AS189" s="77">
        <f t="shared" si="68"/>
        <v>0</v>
      </c>
      <c r="AT189" s="192">
        <f t="shared" si="55"/>
        <v>58523000</v>
      </c>
    </row>
    <row r="190" spans="2:46" ht="15.95" customHeight="1" x14ac:dyDescent="0.2">
      <c r="B190" s="106" t="s">
        <v>360</v>
      </c>
      <c r="C190" s="72" t="s">
        <v>361</v>
      </c>
      <c r="D190" s="73">
        <v>7000000</v>
      </c>
      <c r="E190" s="73">
        <f t="shared" si="60"/>
        <v>7000000</v>
      </c>
      <c r="F190" s="105"/>
      <c r="G190" s="96">
        <v>0</v>
      </c>
      <c r="H190" s="74">
        <v>0</v>
      </c>
      <c r="I190" s="74">
        <v>0</v>
      </c>
      <c r="J190" s="74">
        <v>0</v>
      </c>
      <c r="K190" s="74">
        <v>0</v>
      </c>
      <c r="L190" s="74">
        <v>0</v>
      </c>
      <c r="M190" s="74">
        <v>0</v>
      </c>
      <c r="N190" s="74">
        <v>0</v>
      </c>
      <c r="O190" s="74">
        <v>0</v>
      </c>
      <c r="P190" s="74">
        <v>0</v>
      </c>
      <c r="Q190" s="74">
        <v>0</v>
      </c>
      <c r="R190" s="74">
        <v>0</v>
      </c>
      <c r="S190" s="74">
        <v>0</v>
      </c>
      <c r="T190" s="74">
        <v>7000000</v>
      </c>
      <c r="U190" s="74">
        <v>0</v>
      </c>
      <c r="V190" s="74">
        <v>0</v>
      </c>
      <c r="W190" s="74">
        <v>0</v>
      </c>
      <c r="X190" s="74">
        <v>0</v>
      </c>
      <c r="Y190" s="74">
        <v>0</v>
      </c>
      <c r="Z190" s="74">
        <v>0</v>
      </c>
      <c r="AA190" s="74">
        <v>0</v>
      </c>
      <c r="AB190" s="74">
        <v>0</v>
      </c>
      <c r="AC190" s="74">
        <v>0</v>
      </c>
      <c r="AD190" s="74">
        <v>0</v>
      </c>
      <c r="AE190" s="74">
        <v>0</v>
      </c>
      <c r="AF190" s="74">
        <v>0</v>
      </c>
      <c r="AG190" s="74">
        <v>0</v>
      </c>
      <c r="AH190" s="74">
        <v>0</v>
      </c>
      <c r="AI190" s="74">
        <v>0</v>
      </c>
      <c r="AJ190" s="74">
        <v>0</v>
      </c>
      <c r="AK190" s="74">
        <v>0</v>
      </c>
      <c r="AL190" s="74">
        <v>0</v>
      </c>
      <c r="AM190" s="74">
        <v>0</v>
      </c>
      <c r="AN190" s="74">
        <v>0</v>
      </c>
      <c r="AO190" s="74">
        <v>0</v>
      </c>
      <c r="AP190" s="74">
        <v>0</v>
      </c>
      <c r="AQ190" s="74">
        <v>0</v>
      </c>
      <c r="AR190" s="74">
        <v>0</v>
      </c>
      <c r="AS190" s="74">
        <v>0</v>
      </c>
      <c r="AT190" s="192">
        <f t="shared" si="55"/>
        <v>7000000</v>
      </c>
    </row>
    <row r="191" spans="2:46" ht="15.95" customHeight="1" x14ac:dyDescent="0.2">
      <c r="B191" s="106" t="s">
        <v>362</v>
      </c>
      <c r="C191" s="72" t="s">
        <v>363</v>
      </c>
      <c r="D191" s="73">
        <v>2800000</v>
      </c>
      <c r="E191" s="73">
        <f t="shared" si="60"/>
        <v>2800000</v>
      </c>
      <c r="F191" s="105"/>
      <c r="G191" s="96">
        <v>0</v>
      </c>
      <c r="H191" s="74">
        <v>0</v>
      </c>
      <c r="I191" s="74">
        <v>0</v>
      </c>
      <c r="J191" s="74">
        <v>0</v>
      </c>
      <c r="K191" s="74">
        <v>0</v>
      </c>
      <c r="L191" s="74">
        <v>0</v>
      </c>
      <c r="M191" s="74">
        <v>0</v>
      </c>
      <c r="N191" s="74">
        <v>0</v>
      </c>
      <c r="O191" s="74">
        <v>300000</v>
      </c>
      <c r="P191" s="74">
        <v>0</v>
      </c>
      <c r="Q191" s="74">
        <v>0</v>
      </c>
      <c r="R191" s="74">
        <v>0</v>
      </c>
      <c r="S191" s="74">
        <v>0</v>
      </c>
      <c r="T191" s="74">
        <v>0</v>
      </c>
      <c r="U191" s="74">
        <v>0</v>
      </c>
      <c r="V191" s="74">
        <v>0</v>
      </c>
      <c r="W191" s="74">
        <v>0</v>
      </c>
      <c r="X191" s="74">
        <v>0</v>
      </c>
      <c r="Y191" s="74">
        <v>2500000</v>
      </c>
      <c r="Z191" s="74">
        <v>0</v>
      </c>
      <c r="AA191" s="74">
        <v>0</v>
      </c>
      <c r="AB191" s="74">
        <v>0</v>
      </c>
      <c r="AC191" s="74">
        <v>0</v>
      </c>
      <c r="AD191" s="74">
        <v>0</v>
      </c>
      <c r="AE191" s="74">
        <v>0</v>
      </c>
      <c r="AF191" s="74">
        <v>0</v>
      </c>
      <c r="AG191" s="74">
        <v>0</v>
      </c>
      <c r="AH191" s="74">
        <v>0</v>
      </c>
      <c r="AI191" s="74">
        <v>0</v>
      </c>
      <c r="AJ191" s="74">
        <v>0</v>
      </c>
      <c r="AK191" s="74">
        <v>0</v>
      </c>
      <c r="AL191" s="74">
        <v>0</v>
      </c>
      <c r="AM191" s="74">
        <v>0</v>
      </c>
      <c r="AN191" s="74">
        <v>0</v>
      </c>
      <c r="AO191" s="74">
        <v>0</v>
      </c>
      <c r="AP191" s="74">
        <v>0</v>
      </c>
      <c r="AQ191" s="74">
        <v>0</v>
      </c>
      <c r="AR191" s="74">
        <v>0</v>
      </c>
      <c r="AS191" s="74">
        <v>0</v>
      </c>
      <c r="AT191" s="192">
        <f t="shared" si="55"/>
        <v>2800000</v>
      </c>
    </row>
    <row r="192" spans="2:46" ht="15.95" customHeight="1" x14ac:dyDescent="0.2">
      <c r="B192" s="106" t="s">
        <v>364</v>
      </c>
      <c r="C192" s="72" t="s">
        <v>365</v>
      </c>
      <c r="D192" s="73">
        <v>2500000</v>
      </c>
      <c r="E192" s="73">
        <f t="shared" si="60"/>
        <v>2500000</v>
      </c>
      <c r="F192" s="105"/>
      <c r="G192" s="96">
        <v>0</v>
      </c>
      <c r="H192" s="74">
        <v>0</v>
      </c>
      <c r="I192" s="74">
        <v>0</v>
      </c>
      <c r="J192" s="74">
        <v>0</v>
      </c>
      <c r="K192" s="74">
        <v>0</v>
      </c>
      <c r="L192" s="74">
        <v>0</v>
      </c>
      <c r="M192" s="74">
        <v>0</v>
      </c>
      <c r="N192" s="74">
        <v>0</v>
      </c>
      <c r="O192" s="74">
        <v>0</v>
      </c>
      <c r="P192" s="74">
        <v>0</v>
      </c>
      <c r="Q192" s="74">
        <v>0</v>
      </c>
      <c r="R192" s="74">
        <v>0</v>
      </c>
      <c r="S192" s="74">
        <v>0</v>
      </c>
      <c r="T192" s="74">
        <v>0</v>
      </c>
      <c r="U192" s="74">
        <v>0</v>
      </c>
      <c r="V192" s="74">
        <v>0</v>
      </c>
      <c r="W192" s="74">
        <v>0</v>
      </c>
      <c r="X192" s="74">
        <v>0</v>
      </c>
      <c r="Y192" s="74">
        <v>0</v>
      </c>
      <c r="Z192" s="74">
        <v>0</v>
      </c>
      <c r="AA192" s="74">
        <v>0</v>
      </c>
      <c r="AB192" s="74">
        <v>0</v>
      </c>
      <c r="AC192" s="74">
        <v>0</v>
      </c>
      <c r="AD192" s="74">
        <v>2500000</v>
      </c>
      <c r="AE192" s="74">
        <v>0</v>
      </c>
      <c r="AF192" s="74">
        <v>0</v>
      </c>
      <c r="AG192" s="74">
        <v>0</v>
      </c>
      <c r="AH192" s="74">
        <v>0</v>
      </c>
      <c r="AI192" s="74">
        <v>0</v>
      </c>
      <c r="AJ192" s="74">
        <v>0</v>
      </c>
      <c r="AK192" s="74">
        <v>0</v>
      </c>
      <c r="AL192" s="74">
        <v>0</v>
      </c>
      <c r="AM192" s="74">
        <v>0</v>
      </c>
      <c r="AN192" s="74">
        <v>0</v>
      </c>
      <c r="AO192" s="74">
        <v>0</v>
      </c>
      <c r="AP192" s="74">
        <v>0</v>
      </c>
      <c r="AQ192" s="74">
        <v>0</v>
      </c>
      <c r="AR192" s="74">
        <v>0</v>
      </c>
      <c r="AS192" s="74">
        <v>0</v>
      </c>
      <c r="AT192" s="192">
        <f t="shared" si="55"/>
        <v>2500000</v>
      </c>
    </row>
    <row r="193" spans="2:46" ht="0.2" customHeight="1" x14ac:dyDescent="0.2">
      <c r="B193" s="106" t="s">
        <v>366</v>
      </c>
      <c r="C193" s="72" t="s">
        <v>367</v>
      </c>
      <c r="D193" s="73">
        <v>0</v>
      </c>
      <c r="E193" s="73">
        <f t="shared" si="60"/>
        <v>0</v>
      </c>
      <c r="F193" s="105"/>
      <c r="G193" s="96">
        <v>0</v>
      </c>
      <c r="H193" s="74">
        <v>0</v>
      </c>
      <c r="I193" s="74">
        <v>0</v>
      </c>
      <c r="J193" s="74">
        <v>0</v>
      </c>
      <c r="K193" s="74">
        <v>0</v>
      </c>
      <c r="L193" s="74">
        <v>0</v>
      </c>
      <c r="M193" s="74">
        <v>0</v>
      </c>
      <c r="N193" s="74">
        <v>0</v>
      </c>
      <c r="O193" s="74">
        <v>0</v>
      </c>
      <c r="P193" s="74">
        <v>0</v>
      </c>
      <c r="Q193" s="74">
        <v>0</v>
      </c>
      <c r="R193" s="74">
        <v>0</v>
      </c>
      <c r="S193" s="74">
        <v>0</v>
      </c>
      <c r="T193" s="74">
        <v>0</v>
      </c>
      <c r="U193" s="74">
        <v>0</v>
      </c>
      <c r="V193" s="74">
        <v>0</v>
      </c>
      <c r="W193" s="74">
        <v>0</v>
      </c>
      <c r="X193" s="74">
        <v>0</v>
      </c>
      <c r="Y193" s="74">
        <v>0</v>
      </c>
      <c r="Z193" s="74">
        <v>0</v>
      </c>
      <c r="AA193" s="74">
        <v>0</v>
      </c>
      <c r="AB193" s="74">
        <v>0</v>
      </c>
      <c r="AC193" s="74">
        <v>0</v>
      </c>
      <c r="AD193" s="74">
        <v>0</v>
      </c>
      <c r="AE193" s="74">
        <v>0</v>
      </c>
      <c r="AF193" s="74">
        <v>0</v>
      </c>
      <c r="AG193" s="74">
        <v>0</v>
      </c>
      <c r="AH193" s="74">
        <v>0</v>
      </c>
      <c r="AI193" s="74">
        <v>0</v>
      </c>
      <c r="AJ193" s="74">
        <v>0</v>
      </c>
      <c r="AK193" s="74">
        <v>0</v>
      </c>
      <c r="AL193" s="74">
        <v>0</v>
      </c>
      <c r="AM193" s="74">
        <v>0</v>
      </c>
      <c r="AN193" s="74">
        <v>0</v>
      </c>
      <c r="AO193" s="74">
        <v>0</v>
      </c>
      <c r="AP193" s="74">
        <v>0</v>
      </c>
      <c r="AQ193" s="74">
        <v>0</v>
      </c>
      <c r="AR193" s="74">
        <v>0</v>
      </c>
      <c r="AS193" s="74">
        <v>0</v>
      </c>
      <c r="AT193" s="192">
        <f t="shared" si="55"/>
        <v>0</v>
      </c>
    </row>
    <row r="194" spans="2:46" ht="0.2" customHeight="1" x14ac:dyDescent="0.2">
      <c r="B194" s="106" t="s">
        <v>368</v>
      </c>
      <c r="C194" s="72" t="s">
        <v>369</v>
      </c>
      <c r="D194" s="73">
        <v>0</v>
      </c>
      <c r="E194" s="73">
        <f t="shared" si="60"/>
        <v>0</v>
      </c>
      <c r="F194" s="105"/>
      <c r="G194" s="96">
        <v>0</v>
      </c>
      <c r="H194" s="74">
        <v>0</v>
      </c>
      <c r="I194" s="74"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v>0</v>
      </c>
      <c r="Q194" s="74">
        <v>0</v>
      </c>
      <c r="R194" s="74">
        <v>0</v>
      </c>
      <c r="S194" s="74">
        <v>0</v>
      </c>
      <c r="T194" s="74">
        <v>0</v>
      </c>
      <c r="U194" s="74">
        <v>0</v>
      </c>
      <c r="V194" s="74">
        <v>0</v>
      </c>
      <c r="W194" s="74">
        <v>0</v>
      </c>
      <c r="X194" s="74">
        <v>0</v>
      </c>
      <c r="Y194" s="74">
        <v>0</v>
      </c>
      <c r="Z194" s="74">
        <v>0</v>
      </c>
      <c r="AA194" s="74">
        <v>0</v>
      </c>
      <c r="AB194" s="74">
        <v>0</v>
      </c>
      <c r="AC194" s="74">
        <v>0</v>
      </c>
      <c r="AD194" s="74">
        <v>0</v>
      </c>
      <c r="AE194" s="74">
        <v>0</v>
      </c>
      <c r="AF194" s="74">
        <v>0</v>
      </c>
      <c r="AG194" s="74">
        <v>0</v>
      </c>
      <c r="AH194" s="74">
        <v>0</v>
      </c>
      <c r="AI194" s="74">
        <v>0</v>
      </c>
      <c r="AJ194" s="74">
        <v>0</v>
      </c>
      <c r="AK194" s="74">
        <v>0</v>
      </c>
      <c r="AL194" s="74">
        <v>0</v>
      </c>
      <c r="AM194" s="74">
        <v>0</v>
      </c>
      <c r="AN194" s="74">
        <v>0</v>
      </c>
      <c r="AO194" s="74">
        <v>0</v>
      </c>
      <c r="AP194" s="74">
        <v>0</v>
      </c>
      <c r="AQ194" s="74">
        <v>0</v>
      </c>
      <c r="AR194" s="74">
        <v>0</v>
      </c>
      <c r="AS194" s="74">
        <v>0</v>
      </c>
      <c r="AT194" s="192">
        <f t="shared" si="55"/>
        <v>0</v>
      </c>
    </row>
    <row r="195" spans="2:46" ht="0.2" customHeight="1" x14ac:dyDescent="0.2">
      <c r="B195" s="106" t="s">
        <v>370</v>
      </c>
      <c r="C195" s="72" t="s">
        <v>371</v>
      </c>
      <c r="D195" s="73">
        <v>0</v>
      </c>
      <c r="E195" s="73">
        <f t="shared" si="60"/>
        <v>0</v>
      </c>
      <c r="F195" s="105"/>
      <c r="G195" s="96">
        <v>0</v>
      </c>
      <c r="H195" s="74">
        <v>0</v>
      </c>
      <c r="I195" s="74">
        <v>0</v>
      </c>
      <c r="J195" s="74">
        <v>0</v>
      </c>
      <c r="K195" s="74">
        <v>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74">
        <v>0</v>
      </c>
      <c r="R195" s="74">
        <v>0</v>
      </c>
      <c r="S195" s="74">
        <v>0</v>
      </c>
      <c r="T195" s="74">
        <v>0</v>
      </c>
      <c r="U195" s="74">
        <v>0</v>
      </c>
      <c r="V195" s="74">
        <v>0</v>
      </c>
      <c r="W195" s="74">
        <v>0</v>
      </c>
      <c r="X195" s="74">
        <v>0</v>
      </c>
      <c r="Y195" s="74">
        <v>0</v>
      </c>
      <c r="Z195" s="74">
        <v>0</v>
      </c>
      <c r="AA195" s="74">
        <v>0</v>
      </c>
      <c r="AB195" s="74">
        <v>0</v>
      </c>
      <c r="AC195" s="74">
        <v>0</v>
      </c>
      <c r="AD195" s="74">
        <v>0</v>
      </c>
      <c r="AE195" s="74">
        <v>0</v>
      </c>
      <c r="AF195" s="74">
        <v>0</v>
      </c>
      <c r="AG195" s="74">
        <v>0</v>
      </c>
      <c r="AH195" s="74">
        <v>0</v>
      </c>
      <c r="AI195" s="74">
        <v>0</v>
      </c>
      <c r="AJ195" s="74">
        <v>0</v>
      </c>
      <c r="AK195" s="74">
        <v>0</v>
      </c>
      <c r="AL195" s="74">
        <v>0</v>
      </c>
      <c r="AM195" s="74">
        <v>0</v>
      </c>
      <c r="AN195" s="74">
        <v>0</v>
      </c>
      <c r="AO195" s="74">
        <v>0</v>
      </c>
      <c r="AP195" s="74">
        <v>0</v>
      </c>
      <c r="AQ195" s="74">
        <v>0</v>
      </c>
      <c r="AR195" s="74">
        <v>0</v>
      </c>
      <c r="AS195" s="74">
        <v>0</v>
      </c>
      <c r="AT195" s="192">
        <f t="shared" si="55"/>
        <v>0</v>
      </c>
    </row>
    <row r="196" spans="2:46" ht="15.95" customHeight="1" x14ac:dyDescent="0.2">
      <c r="B196" s="106" t="s">
        <v>372</v>
      </c>
      <c r="C196" s="72" t="s">
        <v>373</v>
      </c>
      <c r="D196" s="73">
        <v>42223000</v>
      </c>
      <c r="E196" s="73">
        <f t="shared" si="60"/>
        <v>42223000</v>
      </c>
      <c r="F196" s="105"/>
      <c r="G196" s="96">
        <v>0</v>
      </c>
      <c r="H196" s="74">
        <v>760000</v>
      </c>
      <c r="I196" s="74">
        <v>0</v>
      </c>
      <c r="J196" s="74">
        <v>0</v>
      </c>
      <c r="K196" s="74">
        <v>0</v>
      </c>
      <c r="L196" s="74">
        <v>0</v>
      </c>
      <c r="M196" s="74">
        <v>0</v>
      </c>
      <c r="N196" s="74">
        <v>0</v>
      </c>
      <c r="O196" s="74">
        <v>0</v>
      </c>
      <c r="P196" s="74">
        <v>0</v>
      </c>
      <c r="Q196" s="74">
        <v>0</v>
      </c>
      <c r="R196" s="74">
        <v>0</v>
      </c>
      <c r="S196" s="74">
        <v>14555000</v>
      </c>
      <c r="T196" s="74">
        <v>0</v>
      </c>
      <c r="U196" s="74">
        <v>0</v>
      </c>
      <c r="V196" s="74">
        <v>0</v>
      </c>
      <c r="W196" s="74">
        <v>0</v>
      </c>
      <c r="X196" s="74">
        <v>0</v>
      </c>
      <c r="Y196" s="74">
        <v>0</v>
      </c>
      <c r="Z196" s="74">
        <v>0</v>
      </c>
      <c r="AA196" s="74">
        <v>0</v>
      </c>
      <c r="AB196" s="74">
        <v>0</v>
      </c>
      <c r="AC196" s="74">
        <v>0</v>
      </c>
      <c r="AD196" s="74">
        <v>0</v>
      </c>
      <c r="AE196" s="74">
        <v>0</v>
      </c>
      <c r="AF196" s="74">
        <v>24360000</v>
      </c>
      <c r="AG196" s="74">
        <v>0</v>
      </c>
      <c r="AH196" s="74">
        <v>0</v>
      </c>
      <c r="AI196" s="74">
        <v>2548000</v>
      </c>
      <c r="AJ196" s="74">
        <v>0</v>
      </c>
      <c r="AK196" s="74">
        <v>0</v>
      </c>
      <c r="AL196" s="74">
        <v>0</v>
      </c>
      <c r="AM196" s="74">
        <v>0</v>
      </c>
      <c r="AN196" s="74">
        <v>0</v>
      </c>
      <c r="AO196" s="74">
        <v>0</v>
      </c>
      <c r="AP196" s="74">
        <v>0</v>
      </c>
      <c r="AQ196" s="74">
        <v>0</v>
      </c>
      <c r="AR196" s="74">
        <v>0</v>
      </c>
      <c r="AS196" s="74">
        <v>0</v>
      </c>
      <c r="AT196" s="192">
        <f t="shared" si="55"/>
        <v>42223000</v>
      </c>
    </row>
    <row r="197" spans="2:46" ht="15.95" customHeight="1" x14ac:dyDescent="0.2">
      <c r="B197" s="106" t="s">
        <v>374</v>
      </c>
      <c r="C197" s="72" t="s">
        <v>375</v>
      </c>
      <c r="D197" s="73">
        <v>4000000</v>
      </c>
      <c r="E197" s="73">
        <f t="shared" si="60"/>
        <v>4000000</v>
      </c>
      <c r="F197" s="105"/>
      <c r="G197" s="96">
        <v>0</v>
      </c>
      <c r="H197" s="74">
        <v>0</v>
      </c>
      <c r="I197" s="74">
        <v>0</v>
      </c>
      <c r="J197" s="74">
        <v>0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0</v>
      </c>
      <c r="Q197" s="74">
        <v>0</v>
      </c>
      <c r="R197" s="74">
        <v>0</v>
      </c>
      <c r="S197" s="74">
        <v>0</v>
      </c>
      <c r="T197" s="74">
        <v>0</v>
      </c>
      <c r="U197" s="74">
        <v>0</v>
      </c>
      <c r="V197" s="74">
        <v>4000000</v>
      </c>
      <c r="W197" s="74">
        <v>0</v>
      </c>
      <c r="X197" s="74">
        <v>0</v>
      </c>
      <c r="Y197" s="74">
        <v>0</v>
      </c>
      <c r="Z197" s="74">
        <v>0</v>
      </c>
      <c r="AA197" s="74">
        <v>0</v>
      </c>
      <c r="AB197" s="74">
        <v>0</v>
      </c>
      <c r="AC197" s="74">
        <v>0</v>
      </c>
      <c r="AD197" s="74">
        <v>0</v>
      </c>
      <c r="AE197" s="74">
        <v>0</v>
      </c>
      <c r="AF197" s="74">
        <v>0</v>
      </c>
      <c r="AG197" s="74">
        <v>0</v>
      </c>
      <c r="AH197" s="74">
        <v>0</v>
      </c>
      <c r="AI197" s="74">
        <v>0</v>
      </c>
      <c r="AJ197" s="74">
        <v>0</v>
      </c>
      <c r="AK197" s="74">
        <v>0</v>
      </c>
      <c r="AL197" s="74">
        <v>0</v>
      </c>
      <c r="AM197" s="74">
        <v>0</v>
      </c>
      <c r="AN197" s="74">
        <v>0</v>
      </c>
      <c r="AO197" s="74">
        <v>0</v>
      </c>
      <c r="AP197" s="74">
        <v>0</v>
      </c>
      <c r="AQ197" s="74">
        <v>0</v>
      </c>
      <c r="AR197" s="74">
        <v>0</v>
      </c>
      <c r="AS197" s="74">
        <v>0</v>
      </c>
      <c r="AT197" s="192">
        <f t="shared" si="55"/>
        <v>4000000</v>
      </c>
    </row>
    <row r="198" spans="2:46" ht="0.2" customHeight="1" x14ac:dyDescent="0.2">
      <c r="B198" s="106" t="s">
        <v>376</v>
      </c>
      <c r="C198" s="72" t="s">
        <v>377</v>
      </c>
      <c r="D198" s="73">
        <v>0</v>
      </c>
      <c r="E198" s="73">
        <f t="shared" si="60"/>
        <v>0</v>
      </c>
      <c r="F198" s="105"/>
      <c r="G198" s="96">
        <v>0</v>
      </c>
      <c r="H198" s="74">
        <v>0</v>
      </c>
      <c r="I198" s="74">
        <v>0</v>
      </c>
      <c r="J198" s="74">
        <v>0</v>
      </c>
      <c r="K198" s="74">
        <v>0</v>
      </c>
      <c r="L198" s="74">
        <v>0</v>
      </c>
      <c r="M198" s="74">
        <v>0</v>
      </c>
      <c r="N198" s="74">
        <v>0</v>
      </c>
      <c r="O198" s="74">
        <v>0</v>
      </c>
      <c r="P198" s="74">
        <v>0</v>
      </c>
      <c r="Q198" s="74">
        <v>0</v>
      </c>
      <c r="R198" s="74">
        <v>0</v>
      </c>
      <c r="S198" s="74">
        <v>0</v>
      </c>
      <c r="T198" s="74">
        <v>0</v>
      </c>
      <c r="U198" s="74">
        <v>0</v>
      </c>
      <c r="V198" s="74">
        <v>0</v>
      </c>
      <c r="W198" s="74">
        <v>0</v>
      </c>
      <c r="X198" s="74">
        <v>0</v>
      </c>
      <c r="Y198" s="74">
        <v>0</v>
      </c>
      <c r="Z198" s="74">
        <v>0</v>
      </c>
      <c r="AA198" s="74">
        <v>0</v>
      </c>
      <c r="AB198" s="74">
        <v>0</v>
      </c>
      <c r="AC198" s="74">
        <v>0</v>
      </c>
      <c r="AD198" s="74">
        <v>0</v>
      </c>
      <c r="AE198" s="74">
        <v>0</v>
      </c>
      <c r="AF198" s="74">
        <v>0</v>
      </c>
      <c r="AG198" s="74">
        <v>0</v>
      </c>
      <c r="AH198" s="74">
        <v>0</v>
      </c>
      <c r="AI198" s="74">
        <v>0</v>
      </c>
      <c r="AJ198" s="74">
        <v>0</v>
      </c>
      <c r="AK198" s="74">
        <v>0</v>
      </c>
      <c r="AL198" s="74">
        <v>0</v>
      </c>
      <c r="AM198" s="74">
        <v>0</v>
      </c>
      <c r="AN198" s="74">
        <v>0</v>
      </c>
      <c r="AO198" s="74">
        <v>0</v>
      </c>
      <c r="AP198" s="74">
        <v>0</v>
      </c>
      <c r="AQ198" s="74">
        <v>0</v>
      </c>
      <c r="AR198" s="74">
        <v>0</v>
      </c>
      <c r="AS198" s="74">
        <v>0</v>
      </c>
      <c r="AT198" s="192">
        <f t="shared" si="55"/>
        <v>0</v>
      </c>
    </row>
    <row r="199" spans="2:46" ht="0.2" customHeight="1" x14ac:dyDescent="0.2">
      <c r="B199" s="106" t="s">
        <v>378</v>
      </c>
      <c r="C199" s="72" t="s">
        <v>379</v>
      </c>
      <c r="D199" s="73">
        <v>0</v>
      </c>
      <c r="E199" s="73">
        <f t="shared" si="60"/>
        <v>0</v>
      </c>
      <c r="F199" s="105"/>
      <c r="G199" s="96">
        <v>0</v>
      </c>
      <c r="H199" s="74">
        <v>0</v>
      </c>
      <c r="I199" s="74">
        <v>0</v>
      </c>
      <c r="J199" s="74">
        <v>0</v>
      </c>
      <c r="K199" s="74">
        <v>0</v>
      </c>
      <c r="L199" s="74">
        <v>0</v>
      </c>
      <c r="M199" s="74">
        <v>0</v>
      </c>
      <c r="N199" s="74">
        <v>0</v>
      </c>
      <c r="O199" s="74">
        <v>0</v>
      </c>
      <c r="P199" s="74">
        <v>0</v>
      </c>
      <c r="Q199" s="74">
        <v>0</v>
      </c>
      <c r="R199" s="74">
        <v>0</v>
      </c>
      <c r="S199" s="74">
        <v>0</v>
      </c>
      <c r="T199" s="74">
        <v>0</v>
      </c>
      <c r="U199" s="74">
        <v>0</v>
      </c>
      <c r="V199" s="74">
        <v>0</v>
      </c>
      <c r="W199" s="74">
        <v>0</v>
      </c>
      <c r="X199" s="74">
        <v>0</v>
      </c>
      <c r="Y199" s="74">
        <v>0</v>
      </c>
      <c r="Z199" s="74">
        <v>0</v>
      </c>
      <c r="AA199" s="74">
        <v>0</v>
      </c>
      <c r="AB199" s="74">
        <v>0</v>
      </c>
      <c r="AC199" s="74">
        <v>0</v>
      </c>
      <c r="AD199" s="74">
        <v>0</v>
      </c>
      <c r="AE199" s="74">
        <v>0</v>
      </c>
      <c r="AF199" s="74">
        <v>0</v>
      </c>
      <c r="AG199" s="74">
        <v>0</v>
      </c>
      <c r="AH199" s="74">
        <v>0</v>
      </c>
      <c r="AI199" s="74">
        <v>0</v>
      </c>
      <c r="AJ199" s="74">
        <v>0</v>
      </c>
      <c r="AK199" s="74">
        <v>0</v>
      </c>
      <c r="AL199" s="74">
        <v>0</v>
      </c>
      <c r="AM199" s="74">
        <v>0</v>
      </c>
      <c r="AN199" s="74">
        <v>0</v>
      </c>
      <c r="AO199" s="74">
        <v>0</v>
      </c>
      <c r="AP199" s="74">
        <v>0</v>
      </c>
      <c r="AQ199" s="74">
        <v>0</v>
      </c>
      <c r="AR199" s="74">
        <v>0</v>
      </c>
      <c r="AS199" s="74">
        <v>0</v>
      </c>
      <c r="AT199" s="192">
        <f t="shared" ref="AT199:AT262" si="69">SUM(G199:AS199)</f>
        <v>0</v>
      </c>
    </row>
    <row r="200" spans="2:46" ht="15.95" customHeight="1" x14ac:dyDescent="0.2">
      <c r="B200" s="106" t="s">
        <v>380</v>
      </c>
      <c r="C200" s="72" t="s">
        <v>381</v>
      </c>
      <c r="D200" s="73">
        <v>1216990</v>
      </c>
      <c r="E200" s="73">
        <f t="shared" si="60"/>
        <v>0</v>
      </c>
      <c r="F200" s="105"/>
      <c r="G200" s="96">
        <v>0</v>
      </c>
      <c r="H200" s="74"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4">
        <v>0</v>
      </c>
      <c r="Q200" s="74">
        <v>0</v>
      </c>
      <c r="R200" s="74">
        <v>0</v>
      </c>
      <c r="S200" s="74">
        <v>0</v>
      </c>
      <c r="T200" s="74">
        <v>0</v>
      </c>
      <c r="U200" s="74">
        <v>0</v>
      </c>
      <c r="V200" s="74">
        <v>0</v>
      </c>
      <c r="W200" s="74">
        <v>0</v>
      </c>
      <c r="X200" s="74">
        <v>0</v>
      </c>
      <c r="Y200" s="74">
        <v>0</v>
      </c>
      <c r="Z200" s="74">
        <v>0</v>
      </c>
      <c r="AA200" s="74">
        <v>0</v>
      </c>
      <c r="AB200" s="74">
        <v>0</v>
      </c>
      <c r="AC200" s="74">
        <v>0</v>
      </c>
      <c r="AD200" s="74">
        <v>0</v>
      </c>
      <c r="AE200" s="74">
        <v>0</v>
      </c>
      <c r="AF200" s="74">
        <v>0</v>
      </c>
      <c r="AG200" s="74">
        <v>0</v>
      </c>
      <c r="AH200" s="74">
        <v>0</v>
      </c>
      <c r="AI200" s="74">
        <v>0</v>
      </c>
      <c r="AJ200" s="74">
        <v>0</v>
      </c>
      <c r="AK200" s="74">
        <v>0</v>
      </c>
      <c r="AL200" s="74">
        <v>0</v>
      </c>
      <c r="AM200" s="74">
        <v>1216990</v>
      </c>
      <c r="AN200" s="74">
        <v>0</v>
      </c>
      <c r="AO200" s="74">
        <v>0</v>
      </c>
      <c r="AP200" s="74">
        <v>0</v>
      </c>
      <c r="AQ200" s="74">
        <v>-1216990</v>
      </c>
      <c r="AR200" s="74">
        <v>0</v>
      </c>
      <c r="AS200" s="74">
        <v>0</v>
      </c>
      <c r="AT200" s="192">
        <f t="shared" si="69"/>
        <v>0</v>
      </c>
    </row>
    <row r="201" spans="2:46" ht="15.95" customHeight="1" x14ac:dyDescent="0.2">
      <c r="B201" s="107" t="s">
        <v>382</v>
      </c>
      <c r="C201" s="75" t="s">
        <v>383</v>
      </c>
      <c r="D201" s="76">
        <v>64000096</v>
      </c>
      <c r="E201" s="76">
        <f>E132+E137+E138+E139+E150+E161+E172+E174+E186+E187+E188+E189+E200</f>
        <v>62783106</v>
      </c>
      <c r="F201" s="105"/>
      <c r="G201" s="97">
        <f>G132+G137+G138+G139+G150+G161+G172+G174+G186+G187+G188+G189+G200</f>
        <v>515000</v>
      </c>
      <c r="H201" s="77">
        <f t="shared" ref="H201:AH201" si="70">H132+H137+H138+H139+H150+H161+H172+H174+H186+H187+H188+H189+H200</f>
        <v>760000</v>
      </c>
      <c r="I201" s="77">
        <f t="shared" si="70"/>
        <v>0</v>
      </c>
      <c r="J201" s="77">
        <f t="shared" si="70"/>
        <v>0</v>
      </c>
      <c r="K201" s="77">
        <f t="shared" si="70"/>
        <v>2845106</v>
      </c>
      <c r="L201" s="77">
        <f t="shared" si="70"/>
        <v>0</v>
      </c>
      <c r="M201" s="77">
        <f t="shared" si="70"/>
        <v>0</v>
      </c>
      <c r="N201" s="77">
        <f t="shared" si="70"/>
        <v>0</v>
      </c>
      <c r="O201" s="77">
        <f t="shared" si="70"/>
        <v>300000</v>
      </c>
      <c r="P201" s="77">
        <f t="shared" si="70"/>
        <v>0</v>
      </c>
      <c r="Q201" s="77">
        <f t="shared" si="70"/>
        <v>0</v>
      </c>
      <c r="R201" s="77">
        <f t="shared" si="70"/>
        <v>0</v>
      </c>
      <c r="S201" s="77">
        <f t="shared" si="70"/>
        <v>14555000</v>
      </c>
      <c r="T201" s="77">
        <f t="shared" si="70"/>
        <v>7000000</v>
      </c>
      <c r="U201" s="77">
        <f t="shared" si="70"/>
        <v>0</v>
      </c>
      <c r="V201" s="77">
        <f t="shared" si="70"/>
        <v>4000000</v>
      </c>
      <c r="W201" s="77">
        <f t="shared" si="70"/>
        <v>0</v>
      </c>
      <c r="X201" s="77">
        <f t="shared" si="70"/>
        <v>0</v>
      </c>
      <c r="Y201" s="77">
        <f t="shared" si="70"/>
        <v>2500000</v>
      </c>
      <c r="Z201" s="77">
        <f t="shared" si="70"/>
        <v>0</v>
      </c>
      <c r="AA201" s="77">
        <f t="shared" si="70"/>
        <v>0</v>
      </c>
      <c r="AB201" s="77">
        <f t="shared" si="70"/>
        <v>0</v>
      </c>
      <c r="AC201" s="77">
        <f t="shared" si="70"/>
        <v>0</v>
      </c>
      <c r="AD201" s="77">
        <f t="shared" si="70"/>
        <v>2500000</v>
      </c>
      <c r="AE201" s="77">
        <f t="shared" si="70"/>
        <v>0</v>
      </c>
      <c r="AF201" s="77">
        <f t="shared" si="70"/>
        <v>24360000</v>
      </c>
      <c r="AG201" s="77">
        <f t="shared" si="70"/>
        <v>0</v>
      </c>
      <c r="AH201" s="77">
        <f t="shared" si="70"/>
        <v>0</v>
      </c>
      <c r="AI201" s="77">
        <f t="shared" ref="AI201:AS201" si="71">AI132+AI137+AI138+AI139+AI150+AI161+AI172+AI174+AI186+AI187+AI188+AI189+AI200</f>
        <v>2548000</v>
      </c>
      <c r="AJ201" s="77">
        <f t="shared" si="71"/>
        <v>0</v>
      </c>
      <c r="AK201" s="77">
        <f t="shared" si="71"/>
        <v>0</v>
      </c>
      <c r="AL201" s="77">
        <f t="shared" si="71"/>
        <v>900000</v>
      </c>
      <c r="AM201" s="77">
        <f t="shared" si="71"/>
        <v>1216990</v>
      </c>
      <c r="AN201" s="77">
        <f t="shared" si="71"/>
        <v>0</v>
      </c>
      <c r="AO201" s="77">
        <f t="shared" si="71"/>
        <v>0</v>
      </c>
      <c r="AP201" s="77">
        <f t="shared" si="71"/>
        <v>0</v>
      </c>
      <c r="AQ201" s="77">
        <f t="shared" si="71"/>
        <v>-1216990</v>
      </c>
      <c r="AR201" s="77">
        <f t="shared" si="71"/>
        <v>0</v>
      </c>
      <c r="AS201" s="77">
        <f t="shared" si="71"/>
        <v>0</v>
      </c>
      <c r="AT201" s="192">
        <f t="shared" si="69"/>
        <v>62783106</v>
      </c>
    </row>
    <row r="202" spans="2:46" ht="15.95" customHeight="1" x14ac:dyDescent="0.2">
      <c r="B202" s="106" t="s">
        <v>384</v>
      </c>
      <c r="C202" s="72" t="s">
        <v>385</v>
      </c>
      <c r="D202" s="73">
        <v>0</v>
      </c>
      <c r="E202" s="73">
        <f t="shared" si="60"/>
        <v>2000000</v>
      </c>
      <c r="F202" s="105"/>
      <c r="G202" s="96">
        <v>0</v>
      </c>
      <c r="H202" s="74">
        <v>0</v>
      </c>
      <c r="I202" s="74">
        <v>0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0</v>
      </c>
      <c r="P202" s="74">
        <v>0</v>
      </c>
      <c r="Q202" s="74">
        <v>0</v>
      </c>
      <c r="R202" s="74">
        <v>0</v>
      </c>
      <c r="S202" s="74">
        <v>0</v>
      </c>
      <c r="T202" s="74">
        <v>0</v>
      </c>
      <c r="U202" s="74">
        <v>0</v>
      </c>
      <c r="V202" s="74">
        <v>0</v>
      </c>
      <c r="W202" s="74">
        <v>0</v>
      </c>
      <c r="X202" s="74">
        <v>0</v>
      </c>
      <c r="Y202" s="74">
        <v>0</v>
      </c>
      <c r="Z202" s="74">
        <v>0</v>
      </c>
      <c r="AA202" s="74">
        <v>0</v>
      </c>
      <c r="AB202" s="74">
        <v>0</v>
      </c>
      <c r="AC202" s="74">
        <v>0</v>
      </c>
      <c r="AD202" s="74">
        <v>0</v>
      </c>
      <c r="AE202" s="74">
        <v>0</v>
      </c>
      <c r="AF202" s="74">
        <v>0</v>
      </c>
      <c r="AG202" s="74">
        <v>0</v>
      </c>
      <c r="AH202" s="74">
        <v>0</v>
      </c>
      <c r="AI202" s="74">
        <v>0</v>
      </c>
      <c r="AJ202" s="74">
        <v>0</v>
      </c>
      <c r="AK202" s="74">
        <v>0</v>
      </c>
      <c r="AL202" s="74">
        <v>0</v>
      </c>
      <c r="AM202" s="74">
        <v>0</v>
      </c>
      <c r="AN202" s="74">
        <v>0</v>
      </c>
      <c r="AO202" s="74">
        <v>0</v>
      </c>
      <c r="AP202" s="74">
        <v>0</v>
      </c>
      <c r="AQ202" s="74">
        <v>2000000</v>
      </c>
      <c r="AR202" s="74">
        <v>0</v>
      </c>
      <c r="AS202" s="74">
        <v>0</v>
      </c>
      <c r="AT202" s="192">
        <f t="shared" si="69"/>
        <v>2000000</v>
      </c>
    </row>
    <row r="203" spans="2:46" ht="15.95" customHeight="1" x14ac:dyDescent="0.2">
      <c r="B203" s="106" t="s">
        <v>386</v>
      </c>
      <c r="C203" s="72" t="s">
        <v>387</v>
      </c>
      <c r="D203" s="73">
        <v>19915065</v>
      </c>
      <c r="E203" s="73">
        <f t="shared" si="60"/>
        <v>21285992</v>
      </c>
      <c r="F203" s="105"/>
      <c r="G203" s="96">
        <v>0</v>
      </c>
      <c r="H203" s="74">
        <v>0</v>
      </c>
      <c r="I203" s="74">
        <v>0</v>
      </c>
      <c r="J203" s="74">
        <v>0</v>
      </c>
      <c r="K203" s="74">
        <v>0</v>
      </c>
      <c r="L203" s="74">
        <v>0</v>
      </c>
      <c r="M203" s="74">
        <v>0</v>
      </c>
      <c r="N203" s="74">
        <v>0</v>
      </c>
      <c r="O203" s="74">
        <v>0</v>
      </c>
      <c r="P203" s="74">
        <v>0</v>
      </c>
      <c r="Q203" s="74">
        <v>0</v>
      </c>
      <c r="R203" s="74">
        <v>0</v>
      </c>
      <c r="S203" s="74">
        <v>0</v>
      </c>
      <c r="T203" s="74">
        <v>0</v>
      </c>
      <c r="U203" s="74">
        <v>0</v>
      </c>
      <c r="V203" s="74">
        <v>0</v>
      </c>
      <c r="W203" s="74">
        <v>0</v>
      </c>
      <c r="X203" s="74">
        <v>0</v>
      </c>
      <c r="Y203" s="74">
        <v>0</v>
      </c>
      <c r="Z203" s="74">
        <v>0</v>
      </c>
      <c r="AA203" s="74">
        <v>0</v>
      </c>
      <c r="AB203" s="74">
        <v>0</v>
      </c>
      <c r="AC203" s="74">
        <v>0</v>
      </c>
      <c r="AD203" s="74">
        <v>0</v>
      </c>
      <c r="AE203" s="74">
        <v>0</v>
      </c>
      <c r="AF203" s="74">
        <v>0</v>
      </c>
      <c r="AG203" s="74">
        <v>0</v>
      </c>
      <c r="AH203" s="74">
        <v>0</v>
      </c>
      <c r="AI203" s="74">
        <v>0</v>
      </c>
      <c r="AJ203" s="74">
        <v>0</v>
      </c>
      <c r="AK203" s="74">
        <v>0</v>
      </c>
      <c r="AL203" s="74">
        <v>0</v>
      </c>
      <c r="AM203" s="74">
        <v>0</v>
      </c>
      <c r="AN203" s="74">
        <v>19915065</v>
      </c>
      <c r="AO203" s="74">
        <v>0</v>
      </c>
      <c r="AP203" s="74">
        <v>0</v>
      </c>
      <c r="AQ203" s="74">
        <v>1370927</v>
      </c>
      <c r="AR203" s="74">
        <v>0</v>
      </c>
      <c r="AS203" s="74">
        <v>0</v>
      </c>
      <c r="AT203" s="192">
        <f t="shared" si="69"/>
        <v>21285992</v>
      </c>
    </row>
    <row r="204" spans="2:46" ht="0.2" customHeight="1" x14ac:dyDescent="0.2">
      <c r="B204" s="106" t="s">
        <v>388</v>
      </c>
      <c r="C204" s="72" t="s">
        <v>389</v>
      </c>
      <c r="D204" s="73">
        <v>0</v>
      </c>
      <c r="E204" s="73">
        <f t="shared" si="60"/>
        <v>0</v>
      </c>
      <c r="F204" s="105"/>
      <c r="G204" s="96">
        <v>0</v>
      </c>
      <c r="H204" s="74">
        <v>0</v>
      </c>
      <c r="I204" s="74">
        <v>0</v>
      </c>
      <c r="J204" s="74">
        <v>0</v>
      </c>
      <c r="K204" s="74">
        <v>0</v>
      </c>
      <c r="L204" s="74">
        <v>0</v>
      </c>
      <c r="M204" s="74">
        <v>0</v>
      </c>
      <c r="N204" s="74">
        <v>0</v>
      </c>
      <c r="O204" s="74">
        <v>0</v>
      </c>
      <c r="P204" s="74">
        <v>0</v>
      </c>
      <c r="Q204" s="74">
        <v>0</v>
      </c>
      <c r="R204" s="74">
        <v>0</v>
      </c>
      <c r="S204" s="74">
        <v>0</v>
      </c>
      <c r="T204" s="74">
        <v>0</v>
      </c>
      <c r="U204" s="74">
        <v>0</v>
      </c>
      <c r="V204" s="74">
        <v>0</v>
      </c>
      <c r="W204" s="74">
        <v>0</v>
      </c>
      <c r="X204" s="74">
        <v>0</v>
      </c>
      <c r="Y204" s="74">
        <v>0</v>
      </c>
      <c r="Z204" s="74">
        <v>0</v>
      </c>
      <c r="AA204" s="74">
        <v>0</v>
      </c>
      <c r="AB204" s="74">
        <v>0</v>
      </c>
      <c r="AC204" s="74">
        <v>0</v>
      </c>
      <c r="AD204" s="74">
        <v>0</v>
      </c>
      <c r="AE204" s="74">
        <v>0</v>
      </c>
      <c r="AF204" s="74">
        <v>0</v>
      </c>
      <c r="AG204" s="74">
        <v>0</v>
      </c>
      <c r="AH204" s="74">
        <v>0</v>
      </c>
      <c r="AI204" s="74">
        <v>0</v>
      </c>
      <c r="AJ204" s="74">
        <v>0</v>
      </c>
      <c r="AK204" s="74">
        <v>0</v>
      </c>
      <c r="AL204" s="74">
        <v>0</v>
      </c>
      <c r="AM204" s="74">
        <v>0</v>
      </c>
      <c r="AN204" s="74">
        <v>0</v>
      </c>
      <c r="AO204" s="74">
        <v>0</v>
      </c>
      <c r="AP204" s="74">
        <v>0</v>
      </c>
      <c r="AQ204" s="74">
        <v>0</v>
      </c>
      <c r="AR204" s="74">
        <v>0</v>
      </c>
      <c r="AS204" s="74">
        <v>0</v>
      </c>
      <c r="AT204" s="192">
        <f t="shared" si="69"/>
        <v>0</v>
      </c>
    </row>
    <row r="205" spans="2:46" ht="15.95" customHeight="1" x14ac:dyDescent="0.2">
      <c r="B205" s="106" t="s">
        <v>390</v>
      </c>
      <c r="C205" s="72" t="s">
        <v>391</v>
      </c>
      <c r="D205" s="73">
        <v>400000</v>
      </c>
      <c r="E205" s="73">
        <f>SUM(G205:AS205)</f>
        <v>400000</v>
      </c>
      <c r="F205" s="105"/>
      <c r="G205" s="96">
        <v>400000</v>
      </c>
      <c r="H205" s="74">
        <v>0</v>
      </c>
      <c r="I205" s="74">
        <v>0</v>
      </c>
      <c r="J205" s="74">
        <v>0</v>
      </c>
      <c r="K205" s="74">
        <v>0</v>
      </c>
      <c r="L205" s="74">
        <v>0</v>
      </c>
      <c r="M205" s="74">
        <v>0</v>
      </c>
      <c r="N205" s="74">
        <v>0</v>
      </c>
      <c r="O205" s="74">
        <v>0</v>
      </c>
      <c r="P205" s="74">
        <v>0</v>
      </c>
      <c r="Q205" s="74">
        <v>0</v>
      </c>
      <c r="R205" s="74">
        <v>0</v>
      </c>
      <c r="S205" s="74">
        <v>0</v>
      </c>
      <c r="T205" s="74">
        <v>0</v>
      </c>
      <c r="U205" s="74">
        <v>0</v>
      </c>
      <c r="V205" s="74">
        <v>0</v>
      </c>
      <c r="W205" s="74">
        <v>0</v>
      </c>
      <c r="X205" s="74">
        <v>0</v>
      </c>
      <c r="Y205" s="74">
        <v>0</v>
      </c>
      <c r="Z205" s="74">
        <v>0</v>
      </c>
      <c r="AA205" s="74">
        <v>0</v>
      </c>
      <c r="AB205" s="74">
        <v>0</v>
      </c>
      <c r="AC205" s="74">
        <v>0</v>
      </c>
      <c r="AD205" s="74">
        <v>0</v>
      </c>
      <c r="AE205" s="74">
        <v>0</v>
      </c>
      <c r="AF205" s="74">
        <v>0</v>
      </c>
      <c r="AG205" s="74">
        <v>0</v>
      </c>
      <c r="AH205" s="74">
        <v>0</v>
      </c>
      <c r="AI205" s="74">
        <v>0</v>
      </c>
      <c r="AJ205" s="74">
        <v>0</v>
      </c>
      <c r="AK205" s="74">
        <v>0</v>
      </c>
      <c r="AL205" s="74">
        <v>0</v>
      </c>
      <c r="AM205" s="74">
        <v>0</v>
      </c>
      <c r="AN205" s="74">
        <v>0</v>
      </c>
      <c r="AO205" s="74">
        <v>0</v>
      </c>
      <c r="AP205" s="74">
        <v>0</v>
      </c>
      <c r="AQ205" s="74">
        <v>0</v>
      </c>
      <c r="AR205" s="74">
        <v>0</v>
      </c>
      <c r="AS205" s="74">
        <v>0</v>
      </c>
      <c r="AT205" s="192">
        <f t="shared" si="69"/>
        <v>400000</v>
      </c>
    </row>
    <row r="206" spans="2:46" ht="15.95" customHeight="1" x14ac:dyDescent="0.2">
      <c r="B206" s="106" t="s">
        <v>392</v>
      </c>
      <c r="C206" s="72" t="s">
        <v>393</v>
      </c>
      <c r="D206" s="73">
        <v>13677102</v>
      </c>
      <c r="E206" s="73">
        <f t="shared" ref="E206:E251" si="72">SUM(G206:AS206)</f>
        <v>13677102</v>
      </c>
      <c r="F206" s="105"/>
      <c r="G206" s="96">
        <v>100000</v>
      </c>
      <c r="H206" s="74">
        <v>0</v>
      </c>
      <c r="I206" s="74">
        <v>0</v>
      </c>
      <c r="J206" s="74">
        <v>0</v>
      </c>
      <c r="K206" s="74">
        <v>0</v>
      </c>
      <c r="L206" s="74">
        <v>0</v>
      </c>
      <c r="M206" s="74">
        <v>0</v>
      </c>
      <c r="N206" s="74">
        <v>0</v>
      </c>
      <c r="O206" s="74">
        <v>0</v>
      </c>
      <c r="P206" s="74">
        <v>0</v>
      </c>
      <c r="Q206" s="74">
        <v>0</v>
      </c>
      <c r="R206" s="74">
        <v>0</v>
      </c>
      <c r="S206" s="74">
        <v>0</v>
      </c>
      <c r="T206" s="74">
        <v>0</v>
      </c>
      <c r="U206" s="74">
        <v>0</v>
      </c>
      <c r="V206" s="74">
        <v>0</v>
      </c>
      <c r="W206" s="74">
        <v>0</v>
      </c>
      <c r="X206" s="74">
        <v>0</v>
      </c>
      <c r="Y206" s="74">
        <v>0</v>
      </c>
      <c r="Z206" s="74">
        <v>0</v>
      </c>
      <c r="AA206" s="74">
        <v>0</v>
      </c>
      <c r="AB206" s="74">
        <v>0</v>
      </c>
      <c r="AC206" s="74">
        <v>0</v>
      </c>
      <c r="AD206" s="74">
        <v>0</v>
      </c>
      <c r="AE206" s="74">
        <v>0</v>
      </c>
      <c r="AF206" s="74">
        <v>13577102</v>
      </c>
      <c r="AG206" s="74">
        <v>0</v>
      </c>
      <c r="AH206" s="74">
        <v>0</v>
      </c>
      <c r="AI206" s="74">
        <v>0</v>
      </c>
      <c r="AJ206" s="74">
        <v>0</v>
      </c>
      <c r="AK206" s="74">
        <v>0</v>
      </c>
      <c r="AL206" s="74">
        <v>0</v>
      </c>
      <c r="AM206" s="74">
        <v>0</v>
      </c>
      <c r="AN206" s="74">
        <v>0</v>
      </c>
      <c r="AO206" s="74">
        <v>0</v>
      </c>
      <c r="AP206" s="74">
        <v>0</v>
      </c>
      <c r="AQ206" s="74">
        <v>0</v>
      </c>
      <c r="AR206" s="74">
        <v>0</v>
      </c>
      <c r="AS206" s="74">
        <v>0</v>
      </c>
      <c r="AT206" s="192">
        <f t="shared" si="69"/>
        <v>13677102</v>
      </c>
    </row>
    <row r="207" spans="2:46" ht="0.2" customHeight="1" x14ac:dyDescent="0.2">
      <c r="B207" s="106" t="s">
        <v>394</v>
      </c>
      <c r="C207" s="72" t="s">
        <v>395</v>
      </c>
      <c r="D207" s="73">
        <v>0</v>
      </c>
      <c r="E207" s="73">
        <f t="shared" si="72"/>
        <v>0</v>
      </c>
      <c r="F207" s="105"/>
      <c r="G207" s="96">
        <v>0</v>
      </c>
      <c r="H207" s="74">
        <v>0</v>
      </c>
      <c r="I207" s="74">
        <v>0</v>
      </c>
      <c r="J207" s="74">
        <v>0</v>
      </c>
      <c r="K207" s="74">
        <v>0</v>
      </c>
      <c r="L207" s="74">
        <v>0</v>
      </c>
      <c r="M207" s="74">
        <v>0</v>
      </c>
      <c r="N207" s="74">
        <v>0</v>
      </c>
      <c r="O207" s="74">
        <v>0</v>
      </c>
      <c r="P207" s="74">
        <v>0</v>
      </c>
      <c r="Q207" s="74">
        <v>0</v>
      </c>
      <c r="R207" s="74">
        <v>0</v>
      </c>
      <c r="S207" s="74">
        <v>0</v>
      </c>
      <c r="T207" s="74">
        <v>0</v>
      </c>
      <c r="U207" s="74">
        <v>0</v>
      </c>
      <c r="V207" s="74">
        <v>0</v>
      </c>
      <c r="W207" s="74">
        <v>0</v>
      </c>
      <c r="X207" s="74">
        <v>0</v>
      </c>
      <c r="Y207" s="74">
        <v>0</v>
      </c>
      <c r="Z207" s="74">
        <v>0</v>
      </c>
      <c r="AA207" s="74">
        <v>0</v>
      </c>
      <c r="AB207" s="74">
        <v>0</v>
      </c>
      <c r="AC207" s="74">
        <v>0</v>
      </c>
      <c r="AD207" s="74">
        <v>0</v>
      </c>
      <c r="AE207" s="74">
        <v>0</v>
      </c>
      <c r="AF207" s="74">
        <v>0</v>
      </c>
      <c r="AG207" s="74">
        <v>0</v>
      </c>
      <c r="AH207" s="74">
        <v>0</v>
      </c>
      <c r="AI207" s="74">
        <v>0</v>
      </c>
      <c r="AJ207" s="74">
        <v>0</v>
      </c>
      <c r="AK207" s="74">
        <v>0</v>
      </c>
      <c r="AL207" s="74">
        <v>0</v>
      </c>
      <c r="AM207" s="74">
        <v>0</v>
      </c>
      <c r="AN207" s="74">
        <v>0</v>
      </c>
      <c r="AO207" s="74">
        <v>0</v>
      </c>
      <c r="AP207" s="74">
        <v>0</v>
      </c>
      <c r="AQ207" s="74">
        <v>0</v>
      </c>
      <c r="AR207" s="74">
        <v>0</v>
      </c>
      <c r="AS207" s="74">
        <v>0</v>
      </c>
      <c r="AT207" s="192">
        <f t="shared" si="69"/>
        <v>0</v>
      </c>
    </row>
    <row r="208" spans="2:46" ht="0.2" customHeight="1" x14ac:dyDescent="0.2">
      <c r="B208" s="106" t="s">
        <v>396</v>
      </c>
      <c r="C208" s="72" t="s">
        <v>397</v>
      </c>
      <c r="D208" s="73">
        <v>0</v>
      </c>
      <c r="E208" s="73">
        <f t="shared" si="72"/>
        <v>0</v>
      </c>
      <c r="F208" s="105"/>
      <c r="G208" s="96">
        <v>0</v>
      </c>
      <c r="H208" s="74">
        <v>0</v>
      </c>
      <c r="I208" s="74">
        <v>0</v>
      </c>
      <c r="J208" s="74">
        <v>0</v>
      </c>
      <c r="K208" s="74">
        <v>0</v>
      </c>
      <c r="L208" s="74">
        <v>0</v>
      </c>
      <c r="M208" s="74">
        <v>0</v>
      </c>
      <c r="N208" s="74">
        <v>0</v>
      </c>
      <c r="O208" s="74">
        <v>0</v>
      </c>
      <c r="P208" s="74">
        <v>0</v>
      </c>
      <c r="Q208" s="74">
        <v>0</v>
      </c>
      <c r="R208" s="74">
        <v>0</v>
      </c>
      <c r="S208" s="74">
        <v>0</v>
      </c>
      <c r="T208" s="74">
        <v>0</v>
      </c>
      <c r="U208" s="74">
        <v>0</v>
      </c>
      <c r="V208" s="74">
        <v>0</v>
      </c>
      <c r="W208" s="74">
        <v>0</v>
      </c>
      <c r="X208" s="74">
        <v>0</v>
      </c>
      <c r="Y208" s="74">
        <v>0</v>
      </c>
      <c r="Z208" s="74">
        <v>0</v>
      </c>
      <c r="AA208" s="74">
        <v>0</v>
      </c>
      <c r="AB208" s="74">
        <v>0</v>
      </c>
      <c r="AC208" s="74">
        <v>0</v>
      </c>
      <c r="AD208" s="74">
        <v>0</v>
      </c>
      <c r="AE208" s="74">
        <v>0</v>
      </c>
      <c r="AF208" s="74">
        <v>0</v>
      </c>
      <c r="AG208" s="74">
        <v>0</v>
      </c>
      <c r="AH208" s="74">
        <v>0</v>
      </c>
      <c r="AI208" s="74">
        <v>0</v>
      </c>
      <c r="AJ208" s="74">
        <v>0</v>
      </c>
      <c r="AK208" s="74">
        <v>0</v>
      </c>
      <c r="AL208" s="74">
        <v>0</v>
      </c>
      <c r="AM208" s="74">
        <v>0</v>
      </c>
      <c r="AN208" s="74">
        <v>0</v>
      </c>
      <c r="AO208" s="74">
        <v>0</v>
      </c>
      <c r="AP208" s="74">
        <v>0</v>
      </c>
      <c r="AQ208" s="74">
        <v>0</v>
      </c>
      <c r="AR208" s="74">
        <v>0</v>
      </c>
      <c r="AS208" s="74">
        <v>0</v>
      </c>
      <c r="AT208" s="192">
        <f t="shared" si="69"/>
        <v>0</v>
      </c>
    </row>
    <row r="209" spans="2:46" ht="15.95" customHeight="1" x14ac:dyDescent="0.2">
      <c r="B209" s="106" t="s">
        <v>398</v>
      </c>
      <c r="C209" s="72" t="s">
        <v>399</v>
      </c>
      <c r="D209" s="73">
        <v>3800818</v>
      </c>
      <c r="E209" s="73">
        <f t="shared" si="72"/>
        <v>3800818</v>
      </c>
      <c r="F209" s="105"/>
      <c r="G209" s="96">
        <v>135000</v>
      </c>
      <c r="H209" s="74">
        <v>0</v>
      </c>
      <c r="I209" s="74">
        <v>0</v>
      </c>
      <c r="J209" s="74">
        <v>0</v>
      </c>
      <c r="K209" s="74">
        <v>0</v>
      </c>
      <c r="L209" s="74">
        <v>0</v>
      </c>
      <c r="M209" s="74">
        <v>0</v>
      </c>
      <c r="N209" s="74">
        <v>0</v>
      </c>
      <c r="O209" s="74">
        <v>0</v>
      </c>
      <c r="P209" s="74">
        <v>0</v>
      </c>
      <c r="Q209" s="74">
        <v>0</v>
      </c>
      <c r="R209" s="74">
        <v>0</v>
      </c>
      <c r="S209" s="74">
        <v>0</v>
      </c>
      <c r="T209" s="74">
        <v>0</v>
      </c>
      <c r="U209" s="74">
        <v>0</v>
      </c>
      <c r="V209" s="74">
        <v>0</v>
      </c>
      <c r="W209" s="74">
        <v>0</v>
      </c>
      <c r="X209" s="74">
        <v>0</v>
      </c>
      <c r="Y209" s="74">
        <v>0</v>
      </c>
      <c r="Z209" s="74">
        <v>0</v>
      </c>
      <c r="AA209" s="74">
        <v>0</v>
      </c>
      <c r="AB209" s="74">
        <v>0</v>
      </c>
      <c r="AC209" s="74">
        <v>0</v>
      </c>
      <c r="AD209" s="74">
        <v>0</v>
      </c>
      <c r="AE209" s="74">
        <v>0</v>
      </c>
      <c r="AF209" s="74">
        <v>3665818</v>
      </c>
      <c r="AG209" s="74">
        <v>0</v>
      </c>
      <c r="AH209" s="74">
        <v>0</v>
      </c>
      <c r="AI209" s="74">
        <v>0</v>
      </c>
      <c r="AJ209" s="74">
        <v>0</v>
      </c>
      <c r="AK209" s="74">
        <v>0</v>
      </c>
      <c r="AL209" s="74">
        <v>0</v>
      </c>
      <c r="AM209" s="74">
        <v>0</v>
      </c>
      <c r="AN209" s="74">
        <v>0</v>
      </c>
      <c r="AO209" s="74">
        <v>0</v>
      </c>
      <c r="AP209" s="74">
        <v>0</v>
      </c>
      <c r="AQ209" s="74">
        <v>0</v>
      </c>
      <c r="AR209" s="74">
        <v>0</v>
      </c>
      <c r="AS209" s="74">
        <v>0</v>
      </c>
      <c r="AT209" s="192">
        <f t="shared" si="69"/>
        <v>3800818</v>
      </c>
    </row>
    <row r="210" spans="2:46" ht="15.95" customHeight="1" x14ac:dyDescent="0.2">
      <c r="B210" s="108" t="s">
        <v>400</v>
      </c>
      <c r="C210" s="78" t="s">
        <v>401</v>
      </c>
      <c r="D210" s="79">
        <v>37792985</v>
      </c>
      <c r="E210" s="79">
        <f>E202+E203+E205+E206+E207+E208+E209</f>
        <v>41163912</v>
      </c>
      <c r="F210" s="105"/>
      <c r="G210" s="98">
        <f>G202+G203+G205+G206+G207+G208+G209</f>
        <v>635000</v>
      </c>
      <c r="H210" s="80">
        <f t="shared" ref="H210:AH210" si="73">H202+H203+H205+H206+H207+H208+H209</f>
        <v>0</v>
      </c>
      <c r="I210" s="80">
        <f t="shared" si="73"/>
        <v>0</v>
      </c>
      <c r="J210" s="80">
        <f t="shared" si="73"/>
        <v>0</v>
      </c>
      <c r="K210" s="80">
        <f t="shared" si="73"/>
        <v>0</v>
      </c>
      <c r="L210" s="80">
        <f t="shared" si="73"/>
        <v>0</v>
      </c>
      <c r="M210" s="80">
        <f t="shared" si="73"/>
        <v>0</v>
      </c>
      <c r="N210" s="80">
        <f t="shared" si="73"/>
        <v>0</v>
      </c>
      <c r="O210" s="80">
        <f t="shared" si="73"/>
        <v>0</v>
      </c>
      <c r="P210" s="80">
        <f t="shared" si="73"/>
        <v>0</v>
      </c>
      <c r="Q210" s="80">
        <f t="shared" si="73"/>
        <v>0</v>
      </c>
      <c r="R210" s="80">
        <f t="shared" si="73"/>
        <v>0</v>
      </c>
      <c r="S210" s="80">
        <f t="shared" si="73"/>
        <v>0</v>
      </c>
      <c r="T210" s="80">
        <f t="shared" si="73"/>
        <v>0</v>
      </c>
      <c r="U210" s="80">
        <f t="shared" si="73"/>
        <v>0</v>
      </c>
      <c r="V210" s="80">
        <f t="shared" si="73"/>
        <v>0</v>
      </c>
      <c r="W210" s="80">
        <f t="shared" si="73"/>
        <v>0</v>
      </c>
      <c r="X210" s="80">
        <f t="shared" si="73"/>
        <v>0</v>
      </c>
      <c r="Y210" s="80">
        <f t="shared" si="73"/>
        <v>0</v>
      </c>
      <c r="Z210" s="80">
        <f t="shared" si="73"/>
        <v>0</v>
      </c>
      <c r="AA210" s="80">
        <f t="shared" si="73"/>
        <v>0</v>
      </c>
      <c r="AB210" s="80">
        <f t="shared" si="73"/>
        <v>0</v>
      </c>
      <c r="AC210" s="80">
        <f t="shared" si="73"/>
        <v>0</v>
      </c>
      <c r="AD210" s="80">
        <f t="shared" si="73"/>
        <v>0</v>
      </c>
      <c r="AE210" s="80">
        <f t="shared" si="73"/>
        <v>0</v>
      </c>
      <c r="AF210" s="80">
        <f t="shared" si="73"/>
        <v>17242920</v>
      </c>
      <c r="AG210" s="80">
        <f t="shared" si="73"/>
        <v>0</v>
      </c>
      <c r="AH210" s="80">
        <f t="shared" si="73"/>
        <v>0</v>
      </c>
      <c r="AI210" s="80">
        <f t="shared" ref="AI210:AS210" si="74">AI202+AI203+AI205+AI206+AI207+AI208+AI209</f>
        <v>0</v>
      </c>
      <c r="AJ210" s="80">
        <f t="shared" si="74"/>
        <v>0</v>
      </c>
      <c r="AK210" s="80">
        <f t="shared" si="74"/>
        <v>0</v>
      </c>
      <c r="AL210" s="80">
        <f t="shared" si="74"/>
        <v>0</v>
      </c>
      <c r="AM210" s="80">
        <f t="shared" si="74"/>
        <v>0</v>
      </c>
      <c r="AN210" s="80">
        <f t="shared" si="74"/>
        <v>19915065</v>
      </c>
      <c r="AO210" s="80">
        <f t="shared" si="74"/>
        <v>0</v>
      </c>
      <c r="AP210" s="80">
        <f t="shared" si="74"/>
        <v>0</v>
      </c>
      <c r="AQ210" s="80">
        <f t="shared" si="74"/>
        <v>3370927</v>
      </c>
      <c r="AR210" s="80">
        <f t="shared" si="74"/>
        <v>0</v>
      </c>
      <c r="AS210" s="80">
        <f t="shared" si="74"/>
        <v>0</v>
      </c>
      <c r="AT210" s="192">
        <f t="shared" si="69"/>
        <v>41163912</v>
      </c>
    </row>
    <row r="211" spans="2:46" ht="15.95" customHeight="1" x14ac:dyDescent="0.2">
      <c r="B211" s="106" t="s">
        <v>402</v>
      </c>
      <c r="C211" s="72" t="s">
        <v>403</v>
      </c>
      <c r="D211" s="73">
        <v>259120442</v>
      </c>
      <c r="E211" s="73">
        <f t="shared" si="72"/>
        <v>269517562</v>
      </c>
      <c r="F211" s="105"/>
      <c r="G211" s="96">
        <v>0</v>
      </c>
      <c r="H211" s="74">
        <v>0</v>
      </c>
      <c r="I211" s="74">
        <v>5655187</v>
      </c>
      <c r="J211" s="74">
        <v>0</v>
      </c>
      <c r="K211" s="74">
        <v>0</v>
      </c>
      <c r="L211" s="74">
        <v>0</v>
      </c>
      <c r="M211" s="74">
        <v>6693000</v>
      </c>
      <c r="N211" s="74">
        <v>75882698</v>
      </c>
      <c r="O211" s="74">
        <v>0</v>
      </c>
      <c r="P211" s="74">
        <v>0</v>
      </c>
      <c r="Q211" s="74">
        <v>0</v>
      </c>
      <c r="R211" s="74">
        <v>0</v>
      </c>
      <c r="S211" s="74">
        <v>0</v>
      </c>
      <c r="T211" s="74">
        <v>0</v>
      </c>
      <c r="U211" s="74">
        <v>0</v>
      </c>
      <c r="V211" s="74">
        <v>0</v>
      </c>
      <c r="W211" s="74">
        <v>0</v>
      </c>
      <c r="X211" s="74">
        <v>0</v>
      </c>
      <c r="Y211" s="74">
        <v>0</v>
      </c>
      <c r="Z211" s="74">
        <v>11006897</v>
      </c>
      <c r="AA211" s="74">
        <v>0</v>
      </c>
      <c r="AB211" s="74">
        <v>0</v>
      </c>
      <c r="AC211" s="74">
        <v>0</v>
      </c>
      <c r="AD211" s="74">
        <v>0</v>
      </c>
      <c r="AE211" s="74">
        <v>0</v>
      </c>
      <c r="AF211" s="74">
        <v>0</v>
      </c>
      <c r="AG211" s="74">
        <v>0</v>
      </c>
      <c r="AH211" s="74">
        <v>0</v>
      </c>
      <c r="AI211" s="74">
        <v>0</v>
      </c>
      <c r="AJ211" s="74">
        <v>0</v>
      </c>
      <c r="AK211" s="74">
        <v>0</v>
      </c>
      <c r="AL211" s="74">
        <v>0</v>
      </c>
      <c r="AM211" s="74">
        <v>159882660</v>
      </c>
      <c r="AN211" s="74">
        <v>0</v>
      </c>
      <c r="AO211" s="74">
        <v>0</v>
      </c>
      <c r="AP211" s="74">
        <v>0</v>
      </c>
      <c r="AQ211" s="74">
        <v>10397120</v>
      </c>
      <c r="AR211" s="74">
        <v>0</v>
      </c>
      <c r="AS211" s="74">
        <v>0</v>
      </c>
      <c r="AT211" s="192">
        <f t="shared" si="69"/>
        <v>269517562</v>
      </c>
    </row>
    <row r="212" spans="2:46" ht="15.95" customHeight="1" x14ac:dyDescent="0.2">
      <c r="B212" s="106" t="s">
        <v>404</v>
      </c>
      <c r="C212" s="72" t="s">
        <v>405</v>
      </c>
      <c r="D212" s="73">
        <v>0</v>
      </c>
      <c r="E212" s="73">
        <f t="shared" si="72"/>
        <v>0</v>
      </c>
      <c r="F212" s="105"/>
      <c r="G212" s="96">
        <v>0</v>
      </c>
      <c r="H212" s="74">
        <v>0</v>
      </c>
      <c r="I212" s="74">
        <v>0</v>
      </c>
      <c r="J212" s="74">
        <v>0</v>
      </c>
      <c r="K212" s="74">
        <v>0</v>
      </c>
      <c r="L212" s="74">
        <v>0</v>
      </c>
      <c r="M212" s="74">
        <v>0</v>
      </c>
      <c r="N212" s="74">
        <v>0</v>
      </c>
      <c r="O212" s="74">
        <v>0</v>
      </c>
      <c r="P212" s="74">
        <v>0</v>
      </c>
      <c r="Q212" s="74">
        <v>0</v>
      </c>
      <c r="R212" s="74">
        <v>0</v>
      </c>
      <c r="S212" s="74">
        <v>0</v>
      </c>
      <c r="T212" s="74">
        <v>0</v>
      </c>
      <c r="U212" s="74">
        <v>0</v>
      </c>
      <c r="V212" s="74">
        <v>0</v>
      </c>
      <c r="W212" s="74">
        <v>0</v>
      </c>
      <c r="X212" s="74">
        <v>0</v>
      </c>
      <c r="Y212" s="74">
        <v>0</v>
      </c>
      <c r="Z212" s="74">
        <v>0</v>
      </c>
      <c r="AA212" s="74">
        <v>0</v>
      </c>
      <c r="AB212" s="74">
        <v>0</v>
      </c>
      <c r="AC212" s="74">
        <v>0</v>
      </c>
      <c r="AD212" s="74">
        <v>0</v>
      </c>
      <c r="AE212" s="74">
        <v>0</v>
      </c>
      <c r="AF212" s="74">
        <v>0</v>
      </c>
      <c r="AG212" s="74">
        <v>0</v>
      </c>
      <c r="AH212" s="74">
        <v>0</v>
      </c>
      <c r="AI212" s="74">
        <v>0</v>
      </c>
      <c r="AJ212" s="74">
        <v>0</v>
      </c>
      <c r="AK212" s="74">
        <v>0</v>
      </c>
      <c r="AL212" s="74">
        <v>0</v>
      </c>
      <c r="AM212" s="74">
        <v>0</v>
      </c>
      <c r="AN212" s="74">
        <v>0</v>
      </c>
      <c r="AO212" s="74">
        <v>0</v>
      </c>
      <c r="AP212" s="74">
        <v>0</v>
      </c>
      <c r="AQ212" s="74">
        <v>0</v>
      </c>
      <c r="AR212" s="74">
        <v>0</v>
      </c>
      <c r="AS212" s="74">
        <v>0</v>
      </c>
      <c r="AT212" s="192">
        <f t="shared" si="69"/>
        <v>0</v>
      </c>
    </row>
    <row r="213" spans="2:46" ht="15.95" customHeight="1" x14ac:dyDescent="0.2">
      <c r="B213" s="106" t="s">
        <v>406</v>
      </c>
      <c r="C213" s="72" t="s">
        <v>407</v>
      </c>
      <c r="D213" s="73">
        <v>0</v>
      </c>
      <c r="E213" s="73">
        <f t="shared" si="72"/>
        <v>0</v>
      </c>
      <c r="F213" s="105"/>
      <c r="G213" s="96">
        <v>0</v>
      </c>
      <c r="H213" s="74">
        <v>0</v>
      </c>
      <c r="I213" s="74">
        <v>0</v>
      </c>
      <c r="J213" s="74">
        <v>0</v>
      </c>
      <c r="K213" s="74">
        <v>0</v>
      </c>
      <c r="L213" s="74">
        <v>0</v>
      </c>
      <c r="M213" s="74">
        <v>0</v>
      </c>
      <c r="N213" s="74">
        <v>0</v>
      </c>
      <c r="O213" s="74">
        <v>0</v>
      </c>
      <c r="P213" s="74">
        <v>0</v>
      </c>
      <c r="Q213" s="74">
        <v>0</v>
      </c>
      <c r="R213" s="74">
        <v>0</v>
      </c>
      <c r="S213" s="74">
        <v>0</v>
      </c>
      <c r="T213" s="74">
        <v>0</v>
      </c>
      <c r="U213" s="74">
        <v>0</v>
      </c>
      <c r="V213" s="74">
        <v>0</v>
      </c>
      <c r="W213" s="74">
        <v>0</v>
      </c>
      <c r="X213" s="74">
        <v>0</v>
      </c>
      <c r="Y213" s="74">
        <v>0</v>
      </c>
      <c r="Z213" s="74">
        <v>0</v>
      </c>
      <c r="AA213" s="74">
        <v>0</v>
      </c>
      <c r="AB213" s="74">
        <v>0</v>
      </c>
      <c r="AC213" s="74">
        <v>0</v>
      </c>
      <c r="AD213" s="74">
        <v>0</v>
      </c>
      <c r="AE213" s="74">
        <v>0</v>
      </c>
      <c r="AF213" s="74">
        <v>0</v>
      </c>
      <c r="AG213" s="74">
        <v>0</v>
      </c>
      <c r="AH213" s="74">
        <v>0</v>
      </c>
      <c r="AI213" s="74">
        <v>0</v>
      </c>
      <c r="AJ213" s="74">
        <v>0</v>
      </c>
      <c r="AK213" s="74">
        <v>0</v>
      </c>
      <c r="AL213" s="74">
        <v>0</v>
      </c>
      <c r="AM213" s="74">
        <v>0</v>
      </c>
      <c r="AN213" s="74">
        <v>0</v>
      </c>
      <c r="AO213" s="74">
        <v>0</v>
      </c>
      <c r="AP213" s="74">
        <v>0</v>
      </c>
      <c r="AQ213" s="74">
        <v>0</v>
      </c>
      <c r="AR213" s="74">
        <v>0</v>
      </c>
      <c r="AS213" s="74">
        <v>0</v>
      </c>
      <c r="AT213" s="192">
        <f t="shared" si="69"/>
        <v>0</v>
      </c>
    </row>
    <row r="214" spans="2:46" ht="15.95" customHeight="1" x14ac:dyDescent="0.2">
      <c r="B214" s="106" t="s">
        <v>408</v>
      </c>
      <c r="C214" s="72" t="s">
        <v>409</v>
      </c>
      <c r="D214" s="73">
        <v>26794201</v>
      </c>
      <c r="E214" s="73">
        <f t="shared" si="72"/>
        <v>28011191</v>
      </c>
      <c r="F214" s="105"/>
      <c r="G214" s="96">
        <v>0</v>
      </c>
      <c r="H214" s="74">
        <v>0</v>
      </c>
      <c r="I214" s="74">
        <v>1526900</v>
      </c>
      <c r="J214" s="74">
        <v>0</v>
      </c>
      <c r="K214" s="74">
        <v>0</v>
      </c>
      <c r="L214" s="74">
        <v>0</v>
      </c>
      <c r="M214" s="74">
        <v>1807110</v>
      </c>
      <c r="N214" s="74">
        <v>20488329</v>
      </c>
      <c r="O214" s="74">
        <v>0</v>
      </c>
      <c r="P214" s="74">
        <v>0</v>
      </c>
      <c r="Q214" s="74">
        <v>0</v>
      </c>
      <c r="R214" s="74">
        <v>0</v>
      </c>
      <c r="S214" s="74">
        <v>0</v>
      </c>
      <c r="T214" s="74">
        <v>0</v>
      </c>
      <c r="U214" s="74">
        <v>0</v>
      </c>
      <c r="V214" s="74">
        <v>0</v>
      </c>
      <c r="W214" s="74">
        <v>0</v>
      </c>
      <c r="X214" s="74">
        <v>0</v>
      </c>
      <c r="Y214" s="74">
        <v>0</v>
      </c>
      <c r="Z214" s="74">
        <v>2971862</v>
      </c>
      <c r="AA214" s="74">
        <v>0</v>
      </c>
      <c r="AB214" s="74">
        <v>0</v>
      </c>
      <c r="AC214" s="74">
        <v>0</v>
      </c>
      <c r="AD214" s="74">
        <v>0</v>
      </c>
      <c r="AE214" s="74">
        <v>0</v>
      </c>
      <c r="AF214" s="74">
        <v>0</v>
      </c>
      <c r="AG214" s="74">
        <v>0</v>
      </c>
      <c r="AH214" s="74">
        <v>0</v>
      </c>
      <c r="AI214" s="74">
        <v>0</v>
      </c>
      <c r="AJ214" s="74">
        <v>0</v>
      </c>
      <c r="AK214" s="74">
        <v>0</v>
      </c>
      <c r="AL214" s="74">
        <v>0</v>
      </c>
      <c r="AM214" s="74">
        <v>0</v>
      </c>
      <c r="AN214" s="74">
        <v>0</v>
      </c>
      <c r="AO214" s="74">
        <v>0</v>
      </c>
      <c r="AP214" s="74">
        <v>0</v>
      </c>
      <c r="AQ214" s="74">
        <v>1216990</v>
      </c>
      <c r="AR214" s="74">
        <v>0</v>
      </c>
      <c r="AS214" s="74">
        <v>0</v>
      </c>
      <c r="AT214" s="192">
        <f t="shared" si="69"/>
        <v>28011191</v>
      </c>
    </row>
    <row r="215" spans="2:46" ht="15.95" customHeight="1" x14ac:dyDescent="0.2">
      <c r="B215" s="108" t="s">
        <v>410</v>
      </c>
      <c r="C215" s="78" t="s">
        <v>411</v>
      </c>
      <c r="D215" s="79">
        <v>285914643</v>
      </c>
      <c r="E215" s="79">
        <f>SUM(E211:E214)</f>
        <v>297528753</v>
      </c>
      <c r="F215" s="105"/>
      <c r="G215" s="98">
        <f>SUM(G211:G214)</f>
        <v>0</v>
      </c>
      <c r="H215" s="80">
        <f t="shared" ref="H215:AH215" si="75">SUM(H211:H214)</f>
        <v>0</v>
      </c>
      <c r="I215" s="80">
        <f t="shared" si="75"/>
        <v>7182087</v>
      </c>
      <c r="J215" s="80">
        <f t="shared" si="75"/>
        <v>0</v>
      </c>
      <c r="K215" s="80">
        <f t="shared" si="75"/>
        <v>0</v>
      </c>
      <c r="L215" s="80">
        <f t="shared" si="75"/>
        <v>0</v>
      </c>
      <c r="M215" s="80">
        <f t="shared" si="75"/>
        <v>8500110</v>
      </c>
      <c r="N215" s="80">
        <f t="shared" si="75"/>
        <v>96371027</v>
      </c>
      <c r="O215" s="80">
        <f t="shared" si="75"/>
        <v>0</v>
      </c>
      <c r="P215" s="80">
        <f t="shared" si="75"/>
        <v>0</v>
      </c>
      <c r="Q215" s="80">
        <f t="shared" si="75"/>
        <v>0</v>
      </c>
      <c r="R215" s="80">
        <f t="shared" si="75"/>
        <v>0</v>
      </c>
      <c r="S215" s="80">
        <f t="shared" si="75"/>
        <v>0</v>
      </c>
      <c r="T215" s="80">
        <f t="shared" si="75"/>
        <v>0</v>
      </c>
      <c r="U215" s="80">
        <f t="shared" si="75"/>
        <v>0</v>
      </c>
      <c r="V215" s="80">
        <f t="shared" si="75"/>
        <v>0</v>
      </c>
      <c r="W215" s="80">
        <f t="shared" si="75"/>
        <v>0</v>
      </c>
      <c r="X215" s="80">
        <f t="shared" si="75"/>
        <v>0</v>
      </c>
      <c r="Y215" s="80">
        <f t="shared" si="75"/>
        <v>0</v>
      </c>
      <c r="Z215" s="80">
        <f t="shared" si="75"/>
        <v>13978759</v>
      </c>
      <c r="AA215" s="80">
        <f t="shared" si="75"/>
        <v>0</v>
      </c>
      <c r="AB215" s="80">
        <f t="shared" si="75"/>
        <v>0</v>
      </c>
      <c r="AC215" s="80">
        <f t="shared" si="75"/>
        <v>0</v>
      </c>
      <c r="AD215" s="80">
        <f t="shared" si="75"/>
        <v>0</v>
      </c>
      <c r="AE215" s="80">
        <f t="shared" si="75"/>
        <v>0</v>
      </c>
      <c r="AF215" s="80">
        <f t="shared" si="75"/>
        <v>0</v>
      </c>
      <c r="AG215" s="80">
        <f t="shared" si="75"/>
        <v>0</v>
      </c>
      <c r="AH215" s="80">
        <f t="shared" si="75"/>
        <v>0</v>
      </c>
      <c r="AI215" s="80">
        <f t="shared" ref="AI215:AS215" si="76">SUM(AI211:AI214)</f>
        <v>0</v>
      </c>
      <c r="AJ215" s="80">
        <f t="shared" si="76"/>
        <v>0</v>
      </c>
      <c r="AK215" s="80">
        <f t="shared" si="76"/>
        <v>0</v>
      </c>
      <c r="AL215" s="80">
        <f t="shared" si="76"/>
        <v>0</v>
      </c>
      <c r="AM215" s="80">
        <f t="shared" si="76"/>
        <v>159882660</v>
      </c>
      <c r="AN215" s="80">
        <f t="shared" si="76"/>
        <v>0</v>
      </c>
      <c r="AO215" s="80">
        <f t="shared" si="76"/>
        <v>0</v>
      </c>
      <c r="AP215" s="80">
        <f t="shared" si="76"/>
        <v>0</v>
      </c>
      <c r="AQ215" s="80">
        <f t="shared" si="76"/>
        <v>11614110</v>
      </c>
      <c r="AR215" s="80">
        <f t="shared" si="76"/>
        <v>0</v>
      </c>
      <c r="AS215" s="80">
        <f t="shared" si="76"/>
        <v>0</v>
      </c>
      <c r="AT215" s="192">
        <f t="shared" si="69"/>
        <v>297528753</v>
      </c>
    </row>
    <row r="216" spans="2:46" ht="15.95" customHeight="1" x14ac:dyDescent="0.2">
      <c r="B216" s="106" t="s">
        <v>412</v>
      </c>
      <c r="C216" s="72" t="s">
        <v>413</v>
      </c>
      <c r="D216" s="73">
        <v>0</v>
      </c>
      <c r="E216" s="73">
        <f t="shared" si="72"/>
        <v>0</v>
      </c>
      <c r="F216" s="105"/>
      <c r="G216" s="96">
        <v>0</v>
      </c>
      <c r="H216" s="74">
        <v>0</v>
      </c>
      <c r="I216" s="74">
        <v>0</v>
      </c>
      <c r="J216" s="74">
        <v>0</v>
      </c>
      <c r="K216" s="74">
        <v>0</v>
      </c>
      <c r="L216" s="74">
        <v>0</v>
      </c>
      <c r="M216" s="74">
        <v>0</v>
      </c>
      <c r="N216" s="74">
        <v>0</v>
      </c>
      <c r="O216" s="74">
        <v>0</v>
      </c>
      <c r="P216" s="74">
        <v>0</v>
      </c>
      <c r="Q216" s="74">
        <v>0</v>
      </c>
      <c r="R216" s="74">
        <v>0</v>
      </c>
      <c r="S216" s="74">
        <v>0</v>
      </c>
      <c r="T216" s="74">
        <v>0</v>
      </c>
      <c r="U216" s="74">
        <v>0</v>
      </c>
      <c r="V216" s="74">
        <v>0</v>
      </c>
      <c r="W216" s="74">
        <v>0</v>
      </c>
      <c r="X216" s="74">
        <v>0</v>
      </c>
      <c r="Y216" s="74">
        <v>0</v>
      </c>
      <c r="Z216" s="74">
        <v>0</v>
      </c>
      <c r="AA216" s="74">
        <v>0</v>
      </c>
      <c r="AB216" s="74">
        <v>0</v>
      </c>
      <c r="AC216" s="74">
        <v>0</v>
      </c>
      <c r="AD216" s="74">
        <v>0</v>
      </c>
      <c r="AE216" s="74">
        <v>0</v>
      </c>
      <c r="AF216" s="74">
        <v>0</v>
      </c>
      <c r="AG216" s="74">
        <v>0</v>
      </c>
      <c r="AH216" s="74">
        <v>0</v>
      </c>
      <c r="AI216" s="74">
        <v>0</v>
      </c>
      <c r="AJ216" s="74">
        <v>0</v>
      </c>
      <c r="AK216" s="74">
        <v>0</v>
      </c>
      <c r="AL216" s="74">
        <v>0</v>
      </c>
      <c r="AM216" s="74">
        <v>0</v>
      </c>
      <c r="AN216" s="74">
        <v>0</v>
      </c>
      <c r="AO216" s="74">
        <v>0</v>
      </c>
      <c r="AP216" s="74">
        <v>0</v>
      </c>
      <c r="AQ216" s="74">
        <v>0</v>
      </c>
      <c r="AR216" s="74">
        <v>0</v>
      </c>
      <c r="AS216" s="74">
        <v>0</v>
      </c>
      <c r="AT216" s="192">
        <f t="shared" si="69"/>
        <v>0</v>
      </c>
    </row>
    <row r="217" spans="2:46" ht="15.95" customHeight="1" x14ac:dyDescent="0.2">
      <c r="B217" s="107" t="s">
        <v>414</v>
      </c>
      <c r="C217" s="75" t="s">
        <v>415</v>
      </c>
      <c r="D217" s="76">
        <v>0</v>
      </c>
      <c r="E217" s="76">
        <f>SUM(E218:E227)</f>
        <v>0</v>
      </c>
      <c r="F217" s="105"/>
      <c r="G217" s="97">
        <f>SUM(G218:G227)</f>
        <v>0</v>
      </c>
      <c r="H217" s="77">
        <f t="shared" ref="H217:AH217" si="77">SUM(H218:H227)</f>
        <v>0</v>
      </c>
      <c r="I217" s="77">
        <f t="shared" si="77"/>
        <v>0</v>
      </c>
      <c r="J217" s="77">
        <f t="shared" si="77"/>
        <v>0</v>
      </c>
      <c r="K217" s="77">
        <f t="shared" si="77"/>
        <v>0</v>
      </c>
      <c r="L217" s="77">
        <f t="shared" si="77"/>
        <v>0</v>
      </c>
      <c r="M217" s="77">
        <f t="shared" si="77"/>
        <v>0</v>
      </c>
      <c r="N217" s="77">
        <f t="shared" si="77"/>
        <v>0</v>
      </c>
      <c r="O217" s="77">
        <f t="shared" si="77"/>
        <v>0</v>
      </c>
      <c r="P217" s="77">
        <f t="shared" si="77"/>
        <v>0</v>
      </c>
      <c r="Q217" s="77">
        <f t="shared" si="77"/>
        <v>0</v>
      </c>
      <c r="R217" s="77">
        <f t="shared" si="77"/>
        <v>0</v>
      </c>
      <c r="S217" s="77">
        <f t="shared" si="77"/>
        <v>0</v>
      </c>
      <c r="T217" s="77">
        <f t="shared" si="77"/>
        <v>0</v>
      </c>
      <c r="U217" s="77">
        <f t="shared" si="77"/>
        <v>0</v>
      </c>
      <c r="V217" s="77">
        <f t="shared" si="77"/>
        <v>0</v>
      </c>
      <c r="W217" s="77">
        <f t="shared" si="77"/>
        <v>0</v>
      </c>
      <c r="X217" s="77">
        <f t="shared" si="77"/>
        <v>0</v>
      </c>
      <c r="Y217" s="77">
        <f t="shared" si="77"/>
        <v>0</v>
      </c>
      <c r="Z217" s="77">
        <f t="shared" si="77"/>
        <v>0</v>
      </c>
      <c r="AA217" s="77">
        <f t="shared" si="77"/>
        <v>0</v>
      </c>
      <c r="AB217" s="77">
        <f t="shared" si="77"/>
        <v>0</v>
      </c>
      <c r="AC217" s="77">
        <f t="shared" si="77"/>
        <v>0</v>
      </c>
      <c r="AD217" s="77">
        <f t="shared" si="77"/>
        <v>0</v>
      </c>
      <c r="AE217" s="77">
        <f t="shared" si="77"/>
        <v>0</v>
      </c>
      <c r="AF217" s="77">
        <f t="shared" si="77"/>
        <v>0</v>
      </c>
      <c r="AG217" s="77">
        <f t="shared" si="77"/>
        <v>0</v>
      </c>
      <c r="AH217" s="77">
        <f t="shared" si="77"/>
        <v>0</v>
      </c>
      <c r="AI217" s="77">
        <f t="shared" ref="AI217:AS217" si="78">SUM(AI218:AI227)</f>
        <v>0</v>
      </c>
      <c r="AJ217" s="77">
        <f t="shared" si="78"/>
        <v>0</v>
      </c>
      <c r="AK217" s="77">
        <f t="shared" si="78"/>
        <v>0</v>
      </c>
      <c r="AL217" s="77">
        <f t="shared" si="78"/>
        <v>0</v>
      </c>
      <c r="AM217" s="77">
        <f t="shared" si="78"/>
        <v>0</v>
      </c>
      <c r="AN217" s="77">
        <f t="shared" si="78"/>
        <v>0</v>
      </c>
      <c r="AO217" s="77">
        <f t="shared" si="78"/>
        <v>0</v>
      </c>
      <c r="AP217" s="77">
        <f t="shared" si="78"/>
        <v>0</v>
      </c>
      <c r="AQ217" s="77">
        <f t="shared" si="78"/>
        <v>0</v>
      </c>
      <c r="AR217" s="77">
        <f t="shared" si="78"/>
        <v>0</v>
      </c>
      <c r="AS217" s="77">
        <f t="shared" si="78"/>
        <v>0</v>
      </c>
      <c r="AT217" s="192">
        <f t="shared" si="69"/>
        <v>0</v>
      </c>
    </row>
    <row r="218" spans="2:46" ht="0.2" customHeight="1" x14ac:dyDescent="0.2">
      <c r="B218" s="106" t="s">
        <v>416</v>
      </c>
      <c r="C218" s="72" t="s">
        <v>417</v>
      </c>
      <c r="D218" s="73">
        <v>0</v>
      </c>
      <c r="E218" s="73">
        <f t="shared" si="72"/>
        <v>0</v>
      </c>
      <c r="F218" s="105"/>
      <c r="G218" s="96">
        <v>0</v>
      </c>
      <c r="H218" s="74">
        <v>0</v>
      </c>
      <c r="I218" s="74">
        <v>0</v>
      </c>
      <c r="J218" s="74">
        <v>0</v>
      </c>
      <c r="K218" s="74">
        <v>0</v>
      </c>
      <c r="L218" s="74">
        <v>0</v>
      </c>
      <c r="M218" s="74">
        <v>0</v>
      </c>
      <c r="N218" s="74">
        <v>0</v>
      </c>
      <c r="O218" s="74">
        <v>0</v>
      </c>
      <c r="P218" s="74">
        <v>0</v>
      </c>
      <c r="Q218" s="74">
        <v>0</v>
      </c>
      <c r="R218" s="74">
        <v>0</v>
      </c>
      <c r="S218" s="74">
        <v>0</v>
      </c>
      <c r="T218" s="74">
        <v>0</v>
      </c>
      <c r="U218" s="74">
        <v>0</v>
      </c>
      <c r="V218" s="74">
        <v>0</v>
      </c>
      <c r="W218" s="74">
        <v>0</v>
      </c>
      <c r="X218" s="74">
        <v>0</v>
      </c>
      <c r="Y218" s="74">
        <v>0</v>
      </c>
      <c r="Z218" s="74">
        <v>0</v>
      </c>
      <c r="AA218" s="74">
        <v>0</v>
      </c>
      <c r="AB218" s="74">
        <v>0</v>
      </c>
      <c r="AC218" s="74">
        <v>0</v>
      </c>
      <c r="AD218" s="74">
        <v>0</v>
      </c>
      <c r="AE218" s="74">
        <v>0</v>
      </c>
      <c r="AF218" s="74">
        <v>0</v>
      </c>
      <c r="AG218" s="74">
        <v>0</v>
      </c>
      <c r="AH218" s="74">
        <v>0</v>
      </c>
      <c r="AI218" s="74">
        <v>0</v>
      </c>
      <c r="AJ218" s="74">
        <v>0</v>
      </c>
      <c r="AK218" s="74">
        <v>0</v>
      </c>
      <c r="AL218" s="74">
        <v>0</v>
      </c>
      <c r="AM218" s="74">
        <v>0</v>
      </c>
      <c r="AN218" s="74">
        <v>0</v>
      </c>
      <c r="AO218" s="74">
        <v>0</v>
      </c>
      <c r="AP218" s="74">
        <v>0</v>
      </c>
      <c r="AQ218" s="74">
        <v>0</v>
      </c>
      <c r="AR218" s="74">
        <v>0</v>
      </c>
      <c r="AS218" s="74">
        <v>0</v>
      </c>
      <c r="AT218" s="192">
        <f t="shared" si="69"/>
        <v>0</v>
      </c>
    </row>
    <row r="219" spans="2:46" ht="0.2" customHeight="1" x14ac:dyDescent="0.2">
      <c r="B219" s="106" t="s">
        <v>418</v>
      </c>
      <c r="C219" s="72" t="s">
        <v>419</v>
      </c>
      <c r="D219" s="73">
        <v>0</v>
      </c>
      <c r="E219" s="73">
        <f t="shared" si="72"/>
        <v>0</v>
      </c>
      <c r="F219" s="105"/>
      <c r="G219" s="96">
        <v>0</v>
      </c>
      <c r="H219" s="74">
        <v>0</v>
      </c>
      <c r="I219" s="74">
        <v>0</v>
      </c>
      <c r="J219" s="74">
        <v>0</v>
      </c>
      <c r="K219" s="74">
        <v>0</v>
      </c>
      <c r="L219" s="74">
        <v>0</v>
      </c>
      <c r="M219" s="74">
        <v>0</v>
      </c>
      <c r="N219" s="74">
        <v>0</v>
      </c>
      <c r="O219" s="74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4">
        <v>0</v>
      </c>
      <c r="V219" s="74">
        <v>0</v>
      </c>
      <c r="W219" s="74">
        <v>0</v>
      </c>
      <c r="X219" s="74">
        <v>0</v>
      </c>
      <c r="Y219" s="74">
        <v>0</v>
      </c>
      <c r="Z219" s="74">
        <v>0</v>
      </c>
      <c r="AA219" s="74">
        <v>0</v>
      </c>
      <c r="AB219" s="74">
        <v>0</v>
      </c>
      <c r="AC219" s="74">
        <v>0</v>
      </c>
      <c r="AD219" s="74">
        <v>0</v>
      </c>
      <c r="AE219" s="74">
        <v>0</v>
      </c>
      <c r="AF219" s="74">
        <v>0</v>
      </c>
      <c r="AG219" s="74">
        <v>0</v>
      </c>
      <c r="AH219" s="74">
        <v>0</v>
      </c>
      <c r="AI219" s="74">
        <v>0</v>
      </c>
      <c r="AJ219" s="74">
        <v>0</v>
      </c>
      <c r="AK219" s="74">
        <v>0</v>
      </c>
      <c r="AL219" s="74">
        <v>0</v>
      </c>
      <c r="AM219" s="74">
        <v>0</v>
      </c>
      <c r="AN219" s="74">
        <v>0</v>
      </c>
      <c r="AO219" s="74">
        <v>0</v>
      </c>
      <c r="AP219" s="74">
        <v>0</v>
      </c>
      <c r="AQ219" s="74">
        <v>0</v>
      </c>
      <c r="AR219" s="74">
        <v>0</v>
      </c>
      <c r="AS219" s="74">
        <v>0</v>
      </c>
      <c r="AT219" s="192">
        <f t="shared" si="69"/>
        <v>0</v>
      </c>
    </row>
    <row r="220" spans="2:46" ht="0.2" customHeight="1" x14ac:dyDescent="0.2">
      <c r="B220" s="106" t="s">
        <v>420</v>
      </c>
      <c r="C220" s="72" t="s">
        <v>421</v>
      </c>
      <c r="D220" s="73">
        <v>0</v>
      </c>
      <c r="E220" s="73">
        <f t="shared" si="72"/>
        <v>0</v>
      </c>
      <c r="F220" s="105"/>
      <c r="G220" s="96">
        <v>0</v>
      </c>
      <c r="H220" s="74">
        <v>0</v>
      </c>
      <c r="I220" s="74">
        <v>0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  <c r="O220" s="74">
        <v>0</v>
      </c>
      <c r="P220" s="74">
        <v>0</v>
      </c>
      <c r="Q220" s="74">
        <v>0</v>
      </c>
      <c r="R220" s="74">
        <v>0</v>
      </c>
      <c r="S220" s="74">
        <v>0</v>
      </c>
      <c r="T220" s="74">
        <v>0</v>
      </c>
      <c r="U220" s="74">
        <v>0</v>
      </c>
      <c r="V220" s="74">
        <v>0</v>
      </c>
      <c r="W220" s="74">
        <v>0</v>
      </c>
      <c r="X220" s="74">
        <v>0</v>
      </c>
      <c r="Y220" s="74">
        <v>0</v>
      </c>
      <c r="Z220" s="74">
        <v>0</v>
      </c>
      <c r="AA220" s="74">
        <v>0</v>
      </c>
      <c r="AB220" s="74">
        <v>0</v>
      </c>
      <c r="AC220" s="74">
        <v>0</v>
      </c>
      <c r="AD220" s="74">
        <v>0</v>
      </c>
      <c r="AE220" s="74">
        <v>0</v>
      </c>
      <c r="AF220" s="74">
        <v>0</v>
      </c>
      <c r="AG220" s="74">
        <v>0</v>
      </c>
      <c r="AH220" s="74">
        <v>0</v>
      </c>
      <c r="AI220" s="74">
        <v>0</v>
      </c>
      <c r="AJ220" s="74">
        <v>0</v>
      </c>
      <c r="AK220" s="74">
        <v>0</v>
      </c>
      <c r="AL220" s="74">
        <v>0</v>
      </c>
      <c r="AM220" s="74">
        <v>0</v>
      </c>
      <c r="AN220" s="74">
        <v>0</v>
      </c>
      <c r="AO220" s="74">
        <v>0</v>
      </c>
      <c r="AP220" s="74">
        <v>0</v>
      </c>
      <c r="AQ220" s="74">
        <v>0</v>
      </c>
      <c r="AR220" s="74">
        <v>0</v>
      </c>
      <c r="AS220" s="74">
        <v>0</v>
      </c>
      <c r="AT220" s="192">
        <f t="shared" si="69"/>
        <v>0</v>
      </c>
    </row>
    <row r="221" spans="2:46" ht="0.2" customHeight="1" x14ac:dyDescent="0.2">
      <c r="B221" s="106" t="s">
        <v>422</v>
      </c>
      <c r="C221" s="72" t="s">
        <v>423</v>
      </c>
      <c r="D221" s="73">
        <v>0</v>
      </c>
      <c r="E221" s="73">
        <f t="shared" si="72"/>
        <v>0</v>
      </c>
      <c r="F221" s="105"/>
      <c r="G221" s="96">
        <v>0</v>
      </c>
      <c r="H221" s="74">
        <v>0</v>
      </c>
      <c r="I221" s="74">
        <v>0</v>
      </c>
      <c r="J221" s="74">
        <v>0</v>
      </c>
      <c r="K221" s="74">
        <v>0</v>
      </c>
      <c r="L221" s="74">
        <v>0</v>
      </c>
      <c r="M221" s="74">
        <v>0</v>
      </c>
      <c r="N221" s="74">
        <v>0</v>
      </c>
      <c r="O221" s="74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4">
        <v>0</v>
      </c>
      <c r="V221" s="74">
        <v>0</v>
      </c>
      <c r="W221" s="74">
        <v>0</v>
      </c>
      <c r="X221" s="74">
        <v>0</v>
      </c>
      <c r="Y221" s="74">
        <v>0</v>
      </c>
      <c r="Z221" s="74">
        <v>0</v>
      </c>
      <c r="AA221" s="74">
        <v>0</v>
      </c>
      <c r="AB221" s="74">
        <v>0</v>
      </c>
      <c r="AC221" s="74">
        <v>0</v>
      </c>
      <c r="AD221" s="74">
        <v>0</v>
      </c>
      <c r="AE221" s="74">
        <v>0</v>
      </c>
      <c r="AF221" s="74">
        <v>0</v>
      </c>
      <c r="AG221" s="74">
        <v>0</v>
      </c>
      <c r="AH221" s="74">
        <v>0</v>
      </c>
      <c r="AI221" s="74">
        <v>0</v>
      </c>
      <c r="AJ221" s="74">
        <v>0</v>
      </c>
      <c r="AK221" s="74">
        <v>0</v>
      </c>
      <c r="AL221" s="74">
        <v>0</v>
      </c>
      <c r="AM221" s="74">
        <v>0</v>
      </c>
      <c r="AN221" s="74">
        <v>0</v>
      </c>
      <c r="AO221" s="74">
        <v>0</v>
      </c>
      <c r="AP221" s="74">
        <v>0</v>
      </c>
      <c r="AQ221" s="74">
        <v>0</v>
      </c>
      <c r="AR221" s="74">
        <v>0</v>
      </c>
      <c r="AS221" s="74">
        <v>0</v>
      </c>
      <c r="AT221" s="192">
        <f t="shared" si="69"/>
        <v>0</v>
      </c>
    </row>
    <row r="222" spans="2:46" ht="0.2" customHeight="1" x14ac:dyDescent="0.2">
      <c r="B222" s="106" t="s">
        <v>424</v>
      </c>
      <c r="C222" s="72" t="s">
        <v>425</v>
      </c>
      <c r="D222" s="73">
        <v>0</v>
      </c>
      <c r="E222" s="73">
        <f t="shared" si="72"/>
        <v>0</v>
      </c>
      <c r="F222" s="105"/>
      <c r="G222" s="96">
        <v>0</v>
      </c>
      <c r="H222" s="74">
        <v>0</v>
      </c>
      <c r="I222" s="74">
        <v>0</v>
      </c>
      <c r="J222" s="74">
        <v>0</v>
      </c>
      <c r="K222" s="74">
        <v>0</v>
      </c>
      <c r="L222" s="74">
        <v>0</v>
      </c>
      <c r="M222" s="74">
        <v>0</v>
      </c>
      <c r="N222" s="74">
        <v>0</v>
      </c>
      <c r="O222" s="74">
        <v>0</v>
      </c>
      <c r="P222" s="74">
        <v>0</v>
      </c>
      <c r="Q222" s="74">
        <v>0</v>
      </c>
      <c r="R222" s="74">
        <v>0</v>
      </c>
      <c r="S222" s="74">
        <v>0</v>
      </c>
      <c r="T222" s="74">
        <v>0</v>
      </c>
      <c r="U222" s="74">
        <v>0</v>
      </c>
      <c r="V222" s="74">
        <v>0</v>
      </c>
      <c r="W222" s="74">
        <v>0</v>
      </c>
      <c r="X222" s="74">
        <v>0</v>
      </c>
      <c r="Y222" s="74">
        <v>0</v>
      </c>
      <c r="Z222" s="74">
        <v>0</v>
      </c>
      <c r="AA222" s="74">
        <v>0</v>
      </c>
      <c r="AB222" s="74">
        <v>0</v>
      </c>
      <c r="AC222" s="74">
        <v>0</v>
      </c>
      <c r="AD222" s="74">
        <v>0</v>
      </c>
      <c r="AE222" s="74">
        <v>0</v>
      </c>
      <c r="AF222" s="74">
        <v>0</v>
      </c>
      <c r="AG222" s="74">
        <v>0</v>
      </c>
      <c r="AH222" s="74">
        <v>0</v>
      </c>
      <c r="AI222" s="74">
        <v>0</v>
      </c>
      <c r="AJ222" s="74">
        <v>0</v>
      </c>
      <c r="AK222" s="74">
        <v>0</v>
      </c>
      <c r="AL222" s="74">
        <v>0</v>
      </c>
      <c r="AM222" s="74">
        <v>0</v>
      </c>
      <c r="AN222" s="74">
        <v>0</v>
      </c>
      <c r="AO222" s="74">
        <v>0</v>
      </c>
      <c r="AP222" s="74">
        <v>0</v>
      </c>
      <c r="AQ222" s="74">
        <v>0</v>
      </c>
      <c r="AR222" s="74">
        <v>0</v>
      </c>
      <c r="AS222" s="74">
        <v>0</v>
      </c>
      <c r="AT222" s="192">
        <f t="shared" si="69"/>
        <v>0</v>
      </c>
    </row>
    <row r="223" spans="2:46" ht="0.2" customHeight="1" x14ac:dyDescent="0.2">
      <c r="B223" s="106" t="s">
        <v>426</v>
      </c>
      <c r="C223" s="72" t="s">
        <v>427</v>
      </c>
      <c r="D223" s="73">
        <v>0</v>
      </c>
      <c r="E223" s="73">
        <f t="shared" si="72"/>
        <v>0</v>
      </c>
      <c r="F223" s="105"/>
      <c r="G223" s="96">
        <v>0</v>
      </c>
      <c r="H223" s="74">
        <v>0</v>
      </c>
      <c r="I223" s="74">
        <v>0</v>
      </c>
      <c r="J223" s="74">
        <v>0</v>
      </c>
      <c r="K223" s="74">
        <v>0</v>
      </c>
      <c r="L223" s="74">
        <v>0</v>
      </c>
      <c r="M223" s="74">
        <v>0</v>
      </c>
      <c r="N223" s="74">
        <v>0</v>
      </c>
      <c r="O223" s="74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4">
        <v>0</v>
      </c>
      <c r="V223" s="74">
        <v>0</v>
      </c>
      <c r="W223" s="74">
        <v>0</v>
      </c>
      <c r="X223" s="74">
        <v>0</v>
      </c>
      <c r="Y223" s="74">
        <v>0</v>
      </c>
      <c r="Z223" s="74">
        <v>0</v>
      </c>
      <c r="AA223" s="74">
        <v>0</v>
      </c>
      <c r="AB223" s="74">
        <v>0</v>
      </c>
      <c r="AC223" s="74">
        <v>0</v>
      </c>
      <c r="AD223" s="74">
        <v>0</v>
      </c>
      <c r="AE223" s="74">
        <v>0</v>
      </c>
      <c r="AF223" s="74">
        <v>0</v>
      </c>
      <c r="AG223" s="74">
        <v>0</v>
      </c>
      <c r="AH223" s="74">
        <v>0</v>
      </c>
      <c r="AI223" s="74">
        <v>0</v>
      </c>
      <c r="AJ223" s="74">
        <v>0</v>
      </c>
      <c r="AK223" s="74">
        <v>0</v>
      </c>
      <c r="AL223" s="74">
        <v>0</v>
      </c>
      <c r="AM223" s="74">
        <v>0</v>
      </c>
      <c r="AN223" s="74">
        <v>0</v>
      </c>
      <c r="AO223" s="74">
        <v>0</v>
      </c>
      <c r="AP223" s="74">
        <v>0</v>
      </c>
      <c r="AQ223" s="74">
        <v>0</v>
      </c>
      <c r="AR223" s="74">
        <v>0</v>
      </c>
      <c r="AS223" s="74">
        <v>0</v>
      </c>
      <c r="AT223" s="192">
        <f t="shared" si="69"/>
        <v>0</v>
      </c>
    </row>
    <row r="224" spans="2:46" ht="0.2" customHeight="1" x14ac:dyDescent="0.2">
      <c r="B224" s="106" t="s">
        <v>428</v>
      </c>
      <c r="C224" s="72" t="s">
        <v>429</v>
      </c>
      <c r="D224" s="73">
        <v>0</v>
      </c>
      <c r="E224" s="73">
        <f t="shared" si="72"/>
        <v>0</v>
      </c>
      <c r="F224" s="105"/>
      <c r="G224" s="96">
        <v>0</v>
      </c>
      <c r="H224" s="74">
        <v>0</v>
      </c>
      <c r="I224" s="74">
        <v>0</v>
      </c>
      <c r="J224" s="74">
        <v>0</v>
      </c>
      <c r="K224" s="74">
        <v>0</v>
      </c>
      <c r="L224" s="74">
        <v>0</v>
      </c>
      <c r="M224" s="74">
        <v>0</v>
      </c>
      <c r="N224" s="74">
        <v>0</v>
      </c>
      <c r="O224" s="74">
        <v>0</v>
      </c>
      <c r="P224" s="74">
        <v>0</v>
      </c>
      <c r="Q224" s="74">
        <v>0</v>
      </c>
      <c r="R224" s="74">
        <v>0</v>
      </c>
      <c r="S224" s="74">
        <v>0</v>
      </c>
      <c r="T224" s="74">
        <v>0</v>
      </c>
      <c r="U224" s="74">
        <v>0</v>
      </c>
      <c r="V224" s="74">
        <v>0</v>
      </c>
      <c r="W224" s="74">
        <v>0</v>
      </c>
      <c r="X224" s="74">
        <v>0</v>
      </c>
      <c r="Y224" s="74">
        <v>0</v>
      </c>
      <c r="Z224" s="74">
        <v>0</v>
      </c>
      <c r="AA224" s="74">
        <v>0</v>
      </c>
      <c r="AB224" s="74">
        <v>0</v>
      </c>
      <c r="AC224" s="74">
        <v>0</v>
      </c>
      <c r="AD224" s="74">
        <v>0</v>
      </c>
      <c r="AE224" s="74">
        <v>0</v>
      </c>
      <c r="AF224" s="74">
        <v>0</v>
      </c>
      <c r="AG224" s="74">
        <v>0</v>
      </c>
      <c r="AH224" s="74">
        <v>0</v>
      </c>
      <c r="AI224" s="74">
        <v>0</v>
      </c>
      <c r="AJ224" s="74">
        <v>0</v>
      </c>
      <c r="AK224" s="74">
        <v>0</v>
      </c>
      <c r="AL224" s="74">
        <v>0</v>
      </c>
      <c r="AM224" s="74">
        <v>0</v>
      </c>
      <c r="AN224" s="74">
        <v>0</v>
      </c>
      <c r="AO224" s="74">
        <v>0</v>
      </c>
      <c r="AP224" s="74">
        <v>0</v>
      </c>
      <c r="AQ224" s="74">
        <v>0</v>
      </c>
      <c r="AR224" s="74">
        <v>0</v>
      </c>
      <c r="AS224" s="74">
        <v>0</v>
      </c>
      <c r="AT224" s="192">
        <f t="shared" si="69"/>
        <v>0</v>
      </c>
    </row>
    <row r="225" spans="2:46" ht="0.2" customHeight="1" x14ac:dyDescent="0.2">
      <c r="B225" s="106" t="s">
        <v>430</v>
      </c>
      <c r="C225" s="72" t="s">
        <v>431</v>
      </c>
      <c r="D225" s="73">
        <v>0</v>
      </c>
      <c r="E225" s="73">
        <f t="shared" si="72"/>
        <v>0</v>
      </c>
      <c r="F225" s="105"/>
      <c r="G225" s="96">
        <v>0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4">
        <v>0</v>
      </c>
      <c r="V225" s="74">
        <v>0</v>
      </c>
      <c r="W225" s="74">
        <v>0</v>
      </c>
      <c r="X225" s="74">
        <v>0</v>
      </c>
      <c r="Y225" s="74">
        <v>0</v>
      </c>
      <c r="Z225" s="74">
        <v>0</v>
      </c>
      <c r="AA225" s="74">
        <v>0</v>
      </c>
      <c r="AB225" s="74">
        <v>0</v>
      </c>
      <c r="AC225" s="74">
        <v>0</v>
      </c>
      <c r="AD225" s="74">
        <v>0</v>
      </c>
      <c r="AE225" s="74">
        <v>0</v>
      </c>
      <c r="AF225" s="74">
        <v>0</v>
      </c>
      <c r="AG225" s="74">
        <v>0</v>
      </c>
      <c r="AH225" s="74">
        <v>0</v>
      </c>
      <c r="AI225" s="74">
        <v>0</v>
      </c>
      <c r="AJ225" s="74">
        <v>0</v>
      </c>
      <c r="AK225" s="74">
        <v>0</v>
      </c>
      <c r="AL225" s="74">
        <v>0</v>
      </c>
      <c r="AM225" s="74">
        <v>0</v>
      </c>
      <c r="AN225" s="74">
        <v>0</v>
      </c>
      <c r="AO225" s="74">
        <v>0</v>
      </c>
      <c r="AP225" s="74">
        <v>0</v>
      </c>
      <c r="AQ225" s="74">
        <v>0</v>
      </c>
      <c r="AR225" s="74">
        <v>0</v>
      </c>
      <c r="AS225" s="74">
        <v>0</v>
      </c>
      <c r="AT225" s="192">
        <f t="shared" si="69"/>
        <v>0</v>
      </c>
    </row>
    <row r="226" spans="2:46" ht="0.2" customHeight="1" x14ac:dyDescent="0.2">
      <c r="B226" s="106" t="s">
        <v>432</v>
      </c>
      <c r="C226" s="72" t="s">
        <v>433</v>
      </c>
      <c r="D226" s="73">
        <v>0</v>
      </c>
      <c r="E226" s="73">
        <f t="shared" si="72"/>
        <v>0</v>
      </c>
      <c r="F226" s="105"/>
      <c r="G226" s="96">
        <v>0</v>
      </c>
      <c r="H226" s="74">
        <v>0</v>
      </c>
      <c r="I226" s="74">
        <v>0</v>
      </c>
      <c r="J226" s="74">
        <v>0</v>
      </c>
      <c r="K226" s="74">
        <v>0</v>
      </c>
      <c r="L226" s="74">
        <v>0</v>
      </c>
      <c r="M226" s="74">
        <v>0</v>
      </c>
      <c r="N226" s="74">
        <v>0</v>
      </c>
      <c r="O226" s="74">
        <v>0</v>
      </c>
      <c r="P226" s="74">
        <v>0</v>
      </c>
      <c r="Q226" s="74">
        <v>0</v>
      </c>
      <c r="R226" s="74">
        <v>0</v>
      </c>
      <c r="S226" s="74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</v>
      </c>
      <c r="Y226" s="74">
        <v>0</v>
      </c>
      <c r="Z226" s="74">
        <v>0</v>
      </c>
      <c r="AA226" s="74">
        <v>0</v>
      </c>
      <c r="AB226" s="74">
        <v>0</v>
      </c>
      <c r="AC226" s="74">
        <v>0</v>
      </c>
      <c r="AD226" s="74">
        <v>0</v>
      </c>
      <c r="AE226" s="74">
        <v>0</v>
      </c>
      <c r="AF226" s="74">
        <v>0</v>
      </c>
      <c r="AG226" s="74">
        <v>0</v>
      </c>
      <c r="AH226" s="74">
        <v>0</v>
      </c>
      <c r="AI226" s="74">
        <v>0</v>
      </c>
      <c r="AJ226" s="74">
        <v>0</v>
      </c>
      <c r="AK226" s="74">
        <v>0</v>
      </c>
      <c r="AL226" s="74">
        <v>0</v>
      </c>
      <c r="AM226" s="74">
        <v>0</v>
      </c>
      <c r="AN226" s="74">
        <v>0</v>
      </c>
      <c r="AO226" s="74">
        <v>0</v>
      </c>
      <c r="AP226" s="74">
        <v>0</v>
      </c>
      <c r="AQ226" s="74">
        <v>0</v>
      </c>
      <c r="AR226" s="74">
        <v>0</v>
      </c>
      <c r="AS226" s="74">
        <v>0</v>
      </c>
      <c r="AT226" s="192">
        <f t="shared" si="69"/>
        <v>0</v>
      </c>
    </row>
    <row r="227" spans="2:46" ht="0.2" customHeight="1" x14ac:dyDescent="0.2">
      <c r="B227" s="106" t="s">
        <v>434</v>
      </c>
      <c r="C227" s="72" t="s">
        <v>435</v>
      </c>
      <c r="D227" s="73">
        <v>0</v>
      </c>
      <c r="E227" s="73">
        <f t="shared" si="72"/>
        <v>0</v>
      </c>
      <c r="F227" s="105"/>
      <c r="G227" s="96">
        <v>0</v>
      </c>
      <c r="H227" s="74">
        <v>0</v>
      </c>
      <c r="I227" s="74">
        <v>0</v>
      </c>
      <c r="J227" s="74">
        <v>0</v>
      </c>
      <c r="K227" s="74">
        <v>0</v>
      </c>
      <c r="L227" s="74">
        <v>0</v>
      </c>
      <c r="M227" s="74">
        <v>0</v>
      </c>
      <c r="N227" s="74">
        <v>0</v>
      </c>
      <c r="O227" s="74">
        <v>0</v>
      </c>
      <c r="P227" s="74">
        <v>0</v>
      </c>
      <c r="Q227" s="74">
        <v>0</v>
      </c>
      <c r="R227" s="74">
        <v>0</v>
      </c>
      <c r="S227" s="74">
        <v>0</v>
      </c>
      <c r="T227" s="74">
        <v>0</v>
      </c>
      <c r="U227" s="74">
        <v>0</v>
      </c>
      <c r="V227" s="74">
        <v>0</v>
      </c>
      <c r="W227" s="74">
        <v>0</v>
      </c>
      <c r="X227" s="74">
        <v>0</v>
      </c>
      <c r="Y227" s="74">
        <v>0</v>
      </c>
      <c r="Z227" s="74">
        <v>0</v>
      </c>
      <c r="AA227" s="74">
        <v>0</v>
      </c>
      <c r="AB227" s="74">
        <v>0</v>
      </c>
      <c r="AC227" s="74">
        <v>0</v>
      </c>
      <c r="AD227" s="74">
        <v>0</v>
      </c>
      <c r="AE227" s="74">
        <v>0</v>
      </c>
      <c r="AF227" s="74">
        <v>0</v>
      </c>
      <c r="AG227" s="74">
        <v>0</v>
      </c>
      <c r="AH227" s="74">
        <v>0</v>
      </c>
      <c r="AI227" s="74">
        <v>0</v>
      </c>
      <c r="AJ227" s="74">
        <v>0</v>
      </c>
      <c r="AK227" s="74">
        <v>0</v>
      </c>
      <c r="AL227" s="74">
        <v>0</v>
      </c>
      <c r="AM227" s="74">
        <v>0</v>
      </c>
      <c r="AN227" s="74">
        <v>0</v>
      </c>
      <c r="AO227" s="74">
        <v>0</v>
      </c>
      <c r="AP227" s="74">
        <v>0</v>
      </c>
      <c r="AQ227" s="74">
        <v>0</v>
      </c>
      <c r="AR227" s="74">
        <v>0</v>
      </c>
      <c r="AS227" s="74">
        <v>0</v>
      </c>
      <c r="AT227" s="192">
        <f t="shared" si="69"/>
        <v>0</v>
      </c>
    </row>
    <row r="228" spans="2:46" ht="15.95" customHeight="1" x14ac:dyDescent="0.2">
      <c r="B228" s="107" t="s">
        <v>436</v>
      </c>
      <c r="C228" s="75" t="s">
        <v>437</v>
      </c>
      <c r="D228" s="76">
        <v>0</v>
      </c>
      <c r="E228" s="76">
        <f>SUM(E229:E238)</f>
        <v>0</v>
      </c>
      <c r="F228" s="105"/>
      <c r="G228" s="97">
        <f>SUM(G229:G238)</f>
        <v>0</v>
      </c>
      <c r="H228" s="77">
        <f t="shared" ref="H228:AH228" si="79">SUM(H229:H238)</f>
        <v>0</v>
      </c>
      <c r="I228" s="77">
        <f t="shared" si="79"/>
        <v>0</v>
      </c>
      <c r="J228" s="77">
        <f t="shared" si="79"/>
        <v>0</v>
      </c>
      <c r="K228" s="77">
        <f t="shared" si="79"/>
        <v>0</v>
      </c>
      <c r="L228" s="77">
        <f t="shared" si="79"/>
        <v>0</v>
      </c>
      <c r="M228" s="77">
        <f t="shared" si="79"/>
        <v>0</v>
      </c>
      <c r="N228" s="77">
        <f t="shared" si="79"/>
        <v>0</v>
      </c>
      <c r="O228" s="77">
        <f t="shared" si="79"/>
        <v>0</v>
      </c>
      <c r="P228" s="77">
        <f t="shared" si="79"/>
        <v>0</v>
      </c>
      <c r="Q228" s="77">
        <f t="shared" si="79"/>
        <v>0</v>
      </c>
      <c r="R228" s="77">
        <f t="shared" si="79"/>
        <v>0</v>
      </c>
      <c r="S228" s="77">
        <f t="shared" si="79"/>
        <v>0</v>
      </c>
      <c r="T228" s="77">
        <f t="shared" si="79"/>
        <v>0</v>
      </c>
      <c r="U228" s="77">
        <f t="shared" si="79"/>
        <v>0</v>
      </c>
      <c r="V228" s="77">
        <f t="shared" si="79"/>
        <v>0</v>
      </c>
      <c r="W228" s="77">
        <f t="shared" si="79"/>
        <v>0</v>
      </c>
      <c r="X228" s="77">
        <f t="shared" si="79"/>
        <v>0</v>
      </c>
      <c r="Y228" s="77">
        <f t="shared" si="79"/>
        <v>0</v>
      </c>
      <c r="Z228" s="77">
        <f t="shared" si="79"/>
        <v>0</v>
      </c>
      <c r="AA228" s="77">
        <f t="shared" si="79"/>
        <v>0</v>
      </c>
      <c r="AB228" s="77">
        <f t="shared" si="79"/>
        <v>0</v>
      </c>
      <c r="AC228" s="77">
        <f t="shared" si="79"/>
        <v>0</v>
      </c>
      <c r="AD228" s="77">
        <f t="shared" si="79"/>
        <v>0</v>
      </c>
      <c r="AE228" s="77">
        <f t="shared" si="79"/>
        <v>0</v>
      </c>
      <c r="AF228" s="77">
        <f t="shared" si="79"/>
        <v>0</v>
      </c>
      <c r="AG228" s="77">
        <f t="shared" si="79"/>
        <v>0</v>
      </c>
      <c r="AH228" s="77">
        <f t="shared" si="79"/>
        <v>0</v>
      </c>
      <c r="AI228" s="77">
        <f t="shared" ref="AI228:AS228" si="80">SUM(AI229:AI238)</f>
        <v>0</v>
      </c>
      <c r="AJ228" s="77">
        <f t="shared" si="80"/>
        <v>0</v>
      </c>
      <c r="AK228" s="77">
        <f t="shared" si="80"/>
        <v>0</v>
      </c>
      <c r="AL228" s="77">
        <f t="shared" si="80"/>
        <v>0</v>
      </c>
      <c r="AM228" s="77">
        <f t="shared" si="80"/>
        <v>0</v>
      </c>
      <c r="AN228" s="77">
        <f t="shared" si="80"/>
        <v>0</v>
      </c>
      <c r="AO228" s="77">
        <f t="shared" si="80"/>
        <v>0</v>
      </c>
      <c r="AP228" s="77">
        <f t="shared" si="80"/>
        <v>0</v>
      </c>
      <c r="AQ228" s="77">
        <f t="shared" si="80"/>
        <v>0</v>
      </c>
      <c r="AR228" s="77">
        <f t="shared" si="80"/>
        <v>0</v>
      </c>
      <c r="AS228" s="77">
        <f t="shared" si="80"/>
        <v>0</v>
      </c>
      <c r="AT228" s="192">
        <f t="shared" si="69"/>
        <v>0</v>
      </c>
    </row>
    <row r="229" spans="2:46" ht="0.2" customHeight="1" x14ac:dyDescent="0.2">
      <c r="B229" s="106" t="s">
        <v>438</v>
      </c>
      <c r="C229" s="72" t="s">
        <v>439</v>
      </c>
      <c r="D229" s="73">
        <v>0</v>
      </c>
      <c r="E229" s="73">
        <f t="shared" si="72"/>
        <v>0</v>
      </c>
      <c r="F229" s="105"/>
      <c r="G229" s="96">
        <v>0</v>
      </c>
      <c r="H229" s="74">
        <v>0</v>
      </c>
      <c r="I229" s="74">
        <v>0</v>
      </c>
      <c r="J229" s="74">
        <v>0</v>
      </c>
      <c r="K229" s="74">
        <v>0</v>
      </c>
      <c r="L229" s="74">
        <v>0</v>
      </c>
      <c r="M229" s="74">
        <v>0</v>
      </c>
      <c r="N229" s="74">
        <v>0</v>
      </c>
      <c r="O229" s="74">
        <v>0</v>
      </c>
      <c r="P229" s="74">
        <v>0</v>
      </c>
      <c r="Q229" s="74">
        <v>0</v>
      </c>
      <c r="R229" s="74">
        <v>0</v>
      </c>
      <c r="S229" s="74">
        <v>0</v>
      </c>
      <c r="T229" s="74">
        <v>0</v>
      </c>
      <c r="U229" s="74">
        <v>0</v>
      </c>
      <c r="V229" s="74">
        <v>0</v>
      </c>
      <c r="W229" s="74">
        <v>0</v>
      </c>
      <c r="X229" s="74">
        <v>0</v>
      </c>
      <c r="Y229" s="74">
        <v>0</v>
      </c>
      <c r="Z229" s="74">
        <v>0</v>
      </c>
      <c r="AA229" s="74">
        <v>0</v>
      </c>
      <c r="AB229" s="74">
        <v>0</v>
      </c>
      <c r="AC229" s="74">
        <v>0</v>
      </c>
      <c r="AD229" s="74">
        <v>0</v>
      </c>
      <c r="AE229" s="74">
        <v>0</v>
      </c>
      <c r="AF229" s="74">
        <v>0</v>
      </c>
      <c r="AG229" s="74">
        <v>0</v>
      </c>
      <c r="AH229" s="74">
        <v>0</v>
      </c>
      <c r="AI229" s="74">
        <v>0</v>
      </c>
      <c r="AJ229" s="74">
        <v>0</v>
      </c>
      <c r="AK229" s="74">
        <v>0</v>
      </c>
      <c r="AL229" s="74">
        <v>0</v>
      </c>
      <c r="AM229" s="74">
        <v>0</v>
      </c>
      <c r="AN229" s="74">
        <v>0</v>
      </c>
      <c r="AO229" s="74">
        <v>0</v>
      </c>
      <c r="AP229" s="74">
        <v>0</v>
      </c>
      <c r="AQ229" s="74">
        <v>0</v>
      </c>
      <c r="AR229" s="74">
        <v>0</v>
      </c>
      <c r="AS229" s="74">
        <v>0</v>
      </c>
      <c r="AT229" s="192">
        <f t="shared" si="69"/>
        <v>0</v>
      </c>
    </row>
    <row r="230" spans="2:46" ht="0.2" customHeight="1" x14ac:dyDescent="0.2">
      <c r="B230" s="106" t="s">
        <v>440</v>
      </c>
      <c r="C230" s="72" t="s">
        <v>441</v>
      </c>
      <c r="D230" s="73">
        <v>0</v>
      </c>
      <c r="E230" s="73">
        <f t="shared" si="72"/>
        <v>0</v>
      </c>
      <c r="F230" s="105"/>
      <c r="G230" s="96">
        <v>0</v>
      </c>
      <c r="H230" s="74">
        <v>0</v>
      </c>
      <c r="I230" s="74">
        <v>0</v>
      </c>
      <c r="J230" s="74">
        <v>0</v>
      </c>
      <c r="K230" s="74">
        <v>0</v>
      </c>
      <c r="L230" s="74">
        <v>0</v>
      </c>
      <c r="M230" s="74">
        <v>0</v>
      </c>
      <c r="N230" s="74">
        <v>0</v>
      </c>
      <c r="O230" s="74">
        <v>0</v>
      </c>
      <c r="P230" s="74">
        <v>0</v>
      </c>
      <c r="Q230" s="74">
        <v>0</v>
      </c>
      <c r="R230" s="74">
        <v>0</v>
      </c>
      <c r="S230" s="74">
        <v>0</v>
      </c>
      <c r="T230" s="74">
        <v>0</v>
      </c>
      <c r="U230" s="74">
        <v>0</v>
      </c>
      <c r="V230" s="74">
        <v>0</v>
      </c>
      <c r="W230" s="74">
        <v>0</v>
      </c>
      <c r="X230" s="74">
        <v>0</v>
      </c>
      <c r="Y230" s="74">
        <v>0</v>
      </c>
      <c r="Z230" s="74">
        <v>0</v>
      </c>
      <c r="AA230" s="74">
        <v>0</v>
      </c>
      <c r="AB230" s="74">
        <v>0</v>
      </c>
      <c r="AC230" s="74">
        <v>0</v>
      </c>
      <c r="AD230" s="74">
        <v>0</v>
      </c>
      <c r="AE230" s="74">
        <v>0</v>
      </c>
      <c r="AF230" s="74">
        <v>0</v>
      </c>
      <c r="AG230" s="74">
        <v>0</v>
      </c>
      <c r="AH230" s="74">
        <v>0</v>
      </c>
      <c r="AI230" s="74">
        <v>0</v>
      </c>
      <c r="AJ230" s="74">
        <v>0</v>
      </c>
      <c r="AK230" s="74">
        <v>0</v>
      </c>
      <c r="AL230" s="74">
        <v>0</v>
      </c>
      <c r="AM230" s="74">
        <v>0</v>
      </c>
      <c r="AN230" s="74">
        <v>0</v>
      </c>
      <c r="AO230" s="74">
        <v>0</v>
      </c>
      <c r="AP230" s="74">
        <v>0</v>
      </c>
      <c r="AQ230" s="74">
        <v>0</v>
      </c>
      <c r="AR230" s="74">
        <v>0</v>
      </c>
      <c r="AS230" s="74">
        <v>0</v>
      </c>
      <c r="AT230" s="192">
        <f t="shared" si="69"/>
        <v>0</v>
      </c>
    </row>
    <row r="231" spans="2:46" ht="0.2" customHeight="1" x14ac:dyDescent="0.2">
      <c r="B231" s="106" t="s">
        <v>442</v>
      </c>
      <c r="C231" s="72" t="s">
        <v>443</v>
      </c>
      <c r="D231" s="73">
        <v>0</v>
      </c>
      <c r="E231" s="73">
        <f t="shared" si="72"/>
        <v>0</v>
      </c>
      <c r="F231" s="105"/>
      <c r="G231" s="96">
        <v>0</v>
      </c>
      <c r="H231" s="74">
        <v>0</v>
      </c>
      <c r="I231" s="74">
        <v>0</v>
      </c>
      <c r="J231" s="74">
        <v>0</v>
      </c>
      <c r="K231" s="74">
        <v>0</v>
      </c>
      <c r="L231" s="74">
        <v>0</v>
      </c>
      <c r="M231" s="74">
        <v>0</v>
      </c>
      <c r="N231" s="74">
        <v>0</v>
      </c>
      <c r="O231" s="74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0</v>
      </c>
      <c r="V231" s="74">
        <v>0</v>
      </c>
      <c r="W231" s="74">
        <v>0</v>
      </c>
      <c r="X231" s="74">
        <v>0</v>
      </c>
      <c r="Y231" s="74">
        <v>0</v>
      </c>
      <c r="Z231" s="74">
        <v>0</v>
      </c>
      <c r="AA231" s="74">
        <v>0</v>
      </c>
      <c r="AB231" s="74">
        <v>0</v>
      </c>
      <c r="AC231" s="74">
        <v>0</v>
      </c>
      <c r="AD231" s="74">
        <v>0</v>
      </c>
      <c r="AE231" s="74">
        <v>0</v>
      </c>
      <c r="AF231" s="74">
        <v>0</v>
      </c>
      <c r="AG231" s="74">
        <v>0</v>
      </c>
      <c r="AH231" s="74">
        <v>0</v>
      </c>
      <c r="AI231" s="74">
        <v>0</v>
      </c>
      <c r="AJ231" s="74">
        <v>0</v>
      </c>
      <c r="AK231" s="74">
        <v>0</v>
      </c>
      <c r="AL231" s="74">
        <v>0</v>
      </c>
      <c r="AM231" s="74">
        <v>0</v>
      </c>
      <c r="AN231" s="74">
        <v>0</v>
      </c>
      <c r="AO231" s="74">
        <v>0</v>
      </c>
      <c r="AP231" s="74">
        <v>0</v>
      </c>
      <c r="AQ231" s="74">
        <v>0</v>
      </c>
      <c r="AR231" s="74">
        <v>0</v>
      </c>
      <c r="AS231" s="74">
        <v>0</v>
      </c>
      <c r="AT231" s="192">
        <f t="shared" si="69"/>
        <v>0</v>
      </c>
    </row>
    <row r="232" spans="2:46" ht="0.2" customHeight="1" x14ac:dyDescent="0.2">
      <c r="B232" s="106" t="s">
        <v>444</v>
      </c>
      <c r="C232" s="72" t="s">
        <v>445</v>
      </c>
      <c r="D232" s="73">
        <v>0</v>
      </c>
      <c r="E232" s="73">
        <f t="shared" si="72"/>
        <v>0</v>
      </c>
      <c r="F232" s="105"/>
      <c r="G232" s="96">
        <v>0</v>
      </c>
      <c r="H232" s="74">
        <v>0</v>
      </c>
      <c r="I232" s="74">
        <v>0</v>
      </c>
      <c r="J232" s="74">
        <v>0</v>
      </c>
      <c r="K232" s="74">
        <v>0</v>
      </c>
      <c r="L232" s="74">
        <v>0</v>
      </c>
      <c r="M232" s="74">
        <v>0</v>
      </c>
      <c r="N232" s="74">
        <v>0</v>
      </c>
      <c r="O232" s="74">
        <v>0</v>
      </c>
      <c r="P232" s="74">
        <v>0</v>
      </c>
      <c r="Q232" s="74">
        <v>0</v>
      </c>
      <c r="R232" s="74">
        <v>0</v>
      </c>
      <c r="S232" s="74">
        <v>0</v>
      </c>
      <c r="T232" s="74">
        <v>0</v>
      </c>
      <c r="U232" s="74">
        <v>0</v>
      </c>
      <c r="V232" s="74">
        <v>0</v>
      </c>
      <c r="W232" s="74">
        <v>0</v>
      </c>
      <c r="X232" s="74">
        <v>0</v>
      </c>
      <c r="Y232" s="74">
        <v>0</v>
      </c>
      <c r="Z232" s="74">
        <v>0</v>
      </c>
      <c r="AA232" s="74">
        <v>0</v>
      </c>
      <c r="AB232" s="74">
        <v>0</v>
      </c>
      <c r="AC232" s="74">
        <v>0</v>
      </c>
      <c r="AD232" s="74">
        <v>0</v>
      </c>
      <c r="AE232" s="74">
        <v>0</v>
      </c>
      <c r="AF232" s="74">
        <v>0</v>
      </c>
      <c r="AG232" s="74">
        <v>0</v>
      </c>
      <c r="AH232" s="74">
        <v>0</v>
      </c>
      <c r="AI232" s="74">
        <v>0</v>
      </c>
      <c r="AJ232" s="74">
        <v>0</v>
      </c>
      <c r="AK232" s="74">
        <v>0</v>
      </c>
      <c r="AL232" s="74">
        <v>0</v>
      </c>
      <c r="AM232" s="74">
        <v>0</v>
      </c>
      <c r="AN232" s="74">
        <v>0</v>
      </c>
      <c r="AO232" s="74">
        <v>0</v>
      </c>
      <c r="AP232" s="74">
        <v>0</v>
      </c>
      <c r="AQ232" s="74">
        <v>0</v>
      </c>
      <c r="AR232" s="74">
        <v>0</v>
      </c>
      <c r="AS232" s="74">
        <v>0</v>
      </c>
      <c r="AT232" s="192">
        <f t="shared" si="69"/>
        <v>0</v>
      </c>
    </row>
    <row r="233" spans="2:46" ht="0.2" customHeight="1" x14ac:dyDescent="0.2">
      <c r="B233" s="106" t="s">
        <v>446</v>
      </c>
      <c r="C233" s="72" t="s">
        <v>447</v>
      </c>
      <c r="D233" s="73">
        <v>0</v>
      </c>
      <c r="E233" s="73">
        <f t="shared" si="72"/>
        <v>0</v>
      </c>
      <c r="F233" s="105"/>
      <c r="G233" s="96">
        <v>0</v>
      </c>
      <c r="H233" s="74">
        <v>0</v>
      </c>
      <c r="I233" s="74">
        <v>0</v>
      </c>
      <c r="J233" s="74">
        <v>0</v>
      </c>
      <c r="K233" s="74">
        <v>0</v>
      </c>
      <c r="L233" s="74">
        <v>0</v>
      </c>
      <c r="M233" s="74">
        <v>0</v>
      </c>
      <c r="N233" s="74">
        <v>0</v>
      </c>
      <c r="O233" s="74">
        <v>0</v>
      </c>
      <c r="P233" s="74">
        <v>0</v>
      </c>
      <c r="Q233" s="74">
        <v>0</v>
      </c>
      <c r="R233" s="74">
        <v>0</v>
      </c>
      <c r="S233" s="74">
        <v>0</v>
      </c>
      <c r="T233" s="74">
        <v>0</v>
      </c>
      <c r="U233" s="74">
        <v>0</v>
      </c>
      <c r="V233" s="74">
        <v>0</v>
      </c>
      <c r="W233" s="74">
        <v>0</v>
      </c>
      <c r="X233" s="74">
        <v>0</v>
      </c>
      <c r="Y233" s="74">
        <v>0</v>
      </c>
      <c r="Z233" s="74">
        <v>0</v>
      </c>
      <c r="AA233" s="74">
        <v>0</v>
      </c>
      <c r="AB233" s="74">
        <v>0</v>
      </c>
      <c r="AC233" s="74">
        <v>0</v>
      </c>
      <c r="AD233" s="74">
        <v>0</v>
      </c>
      <c r="AE233" s="74">
        <v>0</v>
      </c>
      <c r="AF233" s="74">
        <v>0</v>
      </c>
      <c r="AG233" s="74">
        <v>0</v>
      </c>
      <c r="AH233" s="74">
        <v>0</v>
      </c>
      <c r="AI233" s="74">
        <v>0</v>
      </c>
      <c r="AJ233" s="74">
        <v>0</v>
      </c>
      <c r="AK233" s="74">
        <v>0</v>
      </c>
      <c r="AL233" s="74">
        <v>0</v>
      </c>
      <c r="AM233" s="74">
        <v>0</v>
      </c>
      <c r="AN233" s="74">
        <v>0</v>
      </c>
      <c r="AO233" s="74">
        <v>0</v>
      </c>
      <c r="AP233" s="74">
        <v>0</v>
      </c>
      <c r="AQ233" s="74">
        <v>0</v>
      </c>
      <c r="AR233" s="74">
        <v>0</v>
      </c>
      <c r="AS233" s="74">
        <v>0</v>
      </c>
      <c r="AT233" s="192">
        <f t="shared" si="69"/>
        <v>0</v>
      </c>
    </row>
    <row r="234" spans="2:46" ht="0.2" customHeight="1" x14ac:dyDescent="0.2">
      <c r="B234" s="106" t="s">
        <v>448</v>
      </c>
      <c r="C234" s="72" t="s">
        <v>449</v>
      </c>
      <c r="D234" s="73">
        <v>0</v>
      </c>
      <c r="E234" s="73">
        <f t="shared" si="72"/>
        <v>0</v>
      </c>
      <c r="F234" s="105"/>
      <c r="G234" s="96">
        <v>0</v>
      </c>
      <c r="H234" s="74">
        <v>0</v>
      </c>
      <c r="I234" s="74">
        <v>0</v>
      </c>
      <c r="J234" s="74">
        <v>0</v>
      </c>
      <c r="K234" s="74">
        <v>0</v>
      </c>
      <c r="L234" s="74">
        <v>0</v>
      </c>
      <c r="M234" s="74">
        <v>0</v>
      </c>
      <c r="N234" s="74">
        <v>0</v>
      </c>
      <c r="O234" s="74">
        <v>0</v>
      </c>
      <c r="P234" s="74">
        <v>0</v>
      </c>
      <c r="Q234" s="74">
        <v>0</v>
      </c>
      <c r="R234" s="74">
        <v>0</v>
      </c>
      <c r="S234" s="74">
        <v>0</v>
      </c>
      <c r="T234" s="74">
        <v>0</v>
      </c>
      <c r="U234" s="74">
        <v>0</v>
      </c>
      <c r="V234" s="74">
        <v>0</v>
      </c>
      <c r="W234" s="74">
        <v>0</v>
      </c>
      <c r="X234" s="74">
        <v>0</v>
      </c>
      <c r="Y234" s="74">
        <v>0</v>
      </c>
      <c r="Z234" s="74">
        <v>0</v>
      </c>
      <c r="AA234" s="74">
        <v>0</v>
      </c>
      <c r="AB234" s="74">
        <v>0</v>
      </c>
      <c r="AC234" s="74">
        <v>0</v>
      </c>
      <c r="AD234" s="74">
        <v>0</v>
      </c>
      <c r="AE234" s="74">
        <v>0</v>
      </c>
      <c r="AF234" s="74">
        <v>0</v>
      </c>
      <c r="AG234" s="74">
        <v>0</v>
      </c>
      <c r="AH234" s="74">
        <v>0</v>
      </c>
      <c r="AI234" s="74">
        <v>0</v>
      </c>
      <c r="AJ234" s="74">
        <v>0</v>
      </c>
      <c r="AK234" s="74">
        <v>0</v>
      </c>
      <c r="AL234" s="74">
        <v>0</v>
      </c>
      <c r="AM234" s="74">
        <v>0</v>
      </c>
      <c r="AN234" s="74">
        <v>0</v>
      </c>
      <c r="AO234" s="74">
        <v>0</v>
      </c>
      <c r="AP234" s="74">
        <v>0</v>
      </c>
      <c r="AQ234" s="74">
        <v>0</v>
      </c>
      <c r="AR234" s="74">
        <v>0</v>
      </c>
      <c r="AS234" s="74">
        <v>0</v>
      </c>
      <c r="AT234" s="192">
        <f t="shared" si="69"/>
        <v>0</v>
      </c>
    </row>
    <row r="235" spans="2:46" ht="0.2" customHeight="1" x14ac:dyDescent="0.2">
      <c r="B235" s="106" t="s">
        <v>450</v>
      </c>
      <c r="C235" s="72" t="s">
        <v>451</v>
      </c>
      <c r="D235" s="73">
        <v>0</v>
      </c>
      <c r="E235" s="73">
        <f t="shared" si="72"/>
        <v>0</v>
      </c>
      <c r="F235" s="105"/>
      <c r="G235" s="96">
        <v>0</v>
      </c>
      <c r="H235" s="74">
        <v>0</v>
      </c>
      <c r="I235" s="74">
        <v>0</v>
      </c>
      <c r="J235" s="74">
        <v>0</v>
      </c>
      <c r="K235" s="74">
        <v>0</v>
      </c>
      <c r="L235" s="74">
        <v>0</v>
      </c>
      <c r="M235" s="74">
        <v>0</v>
      </c>
      <c r="N235" s="74">
        <v>0</v>
      </c>
      <c r="O235" s="74">
        <v>0</v>
      </c>
      <c r="P235" s="74">
        <v>0</v>
      </c>
      <c r="Q235" s="74">
        <v>0</v>
      </c>
      <c r="R235" s="74">
        <v>0</v>
      </c>
      <c r="S235" s="74">
        <v>0</v>
      </c>
      <c r="T235" s="74">
        <v>0</v>
      </c>
      <c r="U235" s="74">
        <v>0</v>
      </c>
      <c r="V235" s="74">
        <v>0</v>
      </c>
      <c r="W235" s="74">
        <v>0</v>
      </c>
      <c r="X235" s="74">
        <v>0</v>
      </c>
      <c r="Y235" s="74">
        <v>0</v>
      </c>
      <c r="Z235" s="74">
        <v>0</v>
      </c>
      <c r="AA235" s="74">
        <v>0</v>
      </c>
      <c r="AB235" s="74">
        <v>0</v>
      </c>
      <c r="AC235" s="74">
        <v>0</v>
      </c>
      <c r="AD235" s="74">
        <v>0</v>
      </c>
      <c r="AE235" s="74">
        <v>0</v>
      </c>
      <c r="AF235" s="74">
        <v>0</v>
      </c>
      <c r="AG235" s="74">
        <v>0</v>
      </c>
      <c r="AH235" s="74">
        <v>0</v>
      </c>
      <c r="AI235" s="74">
        <v>0</v>
      </c>
      <c r="AJ235" s="74">
        <v>0</v>
      </c>
      <c r="AK235" s="74">
        <v>0</v>
      </c>
      <c r="AL235" s="74">
        <v>0</v>
      </c>
      <c r="AM235" s="74">
        <v>0</v>
      </c>
      <c r="AN235" s="74">
        <v>0</v>
      </c>
      <c r="AO235" s="74">
        <v>0</v>
      </c>
      <c r="AP235" s="74">
        <v>0</v>
      </c>
      <c r="AQ235" s="74">
        <v>0</v>
      </c>
      <c r="AR235" s="74">
        <v>0</v>
      </c>
      <c r="AS235" s="74">
        <v>0</v>
      </c>
      <c r="AT235" s="192">
        <f t="shared" si="69"/>
        <v>0</v>
      </c>
    </row>
    <row r="236" spans="2:46" ht="0.2" customHeight="1" x14ac:dyDescent="0.2">
      <c r="B236" s="106" t="s">
        <v>452</v>
      </c>
      <c r="C236" s="72" t="s">
        <v>453</v>
      </c>
      <c r="D236" s="73">
        <v>0</v>
      </c>
      <c r="E236" s="73">
        <f t="shared" si="72"/>
        <v>0</v>
      </c>
      <c r="F236" s="105"/>
      <c r="G236" s="96">
        <v>0</v>
      </c>
      <c r="H236" s="74">
        <v>0</v>
      </c>
      <c r="I236" s="74">
        <v>0</v>
      </c>
      <c r="J236" s="74">
        <v>0</v>
      </c>
      <c r="K236" s="74">
        <v>0</v>
      </c>
      <c r="L236" s="74">
        <v>0</v>
      </c>
      <c r="M236" s="74">
        <v>0</v>
      </c>
      <c r="N236" s="74">
        <v>0</v>
      </c>
      <c r="O236" s="74">
        <v>0</v>
      </c>
      <c r="P236" s="74">
        <v>0</v>
      </c>
      <c r="Q236" s="74">
        <v>0</v>
      </c>
      <c r="R236" s="74">
        <v>0</v>
      </c>
      <c r="S236" s="74">
        <v>0</v>
      </c>
      <c r="T236" s="74">
        <v>0</v>
      </c>
      <c r="U236" s="74">
        <v>0</v>
      </c>
      <c r="V236" s="74">
        <v>0</v>
      </c>
      <c r="W236" s="74">
        <v>0</v>
      </c>
      <c r="X236" s="74">
        <v>0</v>
      </c>
      <c r="Y236" s="74">
        <v>0</v>
      </c>
      <c r="Z236" s="74">
        <v>0</v>
      </c>
      <c r="AA236" s="74">
        <v>0</v>
      </c>
      <c r="AB236" s="74">
        <v>0</v>
      </c>
      <c r="AC236" s="74">
        <v>0</v>
      </c>
      <c r="AD236" s="74">
        <v>0</v>
      </c>
      <c r="AE236" s="74">
        <v>0</v>
      </c>
      <c r="AF236" s="74">
        <v>0</v>
      </c>
      <c r="AG236" s="74">
        <v>0</v>
      </c>
      <c r="AH236" s="74">
        <v>0</v>
      </c>
      <c r="AI236" s="74">
        <v>0</v>
      </c>
      <c r="AJ236" s="74">
        <v>0</v>
      </c>
      <c r="AK236" s="74">
        <v>0</v>
      </c>
      <c r="AL236" s="74">
        <v>0</v>
      </c>
      <c r="AM236" s="74">
        <v>0</v>
      </c>
      <c r="AN236" s="74">
        <v>0</v>
      </c>
      <c r="AO236" s="74">
        <v>0</v>
      </c>
      <c r="AP236" s="74">
        <v>0</v>
      </c>
      <c r="AQ236" s="74">
        <v>0</v>
      </c>
      <c r="AR236" s="74">
        <v>0</v>
      </c>
      <c r="AS236" s="74">
        <v>0</v>
      </c>
      <c r="AT236" s="192">
        <f t="shared" si="69"/>
        <v>0</v>
      </c>
    </row>
    <row r="237" spans="2:46" ht="0.2" customHeight="1" x14ac:dyDescent="0.2">
      <c r="B237" s="106" t="s">
        <v>454</v>
      </c>
      <c r="C237" s="72" t="s">
        <v>455</v>
      </c>
      <c r="D237" s="73">
        <v>0</v>
      </c>
      <c r="E237" s="73">
        <f t="shared" si="72"/>
        <v>0</v>
      </c>
      <c r="F237" s="105"/>
      <c r="G237" s="96">
        <v>0</v>
      </c>
      <c r="H237" s="74">
        <v>0</v>
      </c>
      <c r="I237" s="74">
        <v>0</v>
      </c>
      <c r="J237" s="74">
        <v>0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v>0</v>
      </c>
      <c r="V237" s="74">
        <v>0</v>
      </c>
      <c r="W237" s="74">
        <v>0</v>
      </c>
      <c r="X237" s="74">
        <v>0</v>
      </c>
      <c r="Y237" s="74">
        <v>0</v>
      </c>
      <c r="Z237" s="74">
        <v>0</v>
      </c>
      <c r="AA237" s="74">
        <v>0</v>
      </c>
      <c r="AB237" s="74">
        <v>0</v>
      </c>
      <c r="AC237" s="74">
        <v>0</v>
      </c>
      <c r="AD237" s="74">
        <v>0</v>
      </c>
      <c r="AE237" s="74">
        <v>0</v>
      </c>
      <c r="AF237" s="74">
        <v>0</v>
      </c>
      <c r="AG237" s="74">
        <v>0</v>
      </c>
      <c r="AH237" s="74">
        <v>0</v>
      </c>
      <c r="AI237" s="74">
        <v>0</v>
      </c>
      <c r="AJ237" s="74">
        <v>0</v>
      </c>
      <c r="AK237" s="74">
        <v>0</v>
      </c>
      <c r="AL237" s="74">
        <v>0</v>
      </c>
      <c r="AM237" s="74">
        <v>0</v>
      </c>
      <c r="AN237" s="74">
        <v>0</v>
      </c>
      <c r="AO237" s="74">
        <v>0</v>
      </c>
      <c r="AP237" s="74">
        <v>0</v>
      </c>
      <c r="AQ237" s="74">
        <v>0</v>
      </c>
      <c r="AR237" s="74">
        <v>0</v>
      </c>
      <c r="AS237" s="74">
        <v>0</v>
      </c>
      <c r="AT237" s="192">
        <f t="shared" si="69"/>
        <v>0</v>
      </c>
    </row>
    <row r="238" spans="2:46" ht="0.2" customHeight="1" x14ac:dyDescent="0.2">
      <c r="B238" s="106" t="s">
        <v>456</v>
      </c>
      <c r="C238" s="72" t="s">
        <v>457</v>
      </c>
      <c r="D238" s="73">
        <v>0</v>
      </c>
      <c r="E238" s="73">
        <f t="shared" si="72"/>
        <v>0</v>
      </c>
      <c r="F238" s="105"/>
      <c r="G238" s="96">
        <v>0</v>
      </c>
      <c r="H238" s="74">
        <v>0</v>
      </c>
      <c r="I238" s="74">
        <v>0</v>
      </c>
      <c r="J238" s="74">
        <v>0</v>
      </c>
      <c r="K238" s="74">
        <v>0</v>
      </c>
      <c r="L238" s="74">
        <v>0</v>
      </c>
      <c r="M238" s="74">
        <v>0</v>
      </c>
      <c r="N238" s="74">
        <v>0</v>
      </c>
      <c r="O238" s="74">
        <v>0</v>
      </c>
      <c r="P238" s="74">
        <v>0</v>
      </c>
      <c r="Q238" s="74">
        <v>0</v>
      </c>
      <c r="R238" s="74">
        <v>0</v>
      </c>
      <c r="S238" s="74">
        <v>0</v>
      </c>
      <c r="T238" s="74">
        <v>0</v>
      </c>
      <c r="U238" s="74">
        <v>0</v>
      </c>
      <c r="V238" s="74">
        <v>0</v>
      </c>
      <c r="W238" s="74">
        <v>0</v>
      </c>
      <c r="X238" s="74">
        <v>0</v>
      </c>
      <c r="Y238" s="74">
        <v>0</v>
      </c>
      <c r="Z238" s="74">
        <v>0</v>
      </c>
      <c r="AA238" s="74">
        <v>0</v>
      </c>
      <c r="AB238" s="74">
        <v>0</v>
      </c>
      <c r="AC238" s="74">
        <v>0</v>
      </c>
      <c r="AD238" s="74">
        <v>0</v>
      </c>
      <c r="AE238" s="74">
        <v>0</v>
      </c>
      <c r="AF238" s="74">
        <v>0</v>
      </c>
      <c r="AG238" s="74">
        <v>0</v>
      </c>
      <c r="AH238" s="74">
        <v>0</v>
      </c>
      <c r="AI238" s="74">
        <v>0</v>
      </c>
      <c r="AJ238" s="74">
        <v>0</v>
      </c>
      <c r="AK238" s="74">
        <v>0</v>
      </c>
      <c r="AL238" s="74">
        <v>0</v>
      </c>
      <c r="AM238" s="74">
        <v>0</v>
      </c>
      <c r="AN238" s="74">
        <v>0</v>
      </c>
      <c r="AO238" s="74">
        <v>0</v>
      </c>
      <c r="AP238" s="74">
        <v>0</v>
      </c>
      <c r="AQ238" s="74">
        <v>0</v>
      </c>
      <c r="AR238" s="74">
        <v>0</v>
      </c>
      <c r="AS238" s="74">
        <v>0</v>
      </c>
      <c r="AT238" s="192">
        <f t="shared" si="69"/>
        <v>0</v>
      </c>
    </row>
    <row r="239" spans="2:46" ht="15.95" customHeight="1" x14ac:dyDescent="0.2">
      <c r="B239" s="107" t="s">
        <v>458</v>
      </c>
      <c r="C239" s="75" t="s">
        <v>459</v>
      </c>
      <c r="D239" s="76">
        <v>0</v>
      </c>
      <c r="E239" s="76">
        <f>SUM(E240:E249)</f>
        <v>1216900</v>
      </c>
      <c r="F239" s="105"/>
      <c r="G239" s="97">
        <f>SUM(G240:G249)</f>
        <v>0</v>
      </c>
      <c r="H239" s="77">
        <f t="shared" ref="H239:AH239" si="81">SUM(H240:H249)</f>
        <v>0</v>
      </c>
      <c r="I239" s="77">
        <f t="shared" si="81"/>
        <v>0</v>
      </c>
      <c r="J239" s="77">
        <f t="shared" si="81"/>
        <v>0</v>
      </c>
      <c r="K239" s="77">
        <f t="shared" si="81"/>
        <v>0</v>
      </c>
      <c r="L239" s="77">
        <f t="shared" si="81"/>
        <v>0</v>
      </c>
      <c r="M239" s="77">
        <f t="shared" si="81"/>
        <v>0</v>
      </c>
      <c r="N239" s="77">
        <f t="shared" si="81"/>
        <v>0</v>
      </c>
      <c r="O239" s="77">
        <f t="shared" si="81"/>
        <v>0</v>
      </c>
      <c r="P239" s="77">
        <f t="shared" si="81"/>
        <v>0</v>
      </c>
      <c r="Q239" s="77">
        <f t="shared" si="81"/>
        <v>0</v>
      </c>
      <c r="R239" s="77">
        <f t="shared" si="81"/>
        <v>0</v>
      </c>
      <c r="S239" s="77">
        <f t="shared" si="81"/>
        <v>0</v>
      </c>
      <c r="T239" s="77">
        <f t="shared" si="81"/>
        <v>0</v>
      </c>
      <c r="U239" s="77">
        <f t="shared" si="81"/>
        <v>0</v>
      </c>
      <c r="V239" s="77">
        <f t="shared" si="81"/>
        <v>0</v>
      </c>
      <c r="W239" s="77">
        <f t="shared" si="81"/>
        <v>0</v>
      </c>
      <c r="X239" s="77">
        <f t="shared" si="81"/>
        <v>0</v>
      </c>
      <c r="Y239" s="77">
        <f t="shared" si="81"/>
        <v>0</v>
      </c>
      <c r="Z239" s="77">
        <f t="shared" si="81"/>
        <v>0</v>
      </c>
      <c r="AA239" s="77">
        <f t="shared" si="81"/>
        <v>0</v>
      </c>
      <c r="AB239" s="77">
        <f t="shared" si="81"/>
        <v>0</v>
      </c>
      <c r="AC239" s="77">
        <f t="shared" si="81"/>
        <v>0</v>
      </c>
      <c r="AD239" s="77">
        <f t="shared" si="81"/>
        <v>0</v>
      </c>
      <c r="AE239" s="77">
        <f t="shared" si="81"/>
        <v>0</v>
      </c>
      <c r="AF239" s="77">
        <f t="shared" si="81"/>
        <v>0</v>
      </c>
      <c r="AG239" s="77">
        <f t="shared" si="81"/>
        <v>0</v>
      </c>
      <c r="AH239" s="77">
        <f t="shared" si="81"/>
        <v>0</v>
      </c>
      <c r="AI239" s="77">
        <f t="shared" ref="AI239:AS239" si="82">SUM(AI240:AI249)</f>
        <v>0</v>
      </c>
      <c r="AJ239" s="77">
        <f t="shared" si="82"/>
        <v>0</v>
      </c>
      <c r="AK239" s="77">
        <f t="shared" si="82"/>
        <v>0</v>
      </c>
      <c r="AL239" s="77">
        <f t="shared" si="82"/>
        <v>0</v>
      </c>
      <c r="AM239" s="77">
        <f t="shared" si="82"/>
        <v>0</v>
      </c>
      <c r="AN239" s="77">
        <f t="shared" si="82"/>
        <v>0</v>
      </c>
      <c r="AO239" s="77">
        <f t="shared" si="82"/>
        <v>0</v>
      </c>
      <c r="AP239" s="77">
        <f t="shared" si="82"/>
        <v>0</v>
      </c>
      <c r="AQ239" s="77">
        <f t="shared" si="82"/>
        <v>1216900</v>
      </c>
      <c r="AR239" s="77">
        <f t="shared" si="82"/>
        <v>0</v>
      </c>
      <c r="AS239" s="77">
        <f t="shared" si="82"/>
        <v>0</v>
      </c>
      <c r="AT239" s="192">
        <f t="shared" si="69"/>
        <v>1216900</v>
      </c>
    </row>
    <row r="240" spans="2:46" ht="0.2" customHeight="1" x14ac:dyDescent="0.2">
      <c r="B240" s="106" t="s">
        <v>460</v>
      </c>
      <c r="C240" s="72" t="s">
        <v>461</v>
      </c>
      <c r="D240" s="73">
        <v>0</v>
      </c>
      <c r="E240" s="73">
        <f t="shared" si="72"/>
        <v>0</v>
      </c>
      <c r="F240" s="105"/>
      <c r="G240" s="96">
        <v>0</v>
      </c>
      <c r="H240" s="74">
        <v>0</v>
      </c>
      <c r="I240" s="74">
        <v>0</v>
      </c>
      <c r="J240" s="74">
        <v>0</v>
      </c>
      <c r="K240" s="74">
        <v>0</v>
      </c>
      <c r="L240" s="74">
        <v>0</v>
      </c>
      <c r="M240" s="74">
        <v>0</v>
      </c>
      <c r="N240" s="74">
        <v>0</v>
      </c>
      <c r="O240" s="74">
        <v>0</v>
      </c>
      <c r="P240" s="74">
        <v>0</v>
      </c>
      <c r="Q240" s="74">
        <v>0</v>
      </c>
      <c r="R240" s="74">
        <v>0</v>
      </c>
      <c r="S240" s="74">
        <v>0</v>
      </c>
      <c r="T240" s="74">
        <v>0</v>
      </c>
      <c r="U240" s="74">
        <v>0</v>
      </c>
      <c r="V240" s="74">
        <v>0</v>
      </c>
      <c r="W240" s="74">
        <v>0</v>
      </c>
      <c r="X240" s="74">
        <v>0</v>
      </c>
      <c r="Y240" s="74">
        <v>0</v>
      </c>
      <c r="Z240" s="74">
        <v>0</v>
      </c>
      <c r="AA240" s="74">
        <v>0</v>
      </c>
      <c r="AB240" s="74">
        <v>0</v>
      </c>
      <c r="AC240" s="74">
        <v>0</v>
      </c>
      <c r="AD240" s="74">
        <v>0</v>
      </c>
      <c r="AE240" s="74">
        <v>0</v>
      </c>
      <c r="AF240" s="74">
        <v>0</v>
      </c>
      <c r="AG240" s="74">
        <v>0</v>
      </c>
      <c r="AH240" s="74">
        <v>0</v>
      </c>
      <c r="AI240" s="74">
        <v>0</v>
      </c>
      <c r="AJ240" s="74">
        <v>0</v>
      </c>
      <c r="AK240" s="74">
        <v>0</v>
      </c>
      <c r="AL240" s="74">
        <v>0</v>
      </c>
      <c r="AM240" s="74">
        <v>0</v>
      </c>
      <c r="AN240" s="74">
        <v>0</v>
      </c>
      <c r="AO240" s="74">
        <v>0</v>
      </c>
      <c r="AP240" s="74">
        <v>0</v>
      </c>
      <c r="AQ240" s="74">
        <v>0</v>
      </c>
      <c r="AR240" s="74">
        <v>0</v>
      </c>
      <c r="AS240" s="74">
        <v>0</v>
      </c>
      <c r="AT240" s="192">
        <f t="shared" si="69"/>
        <v>0</v>
      </c>
    </row>
    <row r="241" spans="2:46" ht="0.2" customHeight="1" x14ac:dyDescent="0.2">
      <c r="B241" s="106" t="s">
        <v>462</v>
      </c>
      <c r="C241" s="72" t="s">
        <v>463</v>
      </c>
      <c r="D241" s="73">
        <v>0</v>
      </c>
      <c r="E241" s="73">
        <f t="shared" si="72"/>
        <v>0</v>
      </c>
      <c r="F241" s="105"/>
      <c r="G241" s="96">
        <v>0</v>
      </c>
      <c r="H241" s="74">
        <v>0</v>
      </c>
      <c r="I241" s="74">
        <v>0</v>
      </c>
      <c r="J241" s="74">
        <v>0</v>
      </c>
      <c r="K241" s="74">
        <v>0</v>
      </c>
      <c r="L241" s="74">
        <v>0</v>
      </c>
      <c r="M241" s="74">
        <v>0</v>
      </c>
      <c r="N241" s="74">
        <v>0</v>
      </c>
      <c r="O241" s="74">
        <v>0</v>
      </c>
      <c r="P241" s="74">
        <v>0</v>
      </c>
      <c r="Q241" s="74">
        <v>0</v>
      </c>
      <c r="R241" s="74">
        <v>0</v>
      </c>
      <c r="S241" s="74">
        <v>0</v>
      </c>
      <c r="T241" s="74">
        <v>0</v>
      </c>
      <c r="U241" s="74">
        <v>0</v>
      </c>
      <c r="V241" s="74">
        <v>0</v>
      </c>
      <c r="W241" s="74">
        <v>0</v>
      </c>
      <c r="X241" s="74">
        <v>0</v>
      </c>
      <c r="Y241" s="74">
        <v>0</v>
      </c>
      <c r="Z241" s="74">
        <v>0</v>
      </c>
      <c r="AA241" s="74">
        <v>0</v>
      </c>
      <c r="AB241" s="74">
        <v>0</v>
      </c>
      <c r="AC241" s="74">
        <v>0</v>
      </c>
      <c r="AD241" s="74">
        <v>0</v>
      </c>
      <c r="AE241" s="74">
        <v>0</v>
      </c>
      <c r="AF241" s="74">
        <v>0</v>
      </c>
      <c r="AG241" s="74">
        <v>0</v>
      </c>
      <c r="AH241" s="74">
        <v>0</v>
      </c>
      <c r="AI241" s="74">
        <v>0</v>
      </c>
      <c r="AJ241" s="74">
        <v>0</v>
      </c>
      <c r="AK241" s="74">
        <v>0</v>
      </c>
      <c r="AL241" s="74">
        <v>0</v>
      </c>
      <c r="AM241" s="74">
        <v>0</v>
      </c>
      <c r="AN241" s="74">
        <v>0</v>
      </c>
      <c r="AO241" s="74">
        <v>0</v>
      </c>
      <c r="AP241" s="74">
        <v>0</v>
      </c>
      <c r="AQ241" s="74">
        <v>0</v>
      </c>
      <c r="AR241" s="74">
        <v>0</v>
      </c>
      <c r="AS241" s="74">
        <v>0</v>
      </c>
      <c r="AT241" s="192">
        <f t="shared" si="69"/>
        <v>0</v>
      </c>
    </row>
    <row r="242" spans="2:46" ht="15.95" customHeight="1" x14ac:dyDescent="0.2">
      <c r="B242" s="106" t="s">
        <v>464</v>
      </c>
      <c r="C242" s="72" t="s">
        <v>465</v>
      </c>
      <c r="D242" s="73">
        <v>0</v>
      </c>
      <c r="E242" s="73">
        <f t="shared" si="72"/>
        <v>1216900</v>
      </c>
      <c r="F242" s="105"/>
      <c r="G242" s="96">
        <v>0</v>
      </c>
      <c r="H242" s="74">
        <v>0</v>
      </c>
      <c r="I242" s="74">
        <v>0</v>
      </c>
      <c r="J242" s="74">
        <v>0</v>
      </c>
      <c r="K242" s="74">
        <v>0</v>
      </c>
      <c r="L242" s="74">
        <v>0</v>
      </c>
      <c r="M242" s="74">
        <v>0</v>
      </c>
      <c r="N242" s="74">
        <v>0</v>
      </c>
      <c r="O242" s="74">
        <v>0</v>
      </c>
      <c r="P242" s="74">
        <v>0</v>
      </c>
      <c r="Q242" s="74">
        <v>0</v>
      </c>
      <c r="R242" s="74">
        <v>0</v>
      </c>
      <c r="S242" s="74">
        <v>0</v>
      </c>
      <c r="T242" s="74">
        <v>0</v>
      </c>
      <c r="U242" s="74">
        <v>0</v>
      </c>
      <c r="V242" s="74">
        <v>0</v>
      </c>
      <c r="W242" s="74">
        <v>0</v>
      </c>
      <c r="X242" s="74">
        <v>0</v>
      </c>
      <c r="Y242" s="74">
        <v>0</v>
      </c>
      <c r="Z242" s="74">
        <v>0</v>
      </c>
      <c r="AA242" s="74">
        <v>0</v>
      </c>
      <c r="AB242" s="74">
        <v>0</v>
      </c>
      <c r="AC242" s="74">
        <v>0</v>
      </c>
      <c r="AD242" s="74">
        <v>0</v>
      </c>
      <c r="AE242" s="74">
        <v>0</v>
      </c>
      <c r="AF242" s="74">
        <v>0</v>
      </c>
      <c r="AG242" s="74">
        <v>0</v>
      </c>
      <c r="AH242" s="74">
        <v>0</v>
      </c>
      <c r="AI242" s="74">
        <v>0</v>
      </c>
      <c r="AJ242" s="74">
        <v>0</v>
      </c>
      <c r="AK242" s="74">
        <v>0</v>
      </c>
      <c r="AL242" s="74">
        <v>0</v>
      </c>
      <c r="AM242" s="74">
        <v>0</v>
      </c>
      <c r="AN242" s="74">
        <v>0</v>
      </c>
      <c r="AO242" s="74">
        <v>0</v>
      </c>
      <c r="AP242" s="74">
        <v>0</v>
      </c>
      <c r="AQ242" s="74">
        <v>1216900</v>
      </c>
      <c r="AR242" s="74">
        <v>0</v>
      </c>
      <c r="AS242" s="74">
        <v>0</v>
      </c>
      <c r="AT242" s="192">
        <f t="shared" si="69"/>
        <v>1216900</v>
      </c>
    </row>
    <row r="243" spans="2:46" ht="0.2" customHeight="1" x14ac:dyDescent="0.2">
      <c r="B243" s="106" t="s">
        <v>466</v>
      </c>
      <c r="C243" s="72" t="s">
        <v>467</v>
      </c>
      <c r="D243" s="73">
        <v>0</v>
      </c>
      <c r="E243" s="73">
        <f t="shared" si="72"/>
        <v>0</v>
      </c>
      <c r="F243" s="105"/>
      <c r="G243" s="96">
        <v>0</v>
      </c>
      <c r="H243" s="74">
        <v>0</v>
      </c>
      <c r="I243" s="74">
        <v>0</v>
      </c>
      <c r="J243" s="74">
        <v>0</v>
      </c>
      <c r="K243" s="74">
        <v>0</v>
      </c>
      <c r="L243" s="74">
        <v>0</v>
      </c>
      <c r="M243" s="74">
        <v>0</v>
      </c>
      <c r="N243" s="74">
        <v>0</v>
      </c>
      <c r="O243" s="74">
        <v>0</v>
      </c>
      <c r="P243" s="74">
        <v>0</v>
      </c>
      <c r="Q243" s="74">
        <v>0</v>
      </c>
      <c r="R243" s="74">
        <v>0</v>
      </c>
      <c r="S243" s="74">
        <v>0</v>
      </c>
      <c r="T243" s="74">
        <v>0</v>
      </c>
      <c r="U243" s="74">
        <v>0</v>
      </c>
      <c r="V243" s="74">
        <v>0</v>
      </c>
      <c r="W243" s="74">
        <v>0</v>
      </c>
      <c r="X243" s="74">
        <v>0</v>
      </c>
      <c r="Y243" s="74">
        <v>0</v>
      </c>
      <c r="Z243" s="74">
        <v>0</v>
      </c>
      <c r="AA243" s="74">
        <v>0</v>
      </c>
      <c r="AB243" s="74">
        <v>0</v>
      </c>
      <c r="AC243" s="74">
        <v>0</v>
      </c>
      <c r="AD243" s="74">
        <v>0</v>
      </c>
      <c r="AE243" s="74">
        <v>0</v>
      </c>
      <c r="AF243" s="74">
        <v>0</v>
      </c>
      <c r="AG243" s="74">
        <v>0</v>
      </c>
      <c r="AH243" s="74">
        <v>0</v>
      </c>
      <c r="AI243" s="74">
        <v>0</v>
      </c>
      <c r="AJ243" s="74">
        <v>0</v>
      </c>
      <c r="AK243" s="74">
        <v>0</v>
      </c>
      <c r="AL243" s="74">
        <v>0</v>
      </c>
      <c r="AM243" s="74">
        <v>0</v>
      </c>
      <c r="AN243" s="74">
        <v>0</v>
      </c>
      <c r="AO243" s="74">
        <v>0</v>
      </c>
      <c r="AP243" s="74">
        <v>0</v>
      </c>
      <c r="AQ243" s="74">
        <v>0</v>
      </c>
      <c r="AR243" s="74">
        <v>0</v>
      </c>
      <c r="AS243" s="74">
        <v>0</v>
      </c>
      <c r="AT243" s="192">
        <f t="shared" si="69"/>
        <v>0</v>
      </c>
    </row>
    <row r="244" spans="2:46" ht="0.2" customHeight="1" x14ac:dyDescent="0.2">
      <c r="B244" s="106" t="s">
        <v>468</v>
      </c>
      <c r="C244" s="72" t="s">
        <v>469</v>
      </c>
      <c r="D244" s="73">
        <v>0</v>
      </c>
      <c r="E244" s="73">
        <f t="shared" si="72"/>
        <v>0</v>
      </c>
      <c r="F244" s="105"/>
      <c r="G244" s="96">
        <v>0</v>
      </c>
      <c r="H244" s="74">
        <v>0</v>
      </c>
      <c r="I244" s="74">
        <v>0</v>
      </c>
      <c r="J244" s="74">
        <v>0</v>
      </c>
      <c r="K244" s="74">
        <v>0</v>
      </c>
      <c r="L244" s="74">
        <v>0</v>
      </c>
      <c r="M244" s="74">
        <v>0</v>
      </c>
      <c r="N244" s="74">
        <v>0</v>
      </c>
      <c r="O244" s="74">
        <v>0</v>
      </c>
      <c r="P244" s="74">
        <v>0</v>
      </c>
      <c r="Q244" s="74">
        <v>0</v>
      </c>
      <c r="R244" s="74">
        <v>0</v>
      </c>
      <c r="S244" s="74">
        <v>0</v>
      </c>
      <c r="T244" s="74">
        <v>0</v>
      </c>
      <c r="U244" s="74">
        <v>0</v>
      </c>
      <c r="V244" s="74">
        <v>0</v>
      </c>
      <c r="W244" s="74">
        <v>0</v>
      </c>
      <c r="X244" s="74">
        <v>0</v>
      </c>
      <c r="Y244" s="74">
        <v>0</v>
      </c>
      <c r="Z244" s="74">
        <v>0</v>
      </c>
      <c r="AA244" s="74">
        <v>0</v>
      </c>
      <c r="AB244" s="74">
        <v>0</v>
      </c>
      <c r="AC244" s="74">
        <v>0</v>
      </c>
      <c r="AD244" s="74">
        <v>0</v>
      </c>
      <c r="AE244" s="74">
        <v>0</v>
      </c>
      <c r="AF244" s="74">
        <v>0</v>
      </c>
      <c r="AG244" s="74">
        <v>0</v>
      </c>
      <c r="AH244" s="74">
        <v>0</v>
      </c>
      <c r="AI244" s="74">
        <v>0</v>
      </c>
      <c r="AJ244" s="74">
        <v>0</v>
      </c>
      <c r="AK244" s="74">
        <v>0</v>
      </c>
      <c r="AL244" s="74">
        <v>0</v>
      </c>
      <c r="AM244" s="74">
        <v>0</v>
      </c>
      <c r="AN244" s="74">
        <v>0</v>
      </c>
      <c r="AO244" s="74">
        <v>0</v>
      </c>
      <c r="AP244" s="74">
        <v>0</v>
      </c>
      <c r="AQ244" s="74">
        <v>0</v>
      </c>
      <c r="AR244" s="74">
        <v>0</v>
      </c>
      <c r="AS244" s="74">
        <v>0</v>
      </c>
      <c r="AT244" s="192">
        <f t="shared" si="69"/>
        <v>0</v>
      </c>
    </row>
    <row r="245" spans="2:46" ht="0.2" customHeight="1" x14ac:dyDescent="0.2">
      <c r="B245" s="106" t="s">
        <v>470</v>
      </c>
      <c r="C245" s="72" t="s">
        <v>471</v>
      </c>
      <c r="D245" s="73">
        <v>0</v>
      </c>
      <c r="E245" s="73">
        <f t="shared" si="72"/>
        <v>0</v>
      </c>
      <c r="F245" s="105"/>
      <c r="G245" s="96">
        <v>0</v>
      </c>
      <c r="H245" s="74">
        <v>0</v>
      </c>
      <c r="I245" s="74">
        <v>0</v>
      </c>
      <c r="J245" s="74">
        <v>0</v>
      </c>
      <c r="K245" s="74">
        <v>0</v>
      </c>
      <c r="L245" s="74">
        <v>0</v>
      </c>
      <c r="M245" s="74">
        <v>0</v>
      </c>
      <c r="N245" s="74">
        <v>0</v>
      </c>
      <c r="O245" s="74">
        <v>0</v>
      </c>
      <c r="P245" s="74">
        <v>0</v>
      </c>
      <c r="Q245" s="74">
        <v>0</v>
      </c>
      <c r="R245" s="74">
        <v>0</v>
      </c>
      <c r="S245" s="74">
        <v>0</v>
      </c>
      <c r="T245" s="74">
        <v>0</v>
      </c>
      <c r="U245" s="74">
        <v>0</v>
      </c>
      <c r="V245" s="74">
        <v>0</v>
      </c>
      <c r="W245" s="74">
        <v>0</v>
      </c>
      <c r="X245" s="74">
        <v>0</v>
      </c>
      <c r="Y245" s="74">
        <v>0</v>
      </c>
      <c r="Z245" s="74">
        <v>0</v>
      </c>
      <c r="AA245" s="74">
        <v>0</v>
      </c>
      <c r="AB245" s="74">
        <v>0</v>
      </c>
      <c r="AC245" s="74">
        <v>0</v>
      </c>
      <c r="AD245" s="74">
        <v>0</v>
      </c>
      <c r="AE245" s="74">
        <v>0</v>
      </c>
      <c r="AF245" s="74">
        <v>0</v>
      </c>
      <c r="AG245" s="74">
        <v>0</v>
      </c>
      <c r="AH245" s="74">
        <v>0</v>
      </c>
      <c r="AI245" s="74">
        <v>0</v>
      </c>
      <c r="AJ245" s="74">
        <v>0</v>
      </c>
      <c r="AK245" s="74">
        <v>0</v>
      </c>
      <c r="AL245" s="74">
        <v>0</v>
      </c>
      <c r="AM245" s="74">
        <v>0</v>
      </c>
      <c r="AN245" s="74">
        <v>0</v>
      </c>
      <c r="AO245" s="74">
        <v>0</v>
      </c>
      <c r="AP245" s="74">
        <v>0</v>
      </c>
      <c r="AQ245" s="74">
        <v>0</v>
      </c>
      <c r="AR245" s="74">
        <v>0</v>
      </c>
      <c r="AS245" s="74">
        <v>0</v>
      </c>
      <c r="AT245" s="192">
        <f t="shared" si="69"/>
        <v>0</v>
      </c>
    </row>
    <row r="246" spans="2:46" ht="0.2" customHeight="1" x14ac:dyDescent="0.2">
      <c r="B246" s="106" t="s">
        <v>472</v>
      </c>
      <c r="C246" s="72" t="s">
        <v>473</v>
      </c>
      <c r="D246" s="73">
        <v>0</v>
      </c>
      <c r="E246" s="73">
        <f t="shared" si="72"/>
        <v>0</v>
      </c>
      <c r="F246" s="105"/>
      <c r="G246" s="96">
        <v>0</v>
      </c>
      <c r="H246" s="74">
        <v>0</v>
      </c>
      <c r="I246" s="74">
        <v>0</v>
      </c>
      <c r="J246" s="74">
        <v>0</v>
      </c>
      <c r="K246" s="74">
        <v>0</v>
      </c>
      <c r="L246" s="74">
        <v>0</v>
      </c>
      <c r="M246" s="74">
        <v>0</v>
      </c>
      <c r="N246" s="74">
        <v>0</v>
      </c>
      <c r="O246" s="74">
        <v>0</v>
      </c>
      <c r="P246" s="74">
        <v>0</v>
      </c>
      <c r="Q246" s="74">
        <v>0</v>
      </c>
      <c r="R246" s="74">
        <v>0</v>
      </c>
      <c r="S246" s="74">
        <v>0</v>
      </c>
      <c r="T246" s="74">
        <v>0</v>
      </c>
      <c r="U246" s="74">
        <v>0</v>
      </c>
      <c r="V246" s="74">
        <v>0</v>
      </c>
      <c r="W246" s="74">
        <v>0</v>
      </c>
      <c r="X246" s="74">
        <v>0</v>
      </c>
      <c r="Y246" s="74">
        <v>0</v>
      </c>
      <c r="Z246" s="74">
        <v>0</v>
      </c>
      <c r="AA246" s="74">
        <v>0</v>
      </c>
      <c r="AB246" s="74">
        <v>0</v>
      </c>
      <c r="AC246" s="74">
        <v>0</v>
      </c>
      <c r="AD246" s="74">
        <v>0</v>
      </c>
      <c r="AE246" s="74">
        <v>0</v>
      </c>
      <c r="AF246" s="74">
        <v>0</v>
      </c>
      <c r="AG246" s="74">
        <v>0</v>
      </c>
      <c r="AH246" s="74">
        <v>0</v>
      </c>
      <c r="AI246" s="74">
        <v>0</v>
      </c>
      <c r="AJ246" s="74">
        <v>0</v>
      </c>
      <c r="AK246" s="74">
        <v>0</v>
      </c>
      <c r="AL246" s="74">
        <v>0</v>
      </c>
      <c r="AM246" s="74">
        <v>0</v>
      </c>
      <c r="AN246" s="74">
        <v>0</v>
      </c>
      <c r="AO246" s="74">
        <v>0</v>
      </c>
      <c r="AP246" s="74">
        <v>0</v>
      </c>
      <c r="AQ246" s="74">
        <v>0</v>
      </c>
      <c r="AR246" s="74">
        <v>0</v>
      </c>
      <c r="AS246" s="74">
        <v>0</v>
      </c>
      <c r="AT246" s="192">
        <f t="shared" si="69"/>
        <v>0</v>
      </c>
    </row>
    <row r="247" spans="2:46" ht="0.2" customHeight="1" x14ac:dyDescent="0.2">
      <c r="B247" s="106" t="s">
        <v>474</v>
      </c>
      <c r="C247" s="72" t="s">
        <v>475</v>
      </c>
      <c r="D247" s="73">
        <v>0</v>
      </c>
      <c r="E247" s="73">
        <f t="shared" si="72"/>
        <v>0</v>
      </c>
      <c r="F247" s="105"/>
      <c r="G247" s="96">
        <v>0</v>
      </c>
      <c r="H247" s="74">
        <v>0</v>
      </c>
      <c r="I247" s="74">
        <v>0</v>
      </c>
      <c r="J247" s="74">
        <v>0</v>
      </c>
      <c r="K247" s="74">
        <v>0</v>
      </c>
      <c r="L247" s="74">
        <v>0</v>
      </c>
      <c r="M247" s="74">
        <v>0</v>
      </c>
      <c r="N247" s="74">
        <v>0</v>
      </c>
      <c r="O247" s="74">
        <v>0</v>
      </c>
      <c r="P247" s="74">
        <v>0</v>
      </c>
      <c r="Q247" s="74">
        <v>0</v>
      </c>
      <c r="R247" s="74">
        <v>0</v>
      </c>
      <c r="S247" s="74">
        <v>0</v>
      </c>
      <c r="T247" s="74">
        <v>0</v>
      </c>
      <c r="U247" s="74">
        <v>0</v>
      </c>
      <c r="V247" s="74">
        <v>0</v>
      </c>
      <c r="W247" s="74">
        <v>0</v>
      </c>
      <c r="X247" s="74">
        <v>0</v>
      </c>
      <c r="Y247" s="74">
        <v>0</v>
      </c>
      <c r="Z247" s="74">
        <v>0</v>
      </c>
      <c r="AA247" s="74">
        <v>0</v>
      </c>
      <c r="AB247" s="74">
        <v>0</v>
      </c>
      <c r="AC247" s="74">
        <v>0</v>
      </c>
      <c r="AD247" s="74">
        <v>0</v>
      </c>
      <c r="AE247" s="74">
        <v>0</v>
      </c>
      <c r="AF247" s="74">
        <v>0</v>
      </c>
      <c r="AG247" s="74">
        <v>0</v>
      </c>
      <c r="AH247" s="74">
        <v>0</v>
      </c>
      <c r="AI247" s="74">
        <v>0</v>
      </c>
      <c r="AJ247" s="74">
        <v>0</v>
      </c>
      <c r="AK247" s="74">
        <v>0</v>
      </c>
      <c r="AL247" s="74">
        <v>0</v>
      </c>
      <c r="AM247" s="74">
        <v>0</v>
      </c>
      <c r="AN247" s="74">
        <v>0</v>
      </c>
      <c r="AO247" s="74">
        <v>0</v>
      </c>
      <c r="AP247" s="74">
        <v>0</v>
      </c>
      <c r="AQ247" s="74">
        <v>0</v>
      </c>
      <c r="AR247" s="74">
        <v>0</v>
      </c>
      <c r="AS247" s="74">
        <v>0</v>
      </c>
      <c r="AT247" s="192">
        <f t="shared" si="69"/>
        <v>0</v>
      </c>
    </row>
    <row r="248" spans="2:46" ht="0.2" customHeight="1" x14ac:dyDescent="0.2">
      <c r="B248" s="106" t="s">
        <v>476</v>
      </c>
      <c r="C248" s="72" t="s">
        <v>477</v>
      </c>
      <c r="D248" s="73">
        <v>0</v>
      </c>
      <c r="E248" s="73">
        <f t="shared" si="72"/>
        <v>0</v>
      </c>
      <c r="F248" s="105"/>
      <c r="G248" s="96">
        <v>0</v>
      </c>
      <c r="H248" s="74">
        <v>0</v>
      </c>
      <c r="I248" s="74">
        <v>0</v>
      </c>
      <c r="J248" s="74">
        <v>0</v>
      </c>
      <c r="K248" s="74">
        <v>0</v>
      </c>
      <c r="L248" s="74">
        <v>0</v>
      </c>
      <c r="M248" s="74">
        <v>0</v>
      </c>
      <c r="N248" s="74">
        <v>0</v>
      </c>
      <c r="O248" s="74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4">
        <v>0</v>
      </c>
      <c r="V248" s="74">
        <v>0</v>
      </c>
      <c r="W248" s="74">
        <v>0</v>
      </c>
      <c r="X248" s="74">
        <v>0</v>
      </c>
      <c r="Y248" s="74">
        <v>0</v>
      </c>
      <c r="Z248" s="74">
        <v>0</v>
      </c>
      <c r="AA248" s="74">
        <v>0</v>
      </c>
      <c r="AB248" s="74">
        <v>0</v>
      </c>
      <c r="AC248" s="74">
        <v>0</v>
      </c>
      <c r="AD248" s="74">
        <v>0</v>
      </c>
      <c r="AE248" s="74">
        <v>0</v>
      </c>
      <c r="AF248" s="74">
        <v>0</v>
      </c>
      <c r="AG248" s="74">
        <v>0</v>
      </c>
      <c r="AH248" s="74">
        <v>0</v>
      </c>
      <c r="AI248" s="74">
        <v>0</v>
      </c>
      <c r="AJ248" s="74">
        <v>0</v>
      </c>
      <c r="AK248" s="74">
        <v>0</v>
      </c>
      <c r="AL248" s="74">
        <v>0</v>
      </c>
      <c r="AM248" s="74">
        <v>0</v>
      </c>
      <c r="AN248" s="74">
        <v>0</v>
      </c>
      <c r="AO248" s="74">
        <v>0</v>
      </c>
      <c r="AP248" s="74">
        <v>0</v>
      </c>
      <c r="AQ248" s="74">
        <v>0</v>
      </c>
      <c r="AR248" s="74">
        <v>0</v>
      </c>
      <c r="AS248" s="74">
        <v>0</v>
      </c>
      <c r="AT248" s="192">
        <f t="shared" si="69"/>
        <v>0</v>
      </c>
    </row>
    <row r="249" spans="2:46" ht="0.2" customHeight="1" x14ac:dyDescent="0.2">
      <c r="B249" s="106" t="s">
        <v>478</v>
      </c>
      <c r="C249" s="72" t="s">
        <v>479</v>
      </c>
      <c r="D249" s="73">
        <v>0</v>
      </c>
      <c r="E249" s="73">
        <f t="shared" si="72"/>
        <v>0</v>
      </c>
      <c r="F249" s="105"/>
      <c r="G249" s="96">
        <v>0</v>
      </c>
      <c r="H249" s="74">
        <v>0</v>
      </c>
      <c r="I249" s="74">
        <v>0</v>
      </c>
      <c r="J249" s="74">
        <v>0</v>
      </c>
      <c r="K249" s="74">
        <v>0</v>
      </c>
      <c r="L249" s="74">
        <v>0</v>
      </c>
      <c r="M249" s="74">
        <v>0</v>
      </c>
      <c r="N249" s="74">
        <v>0</v>
      </c>
      <c r="O249" s="74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4">
        <v>0</v>
      </c>
      <c r="V249" s="74">
        <v>0</v>
      </c>
      <c r="W249" s="74">
        <v>0</v>
      </c>
      <c r="X249" s="74">
        <v>0</v>
      </c>
      <c r="Y249" s="74">
        <v>0</v>
      </c>
      <c r="Z249" s="74">
        <v>0</v>
      </c>
      <c r="AA249" s="74">
        <v>0</v>
      </c>
      <c r="AB249" s="74">
        <v>0</v>
      </c>
      <c r="AC249" s="74">
        <v>0</v>
      </c>
      <c r="AD249" s="74">
        <v>0</v>
      </c>
      <c r="AE249" s="74">
        <v>0</v>
      </c>
      <c r="AF249" s="74">
        <v>0</v>
      </c>
      <c r="AG249" s="74">
        <v>0</v>
      </c>
      <c r="AH249" s="74">
        <v>0</v>
      </c>
      <c r="AI249" s="74">
        <v>0</v>
      </c>
      <c r="AJ249" s="74">
        <v>0</v>
      </c>
      <c r="AK249" s="74">
        <v>0</v>
      </c>
      <c r="AL249" s="74">
        <v>0</v>
      </c>
      <c r="AM249" s="74">
        <v>0</v>
      </c>
      <c r="AN249" s="74">
        <v>0</v>
      </c>
      <c r="AO249" s="74">
        <v>0</v>
      </c>
      <c r="AP249" s="74">
        <v>0</v>
      </c>
      <c r="AQ249" s="74">
        <v>0</v>
      </c>
      <c r="AR249" s="74">
        <v>0</v>
      </c>
      <c r="AS249" s="74">
        <v>0</v>
      </c>
      <c r="AT249" s="192">
        <f t="shared" si="69"/>
        <v>0</v>
      </c>
    </row>
    <row r="250" spans="2:46" ht="15.95" customHeight="1" x14ac:dyDescent="0.2">
      <c r="B250" s="106" t="s">
        <v>480</v>
      </c>
      <c r="C250" s="72" t="s">
        <v>481</v>
      </c>
      <c r="D250" s="73">
        <v>0</v>
      </c>
      <c r="E250" s="73">
        <f t="shared" si="72"/>
        <v>0</v>
      </c>
      <c r="F250" s="105"/>
      <c r="G250" s="96">
        <v>0</v>
      </c>
      <c r="H250" s="74">
        <v>0</v>
      </c>
      <c r="I250" s="74">
        <v>0</v>
      </c>
      <c r="J250" s="74">
        <v>0</v>
      </c>
      <c r="K250" s="74">
        <v>0</v>
      </c>
      <c r="L250" s="74">
        <v>0</v>
      </c>
      <c r="M250" s="74">
        <v>0</v>
      </c>
      <c r="N250" s="74">
        <v>0</v>
      </c>
      <c r="O250" s="74">
        <v>0</v>
      </c>
      <c r="P250" s="74">
        <v>0</v>
      </c>
      <c r="Q250" s="74">
        <v>0</v>
      </c>
      <c r="R250" s="74">
        <v>0</v>
      </c>
      <c r="S250" s="74">
        <v>0</v>
      </c>
      <c r="T250" s="74">
        <v>0</v>
      </c>
      <c r="U250" s="74">
        <v>0</v>
      </c>
      <c r="V250" s="74">
        <v>0</v>
      </c>
      <c r="W250" s="74">
        <v>0</v>
      </c>
      <c r="X250" s="74">
        <v>0</v>
      </c>
      <c r="Y250" s="74">
        <v>0</v>
      </c>
      <c r="Z250" s="74">
        <v>0</v>
      </c>
      <c r="AA250" s="74">
        <v>0</v>
      </c>
      <c r="AB250" s="74">
        <v>0</v>
      </c>
      <c r="AC250" s="74">
        <v>0</v>
      </c>
      <c r="AD250" s="74">
        <v>0</v>
      </c>
      <c r="AE250" s="74">
        <v>0</v>
      </c>
      <c r="AF250" s="74">
        <v>0</v>
      </c>
      <c r="AG250" s="74">
        <v>0</v>
      </c>
      <c r="AH250" s="74">
        <v>0</v>
      </c>
      <c r="AI250" s="74">
        <v>0</v>
      </c>
      <c r="AJ250" s="74">
        <v>0</v>
      </c>
      <c r="AK250" s="74">
        <v>0</v>
      </c>
      <c r="AL250" s="74">
        <v>0</v>
      </c>
      <c r="AM250" s="74">
        <v>0</v>
      </c>
      <c r="AN250" s="74">
        <v>0</v>
      </c>
      <c r="AO250" s="74">
        <v>0</v>
      </c>
      <c r="AP250" s="74">
        <v>0</v>
      </c>
      <c r="AQ250" s="74">
        <v>0</v>
      </c>
      <c r="AR250" s="74">
        <v>0</v>
      </c>
      <c r="AS250" s="74">
        <v>0</v>
      </c>
      <c r="AT250" s="192">
        <f t="shared" si="69"/>
        <v>0</v>
      </c>
    </row>
    <row r="251" spans="2:46" ht="0.2" customHeight="1" x14ac:dyDescent="0.2">
      <c r="B251" s="106" t="s">
        <v>482</v>
      </c>
      <c r="C251" s="72" t="s">
        <v>483</v>
      </c>
      <c r="D251" s="73">
        <v>0</v>
      </c>
      <c r="E251" s="73">
        <f t="shared" si="72"/>
        <v>0</v>
      </c>
      <c r="F251" s="105"/>
      <c r="G251" s="96">
        <v>0</v>
      </c>
      <c r="H251" s="74">
        <v>0</v>
      </c>
      <c r="I251" s="74">
        <v>0</v>
      </c>
      <c r="J251" s="74">
        <v>0</v>
      </c>
      <c r="K251" s="74">
        <v>0</v>
      </c>
      <c r="L251" s="74">
        <v>0</v>
      </c>
      <c r="M251" s="74">
        <v>0</v>
      </c>
      <c r="N251" s="74">
        <v>0</v>
      </c>
      <c r="O251" s="74">
        <v>0</v>
      </c>
      <c r="P251" s="74">
        <v>0</v>
      </c>
      <c r="Q251" s="74">
        <v>0</v>
      </c>
      <c r="R251" s="74">
        <v>0</v>
      </c>
      <c r="S251" s="74">
        <v>0</v>
      </c>
      <c r="T251" s="74">
        <v>0</v>
      </c>
      <c r="U251" s="74">
        <v>0</v>
      </c>
      <c r="V251" s="74">
        <v>0</v>
      </c>
      <c r="W251" s="74">
        <v>0</v>
      </c>
      <c r="X251" s="74">
        <v>0</v>
      </c>
      <c r="Y251" s="74">
        <v>0</v>
      </c>
      <c r="Z251" s="74">
        <v>0</v>
      </c>
      <c r="AA251" s="74">
        <v>0</v>
      </c>
      <c r="AB251" s="74">
        <v>0</v>
      </c>
      <c r="AC251" s="74">
        <v>0</v>
      </c>
      <c r="AD251" s="74">
        <v>0</v>
      </c>
      <c r="AE251" s="74">
        <v>0</v>
      </c>
      <c r="AF251" s="74">
        <v>0</v>
      </c>
      <c r="AG251" s="74">
        <v>0</v>
      </c>
      <c r="AH251" s="74">
        <v>0</v>
      </c>
      <c r="AI251" s="74">
        <v>0</v>
      </c>
      <c r="AJ251" s="74">
        <v>0</v>
      </c>
      <c r="AK251" s="74">
        <v>0</v>
      </c>
      <c r="AL251" s="74">
        <v>0</v>
      </c>
      <c r="AM251" s="74">
        <v>0</v>
      </c>
      <c r="AN251" s="74">
        <v>0</v>
      </c>
      <c r="AO251" s="74">
        <v>0</v>
      </c>
      <c r="AP251" s="74">
        <v>0</v>
      </c>
      <c r="AQ251" s="74">
        <v>0</v>
      </c>
      <c r="AR251" s="74">
        <v>0</v>
      </c>
      <c r="AS251" s="74">
        <v>0</v>
      </c>
      <c r="AT251" s="192">
        <f t="shared" si="69"/>
        <v>0</v>
      </c>
    </row>
    <row r="252" spans="2:46" ht="15.95" customHeight="1" x14ac:dyDescent="0.2">
      <c r="B252" s="107" t="s">
        <v>484</v>
      </c>
      <c r="C252" s="75" t="s">
        <v>485</v>
      </c>
      <c r="D252" s="76">
        <v>0</v>
      </c>
      <c r="E252" s="76">
        <f>SUM(E253:E263)</f>
        <v>0</v>
      </c>
      <c r="F252" s="105"/>
      <c r="G252" s="97">
        <f>SUM(G253:G263)</f>
        <v>0</v>
      </c>
      <c r="H252" s="77">
        <f t="shared" ref="H252:AH252" si="83">SUM(H253:H263)</f>
        <v>0</v>
      </c>
      <c r="I252" s="77">
        <f t="shared" si="83"/>
        <v>0</v>
      </c>
      <c r="J252" s="77">
        <f t="shared" si="83"/>
        <v>0</v>
      </c>
      <c r="K252" s="77">
        <f t="shared" si="83"/>
        <v>0</v>
      </c>
      <c r="L252" s="77">
        <f t="shared" si="83"/>
        <v>0</v>
      </c>
      <c r="M252" s="77">
        <f t="shared" si="83"/>
        <v>0</v>
      </c>
      <c r="N252" s="77">
        <f t="shared" si="83"/>
        <v>0</v>
      </c>
      <c r="O252" s="77">
        <f t="shared" si="83"/>
        <v>0</v>
      </c>
      <c r="P252" s="77">
        <f t="shared" si="83"/>
        <v>0</v>
      </c>
      <c r="Q252" s="77">
        <f t="shared" si="83"/>
        <v>0</v>
      </c>
      <c r="R252" s="77">
        <f t="shared" si="83"/>
        <v>0</v>
      </c>
      <c r="S252" s="77">
        <f t="shared" si="83"/>
        <v>0</v>
      </c>
      <c r="T252" s="77">
        <f t="shared" si="83"/>
        <v>0</v>
      </c>
      <c r="U252" s="77">
        <f t="shared" si="83"/>
        <v>0</v>
      </c>
      <c r="V252" s="77">
        <f t="shared" si="83"/>
        <v>0</v>
      </c>
      <c r="W252" s="77">
        <f t="shared" si="83"/>
        <v>0</v>
      </c>
      <c r="X252" s="77">
        <f t="shared" si="83"/>
        <v>0</v>
      </c>
      <c r="Y252" s="77">
        <f t="shared" si="83"/>
        <v>0</v>
      </c>
      <c r="Z252" s="77">
        <f t="shared" si="83"/>
        <v>0</v>
      </c>
      <c r="AA252" s="77">
        <f t="shared" si="83"/>
        <v>0</v>
      </c>
      <c r="AB252" s="77">
        <f t="shared" si="83"/>
        <v>0</v>
      </c>
      <c r="AC252" s="77">
        <f t="shared" si="83"/>
        <v>0</v>
      </c>
      <c r="AD252" s="77">
        <f t="shared" si="83"/>
        <v>0</v>
      </c>
      <c r="AE252" s="77">
        <f t="shared" si="83"/>
        <v>0</v>
      </c>
      <c r="AF252" s="77">
        <f t="shared" si="83"/>
        <v>0</v>
      </c>
      <c r="AG252" s="77">
        <f t="shared" si="83"/>
        <v>0</v>
      </c>
      <c r="AH252" s="77">
        <f t="shared" si="83"/>
        <v>0</v>
      </c>
      <c r="AI252" s="77">
        <f t="shared" ref="AI252:AS252" si="84">SUM(AI253:AI263)</f>
        <v>0</v>
      </c>
      <c r="AJ252" s="77">
        <f t="shared" si="84"/>
        <v>0</v>
      </c>
      <c r="AK252" s="77">
        <f t="shared" si="84"/>
        <v>0</v>
      </c>
      <c r="AL252" s="77">
        <f t="shared" si="84"/>
        <v>0</v>
      </c>
      <c r="AM252" s="77">
        <f t="shared" si="84"/>
        <v>0</v>
      </c>
      <c r="AN252" s="77">
        <f t="shared" si="84"/>
        <v>0</v>
      </c>
      <c r="AO252" s="77">
        <f t="shared" si="84"/>
        <v>0</v>
      </c>
      <c r="AP252" s="77">
        <f t="shared" si="84"/>
        <v>0</v>
      </c>
      <c r="AQ252" s="77">
        <f t="shared" si="84"/>
        <v>0</v>
      </c>
      <c r="AR252" s="77">
        <f t="shared" si="84"/>
        <v>0</v>
      </c>
      <c r="AS252" s="77">
        <f t="shared" si="84"/>
        <v>0</v>
      </c>
      <c r="AT252" s="192">
        <f t="shared" si="69"/>
        <v>0</v>
      </c>
    </row>
    <row r="253" spans="2:46" ht="0.2" customHeight="1" x14ac:dyDescent="0.2">
      <c r="B253" s="106" t="s">
        <v>486</v>
      </c>
      <c r="C253" s="72" t="s">
        <v>487</v>
      </c>
      <c r="D253" s="73">
        <v>0</v>
      </c>
      <c r="E253" s="73">
        <f t="shared" ref="E253:E265" si="85">SUM(G253:AS253)</f>
        <v>0</v>
      </c>
      <c r="F253" s="105"/>
      <c r="G253" s="96">
        <v>0</v>
      </c>
      <c r="H253" s="74">
        <v>0</v>
      </c>
      <c r="I253" s="74">
        <v>0</v>
      </c>
      <c r="J253" s="74">
        <v>0</v>
      </c>
      <c r="K253" s="74">
        <v>0</v>
      </c>
      <c r="L253" s="74">
        <v>0</v>
      </c>
      <c r="M253" s="74">
        <v>0</v>
      </c>
      <c r="N253" s="74">
        <v>0</v>
      </c>
      <c r="O253" s="74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4">
        <v>0</v>
      </c>
      <c r="V253" s="74">
        <v>0</v>
      </c>
      <c r="W253" s="74">
        <v>0</v>
      </c>
      <c r="X253" s="74">
        <v>0</v>
      </c>
      <c r="Y253" s="74">
        <v>0</v>
      </c>
      <c r="Z253" s="74">
        <v>0</v>
      </c>
      <c r="AA253" s="74">
        <v>0</v>
      </c>
      <c r="AB253" s="74">
        <v>0</v>
      </c>
      <c r="AC253" s="74">
        <v>0</v>
      </c>
      <c r="AD253" s="74">
        <v>0</v>
      </c>
      <c r="AE253" s="74">
        <v>0</v>
      </c>
      <c r="AF253" s="74">
        <v>0</v>
      </c>
      <c r="AG253" s="74">
        <v>0</v>
      </c>
      <c r="AH253" s="74">
        <v>0</v>
      </c>
      <c r="AI253" s="74">
        <v>0</v>
      </c>
      <c r="AJ253" s="74">
        <v>0</v>
      </c>
      <c r="AK253" s="74">
        <v>0</v>
      </c>
      <c r="AL253" s="74">
        <v>0</v>
      </c>
      <c r="AM253" s="74">
        <v>0</v>
      </c>
      <c r="AN253" s="74">
        <v>0</v>
      </c>
      <c r="AO253" s="74">
        <v>0</v>
      </c>
      <c r="AP253" s="74">
        <v>0</v>
      </c>
      <c r="AQ253" s="74">
        <v>0</v>
      </c>
      <c r="AR253" s="74">
        <v>0</v>
      </c>
      <c r="AS253" s="74">
        <v>0</v>
      </c>
      <c r="AT253" s="192">
        <f t="shared" si="69"/>
        <v>0</v>
      </c>
    </row>
    <row r="254" spans="2:46" ht="0.2" customHeight="1" x14ac:dyDescent="0.2">
      <c r="B254" s="106" t="s">
        <v>488</v>
      </c>
      <c r="C254" s="72" t="s">
        <v>489</v>
      </c>
      <c r="D254" s="73">
        <v>0</v>
      </c>
      <c r="E254" s="73">
        <f t="shared" si="85"/>
        <v>0</v>
      </c>
      <c r="F254" s="105"/>
      <c r="G254" s="96">
        <v>0</v>
      </c>
      <c r="H254" s="74">
        <v>0</v>
      </c>
      <c r="I254" s="74">
        <v>0</v>
      </c>
      <c r="J254" s="74">
        <v>0</v>
      </c>
      <c r="K254" s="74">
        <v>0</v>
      </c>
      <c r="L254" s="74">
        <v>0</v>
      </c>
      <c r="M254" s="74">
        <v>0</v>
      </c>
      <c r="N254" s="74">
        <v>0</v>
      </c>
      <c r="O254" s="74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74">
        <v>0</v>
      </c>
      <c r="AB254" s="74">
        <v>0</v>
      </c>
      <c r="AC254" s="74">
        <v>0</v>
      </c>
      <c r="AD254" s="74">
        <v>0</v>
      </c>
      <c r="AE254" s="74">
        <v>0</v>
      </c>
      <c r="AF254" s="74">
        <v>0</v>
      </c>
      <c r="AG254" s="74">
        <v>0</v>
      </c>
      <c r="AH254" s="74">
        <v>0</v>
      </c>
      <c r="AI254" s="74">
        <v>0</v>
      </c>
      <c r="AJ254" s="74">
        <v>0</v>
      </c>
      <c r="AK254" s="74">
        <v>0</v>
      </c>
      <c r="AL254" s="74">
        <v>0</v>
      </c>
      <c r="AM254" s="74">
        <v>0</v>
      </c>
      <c r="AN254" s="74">
        <v>0</v>
      </c>
      <c r="AO254" s="74">
        <v>0</v>
      </c>
      <c r="AP254" s="74">
        <v>0</v>
      </c>
      <c r="AQ254" s="74">
        <v>0</v>
      </c>
      <c r="AR254" s="74">
        <v>0</v>
      </c>
      <c r="AS254" s="74">
        <v>0</v>
      </c>
      <c r="AT254" s="192">
        <f t="shared" si="69"/>
        <v>0</v>
      </c>
    </row>
    <row r="255" spans="2:46" ht="0.2" customHeight="1" x14ac:dyDescent="0.2">
      <c r="B255" s="106" t="s">
        <v>490</v>
      </c>
      <c r="C255" s="72" t="s">
        <v>491</v>
      </c>
      <c r="D255" s="73">
        <v>0</v>
      </c>
      <c r="E255" s="73">
        <f t="shared" si="85"/>
        <v>0</v>
      </c>
      <c r="F255" s="105"/>
      <c r="G255" s="96">
        <v>0</v>
      </c>
      <c r="H255" s="74">
        <v>0</v>
      </c>
      <c r="I255" s="74">
        <v>0</v>
      </c>
      <c r="J255" s="74">
        <v>0</v>
      </c>
      <c r="K255" s="74">
        <v>0</v>
      </c>
      <c r="L255" s="74">
        <v>0</v>
      </c>
      <c r="M255" s="74">
        <v>0</v>
      </c>
      <c r="N255" s="74">
        <v>0</v>
      </c>
      <c r="O255" s="74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4">
        <v>0</v>
      </c>
      <c r="V255" s="74">
        <v>0</v>
      </c>
      <c r="W255" s="74">
        <v>0</v>
      </c>
      <c r="X255" s="74">
        <v>0</v>
      </c>
      <c r="Y255" s="74">
        <v>0</v>
      </c>
      <c r="Z255" s="74">
        <v>0</v>
      </c>
      <c r="AA255" s="74">
        <v>0</v>
      </c>
      <c r="AB255" s="74">
        <v>0</v>
      </c>
      <c r="AC255" s="74">
        <v>0</v>
      </c>
      <c r="AD255" s="74">
        <v>0</v>
      </c>
      <c r="AE255" s="74">
        <v>0</v>
      </c>
      <c r="AF255" s="74">
        <v>0</v>
      </c>
      <c r="AG255" s="74">
        <v>0</v>
      </c>
      <c r="AH255" s="74">
        <v>0</v>
      </c>
      <c r="AI255" s="74">
        <v>0</v>
      </c>
      <c r="AJ255" s="74">
        <v>0</v>
      </c>
      <c r="AK255" s="74">
        <v>0</v>
      </c>
      <c r="AL255" s="74">
        <v>0</v>
      </c>
      <c r="AM255" s="74">
        <v>0</v>
      </c>
      <c r="AN255" s="74">
        <v>0</v>
      </c>
      <c r="AO255" s="74">
        <v>0</v>
      </c>
      <c r="AP255" s="74">
        <v>0</v>
      </c>
      <c r="AQ255" s="74">
        <v>0</v>
      </c>
      <c r="AR255" s="74">
        <v>0</v>
      </c>
      <c r="AS255" s="74">
        <v>0</v>
      </c>
      <c r="AT255" s="192">
        <f t="shared" si="69"/>
        <v>0</v>
      </c>
    </row>
    <row r="256" spans="2:46" ht="0.2" customHeight="1" x14ac:dyDescent="0.2">
      <c r="B256" s="106" t="s">
        <v>492</v>
      </c>
      <c r="C256" s="72" t="s">
        <v>493</v>
      </c>
      <c r="D256" s="73">
        <v>0</v>
      </c>
      <c r="E256" s="73">
        <f t="shared" si="85"/>
        <v>0</v>
      </c>
      <c r="F256" s="105"/>
      <c r="G256" s="96">
        <v>0</v>
      </c>
      <c r="H256" s="74">
        <v>0</v>
      </c>
      <c r="I256" s="74">
        <v>0</v>
      </c>
      <c r="J256" s="74">
        <v>0</v>
      </c>
      <c r="K256" s="74">
        <v>0</v>
      </c>
      <c r="L256" s="74">
        <v>0</v>
      </c>
      <c r="M256" s="74">
        <v>0</v>
      </c>
      <c r="N256" s="74">
        <v>0</v>
      </c>
      <c r="O256" s="74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4">
        <v>0</v>
      </c>
      <c r="V256" s="74">
        <v>0</v>
      </c>
      <c r="W256" s="74">
        <v>0</v>
      </c>
      <c r="X256" s="74">
        <v>0</v>
      </c>
      <c r="Y256" s="74">
        <v>0</v>
      </c>
      <c r="Z256" s="74">
        <v>0</v>
      </c>
      <c r="AA256" s="74">
        <v>0</v>
      </c>
      <c r="AB256" s="74">
        <v>0</v>
      </c>
      <c r="AC256" s="74">
        <v>0</v>
      </c>
      <c r="AD256" s="74">
        <v>0</v>
      </c>
      <c r="AE256" s="74">
        <v>0</v>
      </c>
      <c r="AF256" s="74">
        <v>0</v>
      </c>
      <c r="AG256" s="74">
        <v>0</v>
      </c>
      <c r="AH256" s="74">
        <v>0</v>
      </c>
      <c r="AI256" s="74">
        <v>0</v>
      </c>
      <c r="AJ256" s="74">
        <v>0</v>
      </c>
      <c r="AK256" s="74">
        <v>0</v>
      </c>
      <c r="AL256" s="74">
        <v>0</v>
      </c>
      <c r="AM256" s="74">
        <v>0</v>
      </c>
      <c r="AN256" s="74">
        <v>0</v>
      </c>
      <c r="AO256" s="74">
        <v>0</v>
      </c>
      <c r="AP256" s="74">
        <v>0</v>
      </c>
      <c r="AQ256" s="74">
        <v>0</v>
      </c>
      <c r="AR256" s="74">
        <v>0</v>
      </c>
      <c r="AS256" s="74">
        <v>0</v>
      </c>
      <c r="AT256" s="192">
        <f t="shared" si="69"/>
        <v>0</v>
      </c>
    </row>
    <row r="257" spans="2:46" ht="0.2" customHeight="1" x14ac:dyDescent="0.2">
      <c r="B257" s="106" t="s">
        <v>494</v>
      </c>
      <c r="C257" s="72" t="s">
        <v>495</v>
      </c>
      <c r="D257" s="73">
        <v>0</v>
      </c>
      <c r="E257" s="73">
        <f t="shared" si="85"/>
        <v>0</v>
      </c>
      <c r="F257" s="105"/>
      <c r="G257" s="96">
        <v>0</v>
      </c>
      <c r="H257" s="74">
        <v>0</v>
      </c>
      <c r="I257" s="74">
        <v>0</v>
      </c>
      <c r="J257" s="74">
        <v>0</v>
      </c>
      <c r="K257" s="74">
        <v>0</v>
      </c>
      <c r="L257" s="74">
        <v>0</v>
      </c>
      <c r="M257" s="74">
        <v>0</v>
      </c>
      <c r="N257" s="74">
        <v>0</v>
      </c>
      <c r="O257" s="74">
        <v>0</v>
      </c>
      <c r="P257" s="74">
        <v>0</v>
      </c>
      <c r="Q257" s="74">
        <v>0</v>
      </c>
      <c r="R257" s="74">
        <v>0</v>
      </c>
      <c r="S257" s="74">
        <v>0</v>
      </c>
      <c r="T257" s="74">
        <v>0</v>
      </c>
      <c r="U257" s="74">
        <v>0</v>
      </c>
      <c r="V257" s="74">
        <v>0</v>
      </c>
      <c r="W257" s="74">
        <v>0</v>
      </c>
      <c r="X257" s="74">
        <v>0</v>
      </c>
      <c r="Y257" s="74">
        <v>0</v>
      </c>
      <c r="Z257" s="74">
        <v>0</v>
      </c>
      <c r="AA257" s="74">
        <v>0</v>
      </c>
      <c r="AB257" s="74">
        <v>0</v>
      </c>
      <c r="AC257" s="74">
        <v>0</v>
      </c>
      <c r="AD257" s="74">
        <v>0</v>
      </c>
      <c r="AE257" s="74">
        <v>0</v>
      </c>
      <c r="AF257" s="74">
        <v>0</v>
      </c>
      <c r="AG257" s="74">
        <v>0</v>
      </c>
      <c r="AH257" s="74">
        <v>0</v>
      </c>
      <c r="AI257" s="74">
        <v>0</v>
      </c>
      <c r="AJ257" s="74">
        <v>0</v>
      </c>
      <c r="AK257" s="74">
        <v>0</v>
      </c>
      <c r="AL257" s="74">
        <v>0</v>
      </c>
      <c r="AM257" s="74">
        <v>0</v>
      </c>
      <c r="AN257" s="74">
        <v>0</v>
      </c>
      <c r="AO257" s="74">
        <v>0</v>
      </c>
      <c r="AP257" s="74">
        <v>0</v>
      </c>
      <c r="AQ257" s="74">
        <v>0</v>
      </c>
      <c r="AR257" s="74">
        <v>0</v>
      </c>
      <c r="AS257" s="74">
        <v>0</v>
      </c>
      <c r="AT257" s="192">
        <f t="shared" si="69"/>
        <v>0</v>
      </c>
    </row>
    <row r="258" spans="2:46" ht="0.2" customHeight="1" x14ac:dyDescent="0.2">
      <c r="B258" s="106" t="s">
        <v>496</v>
      </c>
      <c r="C258" s="72" t="s">
        <v>497</v>
      </c>
      <c r="D258" s="73">
        <v>0</v>
      </c>
      <c r="E258" s="73">
        <f t="shared" si="85"/>
        <v>0</v>
      </c>
      <c r="F258" s="105"/>
      <c r="G258" s="96">
        <v>0</v>
      </c>
      <c r="H258" s="74">
        <v>0</v>
      </c>
      <c r="I258" s="74">
        <v>0</v>
      </c>
      <c r="J258" s="74">
        <v>0</v>
      </c>
      <c r="K258" s="74">
        <v>0</v>
      </c>
      <c r="L258" s="74">
        <v>0</v>
      </c>
      <c r="M258" s="74">
        <v>0</v>
      </c>
      <c r="N258" s="74">
        <v>0</v>
      </c>
      <c r="O258" s="74">
        <v>0</v>
      </c>
      <c r="P258" s="74">
        <v>0</v>
      </c>
      <c r="Q258" s="74">
        <v>0</v>
      </c>
      <c r="R258" s="74">
        <v>0</v>
      </c>
      <c r="S258" s="74">
        <v>0</v>
      </c>
      <c r="T258" s="74">
        <v>0</v>
      </c>
      <c r="U258" s="74">
        <v>0</v>
      </c>
      <c r="V258" s="74">
        <v>0</v>
      </c>
      <c r="W258" s="74">
        <v>0</v>
      </c>
      <c r="X258" s="74">
        <v>0</v>
      </c>
      <c r="Y258" s="74">
        <v>0</v>
      </c>
      <c r="Z258" s="74">
        <v>0</v>
      </c>
      <c r="AA258" s="74">
        <v>0</v>
      </c>
      <c r="AB258" s="74">
        <v>0</v>
      </c>
      <c r="AC258" s="74">
        <v>0</v>
      </c>
      <c r="AD258" s="74">
        <v>0</v>
      </c>
      <c r="AE258" s="74">
        <v>0</v>
      </c>
      <c r="AF258" s="74">
        <v>0</v>
      </c>
      <c r="AG258" s="74">
        <v>0</v>
      </c>
      <c r="AH258" s="74">
        <v>0</v>
      </c>
      <c r="AI258" s="74">
        <v>0</v>
      </c>
      <c r="AJ258" s="74">
        <v>0</v>
      </c>
      <c r="AK258" s="74">
        <v>0</v>
      </c>
      <c r="AL258" s="74">
        <v>0</v>
      </c>
      <c r="AM258" s="74">
        <v>0</v>
      </c>
      <c r="AN258" s="74">
        <v>0</v>
      </c>
      <c r="AO258" s="74">
        <v>0</v>
      </c>
      <c r="AP258" s="74">
        <v>0</v>
      </c>
      <c r="AQ258" s="74">
        <v>0</v>
      </c>
      <c r="AR258" s="74">
        <v>0</v>
      </c>
      <c r="AS258" s="74">
        <v>0</v>
      </c>
      <c r="AT258" s="192">
        <f t="shared" si="69"/>
        <v>0</v>
      </c>
    </row>
    <row r="259" spans="2:46" ht="0.2" customHeight="1" x14ac:dyDescent="0.2">
      <c r="B259" s="106" t="s">
        <v>498</v>
      </c>
      <c r="C259" s="72" t="s">
        <v>499</v>
      </c>
      <c r="D259" s="73">
        <v>0</v>
      </c>
      <c r="E259" s="73">
        <f t="shared" si="85"/>
        <v>0</v>
      </c>
      <c r="F259" s="105"/>
      <c r="G259" s="96">
        <v>0</v>
      </c>
      <c r="H259" s="74">
        <v>0</v>
      </c>
      <c r="I259" s="74">
        <v>0</v>
      </c>
      <c r="J259" s="74">
        <v>0</v>
      </c>
      <c r="K259" s="74">
        <v>0</v>
      </c>
      <c r="L259" s="74">
        <v>0</v>
      </c>
      <c r="M259" s="74">
        <v>0</v>
      </c>
      <c r="N259" s="74">
        <v>0</v>
      </c>
      <c r="O259" s="74">
        <v>0</v>
      </c>
      <c r="P259" s="74">
        <v>0</v>
      </c>
      <c r="Q259" s="74">
        <v>0</v>
      </c>
      <c r="R259" s="74">
        <v>0</v>
      </c>
      <c r="S259" s="74">
        <v>0</v>
      </c>
      <c r="T259" s="74">
        <v>0</v>
      </c>
      <c r="U259" s="74">
        <v>0</v>
      </c>
      <c r="V259" s="74">
        <v>0</v>
      </c>
      <c r="W259" s="74">
        <v>0</v>
      </c>
      <c r="X259" s="74">
        <v>0</v>
      </c>
      <c r="Y259" s="74">
        <v>0</v>
      </c>
      <c r="Z259" s="74">
        <v>0</v>
      </c>
      <c r="AA259" s="74">
        <v>0</v>
      </c>
      <c r="AB259" s="74">
        <v>0</v>
      </c>
      <c r="AC259" s="74">
        <v>0</v>
      </c>
      <c r="AD259" s="74">
        <v>0</v>
      </c>
      <c r="AE259" s="74">
        <v>0</v>
      </c>
      <c r="AF259" s="74">
        <v>0</v>
      </c>
      <c r="AG259" s="74">
        <v>0</v>
      </c>
      <c r="AH259" s="74">
        <v>0</v>
      </c>
      <c r="AI259" s="74">
        <v>0</v>
      </c>
      <c r="AJ259" s="74">
        <v>0</v>
      </c>
      <c r="AK259" s="74">
        <v>0</v>
      </c>
      <c r="AL259" s="74">
        <v>0</v>
      </c>
      <c r="AM259" s="74">
        <v>0</v>
      </c>
      <c r="AN259" s="74">
        <v>0</v>
      </c>
      <c r="AO259" s="74">
        <v>0</v>
      </c>
      <c r="AP259" s="74">
        <v>0</v>
      </c>
      <c r="AQ259" s="74">
        <v>0</v>
      </c>
      <c r="AR259" s="74">
        <v>0</v>
      </c>
      <c r="AS259" s="74">
        <v>0</v>
      </c>
      <c r="AT259" s="192">
        <f t="shared" si="69"/>
        <v>0</v>
      </c>
    </row>
    <row r="260" spans="2:46" ht="0.2" customHeight="1" x14ac:dyDescent="0.2">
      <c r="B260" s="106" t="s">
        <v>500</v>
      </c>
      <c r="C260" s="72" t="s">
        <v>501</v>
      </c>
      <c r="D260" s="73">
        <v>0</v>
      </c>
      <c r="E260" s="73">
        <f t="shared" si="85"/>
        <v>0</v>
      </c>
      <c r="F260" s="105"/>
      <c r="G260" s="96">
        <v>0</v>
      </c>
      <c r="H260" s="74">
        <v>0</v>
      </c>
      <c r="I260" s="74">
        <v>0</v>
      </c>
      <c r="J260" s="74">
        <v>0</v>
      </c>
      <c r="K260" s="74">
        <v>0</v>
      </c>
      <c r="L260" s="74">
        <v>0</v>
      </c>
      <c r="M260" s="74">
        <v>0</v>
      </c>
      <c r="N260" s="74">
        <v>0</v>
      </c>
      <c r="O260" s="74">
        <v>0</v>
      </c>
      <c r="P260" s="74">
        <v>0</v>
      </c>
      <c r="Q260" s="74">
        <v>0</v>
      </c>
      <c r="R260" s="74">
        <v>0</v>
      </c>
      <c r="S260" s="74">
        <v>0</v>
      </c>
      <c r="T260" s="74">
        <v>0</v>
      </c>
      <c r="U260" s="74">
        <v>0</v>
      </c>
      <c r="V260" s="74">
        <v>0</v>
      </c>
      <c r="W260" s="74">
        <v>0</v>
      </c>
      <c r="X260" s="74">
        <v>0</v>
      </c>
      <c r="Y260" s="74">
        <v>0</v>
      </c>
      <c r="Z260" s="74">
        <v>0</v>
      </c>
      <c r="AA260" s="74">
        <v>0</v>
      </c>
      <c r="AB260" s="74">
        <v>0</v>
      </c>
      <c r="AC260" s="74">
        <v>0</v>
      </c>
      <c r="AD260" s="74">
        <v>0</v>
      </c>
      <c r="AE260" s="74">
        <v>0</v>
      </c>
      <c r="AF260" s="74">
        <v>0</v>
      </c>
      <c r="AG260" s="74">
        <v>0</v>
      </c>
      <c r="AH260" s="74">
        <v>0</v>
      </c>
      <c r="AI260" s="74">
        <v>0</v>
      </c>
      <c r="AJ260" s="74">
        <v>0</v>
      </c>
      <c r="AK260" s="74">
        <v>0</v>
      </c>
      <c r="AL260" s="74">
        <v>0</v>
      </c>
      <c r="AM260" s="74">
        <v>0</v>
      </c>
      <c r="AN260" s="74">
        <v>0</v>
      </c>
      <c r="AO260" s="74">
        <v>0</v>
      </c>
      <c r="AP260" s="74">
        <v>0</v>
      </c>
      <c r="AQ260" s="74">
        <v>0</v>
      </c>
      <c r="AR260" s="74">
        <v>0</v>
      </c>
      <c r="AS260" s="74">
        <v>0</v>
      </c>
      <c r="AT260" s="192">
        <f t="shared" si="69"/>
        <v>0</v>
      </c>
    </row>
    <row r="261" spans="2:46" ht="0.2" customHeight="1" x14ac:dyDescent="0.2">
      <c r="B261" s="106" t="s">
        <v>502</v>
      </c>
      <c r="C261" s="72" t="s">
        <v>503</v>
      </c>
      <c r="D261" s="73">
        <v>0</v>
      </c>
      <c r="E261" s="73">
        <f t="shared" si="85"/>
        <v>0</v>
      </c>
      <c r="F261" s="105"/>
      <c r="G261" s="96">
        <v>0</v>
      </c>
      <c r="H261" s="74">
        <v>0</v>
      </c>
      <c r="I261" s="74">
        <v>0</v>
      </c>
      <c r="J261" s="74">
        <v>0</v>
      </c>
      <c r="K261" s="74">
        <v>0</v>
      </c>
      <c r="L261" s="74">
        <v>0</v>
      </c>
      <c r="M261" s="74">
        <v>0</v>
      </c>
      <c r="N261" s="74">
        <v>0</v>
      </c>
      <c r="O261" s="74">
        <v>0</v>
      </c>
      <c r="P261" s="74">
        <v>0</v>
      </c>
      <c r="Q261" s="74">
        <v>0</v>
      </c>
      <c r="R261" s="74">
        <v>0</v>
      </c>
      <c r="S261" s="74">
        <v>0</v>
      </c>
      <c r="T261" s="74">
        <v>0</v>
      </c>
      <c r="U261" s="74">
        <v>0</v>
      </c>
      <c r="V261" s="74">
        <v>0</v>
      </c>
      <c r="W261" s="74">
        <v>0</v>
      </c>
      <c r="X261" s="74">
        <v>0</v>
      </c>
      <c r="Y261" s="74">
        <v>0</v>
      </c>
      <c r="Z261" s="74">
        <v>0</v>
      </c>
      <c r="AA261" s="74">
        <v>0</v>
      </c>
      <c r="AB261" s="74">
        <v>0</v>
      </c>
      <c r="AC261" s="74">
        <v>0</v>
      </c>
      <c r="AD261" s="74">
        <v>0</v>
      </c>
      <c r="AE261" s="74">
        <v>0</v>
      </c>
      <c r="AF261" s="74">
        <v>0</v>
      </c>
      <c r="AG261" s="74">
        <v>0</v>
      </c>
      <c r="AH261" s="74">
        <v>0</v>
      </c>
      <c r="AI261" s="74">
        <v>0</v>
      </c>
      <c r="AJ261" s="74">
        <v>0</v>
      </c>
      <c r="AK261" s="74">
        <v>0</v>
      </c>
      <c r="AL261" s="74">
        <v>0</v>
      </c>
      <c r="AM261" s="74">
        <v>0</v>
      </c>
      <c r="AN261" s="74">
        <v>0</v>
      </c>
      <c r="AO261" s="74">
        <v>0</v>
      </c>
      <c r="AP261" s="74">
        <v>0</v>
      </c>
      <c r="AQ261" s="74">
        <v>0</v>
      </c>
      <c r="AR261" s="74">
        <v>0</v>
      </c>
      <c r="AS261" s="74">
        <v>0</v>
      </c>
      <c r="AT261" s="192">
        <f t="shared" si="69"/>
        <v>0</v>
      </c>
    </row>
    <row r="262" spans="2:46" ht="0.2" customHeight="1" x14ac:dyDescent="0.2">
      <c r="B262" s="106" t="s">
        <v>504</v>
      </c>
      <c r="C262" s="72" t="s">
        <v>505</v>
      </c>
      <c r="D262" s="73">
        <v>0</v>
      </c>
      <c r="E262" s="73">
        <f t="shared" si="85"/>
        <v>0</v>
      </c>
      <c r="F262" s="105"/>
      <c r="G262" s="96">
        <v>0</v>
      </c>
      <c r="H262" s="74">
        <v>0</v>
      </c>
      <c r="I262" s="74">
        <v>0</v>
      </c>
      <c r="J262" s="74">
        <v>0</v>
      </c>
      <c r="K262" s="74">
        <v>0</v>
      </c>
      <c r="L262" s="74">
        <v>0</v>
      </c>
      <c r="M262" s="74">
        <v>0</v>
      </c>
      <c r="N262" s="74">
        <v>0</v>
      </c>
      <c r="O262" s="74">
        <v>0</v>
      </c>
      <c r="P262" s="74">
        <v>0</v>
      </c>
      <c r="Q262" s="74">
        <v>0</v>
      </c>
      <c r="R262" s="74">
        <v>0</v>
      </c>
      <c r="S262" s="74">
        <v>0</v>
      </c>
      <c r="T262" s="74">
        <v>0</v>
      </c>
      <c r="U262" s="74">
        <v>0</v>
      </c>
      <c r="V262" s="74">
        <v>0</v>
      </c>
      <c r="W262" s="74">
        <v>0</v>
      </c>
      <c r="X262" s="74">
        <v>0</v>
      </c>
      <c r="Y262" s="74">
        <v>0</v>
      </c>
      <c r="Z262" s="74">
        <v>0</v>
      </c>
      <c r="AA262" s="74">
        <v>0</v>
      </c>
      <c r="AB262" s="74">
        <v>0</v>
      </c>
      <c r="AC262" s="74">
        <v>0</v>
      </c>
      <c r="AD262" s="74">
        <v>0</v>
      </c>
      <c r="AE262" s="74">
        <v>0</v>
      </c>
      <c r="AF262" s="74">
        <v>0</v>
      </c>
      <c r="AG262" s="74">
        <v>0</v>
      </c>
      <c r="AH262" s="74">
        <v>0</v>
      </c>
      <c r="AI262" s="74">
        <v>0</v>
      </c>
      <c r="AJ262" s="74">
        <v>0</v>
      </c>
      <c r="AK262" s="74">
        <v>0</v>
      </c>
      <c r="AL262" s="74">
        <v>0</v>
      </c>
      <c r="AM262" s="74">
        <v>0</v>
      </c>
      <c r="AN262" s="74">
        <v>0</v>
      </c>
      <c r="AO262" s="74">
        <v>0</v>
      </c>
      <c r="AP262" s="74">
        <v>0</v>
      </c>
      <c r="AQ262" s="74">
        <v>0</v>
      </c>
      <c r="AR262" s="74">
        <v>0</v>
      </c>
      <c r="AS262" s="74">
        <v>0</v>
      </c>
      <c r="AT262" s="192">
        <f t="shared" si="69"/>
        <v>0</v>
      </c>
    </row>
    <row r="263" spans="2:46" ht="0.2" customHeight="1" x14ac:dyDescent="0.2">
      <c r="B263" s="106" t="s">
        <v>506</v>
      </c>
      <c r="C263" s="72" t="s">
        <v>507</v>
      </c>
      <c r="D263" s="73">
        <v>0</v>
      </c>
      <c r="E263" s="73">
        <f t="shared" si="85"/>
        <v>0</v>
      </c>
      <c r="F263" s="105"/>
      <c r="G263" s="96">
        <v>0</v>
      </c>
      <c r="H263" s="74">
        <v>0</v>
      </c>
      <c r="I263" s="74">
        <v>0</v>
      </c>
      <c r="J263" s="74">
        <v>0</v>
      </c>
      <c r="K263" s="74">
        <v>0</v>
      </c>
      <c r="L263" s="74">
        <v>0</v>
      </c>
      <c r="M263" s="74">
        <v>0</v>
      </c>
      <c r="N263" s="74">
        <v>0</v>
      </c>
      <c r="O263" s="74">
        <v>0</v>
      </c>
      <c r="P263" s="74">
        <v>0</v>
      </c>
      <c r="Q263" s="74">
        <v>0</v>
      </c>
      <c r="R263" s="74">
        <v>0</v>
      </c>
      <c r="S263" s="74">
        <v>0</v>
      </c>
      <c r="T263" s="74">
        <v>0</v>
      </c>
      <c r="U263" s="74">
        <v>0</v>
      </c>
      <c r="V263" s="74">
        <v>0</v>
      </c>
      <c r="W263" s="74">
        <v>0</v>
      </c>
      <c r="X263" s="74">
        <v>0</v>
      </c>
      <c r="Y263" s="74">
        <v>0</v>
      </c>
      <c r="Z263" s="74">
        <v>0</v>
      </c>
      <c r="AA263" s="74">
        <v>0</v>
      </c>
      <c r="AB263" s="74">
        <v>0</v>
      </c>
      <c r="AC263" s="74">
        <v>0</v>
      </c>
      <c r="AD263" s="74">
        <v>0</v>
      </c>
      <c r="AE263" s="74">
        <v>0</v>
      </c>
      <c r="AF263" s="74">
        <v>0</v>
      </c>
      <c r="AG263" s="74">
        <v>0</v>
      </c>
      <c r="AH263" s="74">
        <v>0</v>
      </c>
      <c r="AI263" s="74">
        <v>0</v>
      </c>
      <c r="AJ263" s="74">
        <v>0</v>
      </c>
      <c r="AK263" s="74">
        <v>0</v>
      </c>
      <c r="AL263" s="74">
        <v>0</v>
      </c>
      <c r="AM263" s="74">
        <v>0</v>
      </c>
      <c r="AN263" s="74">
        <v>0</v>
      </c>
      <c r="AO263" s="74">
        <v>0</v>
      </c>
      <c r="AP263" s="74">
        <v>0</v>
      </c>
      <c r="AQ263" s="74">
        <v>0</v>
      </c>
      <c r="AR263" s="74">
        <v>0</v>
      </c>
      <c r="AS263" s="74">
        <v>0</v>
      </c>
      <c r="AT263" s="192">
        <f t="shared" ref="AT263:AT265" si="86">SUM(G263:AS263)</f>
        <v>0</v>
      </c>
    </row>
    <row r="264" spans="2:46" ht="15.95" customHeight="1" x14ac:dyDescent="0.2">
      <c r="B264" s="106" t="s">
        <v>508</v>
      </c>
      <c r="C264" s="72" t="s">
        <v>509</v>
      </c>
      <c r="D264" s="73">
        <v>0</v>
      </c>
      <c r="E264" s="73">
        <f t="shared" si="85"/>
        <v>0</v>
      </c>
      <c r="F264" s="105"/>
      <c r="G264" s="96">
        <v>0</v>
      </c>
      <c r="H264" s="74">
        <v>0</v>
      </c>
      <c r="I264" s="74">
        <v>0</v>
      </c>
      <c r="J264" s="74">
        <v>0</v>
      </c>
      <c r="K264" s="74">
        <v>0</v>
      </c>
      <c r="L264" s="74">
        <v>0</v>
      </c>
      <c r="M264" s="74">
        <v>0</v>
      </c>
      <c r="N264" s="74">
        <v>0</v>
      </c>
      <c r="O264" s="74">
        <v>0</v>
      </c>
      <c r="P264" s="74">
        <v>0</v>
      </c>
      <c r="Q264" s="74">
        <v>0</v>
      </c>
      <c r="R264" s="74">
        <v>0</v>
      </c>
      <c r="S264" s="74">
        <v>0</v>
      </c>
      <c r="T264" s="74">
        <v>0</v>
      </c>
      <c r="U264" s="74">
        <v>0</v>
      </c>
      <c r="V264" s="74">
        <v>0</v>
      </c>
      <c r="W264" s="74">
        <v>0</v>
      </c>
      <c r="X264" s="74">
        <v>0</v>
      </c>
      <c r="Y264" s="74">
        <v>0</v>
      </c>
      <c r="Z264" s="74">
        <v>0</v>
      </c>
      <c r="AA264" s="74">
        <v>0</v>
      </c>
      <c r="AB264" s="74">
        <v>0</v>
      </c>
      <c r="AC264" s="74">
        <v>0</v>
      </c>
      <c r="AD264" s="74">
        <v>0</v>
      </c>
      <c r="AE264" s="74">
        <v>0</v>
      </c>
      <c r="AF264" s="74">
        <v>0</v>
      </c>
      <c r="AG264" s="74">
        <v>0</v>
      </c>
      <c r="AH264" s="74">
        <v>0</v>
      </c>
      <c r="AI264" s="74">
        <v>0</v>
      </c>
      <c r="AJ264" s="74">
        <v>0</v>
      </c>
      <c r="AK264" s="74">
        <v>0</v>
      </c>
      <c r="AL264" s="74">
        <v>0</v>
      </c>
      <c r="AM264" s="74">
        <v>0</v>
      </c>
      <c r="AN264" s="74">
        <v>0</v>
      </c>
      <c r="AO264" s="74">
        <v>0</v>
      </c>
      <c r="AP264" s="74">
        <v>0</v>
      </c>
      <c r="AQ264" s="74">
        <v>0</v>
      </c>
      <c r="AR264" s="74">
        <v>0</v>
      </c>
      <c r="AS264" s="74">
        <v>0</v>
      </c>
      <c r="AT264" s="192">
        <f t="shared" si="86"/>
        <v>0</v>
      </c>
    </row>
    <row r="265" spans="2:46" ht="0.2" customHeight="1" x14ac:dyDescent="0.2">
      <c r="B265" s="106" t="s">
        <v>510</v>
      </c>
      <c r="C265" s="72" t="s">
        <v>511</v>
      </c>
      <c r="D265" s="73">
        <v>0</v>
      </c>
      <c r="E265" s="73">
        <f t="shared" si="85"/>
        <v>0</v>
      </c>
      <c r="F265" s="105"/>
      <c r="G265" s="96">
        <v>0</v>
      </c>
      <c r="H265" s="74">
        <v>0</v>
      </c>
      <c r="I265" s="74">
        <v>0</v>
      </c>
      <c r="J265" s="74">
        <v>0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74">
        <v>0</v>
      </c>
      <c r="Q265" s="74">
        <v>0</v>
      </c>
      <c r="R265" s="74">
        <v>0</v>
      </c>
      <c r="S265" s="74">
        <v>0</v>
      </c>
      <c r="T265" s="74">
        <v>0</v>
      </c>
      <c r="U265" s="74">
        <v>0</v>
      </c>
      <c r="V265" s="74">
        <v>0</v>
      </c>
      <c r="W265" s="74">
        <v>0</v>
      </c>
      <c r="X265" s="74">
        <v>0</v>
      </c>
      <c r="Y265" s="74">
        <v>0</v>
      </c>
      <c r="Z265" s="74">
        <v>0</v>
      </c>
      <c r="AA265" s="74">
        <v>0</v>
      </c>
      <c r="AB265" s="74">
        <v>0</v>
      </c>
      <c r="AC265" s="74">
        <v>0</v>
      </c>
      <c r="AD265" s="74">
        <v>0</v>
      </c>
      <c r="AE265" s="74">
        <v>0</v>
      </c>
      <c r="AF265" s="74">
        <v>0</v>
      </c>
      <c r="AG265" s="74">
        <v>0</v>
      </c>
      <c r="AH265" s="74">
        <v>0</v>
      </c>
      <c r="AI265" s="74">
        <v>0</v>
      </c>
      <c r="AJ265" s="74">
        <v>0</v>
      </c>
      <c r="AK265" s="74">
        <v>0</v>
      </c>
      <c r="AL265" s="74">
        <v>0</v>
      </c>
      <c r="AM265" s="74">
        <v>0</v>
      </c>
      <c r="AN265" s="74">
        <v>0</v>
      </c>
      <c r="AO265" s="74">
        <v>0</v>
      </c>
      <c r="AP265" s="74">
        <v>0</v>
      </c>
      <c r="AQ265" s="74">
        <v>0</v>
      </c>
      <c r="AR265" s="74">
        <v>0</v>
      </c>
      <c r="AS265" s="74">
        <v>0</v>
      </c>
      <c r="AT265" s="192">
        <f t="shared" si="86"/>
        <v>0</v>
      </c>
    </row>
    <row r="266" spans="2:46" ht="15.95" customHeight="1" x14ac:dyDescent="0.2">
      <c r="B266" s="107" t="s">
        <v>512</v>
      </c>
      <c r="C266" s="75" t="s">
        <v>513</v>
      </c>
      <c r="D266" s="76">
        <v>800000</v>
      </c>
      <c r="E266" s="76">
        <f>SUM(E267:E276)</f>
        <v>800000</v>
      </c>
      <c r="F266" s="105"/>
      <c r="G266" s="97">
        <f>SUM(G267:G276)</f>
        <v>0</v>
      </c>
      <c r="H266" s="77">
        <f t="shared" ref="H266:AH266" si="87">SUM(H267:H276)</f>
        <v>0</v>
      </c>
      <c r="I266" s="77">
        <f t="shared" si="87"/>
        <v>0</v>
      </c>
      <c r="J266" s="77">
        <f t="shared" si="87"/>
        <v>0</v>
      </c>
      <c r="K266" s="77">
        <f t="shared" si="87"/>
        <v>0</v>
      </c>
      <c r="L266" s="77">
        <f t="shared" si="87"/>
        <v>0</v>
      </c>
      <c r="M266" s="77">
        <f t="shared" si="87"/>
        <v>0</v>
      </c>
      <c r="N266" s="77">
        <f t="shared" si="87"/>
        <v>0</v>
      </c>
      <c r="O266" s="77">
        <f t="shared" si="87"/>
        <v>0</v>
      </c>
      <c r="P266" s="77">
        <f t="shared" si="87"/>
        <v>0</v>
      </c>
      <c r="Q266" s="77">
        <f t="shared" si="87"/>
        <v>800000</v>
      </c>
      <c r="R266" s="77">
        <f t="shared" si="87"/>
        <v>0</v>
      </c>
      <c r="S266" s="77">
        <f t="shared" si="87"/>
        <v>0</v>
      </c>
      <c r="T266" s="77">
        <f t="shared" si="87"/>
        <v>0</v>
      </c>
      <c r="U266" s="77">
        <f t="shared" si="87"/>
        <v>0</v>
      </c>
      <c r="V266" s="77">
        <f t="shared" si="87"/>
        <v>0</v>
      </c>
      <c r="W266" s="77">
        <f t="shared" si="87"/>
        <v>0</v>
      </c>
      <c r="X266" s="77">
        <f t="shared" si="87"/>
        <v>0</v>
      </c>
      <c r="Y266" s="77">
        <f t="shared" si="87"/>
        <v>0</v>
      </c>
      <c r="Z266" s="77">
        <f t="shared" si="87"/>
        <v>0</v>
      </c>
      <c r="AA266" s="77">
        <f t="shared" si="87"/>
        <v>0</v>
      </c>
      <c r="AB266" s="77">
        <f t="shared" si="87"/>
        <v>0</v>
      </c>
      <c r="AC266" s="77">
        <f t="shared" si="87"/>
        <v>0</v>
      </c>
      <c r="AD266" s="77">
        <f t="shared" si="87"/>
        <v>0</v>
      </c>
      <c r="AE266" s="77">
        <f t="shared" si="87"/>
        <v>0</v>
      </c>
      <c r="AF266" s="77">
        <f t="shared" si="87"/>
        <v>0</v>
      </c>
      <c r="AG266" s="77">
        <f t="shared" si="87"/>
        <v>0</v>
      </c>
      <c r="AH266" s="77">
        <f t="shared" si="87"/>
        <v>0</v>
      </c>
      <c r="AI266" s="77">
        <f t="shared" ref="AI266:AS266" si="88">SUM(AI267:AI276)</f>
        <v>0</v>
      </c>
      <c r="AJ266" s="77">
        <f t="shared" si="88"/>
        <v>0</v>
      </c>
      <c r="AK266" s="77">
        <f t="shared" si="88"/>
        <v>0</v>
      </c>
      <c r="AL266" s="77">
        <f t="shared" si="88"/>
        <v>0</v>
      </c>
      <c r="AM266" s="77">
        <f t="shared" si="88"/>
        <v>0</v>
      </c>
      <c r="AN266" s="77">
        <f t="shared" si="88"/>
        <v>0</v>
      </c>
      <c r="AO266" s="77">
        <f t="shared" si="88"/>
        <v>0</v>
      </c>
      <c r="AP266" s="77">
        <f t="shared" si="88"/>
        <v>0</v>
      </c>
      <c r="AQ266" s="77">
        <f t="shared" si="88"/>
        <v>0</v>
      </c>
      <c r="AR266" s="77">
        <f t="shared" si="88"/>
        <v>0</v>
      </c>
      <c r="AS266" s="77">
        <f t="shared" si="88"/>
        <v>0</v>
      </c>
      <c r="AT266" s="192">
        <f>SUM(G266:AS266)</f>
        <v>800000</v>
      </c>
    </row>
    <row r="267" spans="2:46" ht="0.2" customHeight="1" x14ac:dyDescent="0.2">
      <c r="B267" s="106" t="s">
        <v>514</v>
      </c>
      <c r="C267" s="72" t="s">
        <v>515</v>
      </c>
      <c r="D267" s="73">
        <v>0</v>
      </c>
      <c r="E267" s="73">
        <f t="shared" ref="E267:E276" si="89">SUM(G267:AS267)</f>
        <v>0</v>
      </c>
      <c r="F267" s="105"/>
      <c r="G267" s="96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4">
        <v>0</v>
      </c>
      <c r="Q267" s="74">
        <v>0</v>
      </c>
      <c r="R267" s="74">
        <v>0</v>
      </c>
      <c r="S267" s="74">
        <v>0</v>
      </c>
      <c r="T267" s="74">
        <v>0</v>
      </c>
      <c r="U267" s="74">
        <v>0</v>
      </c>
      <c r="V267" s="74">
        <v>0</v>
      </c>
      <c r="W267" s="74">
        <v>0</v>
      </c>
      <c r="X267" s="74">
        <v>0</v>
      </c>
      <c r="Y267" s="74">
        <v>0</v>
      </c>
      <c r="Z267" s="74">
        <v>0</v>
      </c>
      <c r="AA267" s="74">
        <v>0</v>
      </c>
      <c r="AB267" s="74">
        <v>0</v>
      </c>
      <c r="AC267" s="74">
        <v>0</v>
      </c>
      <c r="AD267" s="74">
        <v>0</v>
      </c>
      <c r="AE267" s="74">
        <v>0</v>
      </c>
      <c r="AF267" s="74">
        <v>0</v>
      </c>
      <c r="AG267" s="74">
        <v>0</v>
      </c>
      <c r="AH267" s="74">
        <v>0</v>
      </c>
      <c r="AI267" s="74">
        <v>0</v>
      </c>
      <c r="AJ267" s="74">
        <v>0</v>
      </c>
      <c r="AK267" s="74">
        <v>0</v>
      </c>
      <c r="AL267" s="74">
        <v>0</v>
      </c>
      <c r="AM267" s="74">
        <v>0</v>
      </c>
      <c r="AN267" s="74">
        <v>0</v>
      </c>
      <c r="AO267" s="74">
        <v>0</v>
      </c>
      <c r="AP267" s="74">
        <v>0</v>
      </c>
      <c r="AQ267" s="74">
        <v>0</v>
      </c>
      <c r="AR267" s="74">
        <v>0</v>
      </c>
      <c r="AS267" s="74">
        <v>0</v>
      </c>
      <c r="AT267" s="192">
        <f t="shared" ref="AT267:AT276" si="90">SUM(G267:AS267)</f>
        <v>0</v>
      </c>
    </row>
    <row r="268" spans="2:46" ht="0.2" customHeight="1" x14ac:dyDescent="0.2">
      <c r="B268" s="106" t="s">
        <v>516</v>
      </c>
      <c r="C268" s="72" t="s">
        <v>517</v>
      </c>
      <c r="D268" s="73">
        <v>0</v>
      </c>
      <c r="E268" s="73">
        <f t="shared" si="89"/>
        <v>0</v>
      </c>
      <c r="F268" s="105"/>
      <c r="G268" s="96">
        <v>0</v>
      </c>
      <c r="H268" s="74">
        <v>0</v>
      </c>
      <c r="I268" s="74">
        <v>0</v>
      </c>
      <c r="J268" s="74">
        <v>0</v>
      </c>
      <c r="K268" s="74">
        <v>0</v>
      </c>
      <c r="L268" s="74">
        <v>0</v>
      </c>
      <c r="M268" s="74">
        <v>0</v>
      </c>
      <c r="N268" s="74">
        <v>0</v>
      </c>
      <c r="O268" s="74">
        <v>0</v>
      </c>
      <c r="P268" s="74">
        <v>0</v>
      </c>
      <c r="Q268" s="74">
        <v>0</v>
      </c>
      <c r="R268" s="74">
        <v>0</v>
      </c>
      <c r="S268" s="74">
        <v>0</v>
      </c>
      <c r="T268" s="74">
        <v>0</v>
      </c>
      <c r="U268" s="74">
        <v>0</v>
      </c>
      <c r="V268" s="74">
        <v>0</v>
      </c>
      <c r="W268" s="74">
        <v>0</v>
      </c>
      <c r="X268" s="74">
        <v>0</v>
      </c>
      <c r="Y268" s="74">
        <v>0</v>
      </c>
      <c r="Z268" s="74">
        <v>0</v>
      </c>
      <c r="AA268" s="74">
        <v>0</v>
      </c>
      <c r="AB268" s="74">
        <v>0</v>
      </c>
      <c r="AC268" s="74">
        <v>0</v>
      </c>
      <c r="AD268" s="74">
        <v>0</v>
      </c>
      <c r="AE268" s="74">
        <v>0</v>
      </c>
      <c r="AF268" s="74">
        <v>0</v>
      </c>
      <c r="AG268" s="74">
        <v>0</v>
      </c>
      <c r="AH268" s="74">
        <v>0</v>
      </c>
      <c r="AI268" s="74">
        <v>0</v>
      </c>
      <c r="AJ268" s="74">
        <v>0</v>
      </c>
      <c r="AK268" s="74">
        <v>0</v>
      </c>
      <c r="AL268" s="74">
        <v>0</v>
      </c>
      <c r="AM268" s="74">
        <v>0</v>
      </c>
      <c r="AN268" s="74">
        <v>0</v>
      </c>
      <c r="AO268" s="74">
        <v>0</v>
      </c>
      <c r="AP268" s="74">
        <v>0</v>
      </c>
      <c r="AQ268" s="74">
        <v>0</v>
      </c>
      <c r="AR268" s="74">
        <v>0</v>
      </c>
      <c r="AS268" s="74">
        <v>0</v>
      </c>
      <c r="AT268" s="192">
        <f t="shared" si="90"/>
        <v>0</v>
      </c>
    </row>
    <row r="269" spans="2:46" ht="0.2" customHeight="1" x14ac:dyDescent="0.2">
      <c r="B269" s="106" t="s">
        <v>518</v>
      </c>
      <c r="C269" s="72" t="s">
        <v>519</v>
      </c>
      <c r="D269" s="73">
        <v>0</v>
      </c>
      <c r="E269" s="73">
        <f t="shared" si="89"/>
        <v>0</v>
      </c>
      <c r="F269" s="105"/>
      <c r="G269" s="96">
        <v>0</v>
      </c>
      <c r="H269" s="74">
        <v>0</v>
      </c>
      <c r="I269" s="74">
        <v>0</v>
      </c>
      <c r="J269" s="74">
        <v>0</v>
      </c>
      <c r="K269" s="74">
        <v>0</v>
      </c>
      <c r="L269" s="74">
        <v>0</v>
      </c>
      <c r="M269" s="74">
        <v>0</v>
      </c>
      <c r="N269" s="74">
        <v>0</v>
      </c>
      <c r="O269" s="74">
        <v>0</v>
      </c>
      <c r="P269" s="74">
        <v>0</v>
      </c>
      <c r="Q269" s="74">
        <v>0</v>
      </c>
      <c r="R269" s="74">
        <v>0</v>
      </c>
      <c r="S269" s="74">
        <v>0</v>
      </c>
      <c r="T269" s="74">
        <v>0</v>
      </c>
      <c r="U269" s="74">
        <v>0</v>
      </c>
      <c r="V269" s="74">
        <v>0</v>
      </c>
      <c r="W269" s="74">
        <v>0</v>
      </c>
      <c r="X269" s="74">
        <v>0</v>
      </c>
      <c r="Y269" s="74">
        <v>0</v>
      </c>
      <c r="Z269" s="74">
        <v>0</v>
      </c>
      <c r="AA269" s="74">
        <v>0</v>
      </c>
      <c r="AB269" s="74">
        <v>0</v>
      </c>
      <c r="AC269" s="74">
        <v>0</v>
      </c>
      <c r="AD269" s="74">
        <v>0</v>
      </c>
      <c r="AE269" s="74">
        <v>0</v>
      </c>
      <c r="AF269" s="74">
        <v>0</v>
      </c>
      <c r="AG269" s="74">
        <v>0</v>
      </c>
      <c r="AH269" s="74">
        <v>0</v>
      </c>
      <c r="AI269" s="74">
        <v>0</v>
      </c>
      <c r="AJ269" s="74">
        <v>0</v>
      </c>
      <c r="AK269" s="74">
        <v>0</v>
      </c>
      <c r="AL269" s="74">
        <v>0</v>
      </c>
      <c r="AM269" s="74">
        <v>0</v>
      </c>
      <c r="AN269" s="74">
        <v>0</v>
      </c>
      <c r="AO269" s="74">
        <v>0</v>
      </c>
      <c r="AP269" s="74">
        <v>0</v>
      </c>
      <c r="AQ269" s="74">
        <v>0</v>
      </c>
      <c r="AR269" s="74">
        <v>0</v>
      </c>
      <c r="AS269" s="74">
        <v>0</v>
      </c>
      <c r="AT269" s="192">
        <f t="shared" si="90"/>
        <v>0</v>
      </c>
    </row>
    <row r="270" spans="2:46" ht="15.95" customHeight="1" x14ac:dyDescent="0.2">
      <c r="B270" s="106" t="s">
        <v>520</v>
      </c>
      <c r="C270" s="72" t="s">
        <v>521</v>
      </c>
      <c r="D270" s="73">
        <v>800000</v>
      </c>
      <c r="E270" s="73">
        <f t="shared" si="89"/>
        <v>800000</v>
      </c>
      <c r="F270" s="105"/>
      <c r="G270" s="96">
        <v>0</v>
      </c>
      <c r="H270" s="74">
        <v>0</v>
      </c>
      <c r="I270" s="74">
        <v>0</v>
      </c>
      <c r="J270" s="74">
        <v>0</v>
      </c>
      <c r="K270" s="74">
        <v>0</v>
      </c>
      <c r="L270" s="74">
        <v>0</v>
      </c>
      <c r="M270" s="74">
        <v>0</v>
      </c>
      <c r="N270" s="74">
        <v>0</v>
      </c>
      <c r="O270" s="74">
        <v>0</v>
      </c>
      <c r="P270" s="74">
        <v>0</v>
      </c>
      <c r="Q270" s="74">
        <v>800000</v>
      </c>
      <c r="R270" s="74">
        <v>0</v>
      </c>
      <c r="S270" s="74">
        <v>0</v>
      </c>
      <c r="T270" s="74">
        <v>0</v>
      </c>
      <c r="U270" s="74">
        <v>0</v>
      </c>
      <c r="V270" s="74">
        <v>0</v>
      </c>
      <c r="W270" s="74">
        <v>0</v>
      </c>
      <c r="X270" s="74">
        <v>0</v>
      </c>
      <c r="Y270" s="74">
        <v>0</v>
      </c>
      <c r="Z270" s="74">
        <v>0</v>
      </c>
      <c r="AA270" s="74">
        <v>0</v>
      </c>
      <c r="AB270" s="74">
        <v>0</v>
      </c>
      <c r="AC270" s="74">
        <v>0</v>
      </c>
      <c r="AD270" s="74">
        <v>0</v>
      </c>
      <c r="AE270" s="74">
        <v>0</v>
      </c>
      <c r="AF270" s="74">
        <v>0</v>
      </c>
      <c r="AG270" s="74">
        <v>0</v>
      </c>
      <c r="AH270" s="74">
        <v>0</v>
      </c>
      <c r="AI270" s="74">
        <v>0</v>
      </c>
      <c r="AJ270" s="74">
        <v>0</v>
      </c>
      <c r="AK270" s="74">
        <v>0</v>
      </c>
      <c r="AL270" s="74">
        <v>0</v>
      </c>
      <c r="AM270" s="74">
        <v>0</v>
      </c>
      <c r="AN270" s="74">
        <v>0</v>
      </c>
      <c r="AO270" s="74">
        <v>0</v>
      </c>
      <c r="AP270" s="74">
        <v>0</v>
      </c>
      <c r="AQ270" s="74">
        <v>0</v>
      </c>
      <c r="AR270" s="74">
        <v>0</v>
      </c>
      <c r="AS270" s="74">
        <v>0</v>
      </c>
      <c r="AT270" s="192">
        <f t="shared" si="90"/>
        <v>800000</v>
      </c>
    </row>
    <row r="271" spans="2:46" ht="0.2" customHeight="1" x14ac:dyDescent="0.2">
      <c r="B271" s="106" t="s">
        <v>522</v>
      </c>
      <c r="C271" s="72" t="s">
        <v>523</v>
      </c>
      <c r="D271" s="73">
        <v>0</v>
      </c>
      <c r="E271" s="73">
        <f t="shared" si="89"/>
        <v>0</v>
      </c>
      <c r="F271" s="105"/>
      <c r="G271" s="96">
        <v>0</v>
      </c>
      <c r="H271" s="74">
        <v>0</v>
      </c>
      <c r="I271" s="74">
        <v>0</v>
      </c>
      <c r="J271" s="74">
        <v>0</v>
      </c>
      <c r="K271" s="74">
        <v>0</v>
      </c>
      <c r="L271" s="74">
        <v>0</v>
      </c>
      <c r="M271" s="74">
        <v>0</v>
      </c>
      <c r="N271" s="74">
        <v>0</v>
      </c>
      <c r="O271" s="74">
        <v>0</v>
      </c>
      <c r="P271" s="74">
        <v>0</v>
      </c>
      <c r="Q271" s="74">
        <v>0</v>
      </c>
      <c r="R271" s="74">
        <v>0</v>
      </c>
      <c r="S271" s="74">
        <v>0</v>
      </c>
      <c r="T271" s="74">
        <v>0</v>
      </c>
      <c r="U271" s="74">
        <v>0</v>
      </c>
      <c r="V271" s="74">
        <v>0</v>
      </c>
      <c r="W271" s="74">
        <v>0</v>
      </c>
      <c r="X271" s="74">
        <v>0</v>
      </c>
      <c r="Y271" s="74">
        <v>0</v>
      </c>
      <c r="Z271" s="74">
        <v>0</v>
      </c>
      <c r="AA271" s="74">
        <v>0</v>
      </c>
      <c r="AB271" s="74">
        <v>0</v>
      </c>
      <c r="AC271" s="74">
        <v>0</v>
      </c>
      <c r="AD271" s="74">
        <v>0</v>
      </c>
      <c r="AE271" s="74">
        <v>0</v>
      </c>
      <c r="AF271" s="74">
        <v>0</v>
      </c>
      <c r="AG271" s="74">
        <v>0</v>
      </c>
      <c r="AH271" s="74">
        <v>0</v>
      </c>
      <c r="AI271" s="74">
        <v>0</v>
      </c>
      <c r="AJ271" s="74">
        <v>0</v>
      </c>
      <c r="AK271" s="74">
        <v>0</v>
      </c>
      <c r="AL271" s="74">
        <v>0</v>
      </c>
      <c r="AM271" s="74">
        <v>0</v>
      </c>
      <c r="AN271" s="74">
        <v>0</v>
      </c>
      <c r="AO271" s="74">
        <v>0</v>
      </c>
      <c r="AP271" s="74">
        <v>0</v>
      </c>
      <c r="AQ271" s="74">
        <v>0</v>
      </c>
      <c r="AR271" s="74">
        <v>0</v>
      </c>
      <c r="AS271" s="74">
        <v>0</v>
      </c>
      <c r="AT271" s="192">
        <f t="shared" si="90"/>
        <v>0</v>
      </c>
    </row>
    <row r="272" spans="2:46" ht="0.2" customHeight="1" x14ac:dyDescent="0.2">
      <c r="B272" s="106" t="s">
        <v>524</v>
      </c>
      <c r="C272" s="72" t="s">
        <v>525</v>
      </c>
      <c r="D272" s="73">
        <v>0</v>
      </c>
      <c r="E272" s="73">
        <f t="shared" si="89"/>
        <v>0</v>
      </c>
      <c r="F272" s="105"/>
      <c r="G272" s="96">
        <v>0</v>
      </c>
      <c r="H272" s="74">
        <v>0</v>
      </c>
      <c r="I272" s="74">
        <v>0</v>
      </c>
      <c r="J272" s="74">
        <v>0</v>
      </c>
      <c r="K272" s="74">
        <v>0</v>
      </c>
      <c r="L272" s="74">
        <v>0</v>
      </c>
      <c r="M272" s="74">
        <v>0</v>
      </c>
      <c r="N272" s="74">
        <v>0</v>
      </c>
      <c r="O272" s="74">
        <v>0</v>
      </c>
      <c r="P272" s="74">
        <v>0</v>
      </c>
      <c r="Q272" s="74">
        <v>0</v>
      </c>
      <c r="R272" s="74">
        <v>0</v>
      </c>
      <c r="S272" s="74">
        <v>0</v>
      </c>
      <c r="T272" s="74">
        <v>0</v>
      </c>
      <c r="U272" s="74">
        <v>0</v>
      </c>
      <c r="V272" s="74">
        <v>0</v>
      </c>
      <c r="W272" s="74">
        <v>0</v>
      </c>
      <c r="X272" s="74">
        <v>0</v>
      </c>
      <c r="Y272" s="74">
        <v>0</v>
      </c>
      <c r="Z272" s="74">
        <v>0</v>
      </c>
      <c r="AA272" s="74">
        <v>0</v>
      </c>
      <c r="AB272" s="74">
        <v>0</v>
      </c>
      <c r="AC272" s="74">
        <v>0</v>
      </c>
      <c r="AD272" s="74">
        <v>0</v>
      </c>
      <c r="AE272" s="74">
        <v>0</v>
      </c>
      <c r="AF272" s="74">
        <v>0</v>
      </c>
      <c r="AG272" s="74">
        <v>0</v>
      </c>
      <c r="AH272" s="74">
        <v>0</v>
      </c>
      <c r="AI272" s="74">
        <v>0</v>
      </c>
      <c r="AJ272" s="74">
        <v>0</v>
      </c>
      <c r="AK272" s="74">
        <v>0</v>
      </c>
      <c r="AL272" s="74">
        <v>0</v>
      </c>
      <c r="AM272" s="74">
        <v>0</v>
      </c>
      <c r="AN272" s="74">
        <v>0</v>
      </c>
      <c r="AO272" s="74">
        <v>0</v>
      </c>
      <c r="AP272" s="74">
        <v>0</v>
      </c>
      <c r="AQ272" s="74">
        <v>0</v>
      </c>
      <c r="AR272" s="74">
        <v>0</v>
      </c>
      <c r="AS272" s="74">
        <v>0</v>
      </c>
      <c r="AT272" s="192">
        <f t="shared" si="90"/>
        <v>0</v>
      </c>
    </row>
    <row r="273" spans="2:46" ht="0.2" customHeight="1" x14ac:dyDescent="0.2">
      <c r="B273" s="106" t="s">
        <v>526</v>
      </c>
      <c r="C273" s="72" t="s">
        <v>527</v>
      </c>
      <c r="D273" s="73">
        <v>0</v>
      </c>
      <c r="E273" s="73">
        <f t="shared" si="89"/>
        <v>0</v>
      </c>
      <c r="F273" s="105"/>
      <c r="G273" s="96">
        <v>0</v>
      </c>
      <c r="H273" s="74">
        <v>0</v>
      </c>
      <c r="I273" s="74">
        <v>0</v>
      </c>
      <c r="J273" s="74">
        <v>0</v>
      </c>
      <c r="K273" s="74">
        <v>0</v>
      </c>
      <c r="L273" s="74">
        <v>0</v>
      </c>
      <c r="M273" s="74">
        <v>0</v>
      </c>
      <c r="N273" s="74">
        <v>0</v>
      </c>
      <c r="O273" s="74">
        <v>0</v>
      </c>
      <c r="P273" s="74">
        <v>0</v>
      </c>
      <c r="Q273" s="74">
        <v>0</v>
      </c>
      <c r="R273" s="74">
        <v>0</v>
      </c>
      <c r="S273" s="74">
        <v>0</v>
      </c>
      <c r="T273" s="74">
        <v>0</v>
      </c>
      <c r="U273" s="74">
        <v>0</v>
      </c>
      <c r="V273" s="74">
        <v>0</v>
      </c>
      <c r="W273" s="74">
        <v>0</v>
      </c>
      <c r="X273" s="74">
        <v>0</v>
      </c>
      <c r="Y273" s="74">
        <v>0</v>
      </c>
      <c r="Z273" s="74">
        <v>0</v>
      </c>
      <c r="AA273" s="74">
        <v>0</v>
      </c>
      <c r="AB273" s="74">
        <v>0</v>
      </c>
      <c r="AC273" s="74">
        <v>0</v>
      </c>
      <c r="AD273" s="74">
        <v>0</v>
      </c>
      <c r="AE273" s="74">
        <v>0</v>
      </c>
      <c r="AF273" s="74">
        <v>0</v>
      </c>
      <c r="AG273" s="74">
        <v>0</v>
      </c>
      <c r="AH273" s="74">
        <v>0</v>
      </c>
      <c r="AI273" s="74">
        <v>0</v>
      </c>
      <c r="AJ273" s="74">
        <v>0</v>
      </c>
      <c r="AK273" s="74">
        <v>0</v>
      </c>
      <c r="AL273" s="74">
        <v>0</v>
      </c>
      <c r="AM273" s="74">
        <v>0</v>
      </c>
      <c r="AN273" s="74">
        <v>0</v>
      </c>
      <c r="AO273" s="74">
        <v>0</v>
      </c>
      <c r="AP273" s="74">
        <v>0</v>
      </c>
      <c r="AQ273" s="74">
        <v>0</v>
      </c>
      <c r="AR273" s="74">
        <v>0</v>
      </c>
      <c r="AS273" s="74">
        <v>0</v>
      </c>
      <c r="AT273" s="192">
        <f t="shared" si="90"/>
        <v>0</v>
      </c>
    </row>
    <row r="274" spans="2:46" ht="0.2" customHeight="1" x14ac:dyDescent="0.2">
      <c r="B274" s="106" t="s">
        <v>528</v>
      </c>
      <c r="C274" s="72" t="s">
        <v>529</v>
      </c>
      <c r="D274" s="73">
        <v>0</v>
      </c>
      <c r="E274" s="73">
        <f t="shared" si="89"/>
        <v>0</v>
      </c>
      <c r="F274" s="105"/>
      <c r="G274" s="96">
        <v>0</v>
      </c>
      <c r="H274" s="74">
        <v>0</v>
      </c>
      <c r="I274" s="74">
        <v>0</v>
      </c>
      <c r="J274" s="74">
        <v>0</v>
      </c>
      <c r="K274" s="74">
        <v>0</v>
      </c>
      <c r="L274" s="74">
        <v>0</v>
      </c>
      <c r="M274" s="74">
        <v>0</v>
      </c>
      <c r="N274" s="74">
        <v>0</v>
      </c>
      <c r="O274" s="74">
        <v>0</v>
      </c>
      <c r="P274" s="74">
        <v>0</v>
      </c>
      <c r="Q274" s="74">
        <v>0</v>
      </c>
      <c r="R274" s="74">
        <v>0</v>
      </c>
      <c r="S274" s="74">
        <v>0</v>
      </c>
      <c r="T274" s="74">
        <v>0</v>
      </c>
      <c r="U274" s="74">
        <v>0</v>
      </c>
      <c r="V274" s="74">
        <v>0</v>
      </c>
      <c r="W274" s="74">
        <v>0</v>
      </c>
      <c r="X274" s="74">
        <v>0</v>
      </c>
      <c r="Y274" s="74">
        <v>0</v>
      </c>
      <c r="Z274" s="74">
        <v>0</v>
      </c>
      <c r="AA274" s="74">
        <v>0</v>
      </c>
      <c r="AB274" s="74">
        <v>0</v>
      </c>
      <c r="AC274" s="74">
        <v>0</v>
      </c>
      <c r="AD274" s="74">
        <v>0</v>
      </c>
      <c r="AE274" s="74">
        <v>0</v>
      </c>
      <c r="AF274" s="74">
        <v>0</v>
      </c>
      <c r="AG274" s="74">
        <v>0</v>
      </c>
      <c r="AH274" s="74">
        <v>0</v>
      </c>
      <c r="AI274" s="74">
        <v>0</v>
      </c>
      <c r="AJ274" s="74">
        <v>0</v>
      </c>
      <c r="AK274" s="74">
        <v>0</v>
      </c>
      <c r="AL274" s="74">
        <v>0</v>
      </c>
      <c r="AM274" s="74">
        <v>0</v>
      </c>
      <c r="AN274" s="74">
        <v>0</v>
      </c>
      <c r="AO274" s="74">
        <v>0</v>
      </c>
      <c r="AP274" s="74">
        <v>0</v>
      </c>
      <c r="AQ274" s="74">
        <v>0</v>
      </c>
      <c r="AR274" s="74">
        <v>0</v>
      </c>
      <c r="AS274" s="74">
        <v>0</v>
      </c>
      <c r="AT274" s="192">
        <f t="shared" si="90"/>
        <v>0</v>
      </c>
    </row>
    <row r="275" spans="2:46" ht="0.2" customHeight="1" x14ac:dyDescent="0.2">
      <c r="B275" s="106" t="s">
        <v>530</v>
      </c>
      <c r="C275" s="72" t="s">
        <v>531</v>
      </c>
      <c r="D275" s="73">
        <v>0</v>
      </c>
      <c r="E275" s="73">
        <f t="shared" si="89"/>
        <v>0</v>
      </c>
      <c r="F275" s="105"/>
      <c r="G275" s="96">
        <v>0</v>
      </c>
      <c r="H275" s="74">
        <v>0</v>
      </c>
      <c r="I275" s="74">
        <v>0</v>
      </c>
      <c r="J275" s="74">
        <v>0</v>
      </c>
      <c r="K275" s="74">
        <v>0</v>
      </c>
      <c r="L275" s="74">
        <v>0</v>
      </c>
      <c r="M275" s="74">
        <v>0</v>
      </c>
      <c r="N275" s="74">
        <v>0</v>
      </c>
      <c r="O275" s="74">
        <v>0</v>
      </c>
      <c r="P275" s="74">
        <v>0</v>
      </c>
      <c r="Q275" s="74">
        <v>0</v>
      </c>
      <c r="R275" s="74">
        <v>0</v>
      </c>
      <c r="S275" s="74">
        <v>0</v>
      </c>
      <c r="T275" s="74">
        <v>0</v>
      </c>
      <c r="U275" s="74">
        <v>0</v>
      </c>
      <c r="V275" s="74">
        <v>0</v>
      </c>
      <c r="W275" s="74">
        <v>0</v>
      </c>
      <c r="X275" s="74">
        <v>0</v>
      </c>
      <c r="Y275" s="74">
        <v>0</v>
      </c>
      <c r="Z275" s="74">
        <v>0</v>
      </c>
      <c r="AA275" s="74">
        <v>0</v>
      </c>
      <c r="AB275" s="74">
        <v>0</v>
      </c>
      <c r="AC275" s="74">
        <v>0</v>
      </c>
      <c r="AD275" s="74">
        <v>0</v>
      </c>
      <c r="AE275" s="74">
        <v>0</v>
      </c>
      <c r="AF275" s="74">
        <v>0</v>
      </c>
      <c r="AG275" s="74">
        <v>0</v>
      </c>
      <c r="AH275" s="74">
        <v>0</v>
      </c>
      <c r="AI275" s="74">
        <v>0</v>
      </c>
      <c r="AJ275" s="74">
        <v>0</v>
      </c>
      <c r="AK275" s="74">
        <v>0</v>
      </c>
      <c r="AL275" s="74">
        <v>0</v>
      </c>
      <c r="AM275" s="74">
        <v>0</v>
      </c>
      <c r="AN275" s="74">
        <v>0</v>
      </c>
      <c r="AO275" s="74">
        <v>0</v>
      </c>
      <c r="AP275" s="74">
        <v>0</v>
      </c>
      <c r="AQ275" s="74">
        <v>0</v>
      </c>
      <c r="AR275" s="74">
        <v>0</v>
      </c>
      <c r="AS275" s="74">
        <v>0</v>
      </c>
      <c r="AT275" s="192">
        <f t="shared" si="90"/>
        <v>0</v>
      </c>
    </row>
    <row r="276" spans="2:46" ht="0.2" customHeight="1" x14ac:dyDescent="0.2">
      <c r="B276" s="106" t="s">
        <v>532</v>
      </c>
      <c r="C276" s="72" t="s">
        <v>533</v>
      </c>
      <c r="D276" s="73">
        <v>0</v>
      </c>
      <c r="E276" s="73">
        <f t="shared" si="89"/>
        <v>0</v>
      </c>
      <c r="F276" s="105"/>
      <c r="G276" s="96">
        <v>0</v>
      </c>
      <c r="H276" s="74">
        <v>0</v>
      </c>
      <c r="I276" s="74">
        <v>0</v>
      </c>
      <c r="J276" s="74">
        <v>0</v>
      </c>
      <c r="K276" s="74">
        <v>0</v>
      </c>
      <c r="L276" s="74">
        <v>0</v>
      </c>
      <c r="M276" s="74">
        <v>0</v>
      </c>
      <c r="N276" s="74">
        <v>0</v>
      </c>
      <c r="O276" s="74">
        <v>0</v>
      </c>
      <c r="P276" s="74">
        <v>0</v>
      </c>
      <c r="Q276" s="74">
        <v>0</v>
      </c>
      <c r="R276" s="74">
        <v>0</v>
      </c>
      <c r="S276" s="74">
        <v>0</v>
      </c>
      <c r="T276" s="74">
        <v>0</v>
      </c>
      <c r="U276" s="74">
        <v>0</v>
      </c>
      <c r="V276" s="74">
        <v>0</v>
      </c>
      <c r="W276" s="74">
        <v>0</v>
      </c>
      <c r="X276" s="74">
        <v>0</v>
      </c>
      <c r="Y276" s="74">
        <v>0</v>
      </c>
      <c r="Z276" s="74">
        <v>0</v>
      </c>
      <c r="AA276" s="74">
        <v>0</v>
      </c>
      <c r="AB276" s="74">
        <v>0</v>
      </c>
      <c r="AC276" s="74">
        <v>0</v>
      </c>
      <c r="AD276" s="74">
        <v>0</v>
      </c>
      <c r="AE276" s="74">
        <v>0</v>
      </c>
      <c r="AF276" s="74">
        <v>0</v>
      </c>
      <c r="AG276" s="74">
        <v>0</v>
      </c>
      <c r="AH276" s="74">
        <v>0</v>
      </c>
      <c r="AI276" s="74">
        <v>0</v>
      </c>
      <c r="AJ276" s="74">
        <v>0</v>
      </c>
      <c r="AK276" s="74">
        <v>0</v>
      </c>
      <c r="AL276" s="74">
        <v>0</v>
      </c>
      <c r="AM276" s="74">
        <v>0</v>
      </c>
      <c r="AN276" s="74">
        <v>0</v>
      </c>
      <c r="AO276" s="74">
        <v>0</v>
      </c>
      <c r="AP276" s="74">
        <v>0</v>
      </c>
      <c r="AQ276" s="74">
        <v>0</v>
      </c>
      <c r="AR276" s="74">
        <v>0</v>
      </c>
      <c r="AS276" s="74">
        <v>0</v>
      </c>
      <c r="AT276" s="192">
        <f t="shared" si="90"/>
        <v>0</v>
      </c>
    </row>
    <row r="277" spans="2:46" ht="15.95" customHeight="1" x14ac:dyDescent="0.2">
      <c r="B277" s="107" t="s">
        <v>534</v>
      </c>
      <c r="C277" s="75" t="s">
        <v>535</v>
      </c>
      <c r="D277" s="76">
        <v>800000</v>
      </c>
      <c r="E277" s="76">
        <f>E216+E228+E239+E250+E252+E264+E265+E266</f>
        <v>2016900</v>
      </c>
      <c r="F277" s="105"/>
      <c r="G277" s="97">
        <f>G216+G228+G239+G250+G252+G264+G265+G266</f>
        <v>0</v>
      </c>
      <c r="H277" s="77">
        <f t="shared" ref="H277:AH277" si="91">H216+H228+H239+H250+H252+H264+H265+H266</f>
        <v>0</v>
      </c>
      <c r="I277" s="77">
        <f t="shared" si="91"/>
        <v>0</v>
      </c>
      <c r="J277" s="77">
        <f t="shared" si="91"/>
        <v>0</v>
      </c>
      <c r="K277" s="77">
        <f t="shared" si="91"/>
        <v>0</v>
      </c>
      <c r="L277" s="77">
        <f t="shared" si="91"/>
        <v>0</v>
      </c>
      <c r="M277" s="77">
        <f t="shared" si="91"/>
        <v>0</v>
      </c>
      <c r="N277" s="77">
        <f t="shared" si="91"/>
        <v>0</v>
      </c>
      <c r="O277" s="77">
        <f t="shared" si="91"/>
        <v>0</v>
      </c>
      <c r="P277" s="77">
        <f t="shared" si="91"/>
        <v>0</v>
      </c>
      <c r="Q277" s="77">
        <f t="shared" si="91"/>
        <v>800000</v>
      </c>
      <c r="R277" s="77">
        <f t="shared" si="91"/>
        <v>0</v>
      </c>
      <c r="S277" s="77">
        <f t="shared" si="91"/>
        <v>0</v>
      </c>
      <c r="T277" s="77">
        <f t="shared" si="91"/>
        <v>0</v>
      </c>
      <c r="U277" s="77">
        <f t="shared" si="91"/>
        <v>0</v>
      </c>
      <c r="V277" s="77">
        <f t="shared" si="91"/>
        <v>0</v>
      </c>
      <c r="W277" s="77">
        <f t="shared" si="91"/>
        <v>0</v>
      </c>
      <c r="X277" s="77">
        <f t="shared" si="91"/>
        <v>0</v>
      </c>
      <c r="Y277" s="77">
        <f t="shared" si="91"/>
        <v>0</v>
      </c>
      <c r="Z277" s="77">
        <f t="shared" si="91"/>
        <v>0</v>
      </c>
      <c r="AA277" s="77">
        <f t="shared" si="91"/>
        <v>0</v>
      </c>
      <c r="AB277" s="77">
        <f t="shared" si="91"/>
        <v>0</v>
      </c>
      <c r="AC277" s="77">
        <f t="shared" si="91"/>
        <v>0</v>
      </c>
      <c r="AD277" s="77">
        <f t="shared" si="91"/>
        <v>0</v>
      </c>
      <c r="AE277" s="77">
        <f t="shared" si="91"/>
        <v>0</v>
      </c>
      <c r="AF277" s="77">
        <f t="shared" si="91"/>
        <v>0</v>
      </c>
      <c r="AG277" s="77">
        <f t="shared" si="91"/>
        <v>0</v>
      </c>
      <c r="AH277" s="77">
        <f t="shared" si="91"/>
        <v>0</v>
      </c>
      <c r="AI277" s="77">
        <f t="shared" ref="AI277:AS277" si="92">AI216+AI228+AI239+AI250+AI252+AI264+AI265+AI266</f>
        <v>0</v>
      </c>
      <c r="AJ277" s="77">
        <f t="shared" si="92"/>
        <v>0</v>
      </c>
      <c r="AK277" s="77">
        <f t="shared" si="92"/>
        <v>0</v>
      </c>
      <c r="AL277" s="77">
        <f t="shared" si="92"/>
        <v>0</v>
      </c>
      <c r="AM277" s="77">
        <f t="shared" si="92"/>
        <v>0</v>
      </c>
      <c r="AN277" s="77">
        <f t="shared" si="92"/>
        <v>0</v>
      </c>
      <c r="AO277" s="77">
        <f t="shared" si="92"/>
        <v>0</v>
      </c>
      <c r="AP277" s="77">
        <f t="shared" si="92"/>
        <v>0</v>
      </c>
      <c r="AQ277" s="77">
        <f t="shared" si="92"/>
        <v>1216900</v>
      </c>
      <c r="AR277" s="77">
        <f t="shared" si="92"/>
        <v>0</v>
      </c>
      <c r="AS277" s="77">
        <f t="shared" si="92"/>
        <v>0</v>
      </c>
      <c r="AT277" s="192">
        <f>SUM(G277:AS277)</f>
        <v>2016900</v>
      </c>
    </row>
    <row r="278" spans="2:46" ht="15.95" customHeight="1" thickBot="1" x14ac:dyDescent="0.25">
      <c r="B278" s="113" t="s">
        <v>536</v>
      </c>
      <c r="C278" s="114" t="s">
        <v>537</v>
      </c>
      <c r="D278" s="115">
        <v>520974444.10500002</v>
      </c>
      <c r="E278" s="115">
        <f>E26+E27+E71+E131+E201+E210+E215+E277</f>
        <v>542007225.10500002</v>
      </c>
      <c r="F278" s="116"/>
      <c r="G278" s="97">
        <f>G26+G27+G71+G131+G201+G210+G215+G277</f>
        <v>26471176.805</v>
      </c>
      <c r="H278" s="77">
        <f t="shared" ref="H278:AH278" si="93">H26+H27+H71+H131+H201+H210+H215+H277</f>
        <v>1337850</v>
      </c>
      <c r="I278" s="77">
        <f t="shared" si="93"/>
        <v>16531767</v>
      </c>
      <c r="J278" s="77">
        <f t="shared" si="93"/>
        <v>0</v>
      </c>
      <c r="K278" s="77">
        <f t="shared" si="93"/>
        <v>2845106</v>
      </c>
      <c r="L278" s="77">
        <f t="shared" si="93"/>
        <v>4676560.8</v>
      </c>
      <c r="M278" s="77">
        <f t="shared" si="93"/>
        <v>8500110</v>
      </c>
      <c r="N278" s="77">
        <f t="shared" si="93"/>
        <v>96371027</v>
      </c>
      <c r="O278" s="77">
        <f t="shared" si="93"/>
        <v>300000</v>
      </c>
      <c r="P278" s="77">
        <f t="shared" si="93"/>
        <v>1270000</v>
      </c>
      <c r="Q278" s="77">
        <f t="shared" si="93"/>
        <v>800000</v>
      </c>
      <c r="R278" s="77">
        <f t="shared" si="93"/>
        <v>3810000</v>
      </c>
      <c r="S278" s="77">
        <f t="shared" si="93"/>
        <v>14555000</v>
      </c>
      <c r="T278" s="77">
        <f t="shared" si="93"/>
        <v>16406513.5</v>
      </c>
      <c r="U278" s="77">
        <f t="shared" si="93"/>
        <v>574040</v>
      </c>
      <c r="V278" s="77">
        <f t="shared" si="93"/>
        <v>5589942</v>
      </c>
      <c r="W278" s="77">
        <f t="shared" si="93"/>
        <v>2965700</v>
      </c>
      <c r="X278" s="77">
        <f t="shared" si="93"/>
        <v>109220</v>
      </c>
      <c r="Y278" s="77">
        <f t="shared" si="93"/>
        <v>3033400</v>
      </c>
      <c r="Z278" s="77">
        <f t="shared" si="93"/>
        <v>14691934</v>
      </c>
      <c r="AA278" s="77">
        <f t="shared" si="93"/>
        <v>1825892.5</v>
      </c>
      <c r="AB278" s="77">
        <f t="shared" si="93"/>
        <v>2852000</v>
      </c>
      <c r="AC278" s="77">
        <f t="shared" si="93"/>
        <v>9817784.5</v>
      </c>
      <c r="AD278" s="77">
        <f t="shared" si="93"/>
        <v>2500000</v>
      </c>
      <c r="AE278" s="77">
        <f t="shared" si="93"/>
        <v>317500</v>
      </c>
      <c r="AF278" s="77">
        <f t="shared" si="93"/>
        <v>41602920</v>
      </c>
      <c r="AG278" s="77">
        <f t="shared" si="93"/>
        <v>0</v>
      </c>
      <c r="AH278" s="77">
        <f t="shared" si="93"/>
        <v>2064700</v>
      </c>
      <c r="AI278" s="77">
        <f t="shared" ref="AI278:AS278" si="94">AI26+AI27+AI71+AI131+AI201+AI210+AI215+AI277</f>
        <v>2548000</v>
      </c>
      <c r="AJ278" s="77">
        <f t="shared" si="94"/>
        <v>190500</v>
      </c>
      <c r="AK278" s="77">
        <f t="shared" si="94"/>
        <v>4748767</v>
      </c>
      <c r="AL278" s="77">
        <f t="shared" si="94"/>
        <v>4400000</v>
      </c>
      <c r="AM278" s="77">
        <f t="shared" si="94"/>
        <v>204267968</v>
      </c>
      <c r="AN278" s="77">
        <f t="shared" si="94"/>
        <v>19915065</v>
      </c>
      <c r="AO278" s="77">
        <f t="shared" si="94"/>
        <v>0</v>
      </c>
      <c r="AP278" s="77">
        <f t="shared" si="94"/>
        <v>3084000</v>
      </c>
      <c r="AQ278" s="77">
        <f t="shared" si="94"/>
        <v>21032781</v>
      </c>
      <c r="AR278" s="77">
        <f t="shared" si="94"/>
        <v>0</v>
      </c>
      <c r="AS278" s="77">
        <f t="shared" si="94"/>
        <v>0</v>
      </c>
      <c r="AT278" s="192"/>
    </row>
    <row r="280" spans="2:46" ht="15.95" customHeight="1" x14ac:dyDescent="0.2">
      <c r="E280" s="192">
        <f>SUM(G278:AS278)</f>
        <v>542007225.10500002</v>
      </c>
    </row>
    <row r="281" spans="2:46" ht="15.95" customHeight="1" x14ac:dyDescent="0.2">
      <c r="E281" s="192">
        <f>E280-E278</f>
        <v>0</v>
      </c>
    </row>
  </sheetData>
  <mergeCells count="40">
    <mergeCell ref="AQ1:AQ5"/>
    <mergeCell ref="AR1:AR5"/>
    <mergeCell ref="AS1:AS5"/>
    <mergeCell ref="AL1:AL5"/>
    <mergeCell ref="AM1:AM5"/>
    <mergeCell ref="AN1:AN5"/>
    <mergeCell ref="AO1:AO5"/>
    <mergeCell ref="AP1:AP5"/>
    <mergeCell ref="AI1:AI5"/>
    <mergeCell ref="AJ1:AJ5"/>
    <mergeCell ref="AK1:AK5"/>
    <mergeCell ref="K1:K5"/>
    <mergeCell ref="L1:L5"/>
    <mergeCell ref="M1:M5"/>
    <mergeCell ref="N1:N5"/>
    <mergeCell ref="O1:O5"/>
    <mergeCell ref="AH1:AH5"/>
    <mergeCell ref="AA1:AA5"/>
    <mergeCell ref="V1:V5"/>
    <mergeCell ref="W1:W5"/>
    <mergeCell ref="X1:X5"/>
    <mergeCell ref="Y1:Y5"/>
    <mergeCell ref="Q1:Q5"/>
    <mergeCell ref="R1:R5"/>
    <mergeCell ref="B4:E4"/>
    <mergeCell ref="G1:G5"/>
    <mergeCell ref="H1:H5"/>
    <mergeCell ref="I1:I5"/>
    <mergeCell ref="J1:J5"/>
    <mergeCell ref="P1:P5"/>
    <mergeCell ref="AE1:AE5"/>
    <mergeCell ref="AD1:AD5"/>
    <mergeCell ref="AF1:AF5"/>
    <mergeCell ref="AG1:AG5"/>
    <mergeCell ref="S1:S5"/>
    <mergeCell ref="T1:T5"/>
    <mergeCell ref="U1:U5"/>
    <mergeCell ref="Z1:Z5"/>
    <mergeCell ref="AC1:AC5"/>
    <mergeCell ref="AB1:AB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2"/>
  <sheetViews>
    <sheetView zoomScaleNormal="100" workbookViewId="0">
      <pane xSplit="5" ySplit="6" topLeftCell="F7" activePane="bottomRight" state="frozen"/>
      <selection activeCell="C40" sqref="C40"/>
      <selection pane="topRight" activeCell="C40" sqref="C40"/>
      <selection pane="bottomLeft" activeCell="C40" sqref="C40"/>
      <selection pane="bottomRight" activeCell="C40" sqref="C40"/>
    </sheetView>
  </sheetViews>
  <sheetFormatPr defaultRowHeight="15.95" customHeight="1" x14ac:dyDescent="0.2"/>
  <cols>
    <col min="1" max="1" width="3.7109375" bestFit="1" customWidth="1"/>
    <col min="2" max="2" width="3.7109375" customWidth="1"/>
    <col min="3" max="3" width="110.7109375" customWidth="1"/>
    <col min="4" max="4" width="15.7109375" style="28" customWidth="1"/>
    <col min="5" max="5" width="15.7109375" customWidth="1"/>
    <col min="6" max="6" width="0.140625" customWidth="1"/>
    <col min="7" max="22" width="0.28515625" customWidth="1"/>
    <col min="27" max="27" width="11.140625" style="193" bestFit="1" customWidth="1"/>
  </cols>
  <sheetData>
    <row r="1" spans="1:27" ht="15.95" customHeight="1" x14ac:dyDescent="0.25">
      <c r="A1" s="218" t="s">
        <v>1250</v>
      </c>
      <c r="B1" s="61"/>
      <c r="C1" s="68" t="str">
        <f>'03-Kolts-kiad'!C1</f>
        <v>DUNASZIGET KÖZSÉG ÖNKORMÁNYZATA, 2019. ÉVI KÖLTSÉGVETÉSE</v>
      </c>
      <c r="D1" s="68"/>
      <c r="G1" s="257" t="s">
        <v>914</v>
      </c>
      <c r="H1" s="257" t="s">
        <v>1055</v>
      </c>
      <c r="I1" s="257" t="s">
        <v>1177</v>
      </c>
      <c r="J1" s="257" t="s">
        <v>1057</v>
      </c>
      <c r="K1" s="257" t="s">
        <v>1059</v>
      </c>
      <c r="L1" s="257" t="s">
        <v>1062</v>
      </c>
      <c r="M1" s="257" t="s">
        <v>1064</v>
      </c>
      <c r="N1" s="257" t="s">
        <v>1082</v>
      </c>
      <c r="O1" s="257" t="s">
        <v>1085</v>
      </c>
      <c r="P1" s="257" t="s">
        <v>1086</v>
      </c>
      <c r="Q1" s="257" t="s">
        <v>1101</v>
      </c>
      <c r="R1" s="257" t="s">
        <v>1108</v>
      </c>
      <c r="S1" s="257" t="s">
        <v>1110</v>
      </c>
      <c r="T1" s="257" t="s">
        <v>1122</v>
      </c>
      <c r="U1" s="257" t="s">
        <v>1205</v>
      </c>
      <c r="V1" s="257" t="s">
        <v>1206</v>
      </c>
      <c r="W1" s="257" t="s">
        <v>1246</v>
      </c>
      <c r="X1" s="257"/>
      <c r="Y1" s="257"/>
      <c r="Z1" s="257"/>
    </row>
    <row r="2" spans="1:27" ht="15.95" customHeight="1" x14ac:dyDescent="0.2">
      <c r="B2" s="66" t="s">
        <v>1048</v>
      </c>
      <c r="C2" s="67" t="str">
        <f>'01-Ktgv-Mrlg'!C4</f>
        <v>sz. mell. a 9/2019(VIII.28.) módosító valamint 2/2019.(II.28.) eredeti önkormányzati rendeletekhez</v>
      </c>
      <c r="D2" s="6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7" ht="15.95" customHeight="1" thickBot="1" x14ac:dyDescent="0.25">
      <c r="E3" s="92" t="s">
        <v>917</v>
      </c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</row>
    <row r="4" spans="1:27" ht="15.95" customHeight="1" x14ac:dyDescent="0.2">
      <c r="A4" s="2"/>
      <c r="B4" s="261" t="s">
        <v>1023</v>
      </c>
      <c r="C4" s="262"/>
      <c r="D4" s="263"/>
      <c r="E4" s="264"/>
      <c r="F4" s="1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7" ht="15.95" customHeight="1" x14ac:dyDescent="0.2">
      <c r="B5" s="118" t="s">
        <v>1</v>
      </c>
      <c r="C5" s="94" t="s">
        <v>2</v>
      </c>
      <c r="D5" s="213" t="s">
        <v>921</v>
      </c>
      <c r="E5" s="119" t="s">
        <v>1245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</row>
    <row r="6" spans="1:27" ht="15.95" customHeight="1" x14ac:dyDescent="0.2">
      <c r="B6" s="118">
        <v>1</v>
      </c>
      <c r="C6" s="94">
        <v>2</v>
      </c>
      <c r="D6" s="213">
        <v>3</v>
      </c>
      <c r="E6" s="119">
        <v>4</v>
      </c>
      <c r="F6" s="117"/>
      <c r="G6" s="71" t="s">
        <v>913</v>
      </c>
      <c r="H6" s="71" t="s">
        <v>1056</v>
      </c>
      <c r="I6" s="71" t="s">
        <v>915</v>
      </c>
      <c r="J6" s="71" t="s">
        <v>1058</v>
      </c>
      <c r="K6" s="71" t="s">
        <v>1060</v>
      </c>
      <c r="L6" s="71" t="s">
        <v>1061</v>
      </c>
      <c r="M6" s="71" t="s">
        <v>1063</v>
      </c>
      <c r="N6" s="71" t="s">
        <v>1081</v>
      </c>
      <c r="O6" s="71" t="s">
        <v>1084</v>
      </c>
      <c r="P6" s="71" t="s">
        <v>1087</v>
      </c>
      <c r="Q6" s="71" t="s">
        <v>1100</v>
      </c>
      <c r="R6" s="71" t="s">
        <v>1107</v>
      </c>
      <c r="S6" s="71" t="s">
        <v>1109</v>
      </c>
      <c r="T6" s="71" t="s">
        <v>1121</v>
      </c>
      <c r="U6" s="71">
        <v>15</v>
      </c>
      <c r="V6" s="71">
        <v>16</v>
      </c>
      <c r="W6" s="71">
        <v>17</v>
      </c>
      <c r="X6" s="71">
        <v>18</v>
      </c>
      <c r="Y6" s="71">
        <v>19</v>
      </c>
      <c r="Z6" s="71">
        <v>20</v>
      </c>
    </row>
    <row r="7" spans="1:27" ht="15.95" customHeight="1" x14ac:dyDescent="0.2">
      <c r="B7" s="106" t="s">
        <v>3</v>
      </c>
      <c r="C7" s="72" t="s">
        <v>538</v>
      </c>
      <c r="D7" s="120">
        <v>33694197</v>
      </c>
      <c r="E7" s="120">
        <f>SUM(G7:Z7)</f>
        <v>34973197</v>
      </c>
      <c r="F7" s="117"/>
      <c r="G7" s="74">
        <v>0</v>
      </c>
      <c r="H7" s="74">
        <v>0</v>
      </c>
      <c r="I7" s="74">
        <v>0</v>
      </c>
      <c r="J7" s="74">
        <v>33694197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1279000</v>
      </c>
      <c r="X7" s="74">
        <v>0</v>
      </c>
      <c r="Y7" s="74">
        <v>0</v>
      </c>
      <c r="Z7" s="74">
        <v>0</v>
      </c>
      <c r="AA7" s="192">
        <f>SUM(G7:Z7)</f>
        <v>34973197</v>
      </c>
    </row>
    <row r="8" spans="1:27" ht="15.95" customHeight="1" x14ac:dyDescent="0.2">
      <c r="B8" s="106" t="s">
        <v>5</v>
      </c>
      <c r="C8" s="72" t="s">
        <v>539</v>
      </c>
      <c r="D8" s="120">
        <v>0</v>
      </c>
      <c r="E8" s="120">
        <f t="shared" ref="E8:E71" si="0">SUM(G8:Z8)</f>
        <v>0</v>
      </c>
      <c r="F8" s="117"/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192">
        <f t="shared" ref="AA8:AA71" si="1">SUM(G8:Z8)</f>
        <v>0</v>
      </c>
    </row>
    <row r="9" spans="1:27" ht="15.95" customHeight="1" x14ac:dyDescent="0.2">
      <c r="B9" s="106" t="s">
        <v>7</v>
      </c>
      <c r="C9" s="72" t="s">
        <v>540</v>
      </c>
      <c r="D9" s="120">
        <v>26980981</v>
      </c>
      <c r="E9" s="120">
        <f t="shared" si="0"/>
        <v>29192515</v>
      </c>
      <c r="F9" s="117"/>
      <c r="G9" s="74">
        <v>0</v>
      </c>
      <c r="H9" s="74">
        <v>0</v>
      </c>
      <c r="I9" s="74">
        <v>0</v>
      </c>
      <c r="J9" s="74">
        <v>26980981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2211534</v>
      </c>
      <c r="X9" s="74">
        <v>0</v>
      </c>
      <c r="Y9" s="74">
        <v>0</v>
      </c>
      <c r="Z9" s="74">
        <v>0</v>
      </c>
      <c r="AA9" s="192">
        <f t="shared" si="1"/>
        <v>29192515</v>
      </c>
    </row>
    <row r="10" spans="1:27" ht="15.95" customHeight="1" x14ac:dyDescent="0.2">
      <c r="B10" s="106" t="s">
        <v>9</v>
      </c>
      <c r="C10" s="72" t="s">
        <v>541</v>
      </c>
      <c r="D10" s="120">
        <v>1980770</v>
      </c>
      <c r="E10" s="120">
        <f t="shared" si="0"/>
        <v>2047770</v>
      </c>
      <c r="F10" s="117"/>
      <c r="G10" s="74">
        <v>0</v>
      </c>
      <c r="H10" s="74">
        <v>0</v>
      </c>
      <c r="I10" s="74">
        <v>0</v>
      </c>
      <c r="J10" s="74">
        <v>1980770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67000</v>
      </c>
      <c r="X10" s="74">
        <v>0</v>
      </c>
      <c r="Y10" s="74">
        <v>0</v>
      </c>
      <c r="Z10" s="74">
        <v>0</v>
      </c>
      <c r="AA10" s="192">
        <f t="shared" si="1"/>
        <v>2047770</v>
      </c>
    </row>
    <row r="11" spans="1:27" ht="15.95" customHeight="1" x14ac:dyDescent="0.2">
      <c r="B11" s="106" t="s">
        <v>11</v>
      </c>
      <c r="C11" s="72" t="s">
        <v>542</v>
      </c>
      <c r="D11" s="120">
        <v>0</v>
      </c>
      <c r="E11" s="120">
        <f t="shared" si="0"/>
        <v>0</v>
      </c>
      <c r="F11" s="117"/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192">
        <f t="shared" si="1"/>
        <v>0</v>
      </c>
    </row>
    <row r="12" spans="1:27" ht="15.95" customHeight="1" x14ac:dyDescent="0.2">
      <c r="B12" s="106" t="s">
        <v>13</v>
      </c>
      <c r="C12" s="72" t="s">
        <v>543</v>
      </c>
      <c r="D12" s="120">
        <v>0</v>
      </c>
      <c r="E12" s="120">
        <f t="shared" si="0"/>
        <v>209000</v>
      </c>
      <c r="F12" s="117"/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209000</v>
      </c>
      <c r="X12" s="74">
        <v>0</v>
      </c>
      <c r="Y12" s="74">
        <v>0</v>
      </c>
      <c r="Z12" s="74">
        <v>0</v>
      </c>
      <c r="AA12" s="192">
        <f t="shared" si="1"/>
        <v>209000</v>
      </c>
    </row>
    <row r="13" spans="1:27" ht="15.95" customHeight="1" x14ac:dyDescent="0.2">
      <c r="B13" s="107" t="s">
        <v>15</v>
      </c>
      <c r="C13" s="75" t="s">
        <v>544</v>
      </c>
      <c r="D13" s="121">
        <v>62655948</v>
      </c>
      <c r="E13" s="121">
        <f>SUM(E7:E12)</f>
        <v>66422482</v>
      </c>
      <c r="F13" s="117"/>
      <c r="G13" s="77">
        <f>SUM(G7:G12)</f>
        <v>0</v>
      </c>
      <c r="H13" s="77">
        <f t="shared" ref="H13:Z13" si="2">SUM(H7:H12)</f>
        <v>0</v>
      </c>
      <c r="I13" s="77">
        <f t="shared" si="2"/>
        <v>0</v>
      </c>
      <c r="J13" s="77">
        <f t="shared" si="2"/>
        <v>62655948</v>
      </c>
      <c r="K13" s="77">
        <f t="shared" si="2"/>
        <v>0</v>
      </c>
      <c r="L13" s="77">
        <f t="shared" si="2"/>
        <v>0</v>
      </c>
      <c r="M13" s="77">
        <f t="shared" si="2"/>
        <v>0</v>
      </c>
      <c r="N13" s="77">
        <f t="shared" si="2"/>
        <v>0</v>
      </c>
      <c r="O13" s="77">
        <f t="shared" si="2"/>
        <v>0</v>
      </c>
      <c r="P13" s="77">
        <f t="shared" si="2"/>
        <v>0</v>
      </c>
      <c r="Q13" s="77">
        <f t="shared" si="2"/>
        <v>0</v>
      </c>
      <c r="R13" s="77">
        <f t="shared" si="2"/>
        <v>0</v>
      </c>
      <c r="S13" s="77">
        <f t="shared" si="2"/>
        <v>0</v>
      </c>
      <c r="T13" s="77">
        <f t="shared" si="2"/>
        <v>0</v>
      </c>
      <c r="U13" s="77">
        <f t="shared" si="2"/>
        <v>0</v>
      </c>
      <c r="V13" s="77">
        <f t="shared" si="2"/>
        <v>0</v>
      </c>
      <c r="W13" s="77">
        <f t="shared" si="2"/>
        <v>3766534</v>
      </c>
      <c r="X13" s="77">
        <f t="shared" si="2"/>
        <v>0</v>
      </c>
      <c r="Y13" s="77">
        <f t="shared" si="2"/>
        <v>0</v>
      </c>
      <c r="Z13" s="77">
        <f t="shared" si="2"/>
        <v>0</v>
      </c>
      <c r="AA13" s="192">
        <f t="shared" si="1"/>
        <v>66422482</v>
      </c>
    </row>
    <row r="14" spans="1:27" ht="15.95" customHeight="1" x14ac:dyDescent="0.2">
      <c r="B14" s="106" t="s">
        <v>0</v>
      </c>
      <c r="C14" s="72" t="s">
        <v>545</v>
      </c>
      <c r="D14" s="120">
        <v>0</v>
      </c>
      <c r="E14" s="120">
        <f t="shared" si="0"/>
        <v>0</v>
      </c>
      <c r="F14" s="117"/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192">
        <f t="shared" si="1"/>
        <v>0</v>
      </c>
    </row>
    <row r="15" spans="1:27" ht="15.95" customHeight="1" x14ac:dyDescent="0.2">
      <c r="B15" s="106" t="s">
        <v>18</v>
      </c>
      <c r="C15" s="72" t="s">
        <v>546</v>
      </c>
      <c r="D15" s="120">
        <v>0</v>
      </c>
      <c r="E15" s="120">
        <f t="shared" si="0"/>
        <v>0</v>
      </c>
      <c r="F15" s="117"/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192">
        <f t="shared" si="1"/>
        <v>0</v>
      </c>
    </row>
    <row r="16" spans="1:27" ht="15.95" customHeight="1" x14ac:dyDescent="0.2">
      <c r="B16" s="107" t="s">
        <v>20</v>
      </c>
      <c r="C16" s="75" t="s">
        <v>547</v>
      </c>
      <c r="D16" s="121">
        <v>0</v>
      </c>
      <c r="E16" s="121">
        <f>SUM(E17:E26)</f>
        <v>0</v>
      </c>
      <c r="F16" s="117"/>
      <c r="G16" s="77">
        <f>SUM(G17:G26)</f>
        <v>0</v>
      </c>
      <c r="H16" s="77">
        <f t="shared" ref="H16:Z16" si="3">SUM(H17:H26)</f>
        <v>0</v>
      </c>
      <c r="I16" s="77">
        <f t="shared" si="3"/>
        <v>0</v>
      </c>
      <c r="J16" s="77">
        <f t="shared" si="3"/>
        <v>0</v>
      </c>
      <c r="K16" s="77">
        <f t="shared" si="3"/>
        <v>0</v>
      </c>
      <c r="L16" s="77">
        <f t="shared" si="3"/>
        <v>0</v>
      </c>
      <c r="M16" s="77">
        <f t="shared" si="3"/>
        <v>0</v>
      </c>
      <c r="N16" s="77">
        <f t="shared" si="3"/>
        <v>0</v>
      </c>
      <c r="O16" s="77">
        <f t="shared" si="3"/>
        <v>0</v>
      </c>
      <c r="P16" s="77">
        <f t="shared" si="3"/>
        <v>0</v>
      </c>
      <c r="Q16" s="77">
        <f t="shared" si="3"/>
        <v>0</v>
      </c>
      <c r="R16" s="77">
        <f t="shared" si="3"/>
        <v>0</v>
      </c>
      <c r="S16" s="77">
        <f t="shared" si="3"/>
        <v>0</v>
      </c>
      <c r="T16" s="77">
        <f t="shared" si="3"/>
        <v>0</v>
      </c>
      <c r="U16" s="77">
        <f t="shared" si="3"/>
        <v>0</v>
      </c>
      <c r="V16" s="77">
        <f t="shared" si="3"/>
        <v>0</v>
      </c>
      <c r="W16" s="77">
        <f t="shared" si="3"/>
        <v>0</v>
      </c>
      <c r="X16" s="77">
        <f t="shared" si="3"/>
        <v>0</v>
      </c>
      <c r="Y16" s="77">
        <f t="shared" si="3"/>
        <v>0</v>
      </c>
      <c r="Z16" s="77">
        <f t="shared" si="3"/>
        <v>0</v>
      </c>
      <c r="AA16" s="192">
        <f t="shared" si="1"/>
        <v>0</v>
      </c>
    </row>
    <row r="17" spans="2:27" ht="0.2" customHeight="1" x14ac:dyDescent="0.2">
      <c r="B17" s="106" t="s">
        <v>22</v>
      </c>
      <c r="C17" s="72" t="s">
        <v>548</v>
      </c>
      <c r="D17" s="120">
        <v>0</v>
      </c>
      <c r="E17" s="120">
        <f t="shared" si="0"/>
        <v>0</v>
      </c>
      <c r="F17" s="117"/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192">
        <f t="shared" si="1"/>
        <v>0</v>
      </c>
    </row>
    <row r="18" spans="2:27" ht="0.2" customHeight="1" x14ac:dyDescent="0.2">
      <c r="B18" s="106" t="s">
        <v>24</v>
      </c>
      <c r="C18" s="72" t="s">
        <v>549</v>
      </c>
      <c r="D18" s="120">
        <v>0</v>
      </c>
      <c r="E18" s="120">
        <f t="shared" si="0"/>
        <v>0</v>
      </c>
      <c r="F18" s="117"/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192">
        <f t="shared" si="1"/>
        <v>0</v>
      </c>
    </row>
    <row r="19" spans="2:27" ht="0.2" customHeight="1" x14ac:dyDescent="0.2">
      <c r="B19" s="106" t="s">
        <v>26</v>
      </c>
      <c r="C19" s="72" t="s">
        <v>550</v>
      </c>
      <c r="D19" s="120">
        <v>0</v>
      </c>
      <c r="E19" s="120">
        <f t="shared" si="0"/>
        <v>0</v>
      </c>
      <c r="F19" s="117"/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192">
        <f t="shared" si="1"/>
        <v>0</v>
      </c>
    </row>
    <row r="20" spans="2:27" ht="0.2" customHeight="1" x14ac:dyDescent="0.2">
      <c r="B20" s="106" t="s">
        <v>28</v>
      </c>
      <c r="C20" s="72" t="s">
        <v>551</v>
      </c>
      <c r="D20" s="120">
        <v>0</v>
      </c>
      <c r="E20" s="120">
        <f t="shared" si="0"/>
        <v>0</v>
      </c>
      <c r="F20" s="117"/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192">
        <f t="shared" si="1"/>
        <v>0</v>
      </c>
    </row>
    <row r="21" spans="2:27" ht="0.2" customHeight="1" x14ac:dyDescent="0.2">
      <c r="B21" s="106" t="s">
        <v>30</v>
      </c>
      <c r="C21" s="72" t="s">
        <v>552</v>
      </c>
      <c r="D21" s="120">
        <v>0</v>
      </c>
      <c r="E21" s="120">
        <f t="shared" si="0"/>
        <v>0</v>
      </c>
      <c r="F21" s="117"/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192">
        <f t="shared" si="1"/>
        <v>0</v>
      </c>
    </row>
    <row r="22" spans="2:27" ht="0.2" customHeight="1" x14ac:dyDescent="0.2">
      <c r="B22" s="106" t="s">
        <v>32</v>
      </c>
      <c r="C22" s="72" t="s">
        <v>553</v>
      </c>
      <c r="D22" s="120">
        <v>0</v>
      </c>
      <c r="E22" s="120">
        <f t="shared" si="0"/>
        <v>0</v>
      </c>
      <c r="F22" s="117"/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192">
        <f t="shared" si="1"/>
        <v>0</v>
      </c>
    </row>
    <row r="23" spans="2:27" ht="0.2" customHeight="1" x14ac:dyDescent="0.2">
      <c r="B23" s="106" t="s">
        <v>34</v>
      </c>
      <c r="C23" s="72" t="s">
        <v>554</v>
      </c>
      <c r="D23" s="120">
        <v>0</v>
      </c>
      <c r="E23" s="120">
        <f t="shared" si="0"/>
        <v>0</v>
      </c>
      <c r="F23" s="117"/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0</v>
      </c>
      <c r="Z23" s="74">
        <v>0</v>
      </c>
      <c r="AA23" s="192">
        <f t="shared" si="1"/>
        <v>0</v>
      </c>
    </row>
    <row r="24" spans="2:27" ht="0.2" customHeight="1" x14ac:dyDescent="0.2">
      <c r="B24" s="106" t="s">
        <v>36</v>
      </c>
      <c r="C24" s="72" t="s">
        <v>555</v>
      </c>
      <c r="D24" s="120">
        <v>0</v>
      </c>
      <c r="E24" s="120">
        <f t="shared" si="0"/>
        <v>0</v>
      </c>
      <c r="F24" s="117"/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192">
        <f t="shared" si="1"/>
        <v>0</v>
      </c>
    </row>
    <row r="25" spans="2:27" ht="0.2" customHeight="1" x14ac:dyDescent="0.2">
      <c r="B25" s="106" t="s">
        <v>38</v>
      </c>
      <c r="C25" s="72" t="s">
        <v>556</v>
      </c>
      <c r="D25" s="120">
        <v>0</v>
      </c>
      <c r="E25" s="120">
        <f t="shared" si="0"/>
        <v>0</v>
      </c>
      <c r="F25" s="117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192">
        <f t="shared" si="1"/>
        <v>0</v>
      </c>
    </row>
    <row r="26" spans="2:27" ht="0.2" customHeight="1" x14ac:dyDescent="0.2">
      <c r="B26" s="106" t="s">
        <v>40</v>
      </c>
      <c r="C26" s="72" t="s">
        <v>557</v>
      </c>
      <c r="D26" s="120">
        <v>0</v>
      </c>
      <c r="E26" s="120">
        <f t="shared" si="0"/>
        <v>0</v>
      </c>
      <c r="F26" s="117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  <c r="Y26" s="74">
        <v>0</v>
      </c>
      <c r="Z26" s="74">
        <v>0</v>
      </c>
      <c r="AA26" s="192">
        <f t="shared" si="1"/>
        <v>0</v>
      </c>
    </row>
    <row r="27" spans="2:27" ht="15.95" customHeight="1" x14ac:dyDescent="0.2">
      <c r="B27" s="107" t="s">
        <v>42</v>
      </c>
      <c r="C27" s="75" t="s">
        <v>558</v>
      </c>
      <c r="D27" s="121">
        <v>0</v>
      </c>
      <c r="E27" s="121">
        <f>SUM(E28:E37)</f>
        <v>0</v>
      </c>
      <c r="F27" s="117"/>
      <c r="G27" s="77">
        <f>SUM(G28:G37)</f>
        <v>0</v>
      </c>
      <c r="H27" s="77">
        <f t="shared" ref="H27:Z27" si="4">SUM(H28:H37)</f>
        <v>0</v>
      </c>
      <c r="I27" s="77">
        <f t="shared" si="4"/>
        <v>0</v>
      </c>
      <c r="J27" s="77">
        <f t="shared" si="4"/>
        <v>0</v>
      </c>
      <c r="K27" s="77">
        <f t="shared" si="4"/>
        <v>0</v>
      </c>
      <c r="L27" s="77">
        <f t="shared" si="4"/>
        <v>0</v>
      </c>
      <c r="M27" s="77">
        <f t="shared" si="4"/>
        <v>0</v>
      </c>
      <c r="N27" s="77">
        <f t="shared" si="4"/>
        <v>0</v>
      </c>
      <c r="O27" s="77">
        <f t="shared" si="4"/>
        <v>0</v>
      </c>
      <c r="P27" s="77">
        <f t="shared" si="4"/>
        <v>0</v>
      </c>
      <c r="Q27" s="77">
        <f t="shared" si="4"/>
        <v>0</v>
      </c>
      <c r="R27" s="77">
        <f t="shared" si="4"/>
        <v>0</v>
      </c>
      <c r="S27" s="77">
        <f t="shared" si="4"/>
        <v>0</v>
      </c>
      <c r="T27" s="77">
        <f t="shared" si="4"/>
        <v>0</v>
      </c>
      <c r="U27" s="77">
        <f t="shared" si="4"/>
        <v>0</v>
      </c>
      <c r="V27" s="77">
        <f t="shared" si="4"/>
        <v>0</v>
      </c>
      <c r="W27" s="77">
        <f t="shared" si="4"/>
        <v>0</v>
      </c>
      <c r="X27" s="77">
        <f t="shared" si="4"/>
        <v>0</v>
      </c>
      <c r="Y27" s="77">
        <f t="shared" si="4"/>
        <v>0</v>
      </c>
      <c r="Z27" s="77">
        <f t="shared" si="4"/>
        <v>0</v>
      </c>
      <c r="AA27" s="192">
        <f t="shared" si="1"/>
        <v>0</v>
      </c>
    </row>
    <row r="28" spans="2:27" ht="0.2" customHeight="1" x14ac:dyDescent="0.2">
      <c r="B28" s="106" t="s">
        <v>44</v>
      </c>
      <c r="C28" s="72" t="s">
        <v>559</v>
      </c>
      <c r="D28" s="120">
        <v>0</v>
      </c>
      <c r="E28" s="120">
        <f t="shared" si="0"/>
        <v>0</v>
      </c>
      <c r="F28" s="117"/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192">
        <f t="shared" si="1"/>
        <v>0</v>
      </c>
    </row>
    <row r="29" spans="2:27" ht="0.2" customHeight="1" x14ac:dyDescent="0.2">
      <c r="B29" s="106" t="s">
        <v>46</v>
      </c>
      <c r="C29" s="72" t="s">
        <v>560</v>
      </c>
      <c r="D29" s="120">
        <v>0</v>
      </c>
      <c r="E29" s="120">
        <f t="shared" si="0"/>
        <v>0</v>
      </c>
      <c r="F29" s="117"/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192">
        <f t="shared" si="1"/>
        <v>0</v>
      </c>
    </row>
    <row r="30" spans="2:27" ht="0.2" customHeight="1" x14ac:dyDescent="0.2">
      <c r="B30" s="106" t="s">
        <v>48</v>
      </c>
      <c r="C30" s="72" t="s">
        <v>561</v>
      </c>
      <c r="D30" s="120">
        <v>0</v>
      </c>
      <c r="E30" s="120">
        <f t="shared" si="0"/>
        <v>0</v>
      </c>
      <c r="F30" s="117"/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192">
        <f t="shared" si="1"/>
        <v>0</v>
      </c>
    </row>
    <row r="31" spans="2:27" ht="0.2" customHeight="1" x14ac:dyDescent="0.2">
      <c r="B31" s="106" t="s">
        <v>50</v>
      </c>
      <c r="C31" s="72" t="s">
        <v>562</v>
      </c>
      <c r="D31" s="120">
        <v>0</v>
      </c>
      <c r="E31" s="120">
        <f t="shared" si="0"/>
        <v>0</v>
      </c>
      <c r="F31" s="117"/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192">
        <f t="shared" si="1"/>
        <v>0</v>
      </c>
    </row>
    <row r="32" spans="2:27" ht="0.2" customHeight="1" x14ac:dyDescent="0.2">
      <c r="B32" s="106" t="s">
        <v>52</v>
      </c>
      <c r="C32" s="72" t="s">
        <v>563</v>
      </c>
      <c r="D32" s="120">
        <v>0</v>
      </c>
      <c r="E32" s="120">
        <f t="shared" si="0"/>
        <v>0</v>
      </c>
      <c r="F32" s="117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192">
        <f t="shared" si="1"/>
        <v>0</v>
      </c>
    </row>
    <row r="33" spans="2:27" ht="0.2" customHeight="1" x14ac:dyDescent="0.2">
      <c r="B33" s="106" t="s">
        <v>54</v>
      </c>
      <c r="C33" s="72" t="s">
        <v>564</v>
      </c>
      <c r="D33" s="120">
        <v>0</v>
      </c>
      <c r="E33" s="120">
        <f t="shared" si="0"/>
        <v>0</v>
      </c>
      <c r="F33" s="117"/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192">
        <f t="shared" si="1"/>
        <v>0</v>
      </c>
    </row>
    <row r="34" spans="2:27" ht="0.2" customHeight="1" x14ac:dyDescent="0.2">
      <c r="B34" s="106" t="s">
        <v>56</v>
      </c>
      <c r="C34" s="72" t="s">
        <v>565</v>
      </c>
      <c r="D34" s="120">
        <v>0</v>
      </c>
      <c r="E34" s="120">
        <f t="shared" si="0"/>
        <v>0</v>
      </c>
      <c r="F34" s="117"/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192">
        <f t="shared" si="1"/>
        <v>0</v>
      </c>
    </row>
    <row r="35" spans="2:27" ht="0.2" customHeight="1" x14ac:dyDescent="0.2">
      <c r="B35" s="106" t="s">
        <v>58</v>
      </c>
      <c r="C35" s="72" t="s">
        <v>566</v>
      </c>
      <c r="D35" s="120">
        <v>0</v>
      </c>
      <c r="E35" s="120">
        <f t="shared" si="0"/>
        <v>0</v>
      </c>
      <c r="F35" s="117"/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192">
        <f t="shared" si="1"/>
        <v>0</v>
      </c>
    </row>
    <row r="36" spans="2:27" ht="0.2" customHeight="1" x14ac:dyDescent="0.2">
      <c r="B36" s="106" t="s">
        <v>60</v>
      </c>
      <c r="C36" s="72" t="s">
        <v>567</v>
      </c>
      <c r="D36" s="120">
        <v>0</v>
      </c>
      <c r="E36" s="120">
        <f t="shared" si="0"/>
        <v>0</v>
      </c>
      <c r="F36" s="117"/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192">
        <f t="shared" si="1"/>
        <v>0</v>
      </c>
    </row>
    <row r="37" spans="2:27" ht="0.2" customHeight="1" x14ac:dyDescent="0.2">
      <c r="B37" s="106" t="s">
        <v>62</v>
      </c>
      <c r="C37" s="72" t="s">
        <v>568</v>
      </c>
      <c r="D37" s="120">
        <v>0</v>
      </c>
      <c r="E37" s="120">
        <f t="shared" si="0"/>
        <v>0</v>
      </c>
      <c r="F37" s="117"/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192">
        <f t="shared" si="1"/>
        <v>0</v>
      </c>
    </row>
    <row r="38" spans="2:27" ht="15.95" customHeight="1" x14ac:dyDescent="0.2">
      <c r="B38" s="107" t="s">
        <v>64</v>
      </c>
      <c r="C38" s="75" t="s">
        <v>569</v>
      </c>
      <c r="D38" s="121">
        <v>11560200</v>
      </c>
      <c r="E38" s="121">
        <f>SUM(E39:E48)</f>
        <v>11560200</v>
      </c>
      <c r="F38" s="117"/>
      <c r="G38" s="77">
        <f>SUM(G39:G48)</f>
        <v>0</v>
      </c>
      <c r="H38" s="77">
        <f t="shared" ref="H38:Z38" si="5">SUM(H39:H48)</f>
        <v>0</v>
      </c>
      <c r="I38" s="77">
        <f t="shared" si="5"/>
        <v>0</v>
      </c>
      <c r="J38" s="77">
        <f t="shared" si="5"/>
        <v>0</v>
      </c>
      <c r="K38" s="77">
        <f t="shared" si="5"/>
        <v>0</v>
      </c>
      <c r="L38" s="77">
        <f t="shared" si="5"/>
        <v>4295000</v>
      </c>
      <c r="M38" s="77">
        <f t="shared" si="5"/>
        <v>0</v>
      </c>
      <c r="N38" s="77">
        <f t="shared" si="5"/>
        <v>3330000</v>
      </c>
      <c r="O38" s="77">
        <f t="shared" si="5"/>
        <v>3600000</v>
      </c>
      <c r="P38" s="77">
        <f t="shared" si="5"/>
        <v>85200</v>
      </c>
      <c r="Q38" s="77">
        <f t="shared" si="5"/>
        <v>0</v>
      </c>
      <c r="R38" s="77">
        <f t="shared" si="5"/>
        <v>0</v>
      </c>
      <c r="S38" s="77">
        <f t="shared" si="5"/>
        <v>250000</v>
      </c>
      <c r="T38" s="77">
        <f t="shared" si="5"/>
        <v>0</v>
      </c>
      <c r="U38" s="77">
        <f t="shared" si="5"/>
        <v>0</v>
      </c>
      <c r="V38" s="77">
        <f t="shared" si="5"/>
        <v>0</v>
      </c>
      <c r="W38" s="77">
        <f t="shared" si="5"/>
        <v>0</v>
      </c>
      <c r="X38" s="77">
        <f t="shared" si="5"/>
        <v>0</v>
      </c>
      <c r="Y38" s="77">
        <f t="shared" si="5"/>
        <v>0</v>
      </c>
      <c r="Z38" s="77">
        <f t="shared" si="5"/>
        <v>0</v>
      </c>
      <c r="AA38" s="192">
        <f t="shared" si="1"/>
        <v>11560200</v>
      </c>
    </row>
    <row r="39" spans="2:27" ht="0.2" customHeight="1" x14ac:dyDescent="0.2">
      <c r="B39" s="106" t="s">
        <v>66</v>
      </c>
      <c r="C39" s="72" t="s">
        <v>570</v>
      </c>
      <c r="D39" s="120">
        <v>0</v>
      </c>
      <c r="E39" s="120">
        <f t="shared" si="0"/>
        <v>0</v>
      </c>
      <c r="F39" s="117"/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192">
        <f t="shared" si="1"/>
        <v>0</v>
      </c>
    </row>
    <row r="40" spans="2:27" ht="15.95" customHeight="1" x14ac:dyDescent="0.2">
      <c r="B40" s="106" t="s">
        <v>68</v>
      </c>
      <c r="C40" s="72" t="s">
        <v>571</v>
      </c>
      <c r="D40" s="120">
        <v>250000</v>
      </c>
      <c r="E40" s="120">
        <f t="shared" si="0"/>
        <v>250000</v>
      </c>
      <c r="F40" s="117"/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250000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192">
        <f t="shared" si="1"/>
        <v>250000</v>
      </c>
    </row>
    <row r="41" spans="2:27" ht="0.2" customHeight="1" x14ac:dyDescent="0.2">
      <c r="B41" s="106" t="s">
        <v>70</v>
      </c>
      <c r="C41" s="72" t="s">
        <v>572</v>
      </c>
      <c r="D41" s="120">
        <v>0</v>
      </c>
      <c r="E41" s="120">
        <f t="shared" si="0"/>
        <v>0</v>
      </c>
      <c r="F41" s="117"/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192">
        <f t="shared" si="1"/>
        <v>0</v>
      </c>
    </row>
    <row r="42" spans="2:27" ht="0.2" customHeight="1" x14ac:dyDescent="0.2">
      <c r="B42" s="106" t="s">
        <v>72</v>
      </c>
      <c r="C42" s="72" t="s">
        <v>573</v>
      </c>
      <c r="D42" s="120">
        <v>0</v>
      </c>
      <c r="E42" s="120">
        <f t="shared" si="0"/>
        <v>0</v>
      </c>
      <c r="F42" s="117"/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192">
        <f t="shared" si="1"/>
        <v>0</v>
      </c>
    </row>
    <row r="43" spans="2:27" ht="15.95" customHeight="1" x14ac:dyDescent="0.2">
      <c r="B43" s="106" t="s">
        <v>74</v>
      </c>
      <c r="C43" s="72" t="s">
        <v>574</v>
      </c>
      <c r="D43" s="120">
        <v>7015200</v>
      </c>
      <c r="E43" s="120">
        <f t="shared" si="0"/>
        <v>7015200</v>
      </c>
      <c r="F43" s="117"/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3330000</v>
      </c>
      <c r="O43" s="74">
        <v>3600000</v>
      </c>
      <c r="P43" s="74">
        <v>85200</v>
      </c>
      <c r="Q43" s="74">
        <v>0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192">
        <f t="shared" si="1"/>
        <v>7015200</v>
      </c>
    </row>
    <row r="44" spans="2:27" ht="15.95" customHeight="1" x14ac:dyDescent="0.2">
      <c r="B44" s="106" t="s">
        <v>76</v>
      </c>
      <c r="C44" s="72" t="s">
        <v>575</v>
      </c>
      <c r="D44" s="120">
        <v>4295000</v>
      </c>
      <c r="E44" s="120">
        <f t="shared" si="0"/>
        <v>4295000</v>
      </c>
      <c r="F44" s="117"/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4295000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192">
        <f t="shared" si="1"/>
        <v>4295000</v>
      </c>
    </row>
    <row r="45" spans="2:27" ht="0.2" customHeight="1" x14ac:dyDescent="0.2">
      <c r="B45" s="106" t="s">
        <v>78</v>
      </c>
      <c r="C45" s="72" t="s">
        <v>576</v>
      </c>
      <c r="D45" s="120">
        <v>0</v>
      </c>
      <c r="E45" s="120">
        <f t="shared" si="0"/>
        <v>0</v>
      </c>
      <c r="F45" s="117"/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0</v>
      </c>
      <c r="V45" s="74">
        <v>0</v>
      </c>
      <c r="W45" s="74">
        <v>0</v>
      </c>
      <c r="X45" s="74">
        <v>0</v>
      </c>
      <c r="Y45" s="74">
        <v>0</v>
      </c>
      <c r="Z45" s="74">
        <v>0</v>
      </c>
      <c r="AA45" s="192">
        <f t="shared" si="1"/>
        <v>0</v>
      </c>
    </row>
    <row r="46" spans="2:27" ht="0.2" customHeight="1" x14ac:dyDescent="0.2">
      <c r="B46" s="106" t="s">
        <v>80</v>
      </c>
      <c r="C46" s="72" t="s">
        <v>577</v>
      </c>
      <c r="D46" s="120">
        <v>0</v>
      </c>
      <c r="E46" s="120">
        <f t="shared" si="0"/>
        <v>0</v>
      </c>
      <c r="F46" s="117"/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0</v>
      </c>
      <c r="Y46" s="74">
        <v>0</v>
      </c>
      <c r="Z46" s="74">
        <v>0</v>
      </c>
      <c r="AA46" s="192">
        <f t="shared" si="1"/>
        <v>0</v>
      </c>
    </row>
    <row r="47" spans="2:27" ht="0.2" customHeight="1" x14ac:dyDescent="0.2">
      <c r="B47" s="106" t="s">
        <v>82</v>
      </c>
      <c r="C47" s="72" t="s">
        <v>578</v>
      </c>
      <c r="D47" s="120">
        <v>0</v>
      </c>
      <c r="E47" s="120">
        <f t="shared" si="0"/>
        <v>0</v>
      </c>
      <c r="F47" s="117"/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  <c r="Y47" s="74">
        <v>0</v>
      </c>
      <c r="Z47" s="74">
        <v>0</v>
      </c>
      <c r="AA47" s="192">
        <f t="shared" si="1"/>
        <v>0</v>
      </c>
    </row>
    <row r="48" spans="2:27" ht="0.2" customHeight="1" x14ac:dyDescent="0.2">
      <c r="B48" s="106" t="s">
        <v>84</v>
      </c>
      <c r="C48" s="72" t="s">
        <v>579</v>
      </c>
      <c r="D48" s="120">
        <v>0</v>
      </c>
      <c r="E48" s="120">
        <f t="shared" si="0"/>
        <v>0</v>
      </c>
      <c r="F48" s="117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192">
        <f t="shared" si="1"/>
        <v>0</v>
      </c>
    </row>
    <row r="49" spans="2:27" ht="15.95" customHeight="1" x14ac:dyDescent="0.2">
      <c r="B49" s="107" t="s">
        <v>86</v>
      </c>
      <c r="C49" s="75" t="s">
        <v>580</v>
      </c>
      <c r="D49" s="121">
        <v>74216148</v>
      </c>
      <c r="E49" s="121">
        <f>E13+E14+E15+E16+E27+E38</f>
        <v>77982682</v>
      </c>
      <c r="F49" s="117"/>
      <c r="G49" s="77">
        <f>G13+G14+G15+G16+G27+G38</f>
        <v>0</v>
      </c>
      <c r="H49" s="77">
        <f t="shared" ref="H49:Z49" si="6">H13+H14+H15+H16+H27+H38</f>
        <v>0</v>
      </c>
      <c r="I49" s="77">
        <f t="shared" si="6"/>
        <v>0</v>
      </c>
      <c r="J49" s="77">
        <f t="shared" si="6"/>
        <v>62655948</v>
      </c>
      <c r="K49" s="77">
        <f t="shared" si="6"/>
        <v>0</v>
      </c>
      <c r="L49" s="77">
        <f t="shared" si="6"/>
        <v>4295000</v>
      </c>
      <c r="M49" s="77">
        <f t="shared" si="6"/>
        <v>0</v>
      </c>
      <c r="N49" s="77">
        <f t="shared" si="6"/>
        <v>3330000</v>
      </c>
      <c r="O49" s="77">
        <f t="shared" si="6"/>
        <v>3600000</v>
      </c>
      <c r="P49" s="77">
        <f t="shared" si="6"/>
        <v>85200</v>
      </c>
      <c r="Q49" s="77">
        <f t="shared" si="6"/>
        <v>0</v>
      </c>
      <c r="R49" s="77">
        <f t="shared" si="6"/>
        <v>0</v>
      </c>
      <c r="S49" s="77">
        <f t="shared" si="6"/>
        <v>250000</v>
      </c>
      <c r="T49" s="77">
        <f t="shared" si="6"/>
        <v>0</v>
      </c>
      <c r="U49" s="77">
        <f t="shared" si="6"/>
        <v>0</v>
      </c>
      <c r="V49" s="77">
        <f t="shared" si="6"/>
        <v>0</v>
      </c>
      <c r="W49" s="77">
        <f t="shared" si="6"/>
        <v>3766534</v>
      </c>
      <c r="X49" s="77">
        <f t="shared" si="6"/>
        <v>0</v>
      </c>
      <c r="Y49" s="77">
        <f t="shared" si="6"/>
        <v>0</v>
      </c>
      <c r="Z49" s="77">
        <f t="shared" si="6"/>
        <v>0</v>
      </c>
      <c r="AA49" s="192">
        <f t="shared" si="1"/>
        <v>77982682</v>
      </c>
    </row>
    <row r="50" spans="2:27" ht="15.95" customHeight="1" x14ac:dyDescent="0.2">
      <c r="B50" s="106" t="s">
        <v>88</v>
      </c>
      <c r="C50" s="72" t="s">
        <v>581</v>
      </c>
      <c r="D50" s="120">
        <v>0</v>
      </c>
      <c r="E50" s="120">
        <f t="shared" si="0"/>
        <v>0</v>
      </c>
      <c r="F50" s="117"/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192">
        <f t="shared" si="1"/>
        <v>0</v>
      </c>
    </row>
    <row r="51" spans="2:27" ht="15.95" customHeight="1" x14ac:dyDescent="0.2">
      <c r="B51" s="106" t="s">
        <v>90</v>
      </c>
      <c r="C51" s="72" t="s">
        <v>582</v>
      </c>
      <c r="D51" s="120">
        <v>0</v>
      </c>
      <c r="E51" s="120">
        <f t="shared" si="0"/>
        <v>0</v>
      </c>
      <c r="F51" s="117"/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0</v>
      </c>
      <c r="V51" s="74">
        <v>0</v>
      </c>
      <c r="W51" s="74">
        <v>0</v>
      </c>
      <c r="X51" s="74">
        <v>0</v>
      </c>
      <c r="Y51" s="74">
        <v>0</v>
      </c>
      <c r="Z51" s="74">
        <v>0</v>
      </c>
      <c r="AA51" s="192">
        <f t="shared" si="1"/>
        <v>0</v>
      </c>
    </row>
    <row r="52" spans="2:27" ht="15.95" customHeight="1" x14ac:dyDescent="0.2">
      <c r="B52" s="111" t="s">
        <v>92</v>
      </c>
      <c r="C52" s="87" t="s">
        <v>583</v>
      </c>
      <c r="D52" s="122">
        <v>0</v>
      </c>
      <c r="E52" s="122">
        <f>SUM(E53:E62)</f>
        <v>0</v>
      </c>
      <c r="F52" s="117"/>
      <c r="G52" s="89">
        <f>SUM(G53:G62)</f>
        <v>0</v>
      </c>
      <c r="H52" s="89">
        <f t="shared" ref="H52:Z52" si="7">SUM(H53:H62)</f>
        <v>0</v>
      </c>
      <c r="I52" s="89">
        <f t="shared" si="7"/>
        <v>0</v>
      </c>
      <c r="J52" s="89">
        <f t="shared" si="7"/>
        <v>0</v>
      </c>
      <c r="K52" s="89">
        <f t="shared" si="7"/>
        <v>0</v>
      </c>
      <c r="L52" s="89">
        <f t="shared" si="7"/>
        <v>0</v>
      </c>
      <c r="M52" s="89">
        <f t="shared" si="7"/>
        <v>0</v>
      </c>
      <c r="N52" s="89">
        <f t="shared" si="7"/>
        <v>0</v>
      </c>
      <c r="O52" s="89">
        <f t="shared" si="7"/>
        <v>0</v>
      </c>
      <c r="P52" s="89">
        <f t="shared" si="7"/>
        <v>0</v>
      </c>
      <c r="Q52" s="89">
        <f t="shared" si="7"/>
        <v>0</v>
      </c>
      <c r="R52" s="89">
        <f t="shared" si="7"/>
        <v>0</v>
      </c>
      <c r="S52" s="89">
        <f t="shared" si="7"/>
        <v>0</v>
      </c>
      <c r="T52" s="89">
        <f t="shared" si="7"/>
        <v>0</v>
      </c>
      <c r="U52" s="89">
        <f t="shared" si="7"/>
        <v>0</v>
      </c>
      <c r="V52" s="89">
        <f t="shared" si="7"/>
        <v>0</v>
      </c>
      <c r="W52" s="89">
        <f t="shared" si="7"/>
        <v>0</v>
      </c>
      <c r="X52" s="89">
        <f t="shared" si="7"/>
        <v>0</v>
      </c>
      <c r="Y52" s="89">
        <f t="shared" si="7"/>
        <v>0</v>
      </c>
      <c r="Z52" s="89">
        <f t="shared" si="7"/>
        <v>0</v>
      </c>
      <c r="AA52" s="192">
        <f t="shared" si="1"/>
        <v>0</v>
      </c>
    </row>
    <row r="53" spans="2:27" ht="0.2" customHeight="1" x14ac:dyDescent="0.2">
      <c r="B53" s="106" t="s">
        <v>94</v>
      </c>
      <c r="C53" s="72" t="s">
        <v>584</v>
      </c>
      <c r="D53" s="120">
        <v>0</v>
      </c>
      <c r="E53" s="120">
        <f t="shared" si="0"/>
        <v>0</v>
      </c>
      <c r="F53" s="117"/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74">
        <v>0</v>
      </c>
      <c r="AA53" s="192">
        <f t="shared" si="1"/>
        <v>0</v>
      </c>
    </row>
    <row r="54" spans="2:27" ht="0.2" customHeight="1" x14ac:dyDescent="0.2">
      <c r="B54" s="106" t="s">
        <v>96</v>
      </c>
      <c r="C54" s="72" t="s">
        <v>585</v>
      </c>
      <c r="D54" s="120">
        <v>0</v>
      </c>
      <c r="E54" s="120">
        <f t="shared" si="0"/>
        <v>0</v>
      </c>
      <c r="F54" s="117"/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4">
        <v>0</v>
      </c>
      <c r="V54" s="74">
        <v>0</v>
      </c>
      <c r="W54" s="74">
        <v>0</v>
      </c>
      <c r="X54" s="74">
        <v>0</v>
      </c>
      <c r="Y54" s="74">
        <v>0</v>
      </c>
      <c r="Z54" s="74">
        <v>0</v>
      </c>
      <c r="AA54" s="192">
        <f t="shared" si="1"/>
        <v>0</v>
      </c>
    </row>
    <row r="55" spans="2:27" ht="0.2" customHeight="1" x14ac:dyDescent="0.2">
      <c r="B55" s="106" t="s">
        <v>98</v>
      </c>
      <c r="C55" s="72" t="s">
        <v>586</v>
      </c>
      <c r="D55" s="120">
        <v>0</v>
      </c>
      <c r="E55" s="120">
        <f t="shared" si="0"/>
        <v>0</v>
      </c>
      <c r="F55" s="117"/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192">
        <f t="shared" si="1"/>
        <v>0</v>
      </c>
    </row>
    <row r="56" spans="2:27" ht="0.2" customHeight="1" x14ac:dyDescent="0.2">
      <c r="B56" s="106" t="s">
        <v>100</v>
      </c>
      <c r="C56" s="72" t="s">
        <v>587</v>
      </c>
      <c r="D56" s="120">
        <v>0</v>
      </c>
      <c r="E56" s="120">
        <f t="shared" si="0"/>
        <v>0</v>
      </c>
      <c r="F56" s="117"/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4">
        <v>0</v>
      </c>
      <c r="AA56" s="192">
        <f t="shared" si="1"/>
        <v>0</v>
      </c>
    </row>
    <row r="57" spans="2:27" ht="0.2" customHeight="1" x14ac:dyDescent="0.2">
      <c r="B57" s="106" t="s">
        <v>102</v>
      </c>
      <c r="C57" s="72" t="s">
        <v>588</v>
      </c>
      <c r="D57" s="120">
        <v>0</v>
      </c>
      <c r="E57" s="120">
        <f t="shared" si="0"/>
        <v>0</v>
      </c>
      <c r="F57" s="117"/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  <c r="Y57" s="74">
        <v>0</v>
      </c>
      <c r="Z57" s="74">
        <v>0</v>
      </c>
      <c r="AA57" s="192">
        <f t="shared" si="1"/>
        <v>0</v>
      </c>
    </row>
    <row r="58" spans="2:27" ht="0.2" customHeight="1" x14ac:dyDescent="0.2">
      <c r="B58" s="106" t="s">
        <v>104</v>
      </c>
      <c r="C58" s="72" t="s">
        <v>589</v>
      </c>
      <c r="D58" s="120">
        <v>0</v>
      </c>
      <c r="E58" s="120">
        <f t="shared" si="0"/>
        <v>0</v>
      </c>
      <c r="F58" s="117"/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192">
        <f t="shared" si="1"/>
        <v>0</v>
      </c>
    </row>
    <row r="59" spans="2:27" ht="0.2" customHeight="1" x14ac:dyDescent="0.2">
      <c r="B59" s="106" t="s">
        <v>106</v>
      </c>
      <c r="C59" s="72" t="s">
        <v>590</v>
      </c>
      <c r="D59" s="120">
        <v>0</v>
      </c>
      <c r="E59" s="120">
        <f t="shared" si="0"/>
        <v>0</v>
      </c>
      <c r="F59" s="117"/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192">
        <f t="shared" si="1"/>
        <v>0</v>
      </c>
    </row>
    <row r="60" spans="2:27" ht="0.2" customHeight="1" x14ac:dyDescent="0.2">
      <c r="B60" s="106" t="s">
        <v>108</v>
      </c>
      <c r="C60" s="72" t="s">
        <v>591</v>
      </c>
      <c r="D60" s="120">
        <v>0</v>
      </c>
      <c r="E60" s="120">
        <f t="shared" si="0"/>
        <v>0</v>
      </c>
      <c r="F60" s="117"/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  <c r="Y60" s="74">
        <v>0</v>
      </c>
      <c r="Z60" s="74">
        <v>0</v>
      </c>
      <c r="AA60" s="192">
        <f t="shared" si="1"/>
        <v>0</v>
      </c>
    </row>
    <row r="61" spans="2:27" ht="0.2" customHeight="1" x14ac:dyDescent="0.2">
      <c r="B61" s="106" t="s">
        <v>110</v>
      </c>
      <c r="C61" s="72" t="s">
        <v>592</v>
      </c>
      <c r="D61" s="120">
        <v>0</v>
      </c>
      <c r="E61" s="120">
        <f t="shared" si="0"/>
        <v>0</v>
      </c>
      <c r="F61" s="117"/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192">
        <f t="shared" si="1"/>
        <v>0</v>
      </c>
    </row>
    <row r="62" spans="2:27" ht="0.2" customHeight="1" x14ac:dyDescent="0.2">
      <c r="B62" s="106" t="s">
        <v>112</v>
      </c>
      <c r="C62" s="72" t="s">
        <v>593</v>
      </c>
      <c r="D62" s="120">
        <v>0</v>
      </c>
      <c r="E62" s="120">
        <f t="shared" si="0"/>
        <v>0</v>
      </c>
      <c r="F62" s="117"/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192">
        <f t="shared" si="1"/>
        <v>0</v>
      </c>
    </row>
    <row r="63" spans="2:27" ht="15.95" customHeight="1" x14ac:dyDescent="0.2">
      <c r="B63" s="111" t="s">
        <v>114</v>
      </c>
      <c r="C63" s="87" t="s">
        <v>594</v>
      </c>
      <c r="D63" s="122">
        <v>0</v>
      </c>
      <c r="E63" s="122">
        <f>SUM(E64:E73)</f>
        <v>0</v>
      </c>
      <c r="F63" s="117"/>
      <c r="G63" s="89">
        <f>SUM(G64:G73)</f>
        <v>0</v>
      </c>
      <c r="H63" s="89">
        <f t="shared" ref="H63:Z63" si="8">SUM(H64:H73)</f>
        <v>0</v>
      </c>
      <c r="I63" s="89">
        <f t="shared" si="8"/>
        <v>0</v>
      </c>
      <c r="J63" s="89">
        <f t="shared" si="8"/>
        <v>0</v>
      </c>
      <c r="K63" s="89">
        <f t="shared" si="8"/>
        <v>0</v>
      </c>
      <c r="L63" s="89">
        <f t="shared" si="8"/>
        <v>0</v>
      </c>
      <c r="M63" s="89">
        <f t="shared" si="8"/>
        <v>0</v>
      </c>
      <c r="N63" s="89">
        <f t="shared" si="8"/>
        <v>0</v>
      </c>
      <c r="O63" s="89">
        <f t="shared" si="8"/>
        <v>0</v>
      </c>
      <c r="P63" s="89">
        <f t="shared" si="8"/>
        <v>0</v>
      </c>
      <c r="Q63" s="89">
        <f t="shared" si="8"/>
        <v>0</v>
      </c>
      <c r="R63" s="89">
        <f t="shared" si="8"/>
        <v>0</v>
      </c>
      <c r="S63" s="89">
        <f t="shared" si="8"/>
        <v>0</v>
      </c>
      <c r="T63" s="89">
        <f t="shared" si="8"/>
        <v>0</v>
      </c>
      <c r="U63" s="89">
        <f t="shared" si="8"/>
        <v>0</v>
      </c>
      <c r="V63" s="89">
        <f t="shared" si="8"/>
        <v>0</v>
      </c>
      <c r="W63" s="89">
        <f t="shared" si="8"/>
        <v>0</v>
      </c>
      <c r="X63" s="89">
        <f t="shared" si="8"/>
        <v>0</v>
      </c>
      <c r="Y63" s="89">
        <f t="shared" si="8"/>
        <v>0</v>
      </c>
      <c r="Z63" s="89">
        <f t="shared" si="8"/>
        <v>0</v>
      </c>
      <c r="AA63" s="192">
        <f t="shared" si="1"/>
        <v>0</v>
      </c>
    </row>
    <row r="64" spans="2:27" ht="0.2" customHeight="1" x14ac:dyDescent="0.2">
      <c r="B64" s="106" t="s">
        <v>116</v>
      </c>
      <c r="C64" s="72" t="s">
        <v>595</v>
      </c>
      <c r="D64" s="120">
        <v>0</v>
      </c>
      <c r="E64" s="120">
        <f t="shared" si="0"/>
        <v>0</v>
      </c>
      <c r="F64" s="117"/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192">
        <f t="shared" si="1"/>
        <v>0</v>
      </c>
    </row>
    <row r="65" spans="2:27" ht="0.2" customHeight="1" x14ac:dyDescent="0.2">
      <c r="B65" s="106" t="s">
        <v>118</v>
      </c>
      <c r="C65" s="72" t="s">
        <v>596</v>
      </c>
      <c r="D65" s="120">
        <v>0</v>
      </c>
      <c r="E65" s="120">
        <f t="shared" si="0"/>
        <v>0</v>
      </c>
      <c r="F65" s="117"/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192">
        <f t="shared" si="1"/>
        <v>0</v>
      </c>
    </row>
    <row r="66" spans="2:27" ht="0.2" customHeight="1" x14ac:dyDescent="0.2">
      <c r="B66" s="106" t="s">
        <v>120</v>
      </c>
      <c r="C66" s="72" t="s">
        <v>597</v>
      </c>
      <c r="D66" s="120">
        <v>0</v>
      </c>
      <c r="E66" s="120">
        <f t="shared" si="0"/>
        <v>0</v>
      </c>
      <c r="F66" s="117"/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192">
        <f t="shared" si="1"/>
        <v>0</v>
      </c>
    </row>
    <row r="67" spans="2:27" ht="0.2" customHeight="1" x14ac:dyDescent="0.2">
      <c r="B67" s="106" t="s">
        <v>122</v>
      </c>
      <c r="C67" s="72" t="s">
        <v>598</v>
      </c>
      <c r="D67" s="120">
        <v>0</v>
      </c>
      <c r="E67" s="120">
        <f t="shared" si="0"/>
        <v>0</v>
      </c>
      <c r="F67" s="117"/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  <c r="Y67" s="74">
        <v>0</v>
      </c>
      <c r="Z67" s="74">
        <v>0</v>
      </c>
      <c r="AA67" s="192">
        <f t="shared" si="1"/>
        <v>0</v>
      </c>
    </row>
    <row r="68" spans="2:27" ht="0.2" customHeight="1" x14ac:dyDescent="0.2">
      <c r="B68" s="106" t="s">
        <v>124</v>
      </c>
      <c r="C68" s="72" t="s">
        <v>599</v>
      </c>
      <c r="D68" s="120">
        <v>0</v>
      </c>
      <c r="E68" s="120">
        <f t="shared" si="0"/>
        <v>0</v>
      </c>
      <c r="F68" s="117"/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192">
        <f t="shared" si="1"/>
        <v>0</v>
      </c>
    </row>
    <row r="69" spans="2:27" ht="0.2" customHeight="1" x14ac:dyDescent="0.2">
      <c r="B69" s="106" t="s">
        <v>126</v>
      </c>
      <c r="C69" s="72" t="s">
        <v>600</v>
      </c>
      <c r="D69" s="120">
        <v>0</v>
      </c>
      <c r="E69" s="120">
        <f t="shared" si="0"/>
        <v>0</v>
      </c>
      <c r="F69" s="117"/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4">
        <v>0</v>
      </c>
      <c r="Z69" s="74">
        <v>0</v>
      </c>
      <c r="AA69" s="192">
        <f t="shared" si="1"/>
        <v>0</v>
      </c>
    </row>
    <row r="70" spans="2:27" ht="0.2" customHeight="1" x14ac:dyDescent="0.2">
      <c r="B70" s="106" t="s">
        <v>128</v>
      </c>
      <c r="C70" s="72" t="s">
        <v>601</v>
      </c>
      <c r="D70" s="120">
        <v>0</v>
      </c>
      <c r="E70" s="120">
        <f t="shared" si="0"/>
        <v>0</v>
      </c>
      <c r="F70" s="117"/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4">
        <v>0</v>
      </c>
      <c r="Y70" s="74">
        <v>0</v>
      </c>
      <c r="Z70" s="74">
        <v>0</v>
      </c>
      <c r="AA70" s="192">
        <f t="shared" si="1"/>
        <v>0</v>
      </c>
    </row>
    <row r="71" spans="2:27" ht="0.2" customHeight="1" x14ac:dyDescent="0.2">
      <c r="B71" s="106" t="s">
        <v>130</v>
      </c>
      <c r="C71" s="72" t="s">
        <v>602</v>
      </c>
      <c r="D71" s="120">
        <v>0</v>
      </c>
      <c r="E71" s="120">
        <f t="shared" si="0"/>
        <v>0</v>
      </c>
      <c r="F71" s="117"/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74">
        <v>0</v>
      </c>
      <c r="U71" s="74">
        <v>0</v>
      </c>
      <c r="V71" s="74">
        <v>0</v>
      </c>
      <c r="W71" s="74">
        <v>0</v>
      </c>
      <c r="X71" s="74">
        <v>0</v>
      </c>
      <c r="Y71" s="74">
        <v>0</v>
      </c>
      <c r="Z71" s="74">
        <v>0</v>
      </c>
      <c r="AA71" s="192">
        <f t="shared" si="1"/>
        <v>0</v>
      </c>
    </row>
    <row r="72" spans="2:27" ht="0.2" customHeight="1" x14ac:dyDescent="0.2">
      <c r="B72" s="106" t="s">
        <v>132</v>
      </c>
      <c r="C72" s="72" t="s">
        <v>603</v>
      </c>
      <c r="D72" s="120">
        <v>0</v>
      </c>
      <c r="E72" s="120">
        <f t="shared" ref="E72:E135" si="9">SUM(G72:Z72)</f>
        <v>0</v>
      </c>
      <c r="F72" s="117"/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74">
        <v>0</v>
      </c>
      <c r="U72" s="74">
        <v>0</v>
      </c>
      <c r="V72" s="74">
        <v>0</v>
      </c>
      <c r="W72" s="74">
        <v>0</v>
      </c>
      <c r="X72" s="74">
        <v>0</v>
      </c>
      <c r="Y72" s="74">
        <v>0</v>
      </c>
      <c r="Z72" s="74">
        <v>0</v>
      </c>
      <c r="AA72" s="192">
        <f t="shared" ref="AA72:AA135" si="10">SUM(G72:Z72)</f>
        <v>0</v>
      </c>
    </row>
    <row r="73" spans="2:27" ht="0.2" customHeight="1" x14ac:dyDescent="0.2">
      <c r="B73" s="106" t="s">
        <v>134</v>
      </c>
      <c r="C73" s="72" t="s">
        <v>604</v>
      </c>
      <c r="D73" s="120">
        <v>0</v>
      </c>
      <c r="E73" s="120">
        <f t="shared" si="9"/>
        <v>0</v>
      </c>
      <c r="F73" s="117"/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4">
        <v>0</v>
      </c>
      <c r="V73" s="74">
        <v>0</v>
      </c>
      <c r="W73" s="74">
        <v>0</v>
      </c>
      <c r="X73" s="74">
        <v>0</v>
      </c>
      <c r="Y73" s="74">
        <v>0</v>
      </c>
      <c r="Z73" s="74">
        <v>0</v>
      </c>
      <c r="AA73" s="192">
        <f t="shared" si="10"/>
        <v>0</v>
      </c>
    </row>
    <row r="74" spans="2:27" ht="15.95" customHeight="1" x14ac:dyDescent="0.2">
      <c r="B74" s="111" t="s">
        <v>136</v>
      </c>
      <c r="C74" s="87" t="s">
        <v>605</v>
      </c>
      <c r="D74" s="122">
        <v>103436196</v>
      </c>
      <c r="E74" s="122">
        <f>SUM(E75:E84)</f>
        <v>113403487</v>
      </c>
      <c r="F74" s="117"/>
      <c r="G74" s="89">
        <f>SUM(G75:G84)</f>
        <v>0</v>
      </c>
      <c r="H74" s="89">
        <f t="shared" ref="H74:Z74" si="11">SUM(H75:H84)</f>
        <v>0</v>
      </c>
      <c r="I74" s="89">
        <f t="shared" si="11"/>
        <v>0</v>
      </c>
      <c r="J74" s="89">
        <f t="shared" si="11"/>
        <v>0</v>
      </c>
      <c r="K74" s="89">
        <f t="shared" si="11"/>
        <v>0</v>
      </c>
      <c r="L74" s="89">
        <f t="shared" si="11"/>
        <v>0</v>
      </c>
      <c r="M74" s="89">
        <f t="shared" si="11"/>
        <v>0</v>
      </c>
      <c r="N74" s="89">
        <f t="shared" si="11"/>
        <v>0</v>
      </c>
      <c r="O74" s="89">
        <f t="shared" si="11"/>
        <v>0</v>
      </c>
      <c r="P74" s="89">
        <f t="shared" si="11"/>
        <v>0</v>
      </c>
      <c r="Q74" s="89">
        <f t="shared" si="11"/>
        <v>14531446</v>
      </c>
      <c r="R74" s="89">
        <f t="shared" si="11"/>
        <v>0</v>
      </c>
      <c r="S74" s="89">
        <f t="shared" si="11"/>
        <v>0</v>
      </c>
      <c r="T74" s="89">
        <f t="shared" si="11"/>
        <v>0</v>
      </c>
      <c r="U74" s="89">
        <f t="shared" si="11"/>
        <v>81915371</v>
      </c>
      <c r="V74" s="89">
        <f t="shared" si="11"/>
        <v>6989379</v>
      </c>
      <c r="W74" s="89">
        <f t="shared" si="11"/>
        <v>9967291</v>
      </c>
      <c r="X74" s="89">
        <f t="shared" si="11"/>
        <v>0</v>
      </c>
      <c r="Y74" s="89">
        <f t="shared" si="11"/>
        <v>0</v>
      </c>
      <c r="Z74" s="89">
        <f t="shared" si="11"/>
        <v>0</v>
      </c>
      <c r="AA74" s="192">
        <f t="shared" si="10"/>
        <v>113403487</v>
      </c>
    </row>
    <row r="75" spans="2:27" ht="0.2" customHeight="1" x14ac:dyDescent="0.2">
      <c r="B75" s="106" t="s">
        <v>138</v>
      </c>
      <c r="C75" s="72" t="s">
        <v>606</v>
      </c>
      <c r="D75" s="120">
        <v>0</v>
      </c>
      <c r="E75" s="120">
        <f t="shared" si="9"/>
        <v>0</v>
      </c>
      <c r="F75" s="117"/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0</v>
      </c>
      <c r="V75" s="74">
        <v>0</v>
      </c>
      <c r="W75" s="74">
        <v>0</v>
      </c>
      <c r="X75" s="74">
        <v>0</v>
      </c>
      <c r="Y75" s="74">
        <v>0</v>
      </c>
      <c r="Z75" s="74">
        <v>0</v>
      </c>
      <c r="AA75" s="192">
        <f t="shared" si="10"/>
        <v>0</v>
      </c>
    </row>
    <row r="76" spans="2:27" ht="0.2" customHeight="1" x14ac:dyDescent="0.2">
      <c r="B76" s="106" t="s">
        <v>140</v>
      </c>
      <c r="C76" s="72" t="s">
        <v>607</v>
      </c>
      <c r="D76" s="120">
        <v>0</v>
      </c>
      <c r="E76" s="120">
        <f t="shared" si="9"/>
        <v>0</v>
      </c>
      <c r="F76" s="117"/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4">
        <v>0</v>
      </c>
      <c r="V76" s="74">
        <v>0</v>
      </c>
      <c r="W76" s="74">
        <v>0</v>
      </c>
      <c r="X76" s="74">
        <v>0</v>
      </c>
      <c r="Y76" s="74">
        <v>0</v>
      </c>
      <c r="Z76" s="74">
        <v>0</v>
      </c>
      <c r="AA76" s="192">
        <f t="shared" si="10"/>
        <v>0</v>
      </c>
    </row>
    <row r="77" spans="2:27" ht="15.95" customHeight="1" x14ac:dyDescent="0.2">
      <c r="B77" s="106" t="s">
        <v>142</v>
      </c>
      <c r="C77" s="72" t="s">
        <v>608</v>
      </c>
      <c r="D77" s="120">
        <v>103436196</v>
      </c>
      <c r="E77" s="120">
        <f t="shared" si="9"/>
        <v>113403487</v>
      </c>
      <c r="F77" s="117"/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14531446</v>
      </c>
      <c r="R77" s="74">
        <v>0</v>
      </c>
      <c r="S77" s="74">
        <v>0</v>
      </c>
      <c r="T77" s="74">
        <v>0</v>
      </c>
      <c r="U77" s="74">
        <v>81915371</v>
      </c>
      <c r="V77" s="74">
        <v>6989379</v>
      </c>
      <c r="W77" s="74">
        <v>9967291</v>
      </c>
      <c r="X77" s="74">
        <v>0</v>
      </c>
      <c r="Y77" s="74">
        <v>0</v>
      </c>
      <c r="Z77" s="74">
        <v>0</v>
      </c>
      <c r="AA77" s="192">
        <f t="shared" si="10"/>
        <v>113403487</v>
      </c>
    </row>
    <row r="78" spans="2:27" ht="0.2" customHeight="1" x14ac:dyDescent="0.2">
      <c r="B78" s="106" t="s">
        <v>144</v>
      </c>
      <c r="C78" s="72" t="s">
        <v>609</v>
      </c>
      <c r="D78" s="120">
        <v>0</v>
      </c>
      <c r="E78" s="120">
        <f t="shared" si="9"/>
        <v>0</v>
      </c>
      <c r="F78" s="117"/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4">
        <v>0</v>
      </c>
      <c r="V78" s="74">
        <v>0</v>
      </c>
      <c r="W78" s="74">
        <v>0</v>
      </c>
      <c r="X78" s="74">
        <v>0</v>
      </c>
      <c r="Y78" s="74">
        <v>0</v>
      </c>
      <c r="Z78" s="74">
        <v>0</v>
      </c>
      <c r="AA78" s="192">
        <f t="shared" si="10"/>
        <v>0</v>
      </c>
    </row>
    <row r="79" spans="2:27" ht="0.2" customHeight="1" x14ac:dyDescent="0.2">
      <c r="B79" s="106" t="s">
        <v>146</v>
      </c>
      <c r="C79" s="72" t="s">
        <v>610</v>
      </c>
      <c r="D79" s="120">
        <v>0</v>
      </c>
      <c r="E79" s="120">
        <f t="shared" si="9"/>
        <v>0</v>
      </c>
      <c r="F79" s="117"/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0</v>
      </c>
      <c r="V79" s="74">
        <v>0</v>
      </c>
      <c r="W79" s="74">
        <v>0</v>
      </c>
      <c r="X79" s="74">
        <v>0</v>
      </c>
      <c r="Y79" s="74">
        <v>0</v>
      </c>
      <c r="Z79" s="74">
        <v>0</v>
      </c>
      <c r="AA79" s="192">
        <f t="shared" si="10"/>
        <v>0</v>
      </c>
    </row>
    <row r="80" spans="2:27" ht="0.2" customHeight="1" x14ac:dyDescent="0.2">
      <c r="B80" s="106" t="s">
        <v>148</v>
      </c>
      <c r="C80" s="72" t="s">
        <v>611</v>
      </c>
      <c r="D80" s="120">
        <v>0</v>
      </c>
      <c r="E80" s="120">
        <f t="shared" si="9"/>
        <v>0</v>
      </c>
      <c r="F80" s="117"/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0</v>
      </c>
      <c r="V80" s="74">
        <v>0</v>
      </c>
      <c r="W80" s="74">
        <v>0</v>
      </c>
      <c r="X80" s="74">
        <v>0</v>
      </c>
      <c r="Y80" s="74">
        <v>0</v>
      </c>
      <c r="Z80" s="74">
        <v>0</v>
      </c>
      <c r="AA80" s="192">
        <f t="shared" si="10"/>
        <v>0</v>
      </c>
    </row>
    <row r="81" spans="2:27" ht="0.2" customHeight="1" x14ac:dyDescent="0.2">
      <c r="B81" s="106" t="s">
        <v>150</v>
      </c>
      <c r="C81" s="72" t="s">
        <v>612</v>
      </c>
      <c r="D81" s="120">
        <v>0</v>
      </c>
      <c r="E81" s="120">
        <f t="shared" si="9"/>
        <v>0</v>
      </c>
      <c r="F81" s="117"/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0</v>
      </c>
      <c r="V81" s="74">
        <v>0</v>
      </c>
      <c r="W81" s="74">
        <v>0</v>
      </c>
      <c r="X81" s="74">
        <v>0</v>
      </c>
      <c r="Y81" s="74">
        <v>0</v>
      </c>
      <c r="Z81" s="74">
        <v>0</v>
      </c>
      <c r="AA81" s="192">
        <f t="shared" si="10"/>
        <v>0</v>
      </c>
    </row>
    <row r="82" spans="2:27" ht="0.2" customHeight="1" x14ac:dyDescent="0.2">
      <c r="B82" s="106" t="s">
        <v>152</v>
      </c>
      <c r="C82" s="72" t="s">
        <v>613</v>
      </c>
      <c r="D82" s="120">
        <v>0</v>
      </c>
      <c r="E82" s="120">
        <f t="shared" si="9"/>
        <v>0</v>
      </c>
      <c r="F82" s="117"/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0</v>
      </c>
      <c r="V82" s="74">
        <v>0</v>
      </c>
      <c r="W82" s="74">
        <v>0</v>
      </c>
      <c r="X82" s="74">
        <v>0</v>
      </c>
      <c r="Y82" s="74">
        <v>0</v>
      </c>
      <c r="Z82" s="74">
        <v>0</v>
      </c>
      <c r="AA82" s="192">
        <f t="shared" si="10"/>
        <v>0</v>
      </c>
    </row>
    <row r="83" spans="2:27" ht="0.2" customHeight="1" x14ac:dyDescent="0.2">
      <c r="B83" s="106" t="s">
        <v>154</v>
      </c>
      <c r="C83" s="72" t="s">
        <v>614</v>
      </c>
      <c r="D83" s="120">
        <v>0</v>
      </c>
      <c r="E83" s="120">
        <f t="shared" si="9"/>
        <v>0</v>
      </c>
      <c r="F83" s="117"/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4">
        <v>0</v>
      </c>
      <c r="X83" s="74">
        <v>0</v>
      </c>
      <c r="Y83" s="74">
        <v>0</v>
      </c>
      <c r="Z83" s="74">
        <v>0</v>
      </c>
      <c r="AA83" s="192">
        <f t="shared" si="10"/>
        <v>0</v>
      </c>
    </row>
    <row r="84" spans="2:27" ht="0.2" customHeight="1" x14ac:dyDescent="0.2">
      <c r="B84" s="106" t="s">
        <v>156</v>
      </c>
      <c r="C84" s="72" t="s">
        <v>615</v>
      </c>
      <c r="D84" s="120">
        <v>0</v>
      </c>
      <c r="E84" s="120">
        <f t="shared" si="9"/>
        <v>0</v>
      </c>
      <c r="F84" s="117"/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0</v>
      </c>
      <c r="V84" s="74">
        <v>0</v>
      </c>
      <c r="W84" s="74">
        <v>0</v>
      </c>
      <c r="X84" s="74">
        <v>0</v>
      </c>
      <c r="Y84" s="74">
        <v>0</v>
      </c>
      <c r="Z84" s="74">
        <v>0</v>
      </c>
      <c r="AA84" s="192">
        <f t="shared" si="10"/>
        <v>0</v>
      </c>
    </row>
    <row r="85" spans="2:27" ht="15.95" customHeight="1" x14ac:dyDescent="0.2">
      <c r="B85" s="107" t="s">
        <v>158</v>
      </c>
      <c r="C85" s="75" t="s">
        <v>616</v>
      </c>
      <c r="D85" s="121">
        <v>103436196</v>
      </c>
      <c r="E85" s="121">
        <f>E50+E51+E52+E63+E74</f>
        <v>113403487</v>
      </c>
      <c r="F85" s="117"/>
      <c r="G85" s="77">
        <f>G50+G51+G52+G63+G74</f>
        <v>0</v>
      </c>
      <c r="H85" s="77">
        <f t="shared" ref="H85:Z85" si="12">H50+H51+H52+H63+H74</f>
        <v>0</v>
      </c>
      <c r="I85" s="77">
        <f t="shared" si="12"/>
        <v>0</v>
      </c>
      <c r="J85" s="77">
        <f t="shared" si="12"/>
        <v>0</v>
      </c>
      <c r="K85" s="77">
        <f t="shared" si="12"/>
        <v>0</v>
      </c>
      <c r="L85" s="77">
        <f t="shared" si="12"/>
        <v>0</v>
      </c>
      <c r="M85" s="77">
        <f t="shared" si="12"/>
        <v>0</v>
      </c>
      <c r="N85" s="77">
        <f t="shared" si="12"/>
        <v>0</v>
      </c>
      <c r="O85" s="77">
        <f t="shared" si="12"/>
        <v>0</v>
      </c>
      <c r="P85" s="77">
        <f t="shared" si="12"/>
        <v>0</v>
      </c>
      <c r="Q85" s="77">
        <f t="shared" si="12"/>
        <v>14531446</v>
      </c>
      <c r="R85" s="77">
        <f t="shared" si="12"/>
        <v>0</v>
      </c>
      <c r="S85" s="77">
        <f t="shared" si="12"/>
        <v>0</v>
      </c>
      <c r="T85" s="77">
        <f t="shared" si="12"/>
        <v>0</v>
      </c>
      <c r="U85" s="77">
        <f t="shared" si="12"/>
        <v>81915371</v>
      </c>
      <c r="V85" s="77">
        <f t="shared" si="12"/>
        <v>6989379</v>
      </c>
      <c r="W85" s="77">
        <f t="shared" si="12"/>
        <v>9967291</v>
      </c>
      <c r="X85" s="77">
        <f t="shared" si="12"/>
        <v>0</v>
      </c>
      <c r="Y85" s="77">
        <f t="shared" si="12"/>
        <v>0</v>
      </c>
      <c r="Z85" s="77">
        <f t="shared" si="12"/>
        <v>0</v>
      </c>
      <c r="AA85" s="192">
        <f t="shared" si="10"/>
        <v>113403487</v>
      </c>
    </row>
    <row r="86" spans="2:27" ht="15.95" customHeight="1" x14ac:dyDescent="0.2">
      <c r="B86" s="111" t="s">
        <v>160</v>
      </c>
      <c r="C86" s="87" t="s">
        <v>617</v>
      </c>
      <c r="D86" s="122">
        <v>0</v>
      </c>
      <c r="E86" s="122">
        <f>SUM(E87:E89)</f>
        <v>0</v>
      </c>
      <c r="F86" s="117"/>
      <c r="G86" s="89">
        <f>SUM(G87:G89)</f>
        <v>0</v>
      </c>
      <c r="H86" s="89">
        <f t="shared" ref="H86:Z86" si="13">SUM(H87:H89)</f>
        <v>0</v>
      </c>
      <c r="I86" s="89">
        <f t="shared" si="13"/>
        <v>0</v>
      </c>
      <c r="J86" s="89">
        <f t="shared" si="13"/>
        <v>0</v>
      </c>
      <c r="K86" s="89">
        <f t="shared" si="13"/>
        <v>0</v>
      </c>
      <c r="L86" s="89">
        <f t="shared" si="13"/>
        <v>0</v>
      </c>
      <c r="M86" s="89">
        <f t="shared" si="13"/>
        <v>0</v>
      </c>
      <c r="N86" s="89">
        <f t="shared" si="13"/>
        <v>0</v>
      </c>
      <c r="O86" s="89">
        <f t="shared" si="13"/>
        <v>0</v>
      </c>
      <c r="P86" s="89">
        <f t="shared" si="13"/>
        <v>0</v>
      </c>
      <c r="Q86" s="89">
        <f t="shared" si="13"/>
        <v>0</v>
      </c>
      <c r="R86" s="89">
        <f t="shared" si="13"/>
        <v>0</v>
      </c>
      <c r="S86" s="89">
        <f t="shared" si="13"/>
        <v>0</v>
      </c>
      <c r="T86" s="89">
        <f t="shared" si="13"/>
        <v>0</v>
      </c>
      <c r="U86" s="89">
        <f t="shared" si="13"/>
        <v>0</v>
      </c>
      <c r="V86" s="89">
        <f t="shared" si="13"/>
        <v>0</v>
      </c>
      <c r="W86" s="89">
        <f t="shared" si="13"/>
        <v>0</v>
      </c>
      <c r="X86" s="89">
        <f t="shared" si="13"/>
        <v>0</v>
      </c>
      <c r="Y86" s="89">
        <f t="shared" si="13"/>
        <v>0</v>
      </c>
      <c r="Z86" s="89">
        <f t="shared" si="13"/>
        <v>0</v>
      </c>
      <c r="AA86" s="192">
        <f t="shared" si="10"/>
        <v>0</v>
      </c>
    </row>
    <row r="87" spans="2:27" ht="0.2" customHeight="1" x14ac:dyDescent="0.2">
      <c r="B87" s="106" t="s">
        <v>162</v>
      </c>
      <c r="C87" s="72" t="s">
        <v>618</v>
      </c>
      <c r="D87" s="120">
        <v>0</v>
      </c>
      <c r="E87" s="120">
        <f t="shared" si="9"/>
        <v>0</v>
      </c>
      <c r="F87" s="117"/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  <c r="Z87" s="74">
        <v>0</v>
      </c>
      <c r="AA87" s="192">
        <f t="shared" si="10"/>
        <v>0</v>
      </c>
    </row>
    <row r="88" spans="2:27" ht="0.2" customHeight="1" x14ac:dyDescent="0.2">
      <c r="B88" s="106" t="s">
        <v>164</v>
      </c>
      <c r="C88" s="72" t="s">
        <v>619</v>
      </c>
      <c r="D88" s="120">
        <v>0</v>
      </c>
      <c r="E88" s="120">
        <f t="shared" si="9"/>
        <v>0</v>
      </c>
      <c r="F88" s="117"/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74">
        <v>0</v>
      </c>
      <c r="U88" s="74">
        <v>0</v>
      </c>
      <c r="V88" s="74">
        <v>0</v>
      </c>
      <c r="W88" s="74">
        <v>0</v>
      </c>
      <c r="X88" s="74">
        <v>0</v>
      </c>
      <c r="Y88" s="74">
        <v>0</v>
      </c>
      <c r="Z88" s="74">
        <v>0</v>
      </c>
      <c r="AA88" s="192">
        <f t="shared" si="10"/>
        <v>0</v>
      </c>
    </row>
    <row r="89" spans="2:27" ht="0.2" customHeight="1" x14ac:dyDescent="0.2">
      <c r="B89" s="106" t="s">
        <v>166</v>
      </c>
      <c r="C89" s="72" t="s">
        <v>620</v>
      </c>
      <c r="D89" s="120">
        <v>0</v>
      </c>
      <c r="E89" s="120">
        <f t="shared" si="9"/>
        <v>0</v>
      </c>
      <c r="F89" s="117"/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0</v>
      </c>
      <c r="V89" s="74">
        <v>0</v>
      </c>
      <c r="W89" s="74">
        <v>0</v>
      </c>
      <c r="X89" s="74">
        <v>0</v>
      </c>
      <c r="Y89" s="74">
        <v>0</v>
      </c>
      <c r="Z89" s="74">
        <v>0</v>
      </c>
      <c r="AA89" s="192">
        <f t="shared" si="10"/>
        <v>0</v>
      </c>
    </row>
    <row r="90" spans="2:27" ht="15.95" customHeight="1" x14ac:dyDescent="0.2">
      <c r="B90" s="111" t="s">
        <v>168</v>
      </c>
      <c r="C90" s="87" t="s">
        <v>621</v>
      </c>
      <c r="D90" s="122">
        <v>0</v>
      </c>
      <c r="E90" s="122">
        <f>SUM(E91:E98)</f>
        <v>0</v>
      </c>
      <c r="F90" s="117"/>
      <c r="G90" s="89">
        <f>SUM(G91:G98)</f>
        <v>0</v>
      </c>
      <c r="H90" s="89">
        <f t="shared" ref="H90:Z90" si="14">SUM(H91:H98)</f>
        <v>0</v>
      </c>
      <c r="I90" s="89">
        <f t="shared" si="14"/>
        <v>0</v>
      </c>
      <c r="J90" s="89">
        <f t="shared" si="14"/>
        <v>0</v>
      </c>
      <c r="K90" s="89">
        <f t="shared" si="14"/>
        <v>0</v>
      </c>
      <c r="L90" s="89">
        <f t="shared" si="14"/>
        <v>0</v>
      </c>
      <c r="M90" s="89">
        <f t="shared" si="14"/>
        <v>0</v>
      </c>
      <c r="N90" s="89">
        <f t="shared" si="14"/>
        <v>0</v>
      </c>
      <c r="O90" s="89">
        <f t="shared" si="14"/>
        <v>0</v>
      </c>
      <c r="P90" s="89">
        <f t="shared" si="14"/>
        <v>0</v>
      </c>
      <c r="Q90" s="89">
        <f t="shared" si="14"/>
        <v>0</v>
      </c>
      <c r="R90" s="89">
        <f t="shared" si="14"/>
        <v>0</v>
      </c>
      <c r="S90" s="89">
        <f t="shared" si="14"/>
        <v>0</v>
      </c>
      <c r="T90" s="89">
        <f t="shared" si="14"/>
        <v>0</v>
      </c>
      <c r="U90" s="89">
        <f t="shared" si="14"/>
        <v>0</v>
      </c>
      <c r="V90" s="89">
        <f t="shared" si="14"/>
        <v>0</v>
      </c>
      <c r="W90" s="89">
        <f t="shared" si="14"/>
        <v>0</v>
      </c>
      <c r="X90" s="89">
        <f t="shared" si="14"/>
        <v>0</v>
      </c>
      <c r="Y90" s="89">
        <f t="shared" si="14"/>
        <v>0</v>
      </c>
      <c r="Z90" s="89">
        <f t="shared" si="14"/>
        <v>0</v>
      </c>
      <c r="AA90" s="192">
        <f t="shared" si="10"/>
        <v>0</v>
      </c>
    </row>
    <row r="91" spans="2:27" ht="0.2" customHeight="1" x14ac:dyDescent="0.2">
      <c r="B91" s="106" t="s">
        <v>170</v>
      </c>
      <c r="C91" s="72" t="s">
        <v>622</v>
      </c>
      <c r="D91" s="120">
        <v>0</v>
      </c>
      <c r="E91" s="120">
        <f t="shared" si="9"/>
        <v>0</v>
      </c>
      <c r="F91" s="117"/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4">
        <v>0</v>
      </c>
      <c r="V91" s="74">
        <v>0</v>
      </c>
      <c r="W91" s="74">
        <v>0</v>
      </c>
      <c r="X91" s="74">
        <v>0</v>
      </c>
      <c r="Y91" s="74">
        <v>0</v>
      </c>
      <c r="Z91" s="74">
        <v>0</v>
      </c>
      <c r="AA91" s="192">
        <f t="shared" si="10"/>
        <v>0</v>
      </c>
    </row>
    <row r="92" spans="2:27" ht="0.2" customHeight="1" x14ac:dyDescent="0.2">
      <c r="B92" s="106" t="s">
        <v>172</v>
      </c>
      <c r="C92" s="72" t="s">
        <v>623</v>
      </c>
      <c r="D92" s="120">
        <v>0</v>
      </c>
      <c r="E92" s="120">
        <f t="shared" si="9"/>
        <v>0</v>
      </c>
      <c r="F92" s="117"/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0</v>
      </c>
      <c r="V92" s="74">
        <v>0</v>
      </c>
      <c r="W92" s="74">
        <v>0</v>
      </c>
      <c r="X92" s="74">
        <v>0</v>
      </c>
      <c r="Y92" s="74">
        <v>0</v>
      </c>
      <c r="Z92" s="74">
        <v>0</v>
      </c>
      <c r="AA92" s="192">
        <f t="shared" si="10"/>
        <v>0</v>
      </c>
    </row>
    <row r="93" spans="2:27" ht="0.2" customHeight="1" x14ac:dyDescent="0.2">
      <c r="B93" s="106" t="s">
        <v>174</v>
      </c>
      <c r="C93" s="72" t="s">
        <v>624</v>
      </c>
      <c r="D93" s="120">
        <v>0</v>
      </c>
      <c r="E93" s="120">
        <f t="shared" si="9"/>
        <v>0</v>
      </c>
      <c r="F93" s="117"/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74">
        <v>0</v>
      </c>
      <c r="U93" s="74">
        <v>0</v>
      </c>
      <c r="V93" s="74">
        <v>0</v>
      </c>
      <c r="W93" s="74">
        <v>0</v>
      </c>
      <c r="X93" s="74">
        <v>0</v>
      </c>
      <c r="Y93" s="74">
        <v>0</v>
      </c>
      <c r="Z93" s="74">
        <v>0</v>
      </c>
      <c r="AA93" s="192">
        <f t="shared" si="10"/>
        <v>0</v>
      </c>
    </row>
    <row r="94" spans="2:27" ht="0.2" customHeight="1" x14ac:dyDescent="0.2">
      <c r="B94" s="106" t="s">
        <v>176</v>
      </c>
      <c r="C94" s="72" t="s">
        <v>625</v>
      </c>
      <c r="D94" s="120">
        <v>0</v>
      </c>
      <c r="E94" s="120">
        <f t="shared" si="9"/>
        <v>0</v>
      </c>
      <c r="F94" s="117"/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192">
        <f t="shared" si="10"/>
        <v>0</v>
      </c>
    </row>
    <row r="95" spans="2:27" ht="0.2" customHeight="1" x14ac:dyDescent="0.2">
      <c r="B95" s="106" t="s">
        <v>178</v>
      </c>
      <c r="C95" s="72" t="s">
        <v>626</v>
      </c>
      <c r="D95" s="120">
        <v>0</v>
      </c>
      <c r="E95" s="120">
        <f t="shared" si="9"/>
        <v>0</v>
      </c>
      <c r="F95" s="117"/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4">
        <v>0</v>
      </c>
      <c r="V95" s="74">
        <v>0</v>
      </c>
      <c r="W95" s="74">
        <v>0</v>
      </c>
      <c r="X95" s="74">
        <v>0</v>
      </c>
      <c r="Y95" s="74">
        <v>0</v>
      </c>
      <c r="Z95" s="74">
        <v>0</v>
      </c>
      <c r="AA95" s="192">
        <f t="shared" si="10"/>
        <v>0</v>
      </c>
    </row>
    <row r="96" spans="2:27" ht="0.2" customHeight="1" x14ac:dyDescent="0.2">
      <c r="B96" s="106" t="s">
        <v>180</v>
      </c>
      <c r="C96" s="72" t="s">
        <v>627</v>
      </c>
      <c r="D96" s="120">
        <v>0</v>
      </c>
      <c r="E96" s="120">
        <f t="shared" si="9"/>
        <v>0</v>
      </c>
      <c r="F96" s="117"/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74">
        <v>0</v>
      </c>
      <c r="U96" s="74">
        <v>0</v>
      </c>
      <c r="V96" s="74">
        <v>0</v>
      </c>
      <c r="W96" s="74">
        <v>0</v>
      </c>
      <c r="X96" s="74">
        <v>0</v>
      </c>
      <c r="Y96" s="74">
        <v>0</v>
      </c>
      <c r="Z96" s="74">
        <v>0</v>
      </c>
      <c r="AA96" s="192">
        <f t="shared" si="10"/>
        <v>0</v>
      </c>
    </row>
    <row r="97" spans="2:27" ht="0.2" customHeight="1" x14ac:dyDescent="0.2">
      <c r="B97" s="106" t="s">
        <v>182</v>
      </c>
      <c r="C97" s="72" t="s">
        <v>628</v>
      </c>
      <c r="D97" s="120">
        <v>0</v>
      </c>
      <c r="E97" s="120">
        <f t="shared" si="9"/>
        <v>0</v>
      </c>
      <c r="F97" s="117"/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0</v>
      </c>
      <c r="V97" s="74">
        <v>0</v>
      </c>
      <c r="W97" s="74">
        <v>0</v>
      </c>
      <c r="X97" s="74">
        <v>0</v>
      </c>
      <c r="Y97" s="74">
        <v>0</v>
      </c>
      <c r="Z97" s="74">
        <v>0</v>
      </c>
      <c r="AA97" s="192">
        <f t="shared" si="10"/>
        <v>0</v>
      </c>
    </row>
    <row r="98" spans="2:27" ht="0.2" customHeight="1" x14ac:dyDescent="0.2">
      <c r="B98" s="106" t="s">
        <v>184</v>
      </c>
      <c r="C98" s="72" t="s">
        <v>629</v>
      </c>
      <c r="D98" s="120">
        <v>0</v>
      </c>
      <c r="E98" s="120">
        <f t="shared" si="9"/>
        <v>0</v>
      </c>
      <c r="F98" s="117"/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74">
        <v>0</v>
      </c>
      <c r="U98" s="74">
        <v>0</v>
      </c>
      <c r="V98" s="74">
        <v>0</v>
      </c>
      <c r="W98" s="74">
        <v>0</v>
      </c>
      <c r="X98" s="74">
        <v>0</v>
      </c>
      <c r="Y98" s="74">
        <v>0</v>
      </c>
      <c r="Z98" s="74">
        <v>0</v>
      </c>
      <c r="AA98" s="192">
        <f t="shared" si="10"/>
        <v>0</v>
      </c>
    </row>
    <row r="99" spans="2:27" ht="15.95" customHeight="1" x14ac:dyDescent="0.2">
      <c r="B99" s="111" t="s">
        <v>186</v>
      </c>
      <c r="C99" s="87" t="s">
        <v>630</v>
      </c>
      <c r="D99" s="122">
        <v>0</v>
      </c>
      <c r="E99" s="122">
        <f>SUM(E86+E90)</f>
        <v>0</v>
      </c>
      <c r="F99" s="117"/>
      <c r="G99" s="89">
        <f>SUM(G86+G90)</f>
        <v>0</v>
      </c>
      <c r="H99" s="89">
        <f t="shared" ref="H99:Z99" si="15">SUM(H86+H90)</f>
        <v>0</v>
      </c>
      <c r="I99" s="89">
        <f t="shared" si="15"/>
        <v>0</v>
      </c>
      <c r="J99" s="89">
        <f t="shared" si="15"/>
        <v>0</v>
      </c>
      <c r="K99" s="89">
        <f t="shared" si="15"/>
        <v>0</v>
      </c>
      <c r="L99" s="89">
        <f t="shared" si="15"/>
        <v>0</v>
      </c>
      <c r="M99" s="89">
        <f t="shared" si="15"/>
        <v>0</v>
      </c>
      <c r="N99" s="89">
        <f t="shared" si="15"/>
        <v>0</v>
      </c>
      <c r="O99" s="89">
        <f t="shared" si="15"/>
        <v>0</v>
      </c>
      <c r="P99" s="89">
        <f t="shared" si="15"/>
        <v>0</v>
      </c>
      <c r="Q99" s="89">
        <f t="shared" si="15"/>
        <v>0</v>
      </c>
      <c r="R99" s="89">
        <f t="shared" si="15"/>
        <v>0</v>
      </c>
      <c r="S99" s="89">
        <f t="shared" si="15"/>
        <v>0</v>
      </c>
      <c r="T99" s="89">
        <f t="shared" si="15"/>
        <v>0</v>
      </c>
      <c r="U99" s="89">
        <f t="shared" si="15"/>
        <v>0</v>
      </c>
      <c r="V99" s="89">
        <f t="shared" si="15"/>
        <v>0</v>
      </c>
      <c r="W99" s="89">
        <f t="shared" si="15"/>
        <v>0</v>
      </c>
      <c r="X99" s="89">
        <f t="shared" si="15"/>
        <v>0</v>
      </c>
      <c r="Y99" s="89">
        <f t="shared" si="15"/>
        <v>0</v>
      </c>
      <c r="Z99" s="89">
        <f t="shared" si="15"/>
        <v>0</v>
      </c>
      <c r="AA99" s="192">
        <f t="shared" si="10"/>
        <v>0</v>
      </c>
    </row>
    <row r="100" spans="2:27" ht="15.95" customHeight="1" x14ac:dyDescent="0.2">
      <c r="B100" s="111" t="s">
        <v>188</v>
      </c>
      <c r="C100" s="87" t="s">
        <v>631</v>
      </c>
      <c r="D100" s="122">
        <v>0</v>
      </c>
      <c r="E100" s="122">
        <f>SUM(E101:E109)</f>
        <v>0</v>
      </c>
      <c r="F100" s="117"/>
      <c r="G100" s="89">
        <f>SUM(G101:G109)</f>
        <v>0</v>
      </c>
      <c r="H100" s="89">
        <f t="shared" ref="H100:Z100" si="16">SUM(H101:H109)</f>
        <v>0</v>
      </c>
      <c r="I100" s="89">
        <f t="shared" si="16"/>
        <v>0</v>
      </c>
      <c r="J100" s="89">
        <f t="shared" si="16"/>
        <v>0</v>
      </c>
      <c r="K100" s="89">
        <f t="shared" si="16"/>
        <v>0</v>
      </c>
      <c r="L100" s="89">
        <f t="shared" si="16"/>
        <v>0</v>
      </c>
      <c r="M100" s="89">
        <f t="shared" si="16"/>
        <v>0</v>
      </c>
      <c r="N100" s="89">
        <f t="shared" si="16"/>
        <v>0</v>
      </c>
      <c r="O100" s="89">
        <f t="shared" si="16"/>
        <v>0</v>
      </c>
      <c r="P100" s="89">
        <f t="shared" si="16"/>
        <v>0</v>
      </c>
      <c r="Q100" s="89">
        <f t="shared" si="16"/>
        <v>0</v>
      </c>
      <c r="R100" s="89">
        <f t="shared" si="16"/>
        <v>0</v>
      </c>
      <c r="S100" s="89">
        <f t="shared" si="16"/>
        <v>0</v>
      </c>
      <c r="T100" s="89">
        <f t="shared" si="16"/>
        <v>0</v>
      </c>
      <c r="U100" s="89">
        <f t="shared" si="16"/>
        <v>0</v>
      </c>
      <c r="V100" s="89">
        <f t="shared" si="16"/>
        <v>0</v>
      </c>
      <c r="W100" s="89">
        <f t="shared" si="16"/>
        <v>0</v>
      </c>
      <c r="X100" s="89">
        <f t="shared" si="16"/>
        <v>0</v>
      </c>
      <c r="Y100" s="89">
        <f t="shared" si="16"/>
        <v>0</v>
      </c>
      <c r="Z100" s="89">
        <f t="shared" si="16"/>
        <v>0</v>
      </c>
      <c r="AA100" s="192">
        <f t="shared" si="10"/>
        <v>0</v>
      </c>
    </row>
    <row r="101" spans="2:27" ht="0.2" customHeight="1" x14ac:dyDescent="0.2">
      <c r="B101" s="106" t="s">
        <v>190</v>
      </c>
      <c r="C101" s="72" t="s">
        <v>632</v>
      </c>
      <c r="D101" s="120">
        <v>0</v>
      </c>
      <c r="E101" s="120">
        <f t="shared" si="9"/>
        <v>0</v>
      </c>
      <c r="F101" s="117"/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4">
        <v>0</v>
      </c>
      <c r="V101" s="74">
        <v>0</v>
      </c>
      <c r="W101" s="74">
        <v>0</v>
      </c>
      <c r="X101" s="74">
        <v>0</v>
      </c>
      <c r="Y101" s="74">
        <v>0</v>
      </c>
      <c r="Z101" s="74">
        <v>0</v>
      </c>
      <c r="AA101" s="192">
        <f t="shared" si="10"/>
        <v>0</v>
      </c>
    </row>
    <row r="102" spans="2:27" ht="0.2" customHeight="1" x14ac:dyDescent="0.2">
      <c r="B102" s="106" t="s">
        <v>192</v>
      </c>
      <c r="C102" s="72" t="s">
        <v>633</v>
      </c>
      <c r="D102" s="120">
        <v>0</v>
      </c>
      <c r="E102" s="120">
        <f t="shared" si="9"/>
        <v>0</v>
      </c>
      <c r="F102" s="117"/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74">
        <v>0</v>
      </c>
      <c r="U102" s="74">
        <v>0</v>
      </c>
      <c r="V102" s="74">
        <v>0</v>
      </c>
      <c r="W102" s="74">
        <v>0</v>
      </c>
      <c r="X102" s="74">
        <v>0</v>
      </c>
      <c r="Y102" s="74">
        <v>0</v>
      </c>
      <c r="Z102" s="74">
        <v>0</v>
      </c>
      <c r="AA102" s="192">
        <f t="shared" si="10"/>
        <v>0</v>
      </c>
    </row>
    <row r="103" spans="2:27" ht="0.2" customHeight="1" x14ac:dyDescent="0.2">
      <c r="B103" s="106" t="s">
        <v>194</v>
      </c>
      <c r="C103" s="72" t="s">
        <v>634</v>
      </c>
      <c r="D103" s="120">
        <v>0</v>
      </c>
      <c r="E103" s="120">
        <f t="shared" si="9"/>
        <v>0</v>
      </c>
      <c r="F103" s="117"/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4">
        <v>0</v>
      </c>
      <c r="V103" s="74">
        <v>0</v>
      </c>
      <c r="W103" s="74">
        <v>0</v>
      </c>
      <c r="X103" s="74">
        <v>0</v>
      </c>
      <c r="Y103" s="74">
        <v>0</v>
      </c>
      <c r="Z103" s="74">
        <v>0</v>
      </c>
      <c r="AA103" s="192">
        <f t="shared" si="10"/>
        <v>0</v>
      </c>
    </row>
    <row r="104" spans="2:27" ht="0.2" customHeight="1" x14ac:dyDescent="0.2">
      <c r="B104" s="106" t="s">
        <v>196</v>
      </c>
      <c r="C104" s="72" t="s">
        <v>635</v>
      </c>
      <c r="D104" s="120">
        <v>0</v>
      </c>
      <c r="E104" s="120">
        <f t="shared" si="9"/>
        <v>0</v>
      </c>
      <c r="F104" s="117"/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0</v>
      </c>
      <c r="V104" s="74">
        <v>0</v>
      </c>
      <c r="W104" s="74">
        <v>0</v>
      </c>
      <c r="X104" s="74">
        <v>0</v>
      </c>
      <c r="Y104" s="74">
        <v>0</v>
      </c>
      <c r="Z104" s="74">
        <v>0</v>
      </c>
      <c r="AA104" s="192">
        <f t="shared" si="10"/>
        <v>0</v>
      </c>
    </row>
    <row r="105" spans="2:27" ht="0.2" customHeight="1" x14ac:dyDescent="0.2">
      <c r="B105" s="106" t="s">
        <v>198</v>
      </c>
      <c r="C105" s="72" t="s">
        <v>636</v>
      </c>
      <c r="D105" s="120">
        <v>0</v>
      </c>
      <c r="E105" s="120">
        <f t="shared" si="9"/>
        <v>0</v>
      </c>
      <c r="F105" s="117"/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0</v>
      </c>
      <c r="V105" s="74">
        <v>0</v>
      </c>
      <c r="W105" s="74">
        <v>0</v>
      </c>
      <c r="X105" s="74">
        <v>0</v>
      </c>
      <c r="Y105" s="74">
        <v>0</v>
      </c>
      <c r="Z105" s="74">
        <v>0</v>
      </c>
      <c r="AA105" s="192">
        <f t="shared" si="10"/>
        <v>0</v>
      </c>
    </row>
    <row r="106" spans="2:27" ht="0.2" customHeight="1" x14ac:dyDescent="0.2">
      <c r="B106" s="106" t="s">
        <v>200</v>
      </c>
      <c r="C106" s="72" t="s">
        <v>637</v>
      </c>
      <c r="D106" s="120">
        <v>0</v>
      </c>
      <c r="E106" s="120">
        <f t="shared" si="9"/>
        <v>0</v>
      </c>
      <c r="F106" s="117"/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4">
        <v>0</v>
      </c>
      <c r="V106" s="74">
        <v>0</v>
      </c>
      <c r="W106" s="74">
        <v>0</v>
      </c>
      <c r="X106" s="74">
        <v>0</v>
      </c>
      <c r="Y106" s="74">
        <v>0</v>
      </c>
      <c r="Z106" s="74">
        <v>0</v>
      </c>
      <c r="AA106" s="192">
        <f t="shared" si="10"/>
        <v>0</v>
      </c>
    </row>
    <row r="107" spans="2:27" ht="0.2" customHeight="1" x14ac:dyDescent="0.2">
      <c r="B107" s="106" t="s">
        <v>202</v>
      </c>
      <c r="C107" s="72" t="s">
        <v>638</v>
      </c>
      <c r="D107" s="120">
        <v>0</v>
      </c>
      <c r="E107" s="120">
        <f t="shared" si="9"/>
        <v>0</v>
      </c>
      <c r="F107" s="117"/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0</v>
      </c>
      <c r="V107" s="74">
        <v>0</v>
      </c>
      <c r="W107" s="74">
        <v>0</v>
      </c>
      <c r="X107" s="74">
        <v>0</v>
      </c>
      <c r="Y107" s="74">
        <v>0</v>
      </c>
      <c r="Z107" s="74">
        <v>0</v>
      </c>
      <c r="AA107" s="192">
        <f t="shared" si="10"/>
        <v>0</v>
      </c>
    </row>
    <row r="108" spans="2:27" ht="0.2" customHeight="1" x14ac:dyDescent="0.2">
      <c r="B108" s="106" t="s">
        <v>204</v>
      </c>
      <c r="C108" s="72" t="s">
        <v>639</v>
      </c>
      <c r="D108" s="120">
        <v>0</v>
      </c>
      <c r="E108" s="120">
        <f t="shared" si="9"/>
        <v>0</v>
      </c>
      <c r="F108" s="117"/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74">
        <v>0</v>
      </c>
      <c r="U108" s="74">
        <v>0</v>
      </c>
      <c r="V108" s="74">
        <v>0</v>
      </c>
      <c r="W108" s="74">
        <v>0</v>
      </c>
      <c r="X108" s="74">
        <v>0</v>
      </c>
      <c r="Y108" s="74">
        <v>0</v>
      </c>
      <c r="Z108" s="74">
        <v>0</v>
      </c>
      <c r="AA108" s="192">
        <f t="shared" si="10"/>
        <v>0</v>
      </c>
    </row>
    <row r="109" spans="2:27" ht="0.2" customHeight="1" x14ac:dyDescent="0.2">
      <c r="B109" s="106" t="s">
        <v>206</v>
      </c>
      <c r="C109" s="72" t="s">
        <v>640</v>
      </c>
      <c r="D109" s="120">
        <v>0</v>
      </c>
      <c r="E109" s="120">
        <f t="shared" si="9"/>
        <v>0</v>
      </c>
      <c r="F109" s="117"/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0</v>
      </c>
      <c r="V109" s="74">
        <v>0</v>
      </c>
      <c r="W109" s="74">
        <v>0</v>
      </c>
      <c r="X109" s="74">
        <v>0</v>
      </c>
      <c r="Y109" s="74">
        <v>0</v>
      </c>
      <c r="Z109" s="74">
        <v>0</v>
      </c>
      <c r="AA109" s="192">
        <f t="shared" si="10"/>
        <v>0</v>
      </c>
    </row>
    <row r="110" spans="2:27" ht="15.95" customHeight="1" x14ac:dyDescent="0.2">
      <c r="B110" s="111" t="s">
        <v>208</v>
      </c>
      <c r="C110" s="87" t="s">
        <v>641</v>
      </c>
      <c r="D110" s="122">
        <v>0</v>
      </c>
      <c r="E110" s="122">
        <f>SUM(E111:E114)</f>
        <v>0</v>
      </c>
      <c r="F110" s="117"/>
      <c r="G110" s="89">
        <f>SUM(G111:G114)</f>
        <v>0</v>
      </c>
      <c r="H110" s="89">
        <f t="shared" ref="H110:Z110" si="17">SUM(H111:H114)</f>
        <v>0</v>
      </c>
      <c r="I110" s="89">
        <f t="shared" si="17"/>
        <v>0</v>
      </c>
      <c r="J110" s="89">
        <f t="shared" si="17"/>
        <v>0</v>
      </c>
      <c r="K110" s="89">
        <f t="shared" si="17"/>
        <v>0</v>
      </c>
      <c r="L110" s="89">
        <f t="shared" si="17"/>
        <v>0</v>
      </c>
      <c r="M110" s="89">
        <f t="shared" si="17"/>
        <v>0</v>
      </c>
      <c r="N110" s="89">
        <f t="shared" si="17"/>
        <v>0</v>
      </c>
      <c r="O110" s="89">
        <f t="shared" si="17"/>
        <v>0</v>
      </c>
      <c r="P110" s="89">
        <f t="shared" si="17"/>
        <v>0</v>
      </c>
      <c r="Q110" s="89">
        <f t="shared" si="17"/>
        <v>0</v>
      </c>
      <c r="R110" s="89">
        <f t="shared" si="17"/>
        <v>0</v>
      </c>
      <c r="S110" s="89">
        <f t="shared" si="17"/>
        <v>0</v>
      </c>
      <c r="T110" s="89">
        <f t="shared" si="17"/>
        <v>0</v>
      </c>
      <c r="U110" s="89">
        <f t="shared" si="17"/>
        <v>0</v>
      </c>
      <c r="V110" s="89">
        <f t="shared" si="17"/>
        <v>0</v>
      </c>
      <c r="W110" s="89">
        <f t="shared" si="17"/>
        <v>0</v>
      </c>
      <c r="X110" s="89">
        <f t="shared" si="17"/>
        <v>0</v>
      </c>
      <c r="Y110" s="89">
        <f t="shared" si="17"/>
        <v>0</v>
      </c>
      <c r="Z110" s="89">
        <f t="shared" si="17"/>
        <v>0</v>
      </c>
      <c r="AA110" s="192">
        <f t="shared" si="10"/>
        <v>0</v>
      </c>
    </row>
    <row r="111" spans="2:27" ht="0.2" customHeight="1" x14ac:dyDescent="0.2">
      <c r="B111" s="106" t="s">
        <v>210</v>
      </c>
      <c r="C111" s="72" t="s">
        <v>642</v>
      </c>
      <c r="D111" s="120">
        <v>0</v>
      </c>
      <c r="E111" s="120">
        <f t="shared" si="9"/>
        <v>0</v>
      </c>
      <c r="F111" s="117"/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0</v>
      </c>
      <c r="V111" s="74">
        <v>0</v>
      </c>
      <c r="W111" s="74">
        <v>0</v>
      </c>
      <c r="X111" s="74">
        <v>0</v>
      </c>
      <c r="Y111" s="74">
        <v>0</v>
      </c>
      <c r="Z111" s="74">
        <v>0</v>
      </c>
      <c r="AA111" s="192">
        <f t="shared" si="10"/>
        <v>0</v>
      </c>
    </row>
    <row r="112" spans="2:27" ht="0.2" customHeight="1" x14ac:dyDescent="0.2">
      <c r="B112" s="106" t="s">
        <v>212</v>
      </c>
      <c r="C112" s="72" t="s">
        <v>643</v>
      </c>
      <c r="D112" s="120">
        <v>0</v>
      </c>
      <c r="E112" s="120">
        <f t="shared" si="9"/>
        <v>0</v>
      </c>
      <c r="F112" s="117"/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74">
        <v>0</v>
      </c>
      <c r="V112" s="74">
        <v>0</v>
      </c>
      <c r="W112" s="74">
        <v>0</v>
      </c>
      <c r="X112" s="74">
        <v>0</v>
      </c>
      <c r="Y112" s="74">
        <v>0</v>
      </c>
      <c r="Z112" s="74">
        <v>0</v>
      </c>
      <c r="AA112" s="192">
        <f t="shared" si="10"/>
        <v>0</v>
      </c>
    </row>
    <row r="113" spans="2:27" ht="0.2" customHeight="1" x14ac:dyDescent="0.2">
      <c r="B113" s="106" t="s">
        <v>214</v>
      </c>
      <c r="C113" s="72" t="s">
        <v>644</v>
      </c>
      <c r="D113" s="120">
        <v>0</v>
      </c>
      <c r="E113" s="120">
        <f t="shared" si="9"/>
        <v>0</v>
      </c>
      <c r="F113" s="117"/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74">
        <v>0</v>
      </c>
      <c r="V113" s="74">
        <v>0</v>
      </c>
      <c r="W113" s="74">
        <v>0</v>
      </c>
      <c r="X113" s="74">
        <v>0</v>
      </c>
      <c r="Y113" s="74">
        <v>0</v>
      </c>
      <c r="Z113" s="74">
        <v>0</v>
      </c>
      <c r="AA113" s="192">
        <f t="shared" si="10"/>
        <v>0</v>
      </c>
    </row>
    <row r="114" spans="2:27" ht="0.2" customHeight="1" x14ac:dyDescent="0.2">
      <c r="B114" s="106" t="s">
        <v>216</v>
      </c>
      <c r="C114" s="72" t="s">
        <v>645</v>
      </c>
      <c r="D114" s="120">
        <v>0</v>
      </c>
      <c r="E114" s="120">
        <f t="shared" si="9"/>
        <v>0</v>
      </c>
      <c r="F114" s="117"/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4">
        <v>0</v>
      </c>
      <c r="V114" s="74">
        <v>0</v>
      </c>
      <c r="W114" s="74">
        <v>0</v>
      </c>
      <c r="X114" s="74">
        <v>0</v>
      </c>
      <c r="Y114" s="74">
        <v>0</v>
      </c>
      <c r="Z114" s="74">
        <v>0</v>
      </c>
      <c r="AA114" s="192">
        <f t="shared" si="10"/>
        <v>0</v>
      </c>
    </row>
    <row r="115" spans="2:27" ht="15.95" customHeight="1" x14ac:dyDescent="0.2">
      <c r="B115" s="107" t="s">
        <v>218</v>
      </c>
      <c r="C115" s="75" t="s">
        <v>646</v>
      </c>
      <c r="D115" s="121">
        <v>34920321</v>
      </c>
      <c r="E115" s="121">
        <f>E116+E117+E118+E119+E120+E121+E122</f>
        <v>34920321</v>
      </c>
      <c r="F115" s="117"/>
      <c r="G115" s="77">
        <f>G116+G117+G118+G119+G120+G121+G122</f>
        <v>0</v>
      </c>
      <c r="H115" s="77">
        <f t="shared" ref="H115:Z115" si="18">H116+H117+H118+H119+H120+H121+H122</f>
        <v>0</v>
      </c>
      <c r="I115" s="77">
        <f t="shared" si="18"/>
        <v>0</v>
      </c>
      <c r="J115" s="77">
        <f t="shared" si="18"/>
        <v>0</v>
      </c>
      <c r="K115" s="77">
        <f t="shared" si="18"/>
        <v>0</v>
      </c>
      <c r="L115" s="77">
        <f t="shared" si="18"/>
        <v>0</v>
      </c>
      <c r="M115" s="77">
        <f t="shared" si="18"/>
        <v>0</v>
      </c>
      <c r="N115" s="77">
        <f t="shared" si="18"/>
        <v>0</v>
      </c>
      <c r="O115" s="77">
        <f t="shared" si="18"/>
        <v>0</v>
      </c>
      <c r="P115" s="77">
        <f t="shared" si="18"/>
        <v>0</v>
      </c>
      <c r="Q115" s="77">
        <f t="shared" si="18"/>
        <v>0</v>
      </c>
      <c r="R115" s="77">
        <f t="shared" si="18"/>
        <v>0</v>
      </c>
      <c r="S115" s="77">
        <f t="shared" si="18"/>
        <v>0</v>
      </c>
      <c r="T115" s="77">
        <f t="shared" si="18"/>
        <v>34920321</v>
      </c>
      <c r="U115" s="77">
        <f t="shared" si="18"/>
        <v>0</v>
      </c>
      <c r="V115" s="77">
        <f t="shared" si="18"/>
        <v>0</v>
      </c>
      <c r="W115" s="77">
        <f t="shared" si="18"/>
        <v>0</v>
      </c>
      <c r="X115" s="77">
        <f t="shared" si="18"/>
        <v>0</v>
      </c>
      <c r="Y115" s="77">
        <f t="shared" si="18"/>
        <v>0</v>
      </c>
      <c r="Z115" s="77">
        <f t="shared" si="18"/>
        <v>0</v>
      </c>
      <c r="AA115" s="192">
        <f t="shared" si="10"/>
        <v>34920321</v>
      </c>
    </row>
    <row r="116" spans="2:27" ht="15.95" customHeight="1" x14ac:dyDescent="0.2">
      <c r="B116" s="106" t="s">
        <v>220</v>
      </c>
      <c r="C116" s="72" t="s">
        <v>647</v>
      </c>
      <c r="D116" s="120">
        <v>22004329</v>
      </c>
      <c r="E116" s="120">
        <f t="shared" si="9"/>
        <v>22004329</v>
      </c>
      <c r="F116" s="117"/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22004329</v>
      </c>
      <c r="U116" s="74">
        <v>0</v>
      </c>
      <c r="V116" s="74">
        <v>0</v>
      </c>
      <c r="W116" s="74">
        <v>0</v>
      </c>
      <c r="X116" s="74">
        <v>0</v>
      </c>
      <c r="Y116" s="74">
        <v>0</v>
      </c>
      <c r="Z116" s="74">
        <v>0</v>
      </c>
      <c r="AA116" s="192">
        <f t="shared" si="10"/>
        <v>22004329</v>
      </c>
    </row>
    <row r="117" spans="2:27" ht="0.2" customHeight="1" x14ac:dyDescent="0.2">
      <c r="B117" s="106" t="s">
        <v>222</v>
      </c>
      <c r="C117" s="72" t="s">
        <v>648</v>
      </c>
      <c r="D117" s="120">
        <v>0</v>
      </c>
      <c r="E117" s="120">
        <f t="shared" si="9"/>
        <v>0</v>
      </c>
      <c r="F117" s="117"/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0</v>
      </c>
      <c r="Y117" s="74">
        <v>0</v>
      </c>
      <c r="Z117" s="74">
        <v>0</v>
      </c>
      <c r="AA117" s="192">
        <f t="shared" si="10"/>
        <v>0</v>
      </c>
    </row>
    <row r="118" spans="2:27" ht="15.95" customHeight="1" x14ac:dyDescent="0.2">
      <c r="B118" s="106" t="s">
        <v>224</v>
      </c>
      <c r="C118" s="72" t="s">
        <v>649</v>
      </c>
      <c r="D118" s="120">
        <v>8286632</v>
      </c>
      <c r="E118" s="120">
        <f t="shared" si="9"/>
        <v>8286632</v>
      </c>
      <c r="F118" s="117"/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8286632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192">
        <f t="shared" si="10"/>
        <v>8286632</v>
      </c>
    </row>
    <row r="119" spans="2:27" ht="15.95" customHeight="1" x14ac:dyDescent="0.2">
      <c r="B119" s="106" t="s">
        <v>226</v>
      </c>
      <c r="C119" s="72" t="s">
        <v>650</v>
      </c>
      <c r="D119" s="120">
        <v>4629360</v>
      </c>
      <c r="E119" s="120">
        <f t="shared" si="9"/>
        <v>4629360</v>
      </c>
      <c r="F119" s="117"/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4629360</v>
      </c>
      <c r="U119" s="74">
        <v>0</v>
      </c>
      <c r="V119" s="74">
        <v>0</v>
      </c>
      <c r="W119" s="74">
        <v>0</v>
      </c>
      <c r="X119" s="74">
        <v>0</v>
      </c>
      <c r="Y119" s="74">
        <v>0</v>
      </c>
      <c r="Z119" s="74">
        <v>0</v>
      </c>
      <c r="AA119" s="192">
        <f t="shared" si="10"/>
        <v>4629360</v>
      </c>
    </row>
    <row r="120" spans="2:27" ht="0.2" customHeight="1" x14ac:dyDescent="0.2">
      <c r="B120" s="106" t="s">
        <v>228</v>
      </c>
      <c r="C120" s="72" t="s">
        <v>651</v>
      </c>
      <c r="D120" s="120">
        <v>0</v>
      </c>
      <c r="E120" s="120">
        <f t="shared" si="9"/>
        <v>0</v>
      </c>
      <c r="F120" s="117"/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4">
        <v>0</v>
      </c>
      <c r="V120" s="74">
        <v>0</v>
      </c>
      <c r="W120" s="74">
        <v>0</v>
      </c>
      <c r="X120" s="74">
        <v>0</v>
      </c>
      <c r="Y120" s="74">
        <v>0</v>
      </c>
      <c r="Z120" s="74">
        <v>0</v>
      </c>
      <c r="AA120" s="192">
        <f t="shared" si="10"/>
        <v>0</v>
      </c>
    </row>
    <row r="121" spans="2:27" ht="0.2" customHeight="1" x14ac:dyDescent="0.2">
      <c r="B121" s="106" t="s">
        <v>230</v>
      </c>
      <c r="C121" s="72" t="s">
        <v>652</v>
      </c>
      <c r="D121" s="120">
        <v>0</v>
      </c>
      <c r="E121" s="120">
        <f t="shared" si="9"/>
        <v>0</v>
      </c>
      <c r="F121" s="117"/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4">
        <v>0</v>
      </c>
      <c r="V121" s="74">
        <v>0</v>
      </c>
      <c r="W121" s="74">
        <v>0</v>
      </c>
      <c r="X121" s="74">
        <v>0</v>
      </c>
      <c r="Y121" s="74">
        <v>0</v>
      </c>
      <c r="Z121" s="74">
        <v>0</v>
      </c>
      <c r="AA121" s="192">
        <f t="shared" si="10"/>
        <v>0</v>
      </c>
    </row>
    <row r="122" spans="2:27" ht="0.2" customHeight="1" x14ac:dyDescent="0.2">
      <c r="B122" s="106" t="s">
        <v>232</v>
      </c>
      <c r="C122" s="72" t="s">
        <v>653</v>
      </c>
      <c r="D122" s="120">
        <v>0</v>
      </c>
      <c r="E122" s="120">
        <f t="shared" si="9"/>
        <v>0</v>
      </c>
      <c r="F122" s="117"/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4">
        <v>0</v>
      </c>
      <c r="V122" s="74">
        <v>0</v>
      </c>
      <c r="W122" s="74">
        <v>0</v>
      </c>
      <c r="X122" s="74">
        <v>0</v>
      </c>
      <c r="Y122" s="74">
        <v>0</v>
      </c>
      <c r="Z122" s="74">
        <v>0</v>
      </c>
      <c r="AA122" s="192">
        <f t="shared" si="10"/>
        <v>0</v>
      </c>
    </row>
    <row r="123" spans="2:27" ht="15.95" customHeight="1" x14ac:dyDescent="0.2">
      <c r="B123" s="107" t="s">
        <v>234</v>
      </c>
      <c r="C123" s="75" t="s">
        <v>654</v>
      </c>
      <c r="D123" s="121">
        <v>5478103</v>
      </c>
      <c r="E123" s="121">
        <f>SUM(E124:E145)</f>
        <v>5478103</v>
      </c>
      <c r="F123" s="117"/>
      <c r="G123" s="77">
        <f>SUM(G124:G145)</f>
        <v>0</v>
      </c>
      <c r="H123" s="77">
        <f t="shared" ref="H123:Z123" si="19">SUM(H124:H145)</f>
        <v>0</v>
      </c>
      <c r="I123" s="77">
        <f t="shared" si="19"/>
        <v>0</v>
      </c>
      <c r="J123" s="77">
        <f t="shared" si="19"/>
        <v>0</v>
      </c>
      <c r="K123" s="77">
        <f t="shared" si="19"/>
        <v>0</v>
      </c>
      <c r="L123" s="77">
        <f t="shared" si="19"/>
        <v>0</v>
      </c>
      <c r="M123" s="77">
        <f t="shared" si="19"/>
        <v>0</v>
      </c>
      <c r="N123" s="77">
        <f t="shared" si="19"/>
        <v>0</v>
      </c>
      <c r="O123" s="77">
        <f t="shared" si="19"/>
        <v>0</v>
      </c>
      <c r="P123" s="77">
        <f t="shared" si="19"/>
        <v>0</v>
      </c>
      <c r="Q123" s="77">
        <f t="shared" si="19"/>
        <v>0</v>
      </c>
      <c r="R123" s="77">
        <f t="shared" si="19"/>
        <v>0</v>
      </c>
      <c r="S123" s="77">
        <f t="shared" si="19"/>
        <v>0</v>
      </c>
      <c r="T123" s="77">
        <f t="shared" si="19"/>
        <v>5478103</v>
      </c>
      <c r="U123" s="77">
        <f t="shared" si="19"/>
        <v>0</v>
      </c>
      <c r="V123" s="77">
        <f t="shared" si="19"/>
        <v>0</v>
      </c>
      <c r="W123" s="77">
        <f t="shared" si="19"/>
        <v>0</v>
      </c>
      <c r="X123" s="77">
        <f t="shared" si="19"/>
        <v>0</v>
      </c>
      <c r="Y123" s="77">
        <f t="shared" si="19"/>
        <v>0</v>
      </c>
      <c r="Z123" s="77">
        <f t="shared" si="19"/>
        <v>0</v>
      </c>
      <c r="AA123" s="192">
        <f t="shared" si="10"/>
        <v>5478103</v>
      </c>
    </row>
    <row r="124" spans="2:27" ht="0.2" customHeight="1" x14ac:dyDescent="0.2">
      <c r="B124" s="106" t="s">
        <v>236</v>
      </c>
      <c r="C124" s="72" t="s">
        <v>655</v>
      </c>
      <c r="D124" s="120">
        <v>0</v>
      </c>
      <c r="E124" s="120">
        <f t="shared" si="9"/>
        <v>0</v>
      </c>
      <c r="F124" s="117"/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4">
        <v>0</v>
      </c>
      <c r="V124" s="74">
        <v>0</v>
      </c>
      <c r="W124" s="74">
        <v>0</v>
      </c>
      <c r="X124" s="74">
        <v>0</v>
      </c>
      <c r="Y124" s="74">
        <v>0</v>
      </c>
      <c r="Z124" s="74">
        <v>0</v>
      </c>
      <c r="AA124" s="192">
        <f t="shared" si="10"/>
        <v>0</v>
      </c>
    </row>
    <row r="125" spans="2:27" ht="0.2" customHeight="1" x14ac:dyDescent="0.2">
      <c r="B125" s="106" t="s">
        <v>238</v>
      </c>
      <c r="C125" s="72" t="s">
        <v>656</v>
      </c>
      <c r="D125" s="120">
        <v>0</v>
      </c>
      <c r="E125" s="120">
        <f t="shared" si="9"/>
        <v>0</v>
      </c>
      <c r="F125" s="117"/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4">
        <v>0</v>
      </c>
      <c r="V125" s="74">
        <v>0</v>
      </c>
      <c r="W125" s="74">
        <v>0</v>
      </c>
      <c r="X125" s="74">
        <v>0</v>
      </c>
      <c r="Y125" s="74">
        <v>0</v>
      </c>
      <c r="Z125" s="74">
        <v>0</v>
      </c>
      <c r="AA125" s="192">
        <f t="shared" si="10"/>
        <v>0</v>
      </c>
    </row>
    <row r="126" spans="2:27" ht="0.2" customHeight="1" x14ac:dyDescent="0.2">
      <c r="B126" s="106" t="s">
        <v>240</v>
      </c>
      <c r="C126" s="72" t="s">
        <v>657</v>
      </c>
      <c r="D126" s="120">
        <v>0</v>
      </c>
      <c r="E126" s="120">
        <f t="shared" si="9"/>
        <v>0</v>
      </c>
      <c r="F126" s="117"/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74">
        <v>0</v>
      </c>
      <c r="U126" s="74">
        <v>0</v>
      </c>
      <c r="V126" s="74">
        <v>0</v>
      </c>
      <c r="W126" s="74">
        <v>0</v>
      </c>
      <c r="X126" s="74">
        <v>0</v>
      </c>
      <c r="Y126" s="74">
        <v>0</v>
      </c>
      <c r="Z126" s="74">
        <v>0</v>
      </c>
      <c r="AA126" s="192">
        <f t="shared" si="10"/>
        <v>0</v>
      </c>
    </row>
    <row r="127" spans="2:27" ht="0.2" customHeight="1" x14ac:dyDescent="0.2">
      <c r="B127" s="106" t="s">
        <v>242</v>
      </c>
      <c r="C127" s="72" t="s">
        <v>658</v>
      </c>
      <c r="D127" s="120">
        <v>0</v>
      </c>
      <c r="E127" s="120">
        <f t="shared" si="9"/>
        <v>0</v>
      </c>
      <c r="F127" s="117"/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  <c r="Z127" s="74">
        <v>0</v>
      </c>
      <c r="AA127" s="192">
        <f t="shared" si="10"/>
        <v>0</v>
      </c>
    </row>
    <row r="128" spans="2:27" ht="0.2" customHeight="1" x14ac:dyDescent="0.2">
      <c r="B128" s="106" t="s">
        <v>244</v>
      </c>
      <c r="C128" s="72" t="s">
        <v>659</v>
      </c>
      <c r="D128" s="120">
        <v>0</v>
      </c>
      <c r="E128" s="120">
        <f t="shared" si="9"/>
        <v>0</v>
      </c>
      <c r="F128" s="117"/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4">
        <v>0</v>
      </c>
      <c r="V128" s="74">
        <v>0</v>
      </c>
      <c r="W128" s="74">
        <v>0</v>
      </c>
      <c r="X128" s="74">
        <v>0</v>
      </c>
      <c r="Y128" s="74">
        <v>0</v>
      </c>
      <c r="Z128" s="74">
        <v>0</v>
      </c>
      <c r="AA128" s="192">
        <f t="shared" si="10"/>
        <v>0</v>
      </c>
    </row>
    <row r="129" spans="2:27" ht="0.2" customHeight="1" x14ac:dyDescent="0.2">
      <c r="B129" s="106" t="s">
        <v>246</v>
      </c>
      <c r="C129" s="72" t="s">
        <v>660</v>
      </c>
      <c r="D129" s="120">
        <v>0</v>
      </c>
      <c r="E129" s="120">
        <f t="shared" si="9"/>
        <v>0</v>
      </c>
      <c r="F129" s="117"/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4">
        <v>0</v>
      </c>
      <c r="V129" s="74">
        <v>0</v>
      </c>
      <c r="W129" s="74">
        <v>0</v>
      </c>
      <c r="X129" s="74">
        <v>0</v>
      </c>
      <c r="Y129" s="74">
        <v>0</v>
      </c>
      <c r="Z129" s="74">
        <v>0</v>
      </c>
      <c r="AA129" s="192">
        <f t="shared" si="10"/>
        <v>0</v>
      </c>
    </row>
    <row r="130" spans="2:27" ht="15.95" customHeight="1" x14ac:dyDescent="0.2">
      <c r="B130" s="106" t="s">
        <v>248</v>
      </c>
      <c r="C130" s="72" t="s">
        <v>661</v>
      </c>
      <c r="D130" s="120">
        <v>5478103</v>
      </c>
      <c r="E130" s="120">
        <f t="shared" si="9"/>
        <v>5478103</v>
      </c>
      <c r="F130" s="117"/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5478103</v>
      </c>
      <c r="U130" s="74">
        <v>0</v>
      </c>
      <c r="V130" s="74">
        <v>0</v>
      </c>
      <c r="W130" s="74">
        <v>0</v>
      </c>
      <c r="X130" s="74">
        <v>0</v>
      </c>
      <c r="Y130" s="74">
        <v>0</v>
      </c>
      <c r="Z130" s="74">
        <v>0</v>
      </c>
      <c r="AA130" s="192">
        <f t="shared" si="10"/>
        <v>5478103</v>
      </c>
    </row>
    <row r="131" spans="2:27" ht="0.2" customHeight="1" x14ac:dyDescent="0.2">
      <c r="B131" s="106" t="s">
        <v>250</v>
      </c>
      <c r="C131" s="72" t="s">
        <v>662</v>
      </c>
      <c r="D131" s="120">
        <v>0</v>
      </c>
      <c r="E131" s="120">
        <f t="shared" si="9"/>
        <v>0</v>
      </c>
      <c r="F131" s="117"/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0</v>
      </c>
      <c r="V131" s="74">
        <v>0</v>
      </c>
      <c r="W131" s="74">
        <v>0</v>
      </c>
      <c r="X131" s="74">
        <v>0</v>
      </c>
      <c r="Y131" s="74">
        <v>0</v>
      </c>
      <c r="Z131" s="74">
        <v>0</v>
      </c>
      <c r="AA131" s="192">
        <f t="shared" si="10"/>
        <v>0</v>
      </c>
    </row>
    <row r="132" spans="2:27" ht="0.2" customHeight="1" x14ac:dyDescent="0.2">
      <c r="B132" s="106" t="s">
        <v>252</v>
      </c>
      <c r="C132" s="72" t="s">
        <v>663</v>
      </c>
      <c r="D132" s="120">
        <v>0</v>
      </c>
      <c r="E132" s="120">
        <f t="shared" si="9"/>
        <v>0</v>
      </c>
      <c r="F132" s="117"/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0</v>
      </c>
      <c r="V132" s="74">
        <v>0</v>
      </c>
      <c r="W132" s="74">
        <v>0</v>
      </c>
      <c r="X132" s="74">
        <v>0</v>
      </c>
      <c r="Y132" s="74">
        <v>0</v>
      </c>
      <c r="Z132" s="74">
        <v>0</v>
      </c>
      <c r="AA132" s="192">
        <f t="shared" si="10"/>
        <v>0</v>
      </c>
    </row>
    <row r="133" spans="2:27" ht="0.2" customHeight="1" x14ac:dyDescent="0.2">
      <c r="B133" s="106" t="s">
        <v>254</v>
      </c>
      <c r="C133" s="72" t="s">
        <v>664</v>
      </c>
      <c r="D133" s="120">
        <v>0</v>
      </c>
      <c r="E133" s="120">
        <f t="shared" si="9"/>
        <v>0</v>
      </c>
      <c r="F133" s="117"/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0</v>
      </c>
      <c r="V133" s="74">
        <v>0</v>
      </c>
      <c r="W133" s="74">
        <v>0</v>
      </c>
      <c r="X133" s="74">
        <v>0</v>
      </c>
      <c r="Y133" s="74">
        <v>0</v>
      </c>
      <c r="Z133" s="74">
        <v>0</v>
      </c>
      <c r="AA133" s="192">
        <f t="shared" si="10"/>
        <v>0</v>
      </c>
    </row>
    <row r="134" spans="2:27" ht="0.2" customHeight="1" x14ac:dyDescent="0.2">
      <c r="B134" s="106" t="s">
        <v>256</v>
      </c>
      <c r="C134" s="72" t="s">
        <v>665</v>
      </c>
      <c r="D134" s="120">
        <v>0</v>
      </c>
      <c r="E134" s="120">
        <f t="shared" si="9"/>
        <v>0</v>
      </c>
      <c r="F134" s="117"/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0</v>
      </c>
      <c r="V134" s="74">
        <v>0</v>
      </c>
      <c r="W134" s="74">
        <v>0</v>
      </c>
      <c r="X134" s="74">
        <v>0</v>
      </c>
      <c r="Y134" s="74">
        <v>0</v>
      </c>
      <c r="Z134" s="74">
        <v>0</v>
      </c>
      <c r="AA134" s="192">
        <f t="shared" si="10"/>
        <v>0</v>
      </c>
    </row>
    <row r="135" spans="2:27" ht="0.2" customHeight="1" x14ac:dyDescent="0.2">
      <c r="B135" s="106" t="s">
        <v>258</v>
      </c>
      <c r="C135" s="72" t="s">
        <v>666</v>
      </c>
      <c r="D135" s="120">
        <v>0</v>
      </c>
      <c r="E135" s="120">
        <f t="shared" si="9"/>
        <v>0</v>
      </c>
      <c r="F135" s="117"/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0</v>
      </c>
      <c r="V135" s="74">
        <v>0</v>
      </c>
      <c r="W135" s="74">
        <v>0</v>
      </c>
      <c r="X135" s="74">
        <v>0</v>
      </c>
      <c r="Y135" s="74">
        <v>0</v>
      </c>
      <c r="Z135" s="74">
        <v>0</v>
      </c>
      <c r="AA135" s="192">
        <f t="shared" si="10"/>
        <v>0</v>
      </c>
    </row>
    <row r="136" spans="2:27" ht="0.2" customHeight="1" x14ac:dyDescent="0.2">
      <c r="B136" s="106" t="s">
        <v>260</v>
      </c>
      <c r="C136" s="72" t="s">
        <v>667</v>
      </c>
      <c r="D136" s="120">
        <v>0</v>
      </c>
      <c r="E136" s="120">
        <f t="shared" ref="E136:E199" si="20">SUM(G136:Z136)</f>
        <v>0</v>
      </c>
      <c r="F136" s="117"/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0</v>
      </c>
      <c r="V136" s="74">
        <v>0</v>
      </c>
      <c r="W136" s="74">
        <v>0</v>
      </c>
      <c r="X136" s="74">
        <v>0</v>
      </c>
      <c r="Y136" s="74">
        <v>0</v>
      </c>
      <c r="Z136" s="74">
        <v>0</v>
      </c>
      <c r="AA136" s="192">
        <f t="shared" ref="AA136:AA199" si="21">SUM(G136:Z136)</f>
        <v>0</v>
      </c>
    </row>
    <row r="137" spans="2:27" ht="0.2" customHeight="1" x14ac:dyDescent="0.2">
      <c r="B137" s="106" t="s">
        <v>262</v>
      </c>
      <c r="C137" s="72" t="s">
        <v>668</v>
      </c>
      <c r="D137" s="120">
        <v>0</v>
      </c>
      <c r="E137" s="120">
        <f t="shared" si="20"/>
        <v>0</v>
      </c>
      <c r="F137" s="117"/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4">
        <v>0</v>
      </c>
      <c r="V137" s="74">
        <v>0</v>
      </c>
      <c r="W137" s="74">
        <v>0</v>
      </c>
      <c r="X137" s="74">
        <v>0</v>
      </c>
      <c r="Y137" s="74">
        <v>0</v>
      </c>
      <c r="Z137" s="74">
        <v>0</v>
      </c>
      <c r="AA137" s="192">
        <f t="shared" si="21"/>
        <v>0</v>
      </c>
    </row>
    <row r="138" spans="2:27" ht="0.2" customHeight="1" x14ac:dyDescent="0.2">
      <c r="B138" s="106" t="s">
        <v>264</v>
      </c>
      <c r="C138" s="72" t="s">
        <v>669</v>
      </c>
      <c r="D138" s="120">
        <v>0</v>
      </c>
      <c r="E138" s="120">
        <f t="shared" si="20"/>
        <v>0</v>
      </c>
      <c r="F138" s="117"/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4">
        <v>0</v>
      </c>
      <c r="V138" s="74">
        <v>0</v>
      </c>
      <c r="W138" s="74">
        <v>0</v>
      </c>
      <c r="X138" s="74">
        <v>0</v>
      </c>
      <c r="Y138" s="74">
        <v>0</v>
      </c>
      <c r="Z138" s="74">
        <v>0</v>
      </c>
      <c r="AA138" s="192">
        <f t="shared" si="21"/>
        <v>0</v>
      </c>
    </row>
    <row r="139" spans="2:27" ht="0.2" customHeight="1" x14ac:dyDescent="0.2">
      <c r="B139" s="106" t="s">
        <v>266</v>
      </c>
      <c r="C139" s="72" t="s">
        <v>670</v>
      </c>
      <c r="D139" s="120">
        <v>0</v>
      </c>
      <c r="E139" s="120">
        <f t="shared" si="20"/>
        <v>0</v>
      </c>
      <c r="F139" s="117"/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  <c r="T139" s="74">
        <v>0</v>
      </c>
      <c r="U139" s="74">
        <v>0</v>
      </c>
      <c r="V139" s="74">
        <v>0</v>
      </c>
      <c r="W139" s="74">
        <v>0</v>
      </c>
      <c r="X139" s="74">
        <v>0</v>
      </c>
      <c r="Y139" s="74">
        <v>0</v>
      </c>
      <c r="Z139" s="74">
        <v>0</v>
      </c>
      <c r="AA139" s="192">
        <f t="shared" si="21"/>
        <v>0</v>
      </c>
    </row>
    <row r="140" spans="2:27" ht="0.2" customHeight="1" x14ac:dyDescent="0.2">
      <c r="B140" s="106" t="s">
        <v>268</v>
      </c>
      <c r="C140" s="72" t="s">
        <v>671</v>
      </c>
      <c r="D140" s="120">
        <v>0</v>
      </c>
      <c r="E140" s="120">
        <f t="shared" si="20"/>
        <v>0</v>
      </c>
      <c r="F140" s="117"/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4">
        <v>0</v>
      </c>
      <c r="V140" s="74">
        <v>0</v>
      </c>
      <c r="W140" s="74">
        <v>0</v>
      </c>
      <c r="X140" s="74">
        <v>0</v>
      </c>
      <c r="Y140" s="74">
        <v>0</v>
      </c>
      <c r="Z140" s="74">
        <v>0</v>
      </c>
      <c r="AA140" s="192">
        <f t="shared" si="21"/>
        <v>0</v>
      </c>
    </row>
    <row r="141" spans="2:27" ht="0.2" customHeight="1" x14ac:dyDescent="0.2">
      <c r="B141" s="106" t="s">
        <v>270</v>
      </c>
      <c r="C141" s="72" t="s">
        <v>672</v>
      </c>
      <c r="D141" s="120">
        <v>0</v>
      </c>
      <c r="E141" s="120">
        <f t="shared" si="20"/>
        <v>0</v>
      </c>
      <c r="F141" s="117"/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  <c r="T141" s="74">
        <v>0</v>
      </c>
      <c r="U141" s="74">
        <v>0</v>
      </c>
      <c r="V141" s="74">
        <v>0</v>
      </c>
      <c r="W141" s="74">
        <v>0</v>
      </c>
      <c r="X141" s="74">
        <v>0</v>
      </c>
      <c r="Y141" s="74">
        <v>0</v>
      </c>
      <c r="Z141" s="74">
        <v>0</v>
      </c>
      <c r="AA141" s="192">
        <f t="shared" si="21"/>
        <v>0</v>
      </c>
    </row>
    <row r="142" spans="2:27" ht="0.2" customHeight="1" x14ac:dyDescent="0.2">
      <c r="B142" s="106" t="s">
        <v>272</v>
      </c>
      <c r="C142" s="72" t="s">
        <v>673</v>
      </c>
      <c r="D142" s="120">
        <v>0</v>
      </c>
      <c r="E142" s="120">
        <f t="shared" si="20"/>
        <v>0</v>
      </c>
      <c r="F142" s="117"/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  <c r="T142" s="74">
        <v>0</v>
      </c>
      <c r="U142" s="74">
        <v>0</v>
      </c>
      <c r="V142" s="74">
        <v>0</v>
      </c>
      <c r="W142" s="74">
        <v>0</v>
      </c>
      <c r="X142" s="74">
        <v>0</v>
      </c>
      <c r="Y142" s="74">
        <v>0</v>
      </c>
      <c r="Z142" s="74">
        <v>0</v>
      </c>
      <c r="AA142" s="192">
        <f t="shared" si="21"/>
        <v>0</v>
      </c>
    </row>
    <row r="143" spans="2:27" ht="0.2" customHeight="1" x14ac:dyDescent="0.2">
      <c r="B143" s="106" t="s">
        <v>274</v>
      </c>
      <c r="C143" s="72" t="s">
        <v>674</v>
      </c>
      <c r="D143" s="120">
        <v>0</v>
      </c>
      <c r="E143" s="120">
        <f t="shared" si="20"/>
        <v>0</v>
      </c>
      <c r="F143" s="117"/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4">
        <v>0</v>
      </c>
      <c r="X143" s="74">
        <v>0</v>
      </c>
      <c r="Y143" s="74">
        <v>0</v>
      </c>
      <c r="Z143" s="74">
        <v>0</v>
      </c>
      <c r="AA143" s="192">
        <f t="shared" si="21"/>
        <v>0</v>
      </c>
    </row>
    <row r="144" spans="2:27" ht="0.2" customHeight="1" x14ac:dyDescent="0.2">
      <c r="B144" s="106" t="s">
        <v>276</v>
      </c>
      <c r="C144" s="72" t="s">
        <v>675</v>
      </c>
      <c r="D144" s="120">
        <v>0</v>
      </c>
      <c r="E144" s="120">
        <f t="shared" si="20"/>
        <v>0</v>
      </c>
      <c r="F144" s="117"/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  <c r="T144" s="74">
        <v>0</v>
      </c>
      <c r="U144" s="74">
        <v>0</v>
      </c>
      <c r="V144" s="74">
        <v>0</v>
      </c>
      <c r="W144" s="74">
        <v>0</v>
      </c>
      <c r="X144" s="74">
        <v>0</v>
      </c>
      <c r="Y144" s="74">
        <v>0</v>
      </c>
      <c r="Z144" s="74">
        <v>0</v>
      </c>
      <c r="AA144" s="192">
        <f t="shared" si="21"/>
        <v>0</v>
      </c>
    </row>
    <row r="145" spans="2:27" ht="0.2" customHeight="1" x14ac:dyDescent="0.2">
      <c r="B145" s="106" t="s">
        <v>278</v>
      </c>
      <c r="C145" s="72" t="s">
        <v>676</v>
      </c>
      <c r="D145" s="120">
        <v>0</v>
      </c>
      <c r="E145" s="120">
        <f t="shared" si="20"/>
        <v>0</v>
      </c>
      <c r="F145" s="117"/>
      <c r="G145" s="74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4">
        <v>0</v>
      </c>
      <c r="V145" s="74">
        <v>0</v>
      </c>
      <c r="W145" s="74">
        <v>0</v>
      </c>
      <c r="X145" s="74">
        <v>0</v>
      </c>
      <c r="Y145" s="74">
        <v>0</v>
      </c>
      <c r="Z145" s="74">
        <v>0</v>
      </c>
      <c r="AA145" s="192">
        <f t="shared" si="21"/>
        <v>0</v>
      </c>
    </row>
    <row r="146" spans="2:27" ht="15.95" customHeight="1" x14ac:dyDescent="0.2">
      <c r="B146" s="107" t="s">
        <v>280</v>
      </c>
      <c r="C146" s="75" t="s">
        <v>677</v>
      </c>
      <c r="D146" s="121">
        <v>0</v>
      </c>
      <c r="E146" s="121">
        <f>SUM(E147:E149)</f>
        <v>0</v>
      </c>
      <c r="F146" s="117"/>
      <c r="G146" s="77">
        <f>SUM(G147:G149)</f>
        <v>0</v>
      </c>
      <c r="H146" s="77">
        <f t="shared" ref="H146:Z146" si="22">SUM(H147:H149)</f>
        <v>0</v>
      </c>
      <c r="I146" s="77">
        <f t="shared" si="22"/>
        <v>0</v>
      </c>
      <c r="J146" s="77">
        <f t="shared" si="22"/>
        <v>0</v>
      </c>
      <c r="K146" s="77">
        <f t="shared" si="22"/>
        <v>0</v>
      </c>
      <c r="L146" s="77">
        <f t="shared" si="22"/>
        <v>0</v>
      </c>
      <c r="M146" s="77">
        <f t="shared" si="22"/>
        <v>0</v>
      </c>
      <c r="N146" s="77">
        <f t="shared" si="22"/>
        <v>0</v>
      </c>
      <c r="O146" s="77">
        <f t="shared" si="22"/>
        <v>0</v>
      </c>
      <c r="P146" s="77">
        <f t="shared" si="22"/>
        <v>0</v>
      </c>
      <c r="Q146" s="77">
        <f t="shared" si="22"/>
        <v>0</v>
      </c>
      <c r="R146" s="77">
        <f t="shared" si="22"/>
        <v>0</v>
      </c>
      <c r="S146" s="77">
        <f t="shared" si="22"/>
        <v>0</v>
      </c>
      <c r="T146" s="77">
        <f t="shared" si="22"/>
        <v>0</v>
      </c>
      <c r="U146" s="77">
        <f t="shared" si="22"/>
        <v>0</v>
      </c>
      <c r="V146" s="77">
        <f t="shared" si="22"/>
        <v>0</v>
      </c>
      <c r="W146" s="77">
        <f t="shared" si="22"/>
        <v>0</v>
      </c>
      <c r="X146" s="77">
        <f t="shared" si="22"/>
        <v>0</v>
      </c>
      <c r="Y146" s="77">
        <f t="shared" si="22"/>
        <v>0</v>
      </c>
      <c r="Z146" s="77">
        <f t="shared" si="22"/>
        <v>0</v>
      </c>
      <c r="AA146" s="192">
        <f t="shared" si="21"/>
        <v>0</v>
      </c>
    </row>
    <row r="147" spans="2:27" ht="0.2" customHeight="1" x14ac:dyDescent="0.2">
      <c r="B147" s="106" t="s">
        <v>282</v>
      </c>
      <c r="C147" s="72" t="s">
        <v>678</v>
      </c>
      <c r="D147" s="120">
        <v>0</v>
      </c>
      <c r="E147" s="120">
        <f t="shared" si="20"/>
        <v>0</v>
      </c>
      <c r="F147" s="117"/>
      <c r="G147" s="74">
        <v>0</v>
      </c>
      <c r="H147" s="74">
        <v>0</v>
      </c>
      <c r="I147" s="74">
        <v>0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0</v>
      </c>
      <c r="P147" s="74">
        <v>0</v>
      </c>
      <c r="Q147" s="74">
        <v>0</v>
      </c>
      <c r="R147" s="74">
        <v>0</v>
      </c>
      <c r="S147" s="74">
        <v>0</v>
      </c>
      <c r="T147" s="74">
        <v>0</v>
      </c>
      <c r="U147" s="74">
        <v>0</v>
      </c>
      <c r="V147" s="74">
        <v>0</v>
      </c>
      <c r="W147" s="74">
        <v>0</v>
      </c>
      <c r="X147" s="74">
        <v>0</v>
      </c>
      <c r="Y147" s="74">
        <v>0</v>
      </c>
      <c r="Z147" s="74">
        <v>0</v>
      </c>
      <c r="AA147" s="192">
        <f t="shared" si="21"/>
        <v>0</v>
      </c>
    </row>
    <row r="148" spans="2:27" ht="0.2" customHeight="1" x14ac:dyDescent="0.2">
      <c r="B148" s="106" t="s">
        <v>284</v>
      </c>
      <c r="C148" s="72" t="s">
        <v>679</v>
      </c>
      <c r="D148" s="120">
        <v>0</v>
      </c>
      <c r="E148" s="120">
        <f t="shared" si="20"/>
        <v>0</v>
      </c>
      <c r="F148" s="117"/>
      <c r="G148" s="74">
        <v>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0</v>
      </c>
      <c r="T148" s="74">
        <v>0</v>
      </c>
      <c r="U148" s="74">
        <v>0</v>
      </c>
      <c r="V148" s="74">
        <v>0</v>
      </c>
      <c r="W148" s="74">
        <v>0</v>
      </c>
      <c r="X148" s="74">
        <v>0</v>
      </c>
      <c r="Y148" s="74">
        <v>0</v>
      </c>
      <c r="Z148" s="74">
        <v>0</v>
      </c>
      <c r="AA148" s="192">
        <f t="shared" si="21"/>
        <v>0</v>
      </c>
    </row>
    <row r="149" spans="2:27" ht="0.2" customHeight="1" x14ac:dyDescent="0.2">
      <c r="B149" s="106" t="s">
        <v>286</v>
      </c>
      <c r="C149" s="72" t="s">
        <v>680</v>
      </c>
      <c r="D149" s="120">
        <v>0</v>
      </c>
      <c r="E149" s="120">
        <f t="shared" si="20"/>
        <v>0</v>
      </c>
      <c r="F149" s="117"/>
      <c r="G149" s="74">
        <v>0</v>
      </c>
      <c r="H149" s="74">
        <v>0</v>
      </c>
      <c r="I149" s="74">
        <v>0</v>
      </c>
      <c r="J149" s="74">
        <v>0</v>
      </c>
      <c r="K149" s="74">
        <v>0</v>
      </c>
      <c r="L149" s="74">
        <v>0</v>
      </c>
      <c r="M149" s="74">
        <v>0</v>
      </c>
      <c r="N149" s="74">
        <v>0</v>
      </c>
      <c r="O149" s="74">
        <v>0</v>
      </c>
      <c r="P149" s="74">
        <v>0</v>
      </c>
      <c r="Q149" s="74">
        <v>0</v>
      </c>
      <c r="R149" s="74">
        <v>0</v>
      </c>
      <c r="S149" s="74">
        <v>0</v>
      </c>
      <c r="T149" s="74">
        <v>0</v>
      </c>
      <c r="U149" s="74">
        <v>0</v>
      </c>
      <c r="V149" s="74">
        <v>0</v>
      </c>
      <c r="W149" s="74">
        <v>0</v>
      </c>
      <c r="X149" s="74">
        <v>0</v>
      </c>
      <c r="Y149" s="74">
        <v>0</v>
      </c>
      <c r="Z149" s="74">
        <v>0</v>
      </c>
      <c r="AA149" s="192">
        <f t="shared" si="21"/>
        <v>0</v>
      </c>
    </row>
    <row r="150" spans="2:27" ht="15.95" customHeight="1" x14ac:dyDescent="0.2">
      <c r="B150" s="106" t="s">
        <v>288</v>
      </c>
      <c r="C150" s="72" t="s">
        <v>681</v>
      </c>
      <c r="D150" s="120">
        <v>0</v>
      </c>
      <c r="E150" s="120">
        <f t="shared" si="20"/>
        <v>0</v>
      </c>
      <c r="F150" s="117"/>
      <c r="G150" s="74">
        <v>0</v>
      </c>
      <c r="H150" s="74">
        <v>0</v>
      </c>
      <c r="I150" s="74">
        <v>0</v>
      </c>
      <c r="J150" s="74">
        <v>0</v>
      </c>
      <c r="K150" s="74">
        <v>0</v>
      </c>
      <c r="L150" s="74">
        <v>0</v>
      </c>
      <c r="M150" s="74">
        <v>0</v>
      </c>
      <c r="N150" s="74">
        <v>0</v>
      </c>
      <c r="O150" s="74">
        <v>0</v>
      </c>
      <c r="P150" s="74">
        <v>0</v>
      </c>
      <c r="Q150" s="74">
        <v>0</v>
      </c>
      <c r="R150" s="74">
        <v>0</v>
      </c>
      <c r="S150" s="74">
        <v>0</v>
      </c>
      <c r="T150" s="74">
        <v>0</v>
      </c>
      <c r="U150" s="74">
        <v>0</v>
      </c>
      <c r="V150" s="74">
        <v>0</v>
      </c>
      <c r="W150" s="74">
        <v>0</v>
      </c>
      <c r="X150" s="74">
        <v>0</v>
      </c>
      <c r="Y150" s="74">
        <v>0</v>
      </c>
      <c r="Z150" s="74">
        <v>0</v>
      </c>
      <c r="AA150" s="192">
        <f t="shared" si="21"/>
        <v>0</v>
      </c>
    </row>
    <row r="151" spans="2:27" ht="15.95" customHeight="1" x14ac:dyDescent="0.2">
      <c r="B151" s="111" t="s">
        <v>290</v>
      </c>
      <c r="C151" s="87" t="s">
        <v>682</v>
      </c>
      <c r="D151" s="122">
        <v>6299505</v>
      </c>
      <c r="E151" s="122">
        <f>SUM(E152:E155)</f>
        <v>6299505</v>
      </c>
      <c r="F151" s="117"/>
      <c r="G151" s="89">
        <f>SUM(G152:G155)</f>
        <v>0</v>
      </c>
      <c r="H151" s="89">
        <f t="shared" ref="H151:Z151" si="23">SUM(H152:H155)</f>
        <v>0</v>
      </c>
      <c r="I151" s="89">
        <f t="shared" si="23"/>
        <v>0</v>
      </c>
      <c r="J151" s="89">
        <f t="shared" si="23"/>
        <v>0</v>
      </c>
      <c r="K151" s="89">
        <f t="shared" si="23"/>
        <v>0</v>
      </c>
      <c r="L151" s="89">
        <f t="shared" si="23"/>
        <v>0</v>
      </c>
      <c r="M151" s="89">
        <f t="shared" si="23"/>
        <v>0</v>
      </c>
      <c r="N151" s="89">
        <f t="shared" si="23"/>
        <v>0</v>
      </c>
      <c r="O151" s="89">
        <f t="shared" si="23"/>
        <v>0</v>
      </c>
      <c r="P151" s="89">
        <f t="shared" si="23"/>
        <v>0</v>
      </c>
      <c r="Q151" s="89">
        <f t="shared" si="23"/>
        <v>0</v>
      </c>
      <c r="R151" s="89">
        <f t="shared" si="23"/>
        <v>0</v>
      </c>
      <c r="S151" s="89">
        <f t="shared" si="23"/>
        <v>0</v>
      </c>
      <c r="T151" s="89">
        <f t="shared" si="23"/>
        <v>6299505</v>
      </c>
      <c r="U151" s="89">
        <f t="shared" si="23"/>
        <v>0</v>
      </c>
      <c r="V151" s="89">
        <f t="shared" si="23"/>
        <v>0</v>
      </c>
      <c r="W151" s="89">
        <f t="shared" si="23"/>
        <v>0</v>
      </c>
      <c r="X151" s="89">
        <f t="shared" si="23"/>
        <v>0</v>
      </c>
      <c r="Y151" s="89">
        <f t="shared" si="23"/>
        <v>0</v>
      </c>
      <c r="Z151" s="89">
        <f t="shared" si="23"/>
        <v>0</v>
      </c>
      <c r="AA151" s="192">
        <f t="shared" si="21"/>
        <v>6299505</v>
      </c>
    </row>
    <row r="152" spans="2:27" ht="0.2" customHeight="1" x14ac:dyDescent="0.2">
      <c r="B152" s="106" t="s">
        <v>292</v>
      </c>
      <c r="C152" s="72" t="s">
        <v>683</v>
      </c>
      <c r="D152" s="120">
        <v>0</v>
      </c>
      <c r="E152" s="120">
        <f t="shared" si="20"/>
        <v>0</v>
      </c>
      <c r="F152" s="117"/>
      <c r="G152" s="74">
        <v>0</v>
      </c>
      <c r="H152" s="74">
        <v>0</v>
      </c>
      <c r="I152" s="74">
        <v>0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v>0</v>
      </c>
      <c r="V152" s="74">
        <v>0</v>
      </c>
      <c r="W152" s="74">
        <v>0</v>
      </c>
      <c r="X152" s="74">
        <v>0</v>
      </c>
      <c r="Y152" s="74">
        <v>0</v>
      </c>
      <c r="Z152" s="74">
        <v>0</v>
      </c>
      <c r="AA152" s="192">
        <f t="shared" si="21"/>
        <v>0</v>
      </c>
    </row>
    <row r="153" spans="2:27" ht="15.95" customHeight="1" x14ac:dyDescent="0.2">
      <c r="B153" s="106" t="s">
        <v>294</v>
      </c>
      <c r="C153" s="72" t="s">
        <v>684</v>
      </c>
      <c r="D153" s="120">
        <v>6299505</v>
      </c>
      <c r="E153" s="120">
        <f t="shared" si="20"/>
        <v>6299505</v>
      </c>
      <c r="F153" s="117"/>
      <c r="G153" s="74">
        <v>0</v>
      </c>
      <c r="H153" s="74">
        <v>0</v>
      </c>
      <c r="I153" s="74">
        <v>0</v>
      </c>
      <c r="J153" s="74">
        <v>0</v>
      </c>
      <c r="K153" s="74">
        <v>0</v>
      </c>
      <c r="L153" s="74">
        <v>0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6299505</v>
      </c>
      <c r="U153" s="74">
        <v>0</v>
      </c>
      <c r="V153" s="74">
        <v>0</v>
      </c>
      <c r="W153" s="74">
        <v>0</v>
      </c>
      <c r="X153" s="74">
        <v>0</v>
      </c>
      <c r="Y153" s="74">
        <v>0</v>
      </c>
      <c r="Z153" s="74">
        <v>0</v>
      </c>
      <c r="AA153" s="192">
        <f t="shared" si="21"/>
        <v>6299505</v>
      </c>
    </row>
    <row r="154" spans="2:27" ht="0.2" customHeight="1" x14ac:dyDescent="0.2">
      <c r="B154" s="106" t="s">
        <v>296</v>
      </c>
      <c r="C154" s="72" t="s">
        <v>685</v>
      </c>
      <c r="D154" s="120">
        <v>0</v>
      </c>
      <c r="E154" s="120">
        <f t="shared" si="20"/>
        <v>0</v>
      </c>
      <c r="F154" s="117"/>
      <c r="G154" s="74">
        <v>0</v>
      </c>
      <c r="H154" s="74">
        <v>0</v>
      </c>
      <c r="I154" s="74">
        <v>0</v>
      </c>
      <c r="J154" s="74">
        <v>0</v>
      </c>
      <c r="K154" s="74">
        <v>0</v>
      </c>
      <c r="L154" s="74">
        <v>0</v>
      </c>
      <c r="M154" s="74">
        <v>0</v>
      </c>
      <c r="N154" s="74">
        <v>0</v>
      </c>
      <c r="O154" s="74">
        <v>0</v>
      </c>
      <c r="P154" s="74">
        <v>0</v>
      </c>
      <c r="Q154" s="74">
        <v>0</v>
      </c>
      <c r="R154" s="74">
        <v>0</v>
      </c>
      <c r="S154" s="74">
        <v>0</v>
      </c>
      <c r="T154" s="74">
        <v>0</v>
      </c>
      <c r="U154" s="74">
        <v>0</v>
      </c>
      <c r="V154" s="74">
        <v>0</v>
      </c>
      <c r="W154" s="74">
        <v>0</v>
      </c>
      <c r="X154" s="74">
        <v>0</v>
      </c>
      <c r="Y154" s="74">
        <v>0</v>
      </c>
      <c r="Z154" s="74">
        <v>0</v>
      </c>
      <c r="AA154" s="192">
        <f t="shared" si="21"/>
        <v>0</v>
      </c>
    </row>
    <row r="155" spans="2:27" ht="0.2" customHeight="1" x14ac:dyDescent="0.2">
      <c r="B155" s="106" t="s">
        <v>298</v>
      </c>
      <c r="C155" s="72" t="s">
        <v>686</v>
      </c>
      <c r="D155" s="120">
        <v>0</v>
      </c>
      <c r="E155" s="120">
        <f t="shared" si="20"/>
        <v>0</v>
      </c>
      <c r="F155" s="117"/>
      <c r="G155" s="74">
        <v>0</v>
      </c>
      <c r="H155" s="74">
        <v>0</v>
      </c>
      <c r="I155" s="74">
        <v>0</v>
      </c>
      <c r="J155" s="74">
        <v>0</v>
      </c>
      <c r="K155" s="74">
        <v>0</v>
      </c>
      <c r="L155" s="74">
        <v>0</v>
      </c>
      <c r="M155" s="74">
        <v>0</v>
      </c>
      <c r="N155" s="74">
        <v>0</v>
      </c>
      <c r="O155" s="74">
        <v>0</v>
      </c>
      <c r="P155" s="74">
        <v>0</v>
      </c>
      <c r="Q155" s="74">
        <v>0</v>
      </c>
      <c r="R155" s="74">
        <v>0</v>
      </c>
      <c r="S155" s="74">
        <v>0</v>
      </c>
      <c r="T155" s="74">
        <v>0</v>
      </c>
      <c r="U155" s="74">
        <v>0</v>
      </c>
      <c r="V155" s="74">
        <v>0</v>
      </c>
      <c r="W155" s="74">
        <v>0</v>
      </c>
      <c r="X155" s="74">
        <v>0</v>
      </c>
      <c r="Y155" s="74">
        <v>0</v>
      </c>
      <c r="Z155" s="74">
        <v>0</v>
      </c>
      <c r="AA155" s="192">
        <f t="shared" si="21"/>
        <v>0</v>
      </c>
    </row>
    <row r="156" spans="2:27" ht="15.95" customHeight="1" x14ac:dyDescent="0.2">
      <c r="B156" s="111" t="s">
        <v>300</v>
      </c>
      <c r="C156" s="87" t="s">
        <v>687</v>
      </c>
      <c r="D156" s="122">
        <v>1265050</v>
      </c>
      <c r="E156" s="122">
        <f>SUM(E157:E173)</f>
        <v>1265050</v>
      </c>
      <c r="F156" s="117"/>
      <c r="G156" s="89">
        <f>SUM(G157:G173)</f>
        <v>0</v>
      </c>
      <c r="H156" s="89">
        <f t="shared" ref="H156:Z156" si="24">SUM(H157:H173)</f>
        <v>0</v>
      </c>
      <c r="I156" s="89">
        <f t="shared" si="24"/>
        <v>0</v>
      </c>
      <c r="J156" s="89">
        <f t="shared" si="24"/>
        <v>0</v>
      </c>
      <c r="K156" s="89">
        <f t="shared" si="24"/>
        <v>0</v>
      </c>
      <c r="L156" s="89">
        <f t="shared" si="24"/>
        <v>0</v>
      </c>
      <c r="M156" s="89">
        <f t="shared" si="24"/>
        <v>0</v>
      </c>
      <c r="N156" s="89">
        <f t="shared" si="24"/>
        <v>0</v>
      </c>
      <c r="O156" s="89">
        <f t="shared" si="24"/>
        <v>0</v>
      </c>
      <c r="P156" s="89">
        <f t="shared" si="24"/>
        <v>0</v>
      </c>
      <c r="Q156" s="89">
        <f t="shared" si="24"/>
        <v>0</v>
      </c>
      <c r="R156" s="89">
        <f t="shared" si="24"/>
        <v>0</v>
      </c>
      <c r="S156" s="89">
        <f t="shared" si="24"/>
        <v>0</v>
      </c>
      <c r="T156" s="89">
        <f t="shared" si="24"/>
        <v>1265050</v>
      </c>
      <c r="U156" s="89">
        <f t="shared" si="24"/>
        <v>0</v>
      </c>
      <c r="V156" s="89">
        <f t="shared" si="24"/>
        <v>0</v>
      </c>
      <c r="W156" s="89">
        <f t="shared" si="24"/>
        <v>0</v>
      </c>
      <c r="X156" s="89">
        <f t="shared" si="24"/>
        <v>0</v>
      </c>
      <c r="Y156" s="89">
        <f t="shared" si="24"/>
        <v>0</v>
      </c>
      <c r="Z156" s="89">
        <f t="shared" si="24"/>
        <v>0</v>
      </c>
      <c r="AA156" s="192">
        <f t="shared" si="21"/>
        <v>1265050</v>
      </c>
    </row>
    <row r="157" spans="2:27" ht="0.2" customHeight="1" x14ac:dyDescent="0.2">
      <c r="B157" s="106" t="s">
        <v>302</v>
      </c>
      <c r="C157" s="72" t="s">
        <v>688</v>
      </c>
      <c r="D157" s="120">
        <v>0</v>
      </c>
      <c r="E157" s="120">
        <f t="shared" si="20"/>
        <v>0</v>
      </c>
      <c r="F157" s="117"/>
      <c r="G157" s="74">
        <v>0</v>
      </c>
      <c r="H157" s="74">
        <v>0</v>
      </c>
      <c r="I157" s="74">
        <v>0</v>
      </c>
      <c r="J157" s="74">
        <v>0</v>
      </c>
      <c r="K157" s="74">
        <v>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0</v>
      </c>
      <c r="T157" s="74">
        <v>0</v>
      </c>
      <c r="U157" s="74">
        <v>0</v>
      </c>
      <c r="V157" s="74">
        <v>0</v>
      </c>
      <c r="W157" s="74">
        <v>0</v>
      </c>
      <c r="X157" s="74">
        <v>0</v>
      </c>
      <c r="Y157" s="74">
        <v>0</v>
      </c>
      <c r="Z157" s="74">
        <v>0</v>
      </c>
      <c r="AA157" s="192">
        <f t="shared" si="21"/>
        <v>0</v>
      </c>
    </row>
    <row r="158" spans="2:27" ht="0.2" customHeight="1" x14ac:dyDescent="0.2">
      <c r="B158" s="106" t="s">
        <v>304</v>
      </c>
      <c r="C158" s="72" t="s">
        <v>689</v>
      </c>
      <c r="D158" s="120">
        <v>0</v>
      </c>
      <c r="E158" s="120">
        <f t="shared" si="20"/>
        <v>0</v>
      </c>
      <c r="F158" s="117"/>
      <c r="G158" s="74">
        <v>0</v>
      </c>
      <c r="H158" s="74">
        <v>0</v>
      </c>
      <c r="I158" s="74">
        <v>0</v>
      </c>
      <c r="J158" s="74">
        <v>0</v>
      </c>
      <c r="K158" s="74">
        <v>0</v>
      </c>
      <c r="L158" s="74">
        <v>0</v>
      </c>
      <c r="M158" s="74">
        <v>0</v>
      </c>
      <c r="N158" s="74">
        <v>0</v>
      </c>
      <c r="O158" s="74">
        <v>0</v>
      </c>
      <c r="P158" s="74">
        <v>0</v>
      </c>
      <c r="Q158" s="74">
        <v>0</v>
      </c>
      <c r="R158" s="74">
        <v>0</v>
      </c>
      <c r="S158" s="74">
        <v>0</v>
      </c>
      <c r="T158" s="74">
        <v>0</v>
      </c>
      <c r="U158" s="74">
        <v>0</v>
      </c>
      <c r="V158" s="74">
        <v>0</v>
      </c>
      <c r="W158" s="74">
        <v>0</v>
      </c>
      <c r="X158" s="74">
        <v>0</v>
      </c>
      <c r="Y158" s="74">
        <v>0</v>
      </c>
      <c r="Z158" s="74">
        <v>0</v>
      </c>
      <c r="AA158" s="192">
        <f t="shared" si="21"/>
        <v>0</v>
      </c>
    </row>
    <row r="159" spans="2:27" ht="0.2" customHeight="1" x14ac:dyDescent="0.2">
      <c r="B159" s="106" t="s">
        <v>306</v>
      </c>
      <c r="C159" s="72" t="s">
        <v>690</v>
      </c>
      <c r="D159" s="120">
        <v>0</v>
      </c>
      <c r="E159" s="120">
        <f t="shared" si="20"/>
        <v>0</v>
      </c>
      <c r="F159" s="117"/>
      <c r="G159" s="74">
        <v>0</v>
      </c>
      <c r="H159" s="74">
        <v>0</v>
      </c>
      <c r="I159" s="74">
        <v>0</v>
      </c>
      <c r="J159" s="74">
        <v>0</v>
      </c>
      <c r="K159" s="74">
        <v>0</v>
      </c>
      <c r="L159" s="74">
        <v>0</v>
      </c>
      <c r="M159" s="74">
        <v>0</v>
      </c>
      <c r="N159" s="74">
        <v>0</v>
      </c>
      <c r="O159" s="74">
        <v>0</v>
      </c>
      <c r="P159" s="74">
        <v>0</v>
      </c>
      <c r="Q159" s="74">
        <v>0</v>
      </c>
      <c r="R159" s="74">
        <v>0</v>
      </c>
      <c r="S159" s="74">
        <v>0</v>
      </c>
      <c r="T159" s="74">
        <v>0</v>
      </c>
      <c r="U159" s="74">
        <v>0</v>
      </c>
      <c r="V159" s="74">
        <v>0</v>
      </c>
      <c r="W159" s="74">
        <v>0</v>
      </c>
      <c r="X159" s="74">
        <v>0</v>
      </c>
      <c r="Y159" s="74">
        <v>0</v>
      </c>
      <c r="Z159" s="74">
        <v>0</v>
      </c>
      <c r="AA159" s="192">
        <f t="shared" si="21"/>
        <v>0</v>
      </c>
    </row>
    <row r="160" spans="2:27" ht="0.2" customHeight="1" x14ac:dyDescent="0.2">
      <c r="B160" s="106" t="s">
        <v>308</v>
      </c>
      <c r="C160" s="72" t="s">
        <v>691</v>
      </c>
      <c r="D160" s="120">
        <v>0</v>
      </c>
      <c r="E160" s="120">
        <f t="shared" si="20"/>
        <v>0</v>
      </c>
      <c r="F160" s="117"/>
      <c r="G160" s="74">
        <v>0</v>
      </c>
      <c r="H160" s="74">
        <v>0</v>
      </c>
      <c r="I160" s="74">
        <v>0</v>
      </c>
      <c r="J160" s="74">
        <v>0</v>
      </c>
      <c r="K160" s="74">
        <v>0</v>
      </c>
      <c r="L160" s="74">
        <v>0</v>
      </c>
      <c r="M160" s="74">
        <v>0</v>
      </c>
      <c r="N160" s="74">
        <v>0</v>
      </c>
      <c r="O160" s="74">
        <v>0</v>
      </c>
      <c r="P160" s="74">
        <v>0</v>
      </c>
      <c r="Q160" s="74">
        <v>0</v>
      </c>
      <c r="R160" s="74">
        <v>0</v>
      </c>
      <c r="S160" s="74">
        <v>0</v>
      </c>
      <c r="T160" s="74">
        <v>0</v>
      </c>
      <c r="U160" s="74">
        <v>0</v>
      </c>
      <c r="V160" s="74">
        <v>0</v>
      </c>
      <c r="W160" s="74">
        <v>0</v>
      </c>
      <c r="X160" s="74">
        <v>0</v>
      </c>
      <c r="Y160" s="74">
        <v>0</v>
      </c>
      <c r="Z160" s="74">
        <v>0</v>
      </c>
      <c r="AA160" s="192">
        <f t="shared" si="21"/>
        <v>0</v>
      </c>
    </row>
    <row r="161" spans="2:27" ht="0.2" customHeight="1" x14ac:dyDescent="0.2">
      <c r="B161" s="106" t="s">
        <v>310</v>
      </c>
      <c r="C161" s="72" t="s">
        <v>692</v>
      </c>
      <c r="D161" s="120">
        <v>0</v>
      </c>
      <c r="E161" s="120">
        <f t="shared" si="20"/>
        <v>0</v>
      </c>
      <c r="F161" s="117"/>
      <c r="G161" s="74">
        <v>0</v>
      </c>
      <c r="H161" s="74">
        <v>0</v>
      </c>
      <c r="I161" s="74">
        <v>0</v>
      </c>
      <c r="J161" s="74">
        <v>0</v>
      </c>
      <c r="K161" s="74">
        <v>0</v>
      </c>
      <c r="L161" s="74">
        <v>0</v>
      </c>
      <c r="M161" s="74">
        <v>0</v>
      </c>
      <c r="N161" s="74">
        <v>0</v>
      </c>
      <c r="O161" s="74">
        <v>0</v>
      </c>
      <c r="P161" s="74">
        <v>0</v>
      </c>
      <c r="Q161" s="74">
        <v>0</v>
      </c>
      <c r="R161" s="74">
        <v>0</v>
      </c>
      <c r="S161" s="74">
        <v>0</v>
      </c>
      <c r="T161" s="74">
        <v>0</v>
      </c>
      <c r="U161" s="74">
        <v>0</v>
      </c>
      <c r="V161" s="74">
        <v>0</v>
      </c>
      <c r="W161" s="74">
        <v>0</v>
      </c>
      <c r="X161" s="74">
        <v>0</v>
      </c>
      <c r="Y161" s="74">
        <v>0</v>
      </c>
      <c r="Z161" s="74">
        <v>0</v>
      </c>
      <c r="AA161" s="192">
        <f t="shared" si="21"/>
        <v>0</v>
      </c>
    </row>
    <row r="162" spans="2:27" ht="0.2" customHeight="1" x14ac:dyDescent="0.2">
      <c r="B162" s="106" t="s">
        <v>312</v>
      </c>
      <c r="C162" s="72" t="s">
        <v>693</v>
      </c>
      <c r="D162" s="120">
        <v>0</v>
      </c>
      <c r="E162" s="120">
        <f t="shared" si="20"/>
        <v>0</v>
      </c>
      <c r="F162" s="117"/>
      <c r="G162" s="74">
        <v>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4">
        <v>0</v>
      </c>
      <c r="V162" s="74">
        <v>0</v>
      </c>
      <c r="W162" s="74">
        <v>0</v>
      </c>
      <c r="X162" s="74">
        <v>0</v>
      </c>
      <c r="Y162" s="74">
        <v>0</v>
      </c>
      <c r="Z162" s="74">
        <v>0</v>
      </c>
      <c r="AA162" s="192">
        <f t="shared" si="21"/>
        <v>0</v>
      </c>
    </row>
    <row r="163" spans="2:27" ht="0.2" customHeight="1" x14ac:dyDescent="0.2">
      <c r="B163" s="106" t="s">
        <v>314</v>
      </c>
      <c r="C163" s="72" t="s">
        <v>694</v>
      </c>
      <c r="D163" s="120">
        <v>0</v>
      </c>
      <c r="E163" s="120">
        <f t="shared" si="20"/>
        <v>0</v>
      </c>
      <c r="F163" s="117"/>
      <c r="G163" s="74">
        <v>0</v>
      </c>
      <c r="H163" s="74">
        <v>0</v>
      </c>
      <c r="I163" s="74">
        <v>0</v>
      </c>
      <c r="J163" s="74">
        <v>0</v>
      </c>
      <c r="K163" s="74">
        <v>0</v>
      </c>
      <c r="L163" s="74">
        <v>0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0</v>
      </c>
      <c r="T163" s="74">
        <v>0</v>
      </c>
      <c r="U163" s="74">
        <v>0</v>
      </c>
      <c r="V163" s="74">
        <v>0</v>
      </c>
      <c r="W163" s="74">
        <v>0</v>
      </c>
      <c r="X163" s="74">
        <v>0</v>
      </c>
      <c r="Y163" s="74">
        <v>0</v>
      </c>
      <c r="Z163" s="74">
        <v>0</v>
      </c>
      <c r="AA163" s="192">
        <f t="shared" si="21"/>
        <v>0</v>
      </c>
    </row>
    <row r="164" spans="2:27" ht="15.95" customHeight="1" x14ac:dyDescent="0.2">
      <c r="B164" s="106" t="s">
        <v>316</v>
      </c>
      <c r="C164" s="72" t="s">
        <v>695</v>
      </c>
      <c r="D164" s="120">
        <v>1265050</v>
      </c>
      <c r="E164" s="120">
        <f t="shared" si="20"/>
        <v>1265050</v>
      </c>
      <c r="F164" s="117"/>
      <c r="G164" s="74">
        <v>0</v>
      </c>
      <c r="H164" s="74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1265050</v>
      </c>
      <c r="U164" s="74">
        <v>0</v>
      </c>
      <c r="V164" s="74">
        <v>0</v>
      </c>
      <c r="W164" s="74">
        <v>0</v>
      </c>
      <c r="X164" s="74">
        <v>0</v>
      </c>
      <c r="Y164" s="74">
        <v>0</v>
      </c>
      <c r="Z164" s="74">
        <v>0</v>
      </c>
      <c r="AA164" s="192">
        <f t="shared" si="21"/>
        <v>1265050</v>
      </c>
    </row>
    <row r="165" spans="2:27" ht="0.2" customHeight="1" x14ac:dyDescent="0.2">
      <c r="B165" s="106" t="s">
        <v>318</v>
      </c>
      <c r="C165" s="72" t="s">
        <v>696</v>
      </c>
      <c r="D165" s="120">
        <v>0</v>
      </c>
      <c r="E165" s="120">
        <f t="shared" si="20"/>
        <v>0</v>
      </c>
      <c r="F165" s="117"/>
      <c r="G165" s="74">
        <v>0</v>
      </c>
      <c r="H165" s="74">
        <v>0</v>
      </c>
      <c r="I165" s="74">
        <v>0</v>
      </c>
      <c r="J165" s="74">
        <v>0</v>
      </c>
      <c r="K165" s="74">
        <v>0</v>
      </c>
      <c r="L165" s="74">
        <v>0</v>
      </c>
      <c r="M165" s="74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0</v>
      </c>
      <c r="S165" s="74">
        <v>0</v>
      </c>
      <c r="T165" s="74">
        <v>0</v>
      </c>
      <c r="U165" s="74">
        <v>0</v>
      </c>
      <c r="V165" s="74">
        <v>0</v>
      </c>
      <c r="W165" s="74">
        <v>0</v>
      </c>
      <c r="X165" s="74">
        <v>0</v>
      </c>
      <c r="Y165" s="74">
        <v>0</v>
      </c>
      <c r="Z165" s="74">
        <v>0</v>
      </c>
      <c r="AA165" s="192">
        <f t="shared" si="21"/>
        <v>0</v>
      </c>
    </row>
    <row r="166" spans="2:27" ht="0.2" customHeight="1" x14ac:dyDescent="0.2">
      <c r="B166" s="106" t="s">
        <v>320</v>
      </c>
      <c r="C166" s="72" t="s">
        <v>697</v>
      </c>
      <c r="D166" s="120">
        <v>0</v>
      </c>
      <c r="E166" s="120">
        <f t="shared" si="20"/>
        <v>0</v>
      </c>
      <c r="F166" s="117"/>
      <c r="G166" s="74">
        <v>0</v>
      </c>
      <c r="H166" s="74">
        <v>0</v>
      </c>
      <c r="I166" s="74">
        <v>0</v>
      </c>
      <c r="J166" s="74">
        <v>0</v>
      </c>
      <c r="K166" s="74">
        <v>0</v>
      </c>
      <c r="L166" s="74">
        <v>0</v>
      </c>
      <c r="M166" s="74">
        <v>0</v>
      </c>
      <c r="N166" s="74">
        <v>0</v>
      </c>
      <c r="O166" s="74">
        <v>0</v>
      </c>
      <c r="P166" s="74">
        <v>0</v>
      </c>
      <c r="Q166" s="74">
        <v>0</v>
      </c>
      <c r="R166" s="74">
        <v>0</v>
      </c>
      <c r="S166" s="74">
        <v>0</v>
      </c>
      <c r="T166" s="74">
        <v>0</v>
      </c>
      <c r="U166" s="74">
        <v>0</v>
      </c>
      <c r="V166" s="74">
        <v>0</v>
      </c>
      <c r="W166" s="74">
        <v>0</v>
      </c>
      <c r="X166" s="74">
        <v>0</v>
      </c>
      <c r="Y166" s="74">
        <v>0</v>
      </c>
      <c r="Z166" s="74">
        <v>0</v>
      </c>
      <c r="AA166" s="192">
        <f t="shared" si="21"/>
        <v>0</v>
      </c>
    </row>
    <row r="167" spans="2:27" ht="0.2" customHeight="1" x14ac:dyDescent="0.2">
      <c r="B167" s="106" t="s">
        <v>322</v>
      </c>
      <c r="C167" s="72" t="s">
        <v>698</v>
      </c>
      <c r="D167" s="120">
        <v>0</v>
      </c>
      <c r="E167" s="120">
        <f t="shared" si="20"/>
        <v>0</v>
      </c>
      <c r="F167" s="117"/>
      <c r="G167" s="74">
        <v>0</v>
      </c>
      <c r="H167" s="74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0</v>
      </c>
      <c r="T167" s="74">
        <v>0</v>
      </c>
      <c r="U167" s="74">
        <v>0</v>
      </c>
      <c r="V167" s="74">
        <v>0</v>
      </c>
      <c r="W167" s="74">
        <v>0</v>
      </c>
      <c r="X167" s="74">
        <v>0</v>
      </c>
      <c r="Y167" s="74">
        <v>0</v>
      </c>
      <c r="Z167" s="74">
        <v>0</v>
      </c>
      <c r="AA167" s="192">
        <f t="shared" si="21"/>
        <v>0</v>
      </c>
    </row>
    <row r="168" spans="2:27" ht="0.2" customHeight="1" x14ac:dyDescent="0.2">
      <c r="B168" s="106" t="s">
        <v>324</v>
      </c>
      <c r="C168" s="72" t="s">
        <v>699</v>
      </c>
      <c r="D168" s="120">
        <v>0</v>
      </c>
      <c r="E168" s="120">
        <f t="shared" si="20"/>
        <v>0</v>
      </c>
      <c r="F168" s="117"/>
      <c r="G168" s="74">
        <v>0</v>
      </c>
      <c r="H168" s="74">
        <v>0</v>
      </c>
      <c r="I168" s="74">
        <v>0</v>
      </c>
      <c r="J168" s="74">
        <v>0</v>
      </c>
      <c r="K168" s="74">
        <v>0</v>
      </c>
      <c r="L168" s="74">
        <v>0</v>
      </c>
      <c r="M168" s="74">
        <v>0</v>
      </c>
      <c r="N168" s="74">
        <v>0</v>
      </c>
      <c r="O168" s="74">
        <v>0</v>
      </c>
      <c r="P168" s="74">
        <v>0</v>
      </c>
      <c r="Q168" s="74">
        <v>0</v>
      </c>
      <c r="R168" s="74">
        <v>0</v>
      </c>
      <c r="S168" s="74">
        <v>0</v>
      </c>
      <c r="T168" s="74">
        <v>0</v>
      </c>
      <c r="U168" s="74">
        <v>0</v>
      </c>
      <c r="V168" s="74">
        <v>0</v>
      </c>
      <c r="W168" s="74">
        <v>0</v>
      </c>
      <c r="X168" s="74">
        <v>0</v>
      </c>
      <c r="Y168" s="74">
        <v>0</v>
      </c>
      <c r="Z168" s="74">
        <v>0</v>
      </c>
      <c r="AA168" s="192">
        <f t="shared" si="21"/>
        <v>0</v>
      </c>
    </row>
    <row r="169" spans="2:27" ht="0.2" customHeight="1" x14ac:dyDescent="0.2">
      <c r="B169" s="106" t="s">
        <v>326</v>
      </c>
      <c r="C169" s="72" t="s">
        <v>700</v>
      </c>
      <c r="D169" s="120">
        <v>0</v>
      </c>
      <c r="E169" s="120">
        <f t="shared" si="20"/>
        <v>0</v>
      </c>
      <c r="F169" s="117"/>
      <c r="G169" s="74">
        <v>0</v>
      </c>
      <c r="H169" s="74">
        <v>0</v>
      </c>
      <c r="I169" s="74">
        <v>0</v>
      </c>
      <c r="J169" s="74">
        <v>0</v>
      </c>
      <c r="K169" s="74">
        <v>0</v>
      </c>
      <c r="L169" s="74">
        <v>0</v>
      </c>
      <c r="M169" s="74">
        <v>0</v>
      </c>
      <c r="N169" s="74">
        <v>0</v>
      </c>
      <c r="O169" s="74">
        <v>0</v>
      </c>
      <c r="P169" s="74">
        <v>0</v>
      </c>
      <c r="Q169" s="74">
        <v>0</v>
      </c>
      <c r="R169" s="74">
        <v>0</v>
      </c>
      <c r="S169" s="74">
        <v>0</v>
      </c>
      <c r="T169" s="74">
        <v>0</v>
      </c>
      <c r="U169" s="74">
        <v>0</v>
      </c>
      <c r="V169" s="74">
        <v>0</v>
      </c>
      <c r="W169" s="74">
        <v>0</v>
      </c>
      <c r="X169" s="74">
        <v>0</v>
      </c>
      <c r="Y169" s="74">
        <v>0</v>
      </c>
      <c r="Z169" s="74">
        <v>0</v>
      </c>
      <c r="AA169" s="192">
        <f t="shared" si="21"/>
        <v>0</v>
      </c>
    </row>
    <row r="170" spans="2:27" ht="0.2" customHeight="1" x14ac:dyDescent="0.2">
      <c r="B170" s="106" t="s">
        <v>328</v>
      </c>
      <c r="C170" s="72" t="s">
        <v>701</v>
      </c>
      <c r="D170" s="120">
        <v>0</v>
      </c>
      <c r="E170" s="120">
        <f t="shared" si="20"/>
        <v>0</v>
      </c>
      <c r="F170" s="117"/>
      <c r="G170" s="74">
        <v>0</v>
      </c>
      <c r="H170" s="74">
        <v>0</v>
      </c>
      <c r="I170" s="74">
        <v>0</v>
      </c>
      <c r="J170" s="74">
        <v>0</v>
      </c>
      <c r="K170" s="74">
        <v>0</v>
      </c>
      <c r="L170" s="74">
        <v>0</v>
      </c>
      <c r="M170" s="74">
        <v>0</v>
      </c>
      <c r="N170" s="74">
        <v>0</v>
      </c>
      <c r="O170" s="74">
        <v>0</v>
      </c>
      <c r="P170" s="74">
        <v>0</v>
      </c>
      <c r="Q170" s="74">
        <v>0</v>
      </c>
      <c r="R170" s="74">
        <v>0</v>
      </c>
      <c r="S170" s="74">
        <v>0</v>
      </c>
      <c r="T170" s="74">
        <v>0</v>
      </c>
      <c r="U170" s="74">
        <v>0</v>
      </c>
      <c r="V170" s="74">
        <v>0</v>
      </c>
      <c r="W170" s="74">
        <v>0</v>
      </c>
      <c r="X170" s="74">
        <v>0</v>
      </c>
      <c r="Y170" s="74">
        <v>0</v>
      </c>
      <c r="Z170" s="74">
        <v>0</v>
      </c>
      <c r="AA170" s="192">
        <f t="shared" si="21"/>
        <v>0</v>
      </c>
    </row>
    <row r="171" spans="2:27" ht="0.2" customHeight="1" x14ac:dyDescent="0.2">
      <c r="B171" s="106" t="s">
        <v>330</v>
      </c>
      <c r="C171" s="72" t="s">
        <v>702</v>
      </c>
      <c r="D171" s="120">
        <v>0</v>
      </c>
      <c r="E171" s="120">
        <f t="shared" si="20"/>
        <v>0</v>
      </c>
      <c r="F171" s="117"/>
      <c r="G171" s="74">
        <v>0</v>
      </c>
      <c r="H171" s="74">
        <v>0</v>
      </c>
      <c r="I171" s="74">
        <v>0</v>
      </c>
      <c r="J171" s="74">
        <v>0</v>
      </c>
      <c r="K171" s="74">
        <v>0</v>
      </c>
      <c r="L171" s="74">
        <v>0</v>
      </c>
      <c r="M171" s="74">
        <v>0</v>
      </c>
      <c r="N171" s="74">
        <v>0</v>
      </c>
      <c r="O171" s="74">
        <v>0</v>
      </c>
      <c r="P171" s="74">
        <v>0</v>
      </c>
      <c r="Q171" s="74">
        <v>0</v>
      </c>
      <c r="R171" s="74">
        <v>0</v>
      </c>
      <c r="S171" s="74">
        <v>0</v>
      </c>
      <c r="T171" s="74">
        <v>0</v>
      </c>
      <c r="U171" s="74">
        <v>0</v>
      </c>
      <c r="V171" s="74">
        <v>0</v>
      </c>
      <c r="W171" s="74">
        <v>0</v>
      </c>
      <c r="X171" s="74">
        <v>0</v>
      </c>
      <c r="Y171" s="74">
        <v>0</v>
      </c>
      <c r="Z171" s="74">
        <v>0</v>
      </c>
      <c r="AA171" s="192">
        <f t="shared" si="21"/>
        <v>0</v>
      </c>
    </row>
    <row r="172" spans="2:27" ht="0.2" customHeight="1" x14ac:dyDescent="0.2">
      <c r="B172" s="106" t="s">
        <v>332</v>
      </c>
      <c r="C172" s="72" t="s">
        <v>703</v>
      </c>
      <c r="D172" s="120">
        <v>0</v>
      </c>
      <c r="E172" s="120">
        <f t="shared" si="20"/>
        <v>0</v>
      </c>
      <c r="F172" s="117"/>
      <c r="G172" s="74">
        <v>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0</v>
      </c>
      <c r="T172" s="74">
        <v>0</v>
      </c>
      <c r="U172" s="74">
        <v>0</v>
      </c>
      <c r="V172" s="74">
        <v>0</v>
      </c>
      <c r="W172" s="74">
        <v>0</v>
      </c>
      <c r="X172" s="74">
        <v>0</v>
      </c>
      <c r="Y172" s="74">
        <v>0</v>
      </c>
      <c r="Z172" s="74">
        <v>0</v>
      </c>
      <c r="AA172" s="192">
        <f t="shared" si="21"/>
        <v>0</v>
      </c>
    </row>
    <row r="173" spans="2:27" ht="0.2" customHeight="1" x14ac:dyDescent="0.2">
      <c r="B173" s="106" t="s">
        <v>334</v>
      </c>
      <c r="C173" s="72" t="s">
        <v>704</v>
      </c>
      <c r="D173" s="120">
        <v>0</v>
      </c>
      <c r="E173" s="120">
        <f t="shared" si="20"/>
        <v>0</v>
      </c>
      <c r="F173" s="117"/>
      <c r="G173" s="74">
        <v>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0</v>
      </c>
      <c r="T173" s="74">
        <v>0</v>
      </c>
      <c r="U173" s="74">
        <v>0</v>
      </c>
      <c r="V173" s="74">
        <v>0</v>
      </c>
      <c r="W173" s="74">
        <v>0</v>
      </c>
      <c r="X173" s="74">
        <v>0</v>
      </c>
      <c r="Y173" s="74">
        <v>0</v>
      </c>
      <c r="Z173" s="74">
        <v>0</v>
      </c>
      <c r="AA173" s="192">
        <f t="shared" si="21"/>
        <v>0</v>
      </c>
    </row>
    <row r="174" spans="2:27" ht="15.95" customHeight="1" x14ac:dyDescent="0.2">
      <c r="B174" s="107" t="s">
        <v>336</v>
      </c>
      <c r="C174" s="75" t="s">
        <v>705</v>
      </c>
      <c r="D174" s="121">
        <v>13042658</v>
      </c>
      <c r="E174" s="121">
        <f>E123+E146+E150+E151+E156</f>
        <v>13042658</v>
      </c>
      <c r="F174" s="117"/>
      <c r="G174" s="77">
        <f>G123+G146+G150+G151+G156</f>
        <v>0</v>
      </c>
      <c r="H174" s="77">
        <f t="shared" ref="H174:Z174" si="25">H123+H146+H150+H151+H156</f>
        <v>0</v>
      </c>
      <c r="I174" s="77">
        <f t="shared" si="25"/>
        <v>0</v>
      </c>
      <c r="J174" s="77">
        <f t="shared" si="25"/>
        <v>0</v>
      </c>
      <c r="K174" s="77">
        <f t="shared" si="25"/>
        <v>0</v>
      </c>
      <c r="L174" s="77">
        <f t="shared" si="25"/>
        <v>0</v>
      </c>
      <c r="M174" s="77">
        <f t="shared" si="25"/>
        <v>0</v>
      </c>
      <c r="N174" s="77">
        <f t="shared" si="25"/>
        <v>0</v>
      </c>
      <c r="O174" s="77">
        <f t="shared" si="25"/>
        <v>0</v>
      </c>
      <c r="P174" s="77">
        <f t="shared" si="25"/>
        <v>0</v>
      </c>
      <c r="Q174" s="77">
        <f t="shared" si="25"/>
        <v>0</v>
      </c>
      <c r="R174" s="77">
        <f t="shared" si="25"/>
        <v>0</v>
      </c>
      <c r="S174" s="77">
        <f t="shared" si="25"/>
        <v>0</v>
      </c>
      <c r="T174" s="77">
        <f t="shared" si="25"/>
        <v>13042658</v>
      </c>
      <c r="U174" s="77">
        <f t="shared" si="25"/>
        <v>0</v>
      </c>
      <c r="V174" s="77">
        <f t="shared" si="25"/>
        <v>0</v>
      </c>
      <c r="W174" s="77">
        <f t="shared" si="25"/>
        <v>0</v>
      </c>
      <c r="X174" s="77">
        <f t="shared" si="25"/>
        <v>0</v>
      </c>
      <c r="Y174" s="77">
        <f t="shared" si="25"/>
        <v>0</v>
      </c>
      <c r="Z174" s="77">
        <f t="shared" si="25"/>
        <v>0</v>
      </c>
      <c r="AA174" s="192">
        <f t="shared" si="21"/>
        <v>13042658</v>
      </c>
    </row>
    <row r="175" spans="2:27" ht="15.95" customHeight="1" x14ac:dyDescent="0.2">
      <c r="B175" s="111" t="s">
        <v>338</v>
      </c>
      <c r="C175" s="87" t="s">
        <v>706</v>
      </c>
      <c r="D175" s="122">
        <v>40957</v>
      </c>
      <c r="E175" s="122">
        <f>SUM(E176:E190)</f>
        <v>40957</v>
      </c>
      <c r="F175" s="117"/>
      <c r="G175" s="89">
        <f>SUM(G176:G190)</f>
        <v>0</v>
      </c>
      <c r="H175" s="89">
        <f t="shared" ref="H175:Z175" si="26">SUM(H176:H190)</f>
        <v>0</v>
      </c>
      <c r="I175" s="89">
        <f t="shared" si="26"/>
        <v>0</v>
      </c>
      <c r="J175" s="89">
        <f t="shared" si="26"/>
        <v>0</v>
      </c>
      <c r="K175" s="89">
        <f t="shared" si="26"/>
        <v>0</v>
      </c>
      <c r="L175" s="89">
        <f t="shared" si="26"/>
        <v>0</v>
      </c>
      <c r="M175" s="89">
        <f t="shared" si="26"/>
        <v>0</v>
      </c>
      <c r="N175" s="89">
        <f t="shared" si="26"/>
        <v>0</v>
      </c>
      <c r="O175" s="89">
        <f t="shared" si="26"/>
        <v>0</v>
      </c>
      <c r="P175" s="89">
        <f t="shared" si="26"/>
        <v>0</v>
      </c>
      <c r="Q175" s="89">
        <f t="shared" si="26"/>
        <v>0</v>
      </c>
      <c r="R175" s="89">
        <f t="shared" si="26"/>
        <v>0</v>
      </c>
      <c r="S175" s="89">
        <f t="shared" si="26"/>
        <v>0</v>
      </c>
      <c r="T175" s="89">
        <f t="shared" si="26"/>
        <v>40957</v>
      </c>
      <c r="U175" s="89">
        <f t="shared" si="26"/>
        <v>0</v>
      </c>
      <c r="V175" s="89">
        <f t="shared" si="26"/>
        <v>0</v>
      </c>
      <c r="W175" s="89">
        <f t="shared" si="26"/>
        <v>0</v>
      </c>
      <c r="X175" s="89">
        <f t="shared" si="26"/>
        <v>0</v>
      </c>
      <c r="Y175" s="89">
        <f t="shared" si="26"/>
        <v>0</v>
      </c>
      <c r="Z175" s="89">
        <f t="shared" si="26"/>
        <v>0</v>
      </c>
      <c r="AA175" s="192">
        <f t="shared" si="21"/>
        <v>40957</v>
      </c>
    </row>
    <row r="176" spans="2:27" ht="0.2" customHeight="1" x14ac:dyDescent="0.2">
      <c r="B176" s="106" t="s">
        <v>340</v>
      </c>
      <c r="C176" s="72" t="s">
        <v>707</v>
      </c>
      <c r="D176" s="120">
        <v>0</v>
      </c>
      <c r="E176" s="120">
        <f t="shared" si="20"/>
        <v>0</v>
      </c>
      <c r="F176" s="117"/>
      <c r="G176" s="74">
        <v>0</v>
      </c>
      <c r="H176" s="74">
        <v>0</v>
      </c>
      <c r="I176" s="74">
        <v>0</v>
      </c>
      <c r="J176" s="74">
        <v>0</v>
      </c>
      <c r="K176" s="74">
        <v>0</v>
      </c>
      <c r="L176" s="74">
        <v>0</v>
      </c>
      <c r="M176" s="74">
        <v>0</v>
      </c>
      <c r="N176" s="74">
        <v>0</v>
      </c>
      <c r="O176" s="74">
        <v>0</v>
      </c>
      <c r="P176" s="74">
        <v>0</v>
      </c>
      <c r="Q176" s="74">
        <v>0</v>
      </c>
      <c r="R176" s="74">
        <v>0</v>
      </c>
      <c r="S176" s="74">
        <v>0</v>
      </c>
      <c r="T176" s="74">
        <v>0</v>
      </c>
      <c r="U176" s="74">
        <v>0</v>
      </c>
      <c r="V176" s="74">
        <v>0</v>
      </c>
      <c r="W176" s="74">
        <v>0</v>
      </c>
      <c r="X176" s="74">
        <v>0</v>
      </c>
      <c r="Y176" s="74">
        <v>0</v>
      </c>
      <c r="Z176" s="74">
        <v>0</v>
      </c>
      <c r="AA176" s="192">
        <f t="shared" si="21"/>
        <v>0</v>
      </c>
    </row>
    <row r="177" spans="2:27" ht="0.2" customHeight="1" x14ac:dyDescent="0.2">
      <c r="B177" s="106" t="s">
        <v>342</v>
      </c>
      <c r="C177" s="72" t="s">
        <v>708</v>
      </c>
      <c r="D177" s="120">
        <v>0</v>
      </c>
      <c r="E177" s="120">
        <f t="shared" si="20"/>
        <v>0</v>
      </c>
      <c r="F177" s="117"/>
      <c r="G177" s="74">
        <v>0</v>
      </c>
      <c r="H177" s="74">
        <v>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74">
        <v>0</v>
      </c>
      <c r="O177" s="74">
        <v>0</v>
      </c>
      <c r="P177" s="74">
        <v>0</v>
      </c>
      <c r="Q177" s="74">
        <v>0</v>
      </c>
      <c r="R177" s="74">
        <v>0</v>
      </c>
      <c r="S177" s="74">
        <v>0</v>
      </c>
      <c r="T177" s="74">
        <v>0</v>
      </c>
      <c r="U177" s="74">
        <v>0</v>
      </c>
      <c r="V177" s="74">
        <v>0</v>
      </c>
      <c r="W177" s="74">
        <v>0</v>
      </c>
      <c r="X177" s="74">
        <v>0</v>
      </c>
      <c r="Y177" s="74">
        <v>0</v>
      </c>
      <c r="Z177" s="74">
        <v>0</v>
      </c>
      <c r="AA177" s="192">
        <f t="shared" si="21"/>
        <v>0</v>
      </c>
    </row>
    <row r="178" spans="2:27" ht="0.2" customHeight="1" x14ac:dyDescent="0.2">
      <c r="B178" s="106" t="s">
        <v>344</v>
      </c>
      <c r="C178" s="72" t="s">
        <v>709</v>
      </c>
      <c r="D178" s="120">
        <v>0</v>
      </c>
      <c r="E178" s="120">
        <f t="shared" si="20"/>
        <v>0</v>
      </c>
      <c r="F178" s="117"/>
      <c r="G178" s="74">
        <v>0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0</v>
      </c>
      <c r="Q178" s="74">
        <v>0</v>
      </c>
      <c r="R178" s="74">
        <v>0</v>
      </c>
      <c r="S178" s="74">
        <v>0</v>
      </c>
      <c r="T178" s="74">
        <v>0</v>
      </c>
      <c r="U178" s="74">
        <v>0</v>
      </c>
      <c r="V178" s="74">
        <v>0</v>
      </c>
      <c r="W178" s="74">
        <v>0</v>
      </c>
      <c r="X178" s="74">
        <v>0</v>
      </c>
      <c r="Y178" s="74">
        <v>0</v>
      </c>
      <c r="Z178" s="74">
        <v>0</v>
      </c>
      <c r="AA178" s="192">
        <f t="shared" si="21"/>
        <v>0</v>
      </c>
    </row>
    <row r="179" spans="2:27" ht="0.2" customHeight="1" x14ac:dyDescent="0.2">
      <c r="B179" s="106" t="s">
        <v>346</v>
      </c>
      <c r="C179" s="72" t="s">
        <v>710</v>
      </c>
      <c r="D179" s="120">
        <v>0</v>
      </c>
      <c r="E179" s="120">
        <f t="shared" si="20"/>
        <v>0</v>
      </c>
      <c r="F179" s="117"/>
      <c r="G179" s="74">
        <v>0</v>
      </c>
      <c r="H179" s="74">
        <v>0</v>
      </c>
      <c r="I179" s="74">
        <v>0</v>
      </c>
      <c r="J179" s="74">
        <v>0</v>
      </c>
      <c r="K179" s="74">
        <v>0</v>
      </c>
      <c r="L179" s="74">
        <v>0</v>
      </c>
      <c r="M179" s="74">
        <v>0</v>
      </c>
      <c r="N179" s="74">
        <v>0</v>
      </c>
      <c r="O179" s="74">
        <v>0</v>
      </c>
      <c r="P179" s="74">
        <v>0</v>
      </c>
      <c r="Q179" s="74">
        <v>0</v>
      </c>
      <c r="R179" s="74">
        <v>0</v>
      </c>
      <c r="S179" s="74">
        <v>0</v>
      </c>
      <c r="T179" s="74">
        <v>0</v>
      </c>
      <c r="U179" s="74">
        <v>0</v>
      </c>
      <c r="V179" s="74">
        <v>0</v>
      </c>
      <c r="W179" s="74">
        <v>0</v>
      </c>
      <c r="X179" s="74">
        <v>0</v>
      </c>
      <c r="Y179" s="74">
        <v>0</v>
      </c>
      <c r="Z179" s="74">
        <v>0</v>
      </c>
      <c r="AA179" s="192">
        <f t="shared" si="21"/>
        <v>0</v>
      </c>
    </row>
    <row r="180" spans="2:27" ht="0.2" customHeight="1" x14ac:dyDescent="0.2">
      <c r="B180" s="106" t="s">
        <v>348</v>
      </c>
      <c r="C180" s="72" t="s">
        <v>711</v>
      </c>
      <c r="D180" s="120">
        <v>0</v>
      </c>
      <c r="E180" s="120">
        <f t="shared" si="20"/>
        <v>0</v>
      </c>
      <c r="F180" s="117"/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74">
        <v>0</v>
      </c>
      <c r="R180" s="74">
        <v>0</v>
      </c>
      <c r="S180" s="74">
        <v>0</v>
      </c>
      <c r="T180" s="74">
        <v>0</v>
      </c>
      <c r="U180" s="74">
        <v>0</v>
      </c>
      <c r="V180" s="74">
        <v>0</v>
      </c>
      <c r="W180" s="74">
        <v>0</v>
      </c>
      <c r="X180" s="74">
        <v>0</v>
      </c>
      <c r="Y180" s="74">
        <v>0</v>
      </c>
      <c r="Z180" s="74">
        <v>0</v>
      </c>
      <c r="AA180" s="192">
        <f t="shared" si="21"/>
        <v>0</v>
      </c>
    </row>
    <row r="181" spans="2:27" ht="0.2" customHeight="1" x14ac:dyDescent="0.2">
      <c r="B181" s="106" t="s">
        <v>350</v>
      </c>
      <c r="C181" s="72" t="s">
        <v>712</v>
      </c>
      <c r="D181" s="120">
        <v>0</v>
      </c>
      <c r="E181" s="120">
        <f t="shared" si="20"/>
        <v>0</v>
      </c>
      <c r="F181" s="117"/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74">
        <v>0</v>
      </c>
      <c r="R181" s="74">
        <v>0</v>
      </c>
      <c r="S181" s="74">
        <v>0</v>
      </c>
      <c r="T181" s="74">
        <v>0</v>
      </c>
      <c r="U181" s="74">
        <v>0</v>
      </c>
      <c r="V181" s="74">
        <v>0</v>
      </c>
      <c r="W181" s="74">
        <v>0</v>
      </c>
      <c r="X181" s="74">
        <v>0</v>
      </c>
      <c r="Y181" s="74">
        <v>0</v>
      </c>
      <c r="Z181" s="74">
        <v>0</v>
      </c>
      <c r="AA181" s="192">
        <f t="shared" si="21"/>
        <v>0</v>
      </c>
    </row>
    <row r="182" spans="2:27" ht="0.2" customHeight="1" x14ac:dyDescent="0.2">
      <c r="B182" s="106" t="s">
        <v>352</v>
      </c>
      <c r="C182" s="72" t="s">
        <v>713</v>
      </c>
      <c r="D182" s="120">
        <v>0</v>
      </c>
      <c r="E182" s="120">
        <f t="shared" si="20"/>
        <v>0</v>
      </c>
      <c r="F182" s="117"/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74"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v>0</v>
      </c>
      <c r="V182" s="74">
        <v>0</v>
      </c>
      <c r="W182" s="74">
        <v>0</v>
      </c>
      <c r="X182" s="74">
        <v>0</v>
      </c>
      <c r="Y182" s="74">
        <v>0</v>
      </c>
      <c r="Z182" s="74">
        <v>0</v>
      </c>
      <c r="AA182" s="192">
        <f t="shared" si="21"/>
        <v>0</v>
      </c>
    </row>
    <row r="183" spans="2:27" ht="0.2" customHeight="1" x14ac:dyDescent="0.2">
      <c r="B183" s="106" t="s">
        <v>354</v>
      </c>
      <c r="C183" s="72" t="s">
        <v>714</v>
      </c>
      <c r="D183" s="120">
        <v>0</v>
      </c>
      <c r="E183" s="120">
        <f t="shared" si="20"/>
        <v>0</v>
      </c>
      <c r="F183" s="117"/>
      <c r="G183" s="74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0</v>
      </c>
      <c r="T183" s="74">
        <v>0</v>
      </c>
      <c r="U183" s="74"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192">
        <f t="shared" si="21"/>
        <v>0</v>
      </c>
    </row>
    <row r="184" spans="2:27" ht="0.2" customHeight="1" x14ac:dyDescent="0.2">
      <c r="B184" s="106" t="s">
        <v>356</v>
      </c>
      <c r="C184" s="72" t="s">
        <v>715</v>
      </c>
      <c r="D184" s="120">
        <v>0</v>
      </c>
      <c r="E184" s="120">
        <f t="shared" si="20"/>
        <v>0</v>
      </c>
      <c r="F184" s="117"/>
      <c r="G184" s="74">
        <v>0</v>
      </c>
      <c r="H184" s="74">
        <v>0</v>
      </c>
      <c r="I184" s="74">
        <v>0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74">
        <v>0</v>
      </c>
      <c r="Q184" s="74">
        <v>0</v>
      </c>
      <c r="R184" s="74">
        <v>0</v>
      </c>
      <c r="S184" s="74">
        <v>0</v>
      </c>
      <c r="T184" s="74">
        <v>0</v>
      </c>
      <c r="U184" s="74">
        <v>0</v>
      </c>
      <c r="V184" s="74">
        <v>0</v>
      </c>
      <c r="W184" s="74">
        <v>0</v>
      </c>
      <c r="X184" s="74">
        <v>0</v>
      </c>
      <c r="Y184" s="74">
        <v>0</v>
      </c>
      <c r="Z184" s="74">
        <v>0</v>
      </c>
      <c r="AA184" s="192">
        <f t="shared" si="21"/>
        <v>0</v>
      </c>
    </row>
    <row r="185" spans="2:27" ht="0.2" customHeight="1" x14ac:dyDescent="0.2">
      <c r="B185" s="106" t="s">
        <v>358</v>
      </c>
      <c r="C185" s="72" t="s">
        <v>716</v>
      </c>
      <c r="D185" s="120">
        <v>0</v>
      </c>
      <c r="E185" s="120">
        <f t="shared" si="20"/>
        <v>0</v>
      </c>
      <c r="F185" s="117"/>
      <c r="G185" s="74">
        <v>0</v>
      </c>
      <c r="H185" s="74">
        <v>0</v>
      </c>
      <c r="I185" s="74">
        <v>0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  <c r="O185" s="74">
        <v>0</v>
      </c>
      <c r="P185" s="74">
        <v>0</v>
      </c>
      <c r="Q185" s="74">
        <v>0</v>
      </c>
      <c r="R185" s="74">
        <v>0</v>
      </c>
      <c r="S185" s="74">
        <v>0</v>
      </c>
      <c r="T185" s="74">
        <v>0</v>
      </c>
      <c r="U185" s="74">
        <v>0</v>
      </c>
      <c r="V185" s="74">
        <v>0</v>
      </c>
      <c r="W185" s="74">
        <v>0</v>
      </c>
      <c r="X185" s="74">
        <v>0</v>
      </c>
      <c r="Y185" s="74">
        <v>0</v>
      </c>
      <c r="Z185" s="74">
        <v>0</v>
      </c>
      <c r="AA185" s="192">
        <f t="shared" si="21"/>
        <v>0</v>
      </c>
    </row>
    <row r="186" spans="2:27" ht="0.2" customHeight="1" x14ac:dyDescent="0.2">
      <c r="B186" s="106" t="s">
        <v>360</v>
      </c>
      <c r="C186" s="72" t="s">
        <v>717</v>
      </c>
      <c r="D186" s="120">
        <v>0</v>
      </c>
      <c r="E186" s="120">
        <f t="shared" si="20"/>
        <v>0</v>
      </c>
      <c r="F186" s="117"/>
      <c r="G186" s="74">
        <v>0</v>
      </c>
      <c r="H186" s="74">
        <v>0</v>
      </c>
      <c r="I186" s="74">
        <v>0</v>
      </c>
      <c r="J186" s="74">
        <v>0</v>
      </c>
      <c r="K186" s="74">
        <v>0</v>
      </c>
      <c r="L186" s="74">
        <v>0</v>
      </c>
      <c r="M186" s="74">
        <v>0</v>
      </c>
      <c r="N186" s="74">
        <v>0</v>
      </c>
      <c r="O186" s="74">
        <v>0</v>
      </c>
      <c r="P186" s="74">
        <v>0</v>
      </c>
      <c r="Q186" s="74">
        <v>0</v>
      </c>
      <c r="R186" s="74">
        <v>0</v>
      </c>
      <c r="S186" s="74">
        <v>0</v>
      </c>
      <c r="T186" s="74">
        <v>0</v>
      </c>
      <c r="U186" s="74">
        <v>0</v>
      </c>
      <c r="V186" s="74">
        <v>0</v>
      </c>
      <c r="W186" s="74">
        <v>0</v>
      </c>
      <c r="X186" s="74">
        <v>0</v>
      </c>
      <c r="Y186" s="74">
        <v>0</v>
      </c>
      <c r="Z186" s="74">
        <v>0</v>
      </c>
      <c r="AA186" s="192">
        <f t="shared" si="21"/>
        <v>0</v>
      </c>
    </row>
    <row r="187" spans="2:27" ht="0.2" customHeight="1" x14ac:dyDescent="0.2">
      <c r="B187" s="106" t="s">
        <v>362</v>
      </c>
      <c r="C187" s="72" t="s">
        <v>718</v>
      </c>
      <c r="D187" s="120">
        <v>0</v>
      </c>
      <c r="E187" s="120">
        <f t="shared" si="20"/>
        <v>0</v>
      </c>
      <c r="F187" s="117"/>
      <c r="G187" s="74">
        <v>0</v>
      </c>
      <c r="H187" s="74">
        <v>0</v>
      </c>
      <c r="I187" s="74">
        <v>0</v>
      </c>
      <c r="J187" s="74">
        <v>0</v>
      </c>
      <c r="K187" s="74">
        <v>0</v>
      </c>
      <c r="L187" s="74">
        <v>0</v>
      </c>
      <c r="M187" s="74">
        <v>0</v>
      </c>
      <c r="N187" s="74">
        <v>0</v>
      </c>
      <c r="O187" s="74">
        <v>0</v>
      </c>
      <c r="P187" s="74">
        <v>0</v>
      </c>
      <c r="Q187" s="74">
        <v>0</v>
      </c>
      <c r="R187" s="74">
        <v>0</v>
      </c>
      <c r="S187" s="74">
        <v>0</v>
      </c>
      <c r="T187" s="74">
        <v>0</v>
      </c>
      <c r="U187" s="74">
        <v>0</v>
      </c>
      <c r="V187" s="74">
        <v>0</v>
      </c>
      <c r="W187" s="74">
        <v>0</v>
      </c>
      <c r="X187" s="74">
        <v>0</v>
      </c>
      <c r="Y187" s="74">
        <v>0</v>
      </c>
      <c r="Z187" s="74">
        <v>0</v>
      </c>
      <c r="AA187" s="192">
        <f t="shared" si="21"/>
        <v>0</v>
      </c>
    </row>
    <row r="188" spans="2:27" ht="0.2" customHeight="1" x14ac:dyDescent="0.2">
      <c r="B188" s="106" t="s">
        <v>364</v>
      </c>
      <c r="C188" s="72" t="s">
        <v>719</v>
      </c>
      <c r="D188" s="120">
        <v>0</v>
      </c>
      <c r="E188" s="120">
        <f t="shared" si="20"/>
        <v>0</v>
      </c>
      <c r="F188" s="117"/>
      <c r="G188" s="74">
        <v>0</v>
      </c>
      <c r="H188" s="74">
        <v>0</v>
      </c>
      <c r="I188" s="74">
        <v>0</v>
      </c>
      <c r="J188" s="74">
        <v>0</v>
      </c>
      <c r="K188" s="74">
        <v>0</v>
      </c>
      <c r="L188" s="74">
        <v>0</v>
      </c>
      <c r="M188" s="74">
        <v>0</v>
      </c>
      <c r="N188" s="74">
        <v>0</v>
      </c>
      <c r="O188" s="74">
        <v>0</v>
      </c>
      <c r="P188" s="74">
        <v>0</v>
      </c>
      <c r="Q188" s="74">
        <v>0</v>
      </c>
      <c r="R188" s="74">
        <v>0</v>
      </c>
      <c r="S188" s="74">
        <v>0</v>
      </c>
      <c r="T188" s="74">
        <v>0</v>
      </c>
      <c r="U188" s="74">
        <v>0</v>
      </c>
      <c r="V188" s="74">
        <v>0</v>
      </c>
      <c r="W188" s="74">
        <v>0</v>
      </c>
      <c r="X188" s="74">
        <v>0</v>
      </c>
      <c r="Y188" s="74">
        <v>0</v>
      </c>
      <c r="Z188" s="74">
        <v>0</v>
      </c>
      <c r="AA188" s="192">
        <f t="shared" si="21"/>
        <v>0</v>
      </c>
    </row>
    <row r="189" spans="2:27" ht="0.2" customHeight="1" x14ac:dyDescent="0.2">
      <c r="B189" s="106" t="s">
        <v>366</v>
      </c>
      <c r="C189" s="72" t="s">
        <v>720</v>
      </c>
      <c r="D189" s="120">
        <v>0</v>
      </c>
      <c r="E189" s="120">
        <f t="shared" si="20"/>
        <v>0</v>
      </c>
      <c r="F189" s="117"/>
      <c r="G189" s="74">
        <v>0</v>
      </c>
      <c r="H189" s="74">
        <v>0</v>
      </c>
      <c r="I189" s="74">
        <v>0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  <c r="O189" s="74">
        <v>0</v>
      </c>
      <c r="P189" s="74">
        <v>0</v>
      </c>
      <c r="Q189" s="74">
        <v>0</v>
      </c>
      <c r="R189" s="74">
        <v>0</v>
      </c>
      <c r="S189" s="74">
        <v>0</v>
      </c>
      <c r="T189" s="74">
        <v>0</v>
      </c>
      <c r="U189" s="74">
        <v>0</v>
      </c>
      <c r="V189" s="74">
        <v>0</v>
      </c>
      <c r="W189" s="74">
        <v>0</v>
      </c>
      <c r="X189" s="74">
        <v>0</v>
      </c>
      <c r="Y189" s="74">
        <v>0</v>
      </c>
      <c r="Z189" s="74">
        <v>0</v>
      </c>
      <c r="AA189" s="192">
        <f t="shared" si="21"/>
        <v>0</v>
      </c>
    </row>
    <row r="190" spans="2:27" ht="15.95" customHeight="1" x14ac:dyDescent="0.2">
      <c r="B190" s="106" t="s">
        <v>368</v>
      </c>
      <c r="C190" s="72" t="s">
        <v>1185</v>
      </c>
      <c r="D190" s="120">
        <v>40957</v>
      </c>
      <c r="E190" s="120">
        <f t="shared" si="20"/>
        <v>40957</v>
      </c>
      <c r="F190" s="117"/>
      <c r="G190" s="74">
        <v>0</v>
      </c>
      <c r="H190" s="74">
        <v>0</v>
      </c>
      <c r="I190" s="74">
        <v>0</v>
      </c>
      <c r="J190" s="74">
        <v>0</v>
      </c>
      <c r="K190" s="74">
        <v>0</v>
      </c>
      <c r="L190" s="74">
        <v>0</v>
      </c>
      <c r="M190" s="74">
        <v>0</v>
      </c>
      <c r="N190" s="74">
        <v>0</v>
      </c>
      <c r="O190" s="74">
        <v>0</v>
      </c>
      <c r="P190" s="74">
        <v>0</v>
      </c>
      <c r="Q190" s="74">
        <v>0</v>
      </c>
      <c r="R190" s="74">
        <v>0</v>
      </c>
      <c r="S190" s="74">
        <v>0</v>
      </c>
      <c r="T190" s="74">
        <v>40957</v>
      </c>
      <c r="U190" s="74">
        <v>0</v>
      </c>
      <c r="V190" s="74">
        <v>0</v>
      </c>
      <c r="W190" s="74">
        <v>0</v>
      </c>
      <c r="X190" s="74">
        <v>0</v>
      </c>
      <c r="Y190" s="74">
        <v>0</v>
      </c>
      <c r="Z190" s="74">
        <v>0</v>
      </c>
      <c r="AA190" s="192">
        <f t="shared" si="21"/>
        <v>40957</v>
      </c>
    </row>
    <row r="191" spans="2:27" ht="15.95" customHeight="1" x14ac:dyDescent="0.2">
      <c r="B191" s="107" t="s">
        <v>370</v>
      </c>
      <c r="C191" s="75" t="s">
        <v>721</v>
      </c>
      <c r="D191" s="121">
        <v>48003936</v>
      </c>
      <c r="E191" s="121">
        <f>E99+E100+E110+E115+E174+E175</f>
        <v>48003936</v>
      </c>
      <c r="F191" s="117"/>
      <c r="G191" s="77">
        <f>G99+G100+G110+G115+G174+G175</f>
        <v>0</v>
      </c>
      <c r="H191" s="77">
        <f t="shared" ref="H191:Z191" si="27">H99+H100+H110+H115+H174+H175</f>
        <v>0</v>
      </c>
      <c r="I191" s="77">
        <f t="shared" si="27"/>
        <v>0</v>
      </c>
      <c r="J191" s="77">
        <f t="shared" si="27"/>
        <v>0</v>
      </c>
      <c r="K191" s="77">
        <f t="shared" si="27"/>
        <v>0</v>
      </c>
      <c r="L191" s="77">
        <f t="shared" si="27"/>
        <v>0</v>
      </c>
      <c r="M191" s="77">
        <f t="shared" si="27"/>
        <v>0</v>
      </c>
      <c r="N191" s="77">
        <f t="shared" si="27"/>
        <v>0</v>
      </c>
      <c r="O191" s="77">
        <f t="shared" si="27"/>
        <v>0</v>
      </c>
      <c r="P191" s="77">
        <f t="shared" si="27"/>
        <v>0</v>
      </c>
      <c r="Q191" s="77">
        <f t="shared" si="27"/>
        <v>0</v>
      </c>
      <c r="R191" s="77">
        <f t="shared" si="27"/>
        <v>0</v>
      </c>
      <c r="S191" s="77">
        <f t="shared" si="27"/>
        <v>0</v>
      </c>
      <c r="T191" s="77">
        <f t="shared" si="27"/>
        <v>48003936</v>
      </c>
      <c r="U191" s="77">
        <f t="shared" si="27"/>
        <v>0</v>
      </c>
      <c r="V191" s="77">
        <f t="shared" si="27"/>
        <v>0</v>
      </c>
      <c r="W191" s="77">
        <f t="shared" si="27"/>
        <v>0</v>
      </c>
      <c r="X191" s="77">
        <f t="shared" si="27"/>
        <v>0</v>
      </c>
      <c r="Y191" s="77">
        <f t="shared" si="27"/>
        <v>0</v>
      </c>
      <c r="Z191" s="77">
        <f t="shared" si="27"/>
        <v>0</v>
      </c>
      <c r="AA191" s="192">
        <f t="shared" si="21"/>
        <v>48003936</v>
      </c>
    </row>
    <row r="192" spans="2:27" ht="15.95" customHeight="1" x14ac:dyDescent="0.2">
      <c r="B192" s="110" t="s">
        <v>372</v>
      </c>
      <c r="C192" s="84" t="s">
        <v>722</v>
      </c>
      <c r="D192" s="120">
        <v>0</v>
      </c>
      <c r="E192" s="120">
        <f t="shared" si="20"/>
        <v>0</v>
      </c>
      <c r="F192" s="117"/>
      <c r="G192" s="86">
        <v>0</v>
      </c>
      <c r="H192" s="86">
        <v>0</v>
      </c>
      <c r="I192" s="86">
        <v>0</v>
      </c>
      <c r="J192" s="86">
        <v>0</v>
      </c>
      <c r="K192" s="86">
        <v>0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86">
        <v>0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6">
        <v>0</v>
      </c>
      <c r="Y192" s="86">
        <v>0</v>
      </c>
      <c r="Z192" s="86">
        <v>0</v>
      </c>
      <c r="AA192" s="192">
        <f t="shared" si="21"/>
        <v>0</v>
      </c>
    </row>
    <row r="193" spans="2:27" ht="15.95" customHeight="1" x14ac:dyDescent="0.2">
      <c r="B193" s="110" t="s">
        <v>374</v>
      </c>
      <c r="C193" s="84" t="s">
        <v>723</v>
      </c>
      <c r="D193" s="120">
        <v>2268175</v>
      </c>
      <c r="E193" s="120">
        <f t="shared" si="20"/>
        <v>2268175</v>
      </c>
      <c r="F193" s="117"/>
      <c r="G193" s="86">
        <v>0</v>
      </c>
      <c r="H193" s="86">
        <v>101000</v>
      </c>
      <c r="I193" s="86">
        <v>2167175</v>
      </c>
      <c r="J193" s="86">
        <v>0</v>
      </c>
      <c r="K193" s="86">
        <v>0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0</v>
      </c>
      <c r="R193" s="86">
        <v>0</v>
      </c>
      <c r="S193" s="86">
        <v>0</v>
      </c>
      <c r="T193" s="86">
        <v>0</v>
      </c>
      <c r="U193" s="86">
        <v>0</v>
      </c>
      <c r="V193" s="86">
        <v>0</v>
      </c>
      <c r="W193" s="86">
        <v>0</v>
      </c>
      <c r="X193" s="86">
        <v>0</v>
      </c>
      <c r="Y193" s="86">
        <v>0</v>
      </c>
      <c r="Z193" s="86">
        <v>0</v>
      </c>
      <c r="AA193" s="192">
        <f t="shared" si="21"/>
        <v>2268175</v>
      </c>
    </row>
    <row r="194" spans="2:27" ht="0.2" customHeight="1" x14ac:dyDescent="0.2">
      <c r="B194" s="106" t="s">
        <v>376</v>
      </c>
      <c r="C194" s="72" t="s">
        <v>724</v>
      </c>
      <c r="D194" s="120">
        <v>2268175</v>
      </c>
      <c r="E194" s="120">
        <f t="shared" si="20"/>
        <v>2268175</v>
      </c>
      <c r="F194" s="117"/>
      <c r="G194" s="74">
        <v>0</v>
      </c>
      <c r="H194" s="74">
        <v>101000</v>
      </c>
      <c r="I194" s="74">
        <v>2167175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v>0</v>
      </c>
      <c r="Q194" s="74">
        <v>0</v>
      </c>
      <c r="R194" s="74">
        <v>0</v>
      </c>
      <c r="S194" s="74">
        <v>0</v>
      </c>
      <c r="T194" s="74">
        <v>0</v>
      </c>
      <c r="U194" s="74">
        <v>0</v>
      </c>
      <c r="V194" s="74">
        <v>0</v>
      </c>
      <c r="W194" s="74">
        <v>0</v>
      </c>
      <c r="X194" s="74">
        <v>0</v>
      </c>
      <c r="Y194" s="74">
        <v>0</v>
      </c>
      <c r="Z194" s="74">
        <v>0</v>
      </c>
      <c r="AA194" s="192">
        <f t="shared" si="21"/>
        <v>2268175</v>
      </c>
    </row>
    <row r="195" spans="2:27" ht="0.2" customHeight="1" x14ac:dyDescent="0.2">
      <c r="B195" s="106" t="s">
        <v>378</v>
      </c>
      <c r="C195" s="72" t="s">
        <v>725</v>
      </c>
      <c r="D195" s="120">
        <v>0</v>
      </c>
      <c r="E195" s="120">
        <f t="shared" si="20"/>
        <v>0</v>
      </c>
      <c r="F195" s="117"/>
      <c r="G195" s="74">
        <v>0</v>
      </c>
      <c r="H195" s="74">
        <v>0</v>
      </c>
      <c r="I195" s="74">
        <v>0</v>
      </c>
      <c r="J195" s="74">
        <v>0</v>
      </c>
      <c r="K195" s="74">
        <v>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74">
        <v>0</v>
      </c>
      <c r="R195" s="74">
        <v>0</v>
      </c>
      <c r="S195" s="74">
        <v>0</v>
      </c>
      <c r="T195" s="74">
        <v>0</v>
      </c>
      <c r="U195" s="74">
        <v>0</v>
      </c>
      <c r="V195" s="74">
        <v>0</v>
      </c>
      <c r="W195" s="74">
        <v>0</v>
      </c>
      <c r="X195" s="74">
        <v>0</v>
      </c>
      <c r="Y195" s="74">
        <v>0</v>
      </c>
      <c r="Z195" s="74">
        <v>0</v>
      </c>
      <c r="AA195" s="192">
        <f t="shared" si="21"/>
        <v>0</v>
      </c>
    </row>
    <row r="196" spans="2:27" ht="15.95" customHeight="1" x14ac:dyDescent="0.2">
      <c r="B196" s="110" t="s">
        <v>380</v>
      </c>
      <c r="C196" s="84" t="s">
        <v>726</v>
      </c>
      <c r="D196" s="120">
        <v>400000</v>
      </c>
      <c r="E196" s="120">
        <f t="shared" si="20"/>
        <v>400000</v>
      </c>
      <c r="F196" s="117"/>
      <c r="G196" s="86">
        <v>400000</v>
      </c>
      <c r="H196" s="86">
        <v>0</v>
      </c>
      <c r="I196" s="86">
        <v>0</v>
      </c>
      <c r="J196" s="86">
        <v>0</v>
      </c>
      <c r="K196" s="86">
        <v>0</v>
      </c>
      <c r="L196" s="86">
        <v>0</v>
      </c>
      <c r="M196" s="86">
        <v>0</v>
      </c>
      <c r="N196" s="86">
        <v>0</v>
      </c>
      <c r="O196" s="86">
        <v>0</v>
      </c>
      <c r="P196" s="86">
        <v>0</v>
      </c>
      <c r="Q196" s="86">
        <v>0</v>
      </c>
      <c r="R196" s="86">
        <v>0</v>
      </c>
      <c r="S196" s="86">
        <v>0</v>
      </c>
      <c r="T196" s="86">
        <v>0</v>
      </c>
      <c r="U196" s="86">
        <v>0</v>
      </c>
      <c r="V196" s="86">
        <v>0</v>
      </c>
      <c r="W196" s="86">
        <v>0</v>
      </c>
      <c r="X196" s="86">
        <v>0</v>
      </c>
      <c r="Y196" s="86">
        <v>0</v>
      </c>
      <c r="Z196" s="86">
        <v>0</v>
      </c>
      <c r="AA196" s="192">
        <f t="shared" si="21"/>
        <v>400000</v>
      </c>
    </row>
    <row r="197" spans="2:27" ht="0.2" customHeight="1" x14ac:dyDescent="0.2">
      <c r="B197" s="106" t="s">
        <v>382</v>
      </c>
      <c r="C197" s="72" t="s">
        <v>727</v>
      </c>
      <c r="D197" s="120">
        <v>0</v>
      </c>
      <c r="E197" s="120">
        <f t="shared" si="20"/>
        <v>0</v>
      </c>
      <c r="F197" s="117"/>
      <c r="G197" s="74">
        <v>0</v>
      </c>
      <c r="H197" s="74">
        <v>0</v>
      </c>
      <c r="I197" s="74">
        <v>0</v>
      </c>
      <c r="J197" s="74">
        <v>0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0</v>
      </c>
      <c r="Q197" s="74">
        <v>0</v>
      </c>
      <c r="R197" s="74">
        <v>0</v>
      </c>
      <c r="S197" s="74">
        <v>0</v>
      </c>
      <c r="T197" s="74">
        <v>0</v>
      </c>
      <c r="U197" s="74">
        <v>0</v>
      </c>
      <c r="V197" s="74">
        <v>0</v>
      </c>
      <c r="W197" s="74">
        <v>0</v>
      </c>
      <c r="X197" s="74">
        <v>0</v>
      </c>
      <c r="Y197" s="74">
        <v>0</v>
      </c>
      <c r="Z197" s="74">
        <v>0</v>
      </c>
      <c r="AA197" s="192">
        <f t="shared" si="21"/>
        <v>0</v>
      </c>
    </row>
    <row r="198" spans="2:27" ht="15.95" customHeight="1" x14ac:dyDescent="0.2">
      <c r="B198" s="107" t="s">
        <v>384</v>
      </c>
      <c r="C198" s="75" t="s">
        <v>728</v>
      </c>
      <c r="D198" s="121">
        <v>0</v>
      </c>
      <c r="E198" s="121">
        <v>0</v>
      </c>
      <c r="F198" s="117"/>
      <c r="G198" s="77">
        <v>0</v>
      </c>
      <c r="H198" s="77">
        <v>0</v>
      </c>
      <c r="I198" s="77">
        <v>0</v>
      </c>
      <c r="J198" s="77">
        <v>0</v>
      </c>
      <c r="K198" s="77">
        <v>0</v>
      </c>
      <c r="L198" s="77">
        <v>0</v>
      </c>
      <c r="M198" s="77">
        <v>0</v>
      </c>
      <c r="N198" s="77">
        <v>0</v>
      </c>
      <c r="O198" s="77">
        <v>0</v>
      </c>
      <c r="P198" s="77">
        <v>0</v>
      </c>
      <c r="Q198" s="77">
        <v>0</v>
      </c>
      <c r="R198" s="77">
        <v>0</v>
      </c>
      <c r="S198" s="77">
        <v>0</v>
      </c>
      <c r="T198" s="77">
        <v>0</v>
      </c>
      <c r="U198" s="77">
        <v>0</v>
      </c>
      <c r="V198" s="77">
        <v>0</v>
      </c>
      <c r="W198" s="77">
        <v>0</v>
      </c>
      <c r="X198" s="77">
        <v>0</v>
      </c>
      <c r="Y198" s="77">
        <v>0</v>
      </c>
      <c r="Z198" s="77">
        <v>0</v>
      </c>
      <c r="AA198" s="192">
        <f t="shared" si="21"/>
        <v>0</v>
      </c>
    </row>
    <row r="199" spans="2:27" ht="0.2" customHeight="1" x14ac:dyDescent="0.2">
      <c r="B199" s="106" t="s">
        <v>386</v>
      </c>
      <c r="C199" s="72" t="s">
        <v>729</v>
      </c>
      <c r="D199" s="120">
        <v>0</v>
      </c>
      <c r="E199" s="120">
        <f t="shared" si="20"/>
        <v>0</v>
      </c>
      <c r="F199" s="117"/>
      <c r="G199" s="74">
        <v>0</v>
      </c>
      <c r="H199" s="74">
        <v>0</v>
      </c>
      <c r="I199" s="74">
        <v>0</v>
      </c>
      <c r="J199" s="74">
        <v>0</v>
      </c>
      <c r="K199" s="74">
        <v>0</v>
      </c>
      <c r="L199" s="74">
        <v>0</v>
      </c>
      <c r="M199" s="74">
        <v>0</v>
      </c>
      <c r="N199" s="74">
        <v>0</v>
      </c>
      <c r="O199" s="74">
        <v>0</v>
      </c>
      <c r="P199" s="74">
        <v>0</v>
      </c>
      <c r="Q199" s="74">
        <v>0</v>
      </c>
      <c r="R199" s="74">
        <v>0</v>
      </c>
      <c r="S199" s="74">
        <v>0</v>
      </c>
      <c r="T199" s="74">
        <v>0</v>
      </c>
      <c r="U199" s="74">
        <v>0</v>
      </c>
      <c r="V199" s="74">
        <v>0</v>
      </c>
      <c r="W199" s="74">
        <v>0</v>
      </c>
      <c r="X199" s="74">
        <v>0</v>
      </c>
      <c r="Y199" s="74">
        <v>0</v>
      </c>
      <c r="Z199" s="74">
        <v>0</v>
      </c>
      <c r="AA199" s="192">
        <f t="shared" si="21"/>
        <v>0</v>
      </c>
    </row>
    <row r="200" spans="2:27" ht="0.2" customHeight="1" x14ac:dyDescent="0.2">
      <c r="B200" s="106" t="s">
        <v>388</v>
      </c>
      <c r="C200" s="72" t="s">
        <v>730</v>
      </c>
      <c r="D200" s="120">
        <v>0</v>
      </c>
      <c r="E200" s="120">
        <f t="shared" ref="E200:E263" si="28">SUM(G200:Z200)</f>
        <v>0</v>
      </c>
      <c r="F200" s="117"/>
      <c r="G200" s="74">
        <v>0</v>
      </c>
      <c r="H200" s="74"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4">
        <v>0</v>
      </c>
      <c r="Q200" s="74">
        <v>0</v>
      </c>
      <c r="R200" s="74">
        <v>0</v>
      </c>
      <c r="S200" s="74">
        <v>0</v>
      </c>
      <c r="T200" s="74">
        <v>0</v>
      </c>
      <c r="U200" s="74">
        <v>0</v>
      </c>
      <c r="V200" s="74">
        <v>0</v>
      </c>
      <c r="W200" s="74">
        <v>0</v>
      </c>
      <c r="X200" s="74">
        <v>0</v>
      </c>
      <c r="Y200" s="74">
        <v>0</v>
      </c>
      <c r="Z200" s="74">
        <v>0</v>
      </c>
      <c r="AA200" s="192">
        <f t="shared" ref="AA200:AA263" si="29">SUM(G200:Z200)</f>
        <v>0</v>
      </c>
    </row>
    <row r="201" spans="2:27" ht="0.2" customHeight="1" x14ac:dyDescent="0.2">
      <c r="B201" s="106" t="s">
        <v>390</v>
      </c>
      <c r="C201" s="72" t="s">
        <v>731</v>
      </c>
      <c r="D201" s="120">
        <v>0</v>
      </c>
      <c r="E201" s="120">
        <f t="shared" si="28"/>
        <v>0</v>
      </c>
      <c r="F201" s="117"/>
      <c r="G201" s="74">
        <v>0</v>
      </c>
      <c r="H201" s="74">
        <v>0</v>
      </c>
      <c r="I201" s="74">
        <v>0</v>
      </c>
      <c r="J201" s="74">
        <v>0</v>
      </c>
      <c r="K201" s="74">
        <v>0</v>
      </c>
      <c r="L201" s="74">
        <v>0</v>
      </c>
      <c r="M201" s="74">
        <v>0</v>
      </c>
      <c r="N201" s="74">
        <v>0</v>
      </c>
      <c r="O201" s="74">
        <v>0</v>
      </c>
      <c r="P201" s="74">
        <v>0</v>
      </c>
      <c r="Q201" s="74">
        <v>0</v>
      </c>
      <c r="R201" s="74">
        <v>0</v>
      </c>
      <c r="S201" s="74">
        <v>0</v>
      </c>
      <c r="T201" s="74">
        <v>0</v>
      </c>
      <c r="U201" s="74">
        <v>0</v>
      </c>
      <c r="V201" s="74">
        <v>0</v>
      </c>
      <c r="W201" s="74">
        <v>0</v>
      </c>
      <c r="X201" s="74">
        <v>0</v>
      </c>
      <c r="Y201" s="74">
        <v>0</v>
      </c>
      <c r="Z201" s="74">
        <v>0</v>
      </c>
      <c r="AA201" s="192">
        <f t="shared" si="29"/>
        <v>0</v>
      </c>
    </row>
    <row r="202" spans="2:27" ht="0.2" customHeight="1" x14ac:dyDescent="0.2">
      <c r="B202" s="106" t="s">
        <v>392</v>
      </c>
      <c r="C202" s="72" t="s">
        <v>732</v>
      </c>
      <c r="D202" s="120">
        <v>0</v>
      </c>
      <c r="E202" s="120">
        <f t="shared" si="28"/>
        <v>0</v>
      </c>
      <c r="F202" s="117"/>
      <c r="G202" s="74">
        <v>0</v>
      </c>
      <c r="H202" s="74">
        <v>0</v>
      </c>
      <c r="I202" s="74">
        <v>0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0</v>
      </c>
      <c r="P202" s="74">
        <v>0</v>
      </c>
      <c r="Q202" s="74">
        <v>0</v>
      </c>
      <c r="R202" s="74">
        <v>0</v>
      </c>
      <c r="S202" s="74">
        <v>0</v>
      </c>
      <c r="T202" s="74">
        <v>0</v>
      </c>
      <c r="U202" s="74">
        <v>0</v>
      </c>
      <c r="V202" s="74">
        <v>0</v>
      </c>
      <c r="W202" s="74">
        <v>0</v>
      </c>
      <c r="X202" s="74">
        <v>0</v>
      </c>
      <c r="Y202" s="74">
        <v>0</v>
      </c>
      <c r="Z202" s="74">
        <v>0</v>
      </c>
      <c r="AA202" s="192">
        <f t="shared" si="29"/>
        <v>0</v>
      </c>
    </row>
    <row r="203" spans="2:27" ht="0.2" customHeight="1" x14ac:dyDescent="0.2">
      <c r="B203" s="106" t="s">
        <v>394</v>
      </c>
      <c r="C203" s="72" t="s">
        <v>733</v>
      </c>
      <c r="D203" s="120">
        <v>0</v>
      </c>
      <c r="E203" s="120">
        <f t="shared" si="28"/>
        <v>0</v>
      </c>
      <c r="F203" s="117"/>
      <c r="G203" s="74">
        <v>0</v>
      </c>
      <c r="H203" s="74">
        <v>0</v>
      </c>
      <c r="I203" s="74">
        <v>0</v>
      </c>
      <c r="J203" s="74">
        <v>0</v>
      </c>
      <c r="K203" s="74">
        <v>0</v>
      </c>
      <c r="L203" s="74">
        <v>0</v>
      </c>
      <c r="M203" s="74">
        <v>0</v>
      </c>
      <c r="N203" s="74">
        <v>0</v>
      </c>
      <c r="O203" s="74">
        <v>0</v>
      </c>
      <c r="P203" s="74">
        <v>0</v>
      </c>
      <c r="Q203" s="74">
        <v>0</v>
      </c>
      <c r="R203" s="74">
        <v>0</v>
      </c>
      <c r="S203" s="74">
        <v>0</v>
      </c>
      <c r="T203" s="74">
        <v>0</v>
      </c>
      <c r="U203" s="74">
        <v>0</v>
      </c>
      <c r="V203" s="74">
        <v>0</v>
      </c>
      <c r="W203" s="74">
        <v>0</v>
      </c>
      <c r="X203" s="74">
        <v>0</v>
      </c>
      <c r="Y203" s="74">
        <v>0</v>
      </c>
      <c r="Z203" s="74">
        <v>0</v>
      </c>
      <c r="AA203" s="192">
        <f t="shared" si="29"/>
        <v>0</v>
      </c>
    </row>
    <row r="204" spans="2:27" ht="0.2" customHeight="1" x14ac:dyDescent="0.2">
      <c r="B204" s="106" t="s">
        <v>396</v>
      </c>
      <c r="C204" s="72" t="s">
        <v>734</v>
      </c>
      <c r="D204" s="120">
        <v>0</v>
      </c>
      <c r="E204" s="120">
        <f t="shared" si="28"/>
        <v>0</v>
      </c>
      <c r="F204" s="117"/>
      <c r="G204" s="74">
        <v>0</v>
      </c>
      <c r="H204" s="74">
        <v>0</v>
      </c>
      <c r="I204" s="74">
        <v>0</v>
      </c>
      <c r="J204" s="74">
        <v>0</v>
      </c>
      <c r="K204" s="74">
        <v>0</v>
      </c>
      <c r="L204" s="74">
        <v>0</v>
      </c>
      <c r="M204" s="74">
        <v>0</v>
      </c>
      <c r="N204" s="74">
        <v>0</v>
      </c>
      <c r="O204" s="74">
        <v>0</v>
      </c>
      <c r="P204" s="74">
        <v>0</v>
      </c>
      <c r="Q204" s="74">
        <v>0</v>
      </c>
      <c r="R204" s="74">
        <v>0</v>
      </c>
      <c r="S204" s="74">
        <v>0</v>
      </c>
      <c r="T204" s="74">
        <v>0</v>
      </c>
      <c r="U204" s="74">
        <v>0</v>
      </c>
      <c r="V204" s="74">
        <v>0</v>
      </c>
      <c r="W204" s="74">
        <v>0</v>
      </c>
      <c r="X204" s="74">
        <v>0</v>
      </c>
      <c r="Y204" s="74">
        <v>0</v>
      </c>
      <c r="Z204" s="74">
        <v>0</v>
      </c>
      <c r="AA204" s="192">
        <f t="shared" si="29"/>
        <v>0</v>
      </c>
    </row>
    <row r="205" spans="2:27" ht="15.95" customHeight="1" x14ac:dyDescent="0.2">
      <c r="B205" s="110" t="s">
        <v>398</v>
      </c>
      <c r="C205" s="84" t="s">
        <v>735</v>
      </c>
      <c r="D205" s="120">
        <v>3929025</v>
      </c>
      <c r="E205" s="120">
        <f t="shared" si="28"/>
        <v>3929025</v>
      </c>
      <c r="F205" s="117"/>
      <c r="G205" s="86">
        <v>0</v>
      </c>
      <c r="H205" s="86">
        <v>0</v>
      </c>
      <c r="I205" s="86">
        <v>0</v>
      </c>
      <c r="J205" s="86">
        <v>0</v>
      </c>
      <c r="K205" s="86">
        <v>0</v>
      </c>
      <c r="L205" s="86">
        <v>0</v>
      </c>
      <c r="M205" s="86">
        <v>0</v>
      </c>
      <c r="N205" s="86">
        <v>0</v>
      </c>
      <c r="O205" s="86">
        <v>0</v>
      </c>
      <c r="P205" s="86">
        <v>0</v>
      </c>
      <c r="Q205" s="86">
        <v>3543453</v>
      </c>
      <c r="R205" s="86">
        <v>385572</v>
      </c>
      <c r="S205" s="86">
        <v>0</v>
      </c>
      <c r="T205" s="86">
        <v>0</v>
      </c>
      <c r="U205" s="86">
        <v>0</v>
      </c>
      <c r="V205" s="86">
        <v>0</v>
      </c>
      <c r="W205" s="86">
        <v>0</v>
      </c>
      <c r="X205" s="86">
        <v>0</v>
      </c>
      <c r="Y205" s="86">
        <v>0</v>
      </c>
      <c r="Z205" s="86">
        <v>0</v>
      </c>
      <c r="AA205" s="192">
        <f t="shared" si="29"/>
        <v>3929025</v>
      </c>
    </row>
    <row r="206" spans="2:27" ht="15.95" customHeight="1" x14ac:dyDescent="0.2">
      <c r="B206" s="110" t="s">
        <v>400</v>
      </c>
      <c r="C206" s="84" t="s">
        <v>736</v>
      </c>
      <c r="D206" s="120">
        <v>4172483</v>
      </c>
      <c r="E206" s="120">
        <f t="shared" si="28"/>
        <v>4172483</v>
      </c>
      <c r="F206" s="117"/>
      <c r="G206" s="86">
        <v>108000</v>
      </c>
      <c r="H206" s="86">
        <v>27270</v>
      </c>
      <c r="I206" s="86">
        <v>2976378</v>
      </c>
      <c r="J206" s="86">
        <v>0</v>
      </c>
      <c r="K206" s="86">
        <v>0</v>
      </c>
      <c r="L206" s="86">
        <v>0</v>
      </c>
      <c r="M206" s="86">
        <v>0</v>
      </c>
      <c r="N206" s="86">
        <v>0</v>
      </c>
      <c r="O206" s="86">
        <v>0</v>
      </c>
      <c r="P206" s="86">
        <v>0</v>
      </c>
      <c r="Q206" s="86">
        <v>956732</v>
      </c>
      <c r="R206" s="86">
        <v>104103</v>
      </c>
      <c r="S206" s="86">
        <v>0</v>
      </c>
      <c r="T206" s="86">
        <v>0</v>
      </c>
      <c r="U206" s="86">
        <v>0</v>
      </c>
      <c r="V206" s="86">
        <v>0</v>
      </c>
      <c r="W206" s="86">
        <v>0</v>
      </c>
      <c r="X206" s="86">
        <v>0</v>
      </c>
      <c r="Y206" s="86">
        <v>0</v>
      </c>
      <c r="Z206" s="86">
        <v>0</v>
      </c>
      <c r="AA206" s="192">
        <f t="shared" si="29"/>
        <v>4172483</v>
      </c>
    </row>
    <row r="207" spans="2:27" ht="15.95" customHeight="1" x14ac:dyDescent="0.2">
      <c r="B207" s="110" t="s">
        <v>402</v>
      </c>
      <c r="C207" s="84" t="s">
        <v>737</v>
      </c>
      <c r="D207" s="120">
        <v>0</v>
      </c>
      <c r="E207" s="120">
        <f t="shared" si="28"/>
        <v>0</v>
      </c>
      <c r="F207" s="117"/>
      <c r="G207" s="86">
        <v>0</v>
      </c>
      <c r="H207" s="86">
        <v>0</v>
      </c>
      <c r="I207" s="86">
        <v>0</v>
      </c>
      <c r="J207" s="86">
        <v>0</v>
      </c>
      <c r="K207" s="86">
        <v>0</v>
      </c>
      <c r="L207" s="86">
        <v>0</v>
      </c>
      <c r="M207" s="86">
        <v>0</v>
      </c>
      <c r="N207" s="86">
        <v>0</v>
      </c>
      <c r="O207" s="86">
        <v>0</v>
      </c>
      <c r="P207" s="86">
        <v>0</v>
      </c>
      <c r="Q207" s="86">
        <v>0</v>
      </c>
      <c r="R207" s="86">
        <v>0</v>
      </c>
      <c r="S207" s="86">
        <v>0</v>
      </c>
      <c r="T207" s="86">
        <v>0</v>
      </c>
      <c r="U207" s="86">
        <v>0</v>
      </c>
      <c r="V207" s="86">
        <v>0</v>
      </c>
      <c r="W207" s="86">
        <v>0</v>
      </c>
      <c r="X207" s="86">
        <v>0</v>
      </c>
      <c r="Y207" s="86">
        <v>0</v>
      </c>
      <c r="Z207" s="86">
        <v>0</v>
      </c>
      <c r="AA207" s="192">
        <f t="shared" si="29"/>
        <v>0</v>
      </c>
    </row>
    <row r="208" spans="2:27" ht="15.95" customHeight="1" x14ac:dyDescent="0.2">
      <c r="B208" s="106" t="s">
        <v>404</v>
      </c>
      <c r="C208" s="72" t="s">
        <v>738</v>
      </c>
      <c r="D208" s="120">
        <v>0</v>
      </c>
      <c r="E208" s="120">
        <f t="shared" si="28"/>
        <v>0</v>
      </c>
      <c r="F208" s="117"/>
      <c r="G208" s="74">
        <v>0</v>
      </c>
      <c r="H208" s="74">
        <v>0</v>
      </c>
      <c r="I208" s="74">
        <v>0</v>
      </c>
      <c r="J208" s="74">
        <v>0</v>
      </c>
      <c r="K208" s="74">
        <v>0</v>
      </c>
      <c r="L208" s="74">
        <v>0</v>
      </c>
      <c r="M208" s="74">
        <v>0</v>
      </c>
      <c r="N208" s="74">
        <v>0</v>
      </c>
      <c r="O208" s="74">
        <v>0</v>
      </c>
      <c r="P208" s="74">
        <v>0</v>
      </c>
      <c r="Q208" s="74">
        <v>0</v>
      </c>
      <c r="R208" s="74">
        <v>0</v>
      </c>
      <c r="S208" s="74">
        <v>0</v>
      </c>
      <c r="T208" s="74">
        <v>0</v>
      </c>
      <c r="U208" s="74">
        <v>0</v>
      </c>
      <c r="V208" s="74">
        <v>0</v>
      </c>
      <c r="W208" s="74">
        <v>0</v>
      </c>
      <c r="X208" s="74">
        <v>0</v>
      </c>
      <c r="Y208" s="74">
        <v>0</v>
      </c>
      <c r="Z208" s="74">
        <v>0</v>
      </c>
      <c r="AA208" s="192">
        <f t="shared" si="29"/>
        <v>0</v>
      </c>
    </row>
    <row r="209" spans="2:27" ht="0.2" customHeight="1" x14ac:dyDescent="0.2">
      <c r="B209" s="106" t="s">
        <v>406</v>
      </c>
      <c r="C209" s="72" t="s">
        <v>739</v>
      </c>
      <c r="D209" s="120">
        <v>0</v>
      </c>
      <c r="E209" s="120">
        <f t="shared" si="28"/>
        <v>0</v>
      </c>
      <c r="F209" s="117"/>
      <c r="G209" s="74">
        <v>0</v>
      </c>
      <c r="H209" s="74">
        <v>0</v>
      </c>
      <c r="I209" s="74">
        <v>0</v>
      </c>
      <c r="J209" s="74">
        <v>0</v>
      </c>
      <c r="K209" s="74">
        <v>0</v>
      </c>
      <c r="L209" s="74">
        <v>0</v>
      </c>
      <c r="M209" s="74">
        <v>0</v>
      </c>
      <c r="N209" s="74">
        <v>0</v>
      </c>
      <c r="O209" s="74">
        <v>0</v>
      </c>
      <c r="P209" s="74">
        <v>0</v>
      </c>
      <c r="Q209" s="74">
        <v>0</v>
      </c>
      <c r="R209" s="74">
        <v>0</v>
      </c>
      <c r="S209" s="74">
        <v>0</v>
      </c>
      <c r="T209" s="74">
        <v>0</v>
      </c>
      <c r="U209" s="74">
        <v>0</v>
      </c>
      <c r="V209" s="74">
        <v>0</v>
      </c>
      <c r="W209" s="74">
        <v>0</v>
      </c>
      <c r="X209" s="74">
        <v>0</v>
      </c>
      <c r="Y209" s="74">
        <v>0</v>
      </c>
      <c r="Z209" s="74">
        <v>0</v>
      </c>
      <c r="AA209" s="192">
        <f t="shared" si="29"/>
        <v>0</v>
      </c>
    </row>
    <row r="210" spans="2:27" ht="0.2" customHeight="1" x14ac:dyDescent="0.2">
      <c r="B210" s="106" t="s">
        <v>408</v>
      </c>
      <c r="C210" s="72" t="s">
        <v>740</v>
      </c>
      <c r="D210" s="120">
        <v>0</v>
      </c>
      <c r="E210" s="120">
        <f t="shared" si="28"/>
        <v>0</v>
      </c>
      <c r="F210" s="117"/>
      <c r="G210" s="74">
        <v>0</v>
      </c>
      <c r="H210" s="74">
        <v>0</v>
      </c>
      <c r="I210" s="74">
        <v>0</v>
      </c>
      <c r="J210" s="74">
        <v>0</v>
      </c>
      <c r="K210" s="74">
        <v>0</v>
      </c>
      <c r="L210" s="74">
        <v>0</v>
      </c>
      <c r="M210" s="74">
        <v>0</v>
      </c>
      <c r="N210" s="74">
        <v>0</v>
      </c>
      <c r="O210" s="74">
        <v>0</v>
      </c>
      <c r="P210" s="74">
        <v>0</v>
      </c>
      <c r="Q210" s="74">
        <v>0</v>
      </c>
      <c r="R210" s="74">
        <v>0</v>
      </c>
      <c r="S210" s="74">
        <v>0</v>
      </c>
      <c r="T210" s="74">
        <v>0</v>
      </c>
      <c r="U210" s="74">
        <v>0</v>
      </c>
      <c r="V210" s="74">
        <v>0</v>
      </c>
      <c r="W210" s="74">
        <v>0</v>
      </c>
      <c r="X210" s="74">
        <v>0</v>
      </c>
      <c r="Y210" s="74">
        <v>0</v>
      </c>
      <c r="Z210" s="74">
        <v>0</v>
      </c>
      <c r="AA210" s="192">
        <f t="shared" si="29"/>
        <v>0</v>
      </c>
    </row>
    <row r="211" spans="2:27" ht="15.95" customHeight="1" x14ac:dyDescent="0.2">
      <c r="B211" s="106" t="s">
        <v>410</v>
      </c>
      <c r="C211" s="72" t="s">
        <v>741</v>
      </c>
      <c r="D211" s="120">
        <v>499377</v>
      </c>
      <c r="E211" s="120">
        <f t="shared" si="28"/>
        <v>499377</v>
      </c>
      <c r="F211" s="117"/>
      <c r="G211" s="74">
        <v>499377</v>
      </c>
      <c r="H211" s="74">
        <v>0</v>
      </c>
      <c r="I211" s="74">
        <v>0</v>
      </c>
      <c r="J211" s="74">
        <v>0</v>
      </c>
      <c r="K211" s="74">
        <v>0</v>
      </c>
      <c r="L211" s="74">
        <v>0</v>
      </c>
      <c r="M211" s="74">
        <v>0</v>
      </c>
      <c r="N211" s="74">
        <v>0</v>
      </c>
      <c r="O211" s="74">
        <v>0</v>
      </c>
      <c r="P211" s="74">
        <v>0</v>
      </c>
      <c r="Q211" s="74">
        <v>0</v>
      </c>
      <c r="R211" s="74">
        <v>0</v>
      </c>
      <c r="S211" s="74">
        <v>0</v>
      </c>
      <c r="T211" s="74">
        <v>0</v>
      </c>
      <c r="U211" s="74">
        <v>0</v>
      </c>
      <c r="V211" s="74">
        <v>0</v>
      </c>
      <c r="W211" s="74">
        <v>0</v>
      </c>
      <c r="X211" s="74">
        <v>0</v>
      </c>
      <c r="Y211" s="74">
        <v>0</v>
      </c>
      <c r="Z211" s="74">
        <v>0</v>
      </c>
      <c r="AA211" s="192">
        <f t="shared" si="29"/>
        <v>499377</v>
      </c>
    </row>
    <row r="212" spans="2:27" ht="0.2" customHeight="1" x14ac:dyDescent="0.2">
      <c r="B212" s="106" t="s">
        <v>412</v>
      </c>
      <c r="C212" s="72" t="s">
        <v>742</v>
      </c>
      <c r="D212" s="120">
        <v>0</v>
      </c>
      <c r="E212" s="120">
        <f t="shared" si="28"/>
        <v>0</v>
      </c>
      <c r="F212" s="117"/>
      <c r="G212" s="74">
        <v>0</v>
      </c>
      <c r="H212" s="74">
        <v>0</v>
      </c>
      <c r="I212" s="74">
        <v>0</v>
      </c>
      <c r="J212" s="74">
        <v>0</v>
      </c>
      <c r="K212" s="74">
        <v>0</v>
      </c>
      <c r="L212" s="74">
        <v>0</v>
      </c>
      <c r="M212" s="74">
        <v>0</v>
      </c>
      <c r="N212" s="74">
        <v>0</v>
      </c>
      <c r="O212" s="74">
        <v>0</v>
      </c>
      <c r="P212" s="74">
        <v>0</v>
      </c>
      <c r="Q212" s="74">
        <v>0</v>
      </c>
      <c r="R212" s="74">
        <v>0</v>
      </c>
      <c r="S212" s="74">
        <v>0</v>
      </c>
      <c r="T212" s="74">
        <v>0</v>
      </c>
      <c r="U212" s="74">
        <v>0</v>
      </c>
      <c r="V212" s="74">
        <v>0</v>
      </c>
      <c r="W212" s="74">
        <v>0</v>
      </c>
      <c r="X212" s="74">
        <v>0</v>
      </c>
      <c r="Y212" s="74">
        <v>0</v>
      </c>
      <c r="Z212" s="74">
        <v>0</v>
      </c>
      <c r="AA212" s="192">
        <f t="shared" si="29"/>
        <v>0</v>
      </c>
    </row>
    <row r="213" spans="2:27" ht="0.2" customHeight="1" x14ac:dyDescent="0.2">
      <c r="B213" s="106" t="s">
        <v>414</v>
      </c>
      <c r="C213" s="72" t="s">
        <v>743</v>
      </c>
      <c r="D213" s="120">
        <v>0</v>
      </c>
      <c r="E213" s="120">
        <f t="shared" si="28"/>
        <v>0</v>
      </c>
      <c r="F213" s="117"/>
      <c r="G213" s="74">
        <v>0</v>
      </c>
      <c r="H213" s="74">
        <v>0</v>
      </c>
      <c r="I213" s="74">
        <v>0</v>
      </c>
      <c r="J213" s="74">
        <v>0</v>
      </c>
      <c r="K213" s="74">
        <v>0</v>
      </c>
      <c r="L213" s="74">
        <v>0</v>
      </c>
      <c r="M213" s="74">
        <v>0</v>
      </c>
      <c r="N213" s="74">
        <v>0</v>
      </c>
      <c r="O213" s="74">
        <v>0</v>
      </c>
      <c r="P213" s="74">
        <v>0</v>
      </c>
      <c r="Q213" s="74">
        <v>0</v>
      </c>
      <c r="R213" s="74">
        <v>0</v>
      </c>
      <c r="S213" s="74">
        <v>0</v>
      </c>
      <c r="T213" s="74">
        <v>0</v>
      </c>
      <c r="U213" s="74">
        <v>0</v>
      </c>
      <c r="V213" s="74">
        <v>0</v>
      </c>
      <c r="W213" s="74">
        <v>0</v>
      </c>
      <c r="X213" s="74">
        <v>0</v>
      </c>
      <c r="Y213" s="74">
        <v>0</v>
      </c>
      <c r="Z213" s="74">
        <v>0</v>
      </c>
      <c r="AA213" s="192">
        <f t="shared" si="29"/>
        <v>0</v>
      </c>
    </row>
    <row r="214" spans="2:27" ht="15.95" customHeight="1" x14ac:dyDescent="0.2">
      <c r="B214" s="111" t="s">
        <v>416</v>
      </c>
      <c r="C214" s="87" t="s">
        <v>744</v>
      </c>
      <c r="D214" s="122">
        <v>499377</v>
      </c>
      <c r="E214" s="122">
        <f>E208+E211</f>
        <v>499377</v>
      </c>
      <c r="F214" s="117"/>
      <c r="G214" s="89">
        <f>G208+G211</f>
        <v>499377</v>
      </c>
      <c r="H214" s="89">
        <f t="shared" ref="H214:Z214" si="30">H208+H211</f>
        <v>0</v>
      </c>
      <c r="I214" s="89">
        <f t="shared" si="30"/>
        <v>0</v>
      </c>
      <c r="J214" s="89">
        <f t="shared" si="30"/>
        <v>0</v>
      </c>
      <c r="K214" s="89">
        <f t="shared" si="30"/>
        <v>0</v>
      </c>
      <c r="L214" s="89">
        <f t="shared" si="30"/>
        <v>0</v>
      </c>
      <c r="M214" s="89">
        <f t="shared" si="30"/>
        <v>0</v>
      </c>
      <c r="N214" s="89">
        <f t="shared" si="30"/>
        <v>0</v>
      </c>
      <c r="O214" s="89">
        <f t="shared" si="30"/>
        <v>0</v>
      </c>
      <c r="P214" s="89">
        <f t="shared" si="30"/>
        <v>0</v>
      </c>
      <c r="Q214" s="89">
        <f t="shared" si="30"/>
        <v>0</v>
      </c>
      <c r="R214" s="89">
        <f t="shared" si="30"/>
        <v>0</v>
      </c>
      <c r="S214" s="89">
        <f t="shared" si="30"/>
        <v>0</v>
      </c>
      <c r="T214" s="89">
        <f t="shared" si="30"/>
        <v>0</v>
      </c>
      <c r="U214" s="89">
        <f t="shared" si="30"/>
        <v>0</v>
      </c>
      <c r="V214" s="89">
        <f t="shared" si="30"/>
        <v>0</v>
      </c>
      <c r="W214" s="89">
        <f t="shared" si="30"/>
        <v>0</v>
      </c>
      <c r="X214" s="89">
        <f t="shared" si="30"/>
        <v>0</v>
      </c>
      <c r="Y214" s="89">
        <f t="shared" si="30"/>
        <v>0</v>
      </c>
      <c r="Z214" s="89">
        <f t="shared" si="30"/>
        <v>0</v>
      </c>
      <c r="AA214" s="192">
        <f t="shared" si="29"/>
        <v>499377</v>
      </c>
    </row>
    <row r="215" spans="2:27" ht="15.95" customHeight="1" x14ac:dyDescent="0.2">
      <c r="B215" s="106" t="s">
        <v>418</v>
      </c>
      <c r="C215" s="72" t="s">
        <v>745</v>
      </c>
      <c r="D215" s="120">
        <v>0</v>
      </c>
      <c r="E215" s="120">
        <f t="shared" si="28"/>
        <v>0</v>
      </c>
      <c r="F215" s="117"/>
      <c r="G215" s="74">
        <v>0</v>
      </c>
      <c r="H215" s="74">
        <v>0</v>
      </c>
      <c r="I215" s="74">
        <v>0</v>
      </c>
      <c r="J215" s="74">
        <v>0</v>
      </c>
      <c r="K215" s="74">
        <v>0</v>
      </c>
      <c r="L215" s="74">
        <v>0</v>
      </c>
      <c r="M215" s="74">
        <v>0</v>
      </c>
      <c r="N215" s="74">
        <v>0</v>
      </c>
      <c r="O215" s="74">
        <v>0</v>
      </c>
      <c r="P215" s="74">
        <v>0</v>
      </c>
      <c r="Q215" s="74">
        <v>0</v>
      </c>
      <c r="R215" s="74">
        <v>0</v>
      </c>
      <c r="S215" s="74">
        <v>0</v>
      </c>
      <c r="T215" s="74">
        <v>0</v>
      </c>
      <c r="U215" s="74">
        <v>0</v>
      </c>
      <c r="V215" s="74">
        <v>0</v>
      </c>
      <c r="W215" s="74">
        <v>0</v>
      </c>
      <c r="X215" s="74">
        <v>0</v>
      </c>
      <c r="Y215" s="74">
        <v>0</v>
      </c>
      <c r="Z215" s="74">
        <v>0</v>
      </c>
      <c r="AA215" s="192">
        <f t="shared" si="29"/>
        <v>0</v>
      </c>
    </row>
    <row r="216" spans="2:27" ht="15.95" customHeight="1" x14ac:dyDescent="0.2">
      <c r="B216" s="106" t="s">
        <v>420</v>
      </c>
      <c r="C216" s="72" t="s">
        <v>746</v>
      </c>
      <c r="D216" s="120">
        <v>0</v>
      </c>
      <c r="E216" s="120">
        <f t="shared" si="28"/>
        <v>0</v>
      </c>
      <c r="F216" s="117"/>
      <c r="G216" s="74">
        <v>0</v>
      </c>
      <c r="H216" s="74">
        <v>0</v>
      </c>
      <c r="I216" s="74">
        <v>0</v>
      </c>
      <c r="J216" s="74">
        <v>0</v>
      </c>
      <c r="K216" s="74">
        <v>0</v>
      </c>
      <c r="L216" s="74">
        <v>0</v>
      </c>
      <c r="M216" s="74">
        <v>0</v>
      </c>
      <c r="N216" s="74">
        <v>0</v>
      </c>
      <c r="O216" s="74">
        <v>0</v>
      </c>
      <c r="P216" s="74">
        <v>0</v>
      </c>
      <c r="Q216" s="74">
        <v>0</v>
      </c>
      <c r="R216" s="74">
        <v>0</v>
      </c>
      <c r="S216" s="74">
        <v>0</v>
      </c>
      <c r="T216" s="74">
        <v>0</v>
      </c>
      <c r="U216" s="74">
        <v>0</v>
      </c>
      <c r="V216" s="74">
        <v>0</v>
      </c>
      <c r="W216" s="74">
        <v>0</v>
      </c>
      <c r="X216" s="74">
        <v>0</v>
      </c>
      <c r="Y216" s="74">
        <v>0</v>
      </c>
      <c r="Z216" s="74">
        <v>0</v>
      </c>
      <c r="AA216" s="192">
        <f t="shared" si="29"/>
        <v>0</v>
      </c>
    </row>
    <row r="217" spans="2:27" ht="0.2" customHeight="1" x14ac:dyDescent="0.2">
      <c r="B217" s="106" t="s">
        <v>422</v>
      </c>
      <c r="C217" s="72" t="s">
        <v>747</v>
      </c>
      <c r="D217" s="120">
        <v>0</v>
      </c>
      <c r="E217" s="120">
        <f t="shared" si="28"/>
        <v>0</v>
      </c>
      <c r="F217" s="117"/>
      <c r="G217" s="74">
        <v>0</v>
      </c>
      <c r="H217" s="74">
        <v>0</v>
      </c>
      <c r="I217" s="74">
        <v>0</v>
      </c>
      <c r="J217" s="74">
        <v>0</v>
      </c>
      <c r="K217" s="74">
        <v>0</v>
      </c>
      <c r="L217" s="74">
        <v>0</v>
      </c>
      <c r="M217" s="74">
        <v>0</v>
      </c>
      <c r="N217" s="74">
        <v>0</v>
      </c>
      <c r="O217" s="74">
        <v>0</v>
      </c>
      <c r="P217" s="74">
        <v>0</v>
      </c>
      <c r="Q217" s="74">
        <v>0</v>
      </c>
      <c r="R217" s="74">
        <v>0</v>
      </c>
      <c r="S217" s="74">
        <v>0</v>
      </c>
      <c r="T217" s="74">
        <v>0</v>
      </c>
      <c r="U217" s="74">
        <v>0</v>
      </c>
      <c r="V217" s="74">
        <v>0</v>
      </c>
      <c r="W217" s="74">
        <v>0</v>
      </c>
      <c r="X217" s="74">
        <v>0</v>
      </c>
      <c r="Y217" s="74">
        <v>0</v>
      </c>
      <c r="Z217" s="74">
        <v>0</v>
      </c>
      <c r="AA217" s="192">
        <f t="shared" si="29"/>
        <v>0</v>
      </c>
    </row>
    <row r="218" spans="2:27" ht="0.2" customHeight="1" x14ac:dyDescent="0.2">
      <c r="B218" s="106" t="s">
        <v>424</v>
      </c>
      <c r="C218" s="72" t="s">
        <v>748</v>
      </c>
      <c r="D218" s="120">
        <v>0</v>
      </c>
      <c r="E218" s="120">
        <f t="shared" si="28"/>
        <v>0</v>
      </c>
      <c r="F218" s="117"/>
      <c r="G218" s="74">
        <v>0</v>
      </c>
      <c r="H218" s="74">
        <v>0</v>
      </c>
      <c r="I218" s="74">
        <v>0</v>
      </c>
      <c r="J218" s="74">
        <v>0</v>
      </c>
      <c r="K218" s="74">
        <v>0</v>
      </c>
      <c r="L218" s="74">
        <v>0</v>
      </c>
      <c r="M218" s="74">
        <v>0</v>
      </c>
      <c r="N218" s="74">
        <v>0</v>
      </c>
      <c r="O218" s="74">
        <v>0</v>
      </c>
      <c r="P218" s="74">
        <v>0</v>
      </c>
      <c r="Q218" s="74">
        <v>0</v>
      </c>
      <c r="R218" s="74">
        <v>0</v>
      </c>
      <c r="S218" s="74">
        <v>0</v>
      </c>
      <c r="T218" s="74">
        <v>0</v>
      </c>
      <c r="U218" s="74">
        <v>0</v>
      </c>
      <c r="V218" s="74">
        <v>0</v>
      </c>
      <c r="W218" s="74">
        <v>0</v>
      </c>
      <c r="X218" s="74">
        <v>0</v>
      </c>
      <c r="Y218" s="74">
        <v>0</v>
      </c>
      <c r="Z218" s="74">
        <v>0</v>
      </c>
      <c r="AA218" s="192">
        <f t="shared" si="29"/>
        <v>0</v>
      </c>
    </row>
    <row r="219" spans="2:27" ht="0.2" customHeight="1" x14ac:dyDescent="0.2">
      <c r="B219" s="106" t="s">
        <v>426</v>
      </c>
      <c r="C219" s="72" t="s">
        <v>749</v>
      </c>
      <c r="D219" s="120">
        <v>0</v>
      </c>
      <c r="E219" s="120">
        <f t="shared" si="28"/>
        <v>0</v>
      </c>
      <c r="F219" s="117"/>
      <c r="G219" s="74">
        <v>0</v>
      </c>
      <c r="H219" s="74">
        <v>0</v>
      </c>
      <c r="I219" s="74">
        <v>0</v>
      </c>
      <c r="J219" s="74">
        <v>0</v>
      </c>
      <c r="K219" s="74">
        <v>0</v>
      </c>
      <c r="L219" s="74">
        <v>0</v>
      </c>
      <c r="M219" s="74">
        <v>0</v>
      </c>
      <c r="N219" s="74">
        <v>0</v>
      </c>
      <c r="O219" s="74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4">
        <v>0</v>
      </c>
      <c r="V219" s="74">
        <v>0</v>
      </c>
      <c r="W219" s="74">
        <v>0</v>
      </c>
      <c r="X219" s="74">
        <v>0</v>
      </c>
      <c r="Y219" s="74">
        <v>0</v>
      </c>
      <c r="Z219" s="74">
        <v>0</v>
      </c>
      <c r="AA219" s="192">
        <f t="shared" si="29"/>
        <v>0</v>
      </c>
    </row>
    <row r="220" spans="2:27" ht="0.2" customHeight="1" x14ac:dyDescent="0.2">
      <c r="B220" s="106" t="s">
        <v>428</v>
      </c>
      <c r="C220" s="72" t="s">
        <v>750</v>
      </c>
      <c r="D220" s="120">
        <v>0</v>
      </c>
      <c r="E220" s="120">
        <f t="shared" si="28"/>
        <v>0</v>
      </c>
      <c r="F220" s="117"/>
      <c r="G220" s="74">
        <v>0</v>
      </c>
      <c r="H220" s="74">
        <v>0</v>
      </c>
      <c r="I220" s="74">
        <v>0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  <c r="O220" s="74">
        <v>0</v>
      </c>
      <c r="P220" s="74">
        <v>0</v>
      </c>
      <c r="Q220" s="74">
        <v>0</v>
      </c>
      <c r="R220" s="74">
        <v>0</v>
      </c>
      <c r="S220" s="74">
        <v>0</v>
      </c>
      <c r="T220" s="74">
        <v>0</v>
      </c>
      <c r="U220" s="74">
        <v>0</v>
      </c>
      <c r="V220" s="74">
        <v>0</v>
      </c>
      <c r="W220" s="74">
        <v>0</v>
      </c>
      <c r="X220" s="74">
        <v>0</v>
      </c>
      <c r="Y220" s="74">
        <v>0</v>
      </c>
      <c r="Z220" s="74">
        <v>0</v>
      </c>
      <c r="AA220" s="192">
        <f t="shared" si="29"/>
        <v>0</v>
      </c>
    </row>
    <row r="221" spans="2:27" ht="0.2" customHeight="1" x14ac:dyDescent="0.2">
      <c r="B221" s="106" t="s">
        <v>430</v>
      </c>
      <c r="C221" s="72" t="s">
        <v>751</v>
      </c>
      <c r="D221" s="120">
        <v>0</v>
      </c>
      <c r="E221" s="120">
        <f t="shared" si="28"/>
        <v>0</v>
      </c>
      <c r="F221" s="117"/>
      <c r="G221" s="74">
        <v>0</v>
      </c>
      <c r="H221" s="74">
        <v>0</v>
      </c>
      <c r="I221" s="74">
        <v>0</v>
      </c>
      <c r="J221" s="74">
        <v>0</v>
      </c>
      <c r="K221" s="74">
        <v>0</v>
      </c>
      <c r="L221" s="74">
        <v>0</v>
      </c>
      <c r="M221" s="74">
        <v>0</v>
      </c>
      <c r="N221" s="74">
        <v>0</v>
      </c>
      <c r="O221" s="74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4">
        <v>0</v>
      </c>
      <c r="V221" s="74">
        <v>0</v>
      </c>
      <c r="W221" s="74">
        <v>0</v>
      </c>
      <c r="X221" s="74">
        <v>0</v>
      </c>
      <c r="Y221" s="74">
        <v>0</v>
      </c>
      <c r="Z221" s="74">
        <v>0</v>
      </c>
      <c r="AA221" s="192">
        <f t="shared" si="29"/>
        <v>0</v>
      </c>
    </row>
    <row r="222" spans="2:27" ht="15.95" customHeight="1" x14ac:dyDescent="0.2">
      <c r="B222" s="107" t="s">
        <v>432</v>
      </c>
      <c r="C222" s="75" t="s">
        <v>752</v>
      </c>
      <c r="D222" s="121">
        <v>0</v>
      </c>
      <c r="E222" s="121">
        <f>E215+E216</f>
        <v>0</v>
      </c>
      <c r="F222" s="117"/>
      <c r="G222" s="77">
        <f>G215+G216</f>
        <v>0</v>
      </c>
      <c r="H222" s="77">
        <f t="shared" ref="H222:Z222" si="31">H215+H216</f>
        <v>0</v>
      </c>
      <c r="I222" s="77">
        <f t="shared" si="31"/>
        <v>0</v>
      </c>
      <c r="J222" s="77">
        <f t="shared" si="31"/>
        <v>0</v>
      </c>
      <c r="K222" s="77">
        <f t="shared" si="31"/>
        <v>0</v>
      </c>
      <c r="L222" s="77">
        <f t="shared" si="31"/>
        <v>0</v>
      </c>
      <c r="M222" s="77">
        <f t="shared" si="31"/>
        <v>0</v>
      </c>
      <c r="N222" s="77">
        <f t="shared" si="31"/>
        <v>0</v>
      </c>
      <c r="O222" s="77">
        <f t="shared" si="31"/>
        <v>0</v>
      </c>
      <c r="P222" s="77">
        <f t="shared" si="31"/>
        <v>0</v>
      </c>
      <c r="Q222" s="77">
        <f t="shared" si="31"/>
        <v>0</v>
      </c>
      <c r="R222" s="77">
        <f t="shared" si="31"/>
        <v>0</v>
      </c>
      <c r="S222" s="77">
        <f t="shared" si="31"/>
        <v>0</v>
      </c>
      <c r="T222" s="77">
        <f t="shared" si="31"/>
        <v>0</v>
      </c>
      <c r="U222" s="77">
        <f t="shared" si="31"/>
        <v>0</v>
      </c>
      <c r="V222" s="77">
        <f t="shared" si="31"/>
        <v>0</v>
      </c>
      <c r="W222" s="77">
        <f t="shared" si="31"/>
        <v>0</v>
      </c>
      <c r="X222" s="77">
        <f t="shared" si="31"/>
        <v>0</v>
      </c>
      <c r="Y222" s="77">
        <f t="shared" si="31"/>
        <v>0</v>
      </c>
      <c r="Z222" s="77">
        <f t="shared" si="31"/>
        <v>0</v>
      </c>
      <c r="AA222" s="192">
        <f t="shared" si="29"/>
        <v>0</v>
      </c>
    </row>
    <row r="223" spans="2:27" ht="15.95" customHeight="1" x14ac:dyDescent="0.2">
      <c r="B223" s="106" t="s">
        <v>434</v>
      </c>
      <c r="C223" s="72" t="s">
        <v>753</v>
      </c>
      <c r="D223" s="120">
        <v>0</v>
      </c>
      <c r="E223" s="120">
        <f t="shared" si="28"/>
        <v>0</v>
      </c>
      <c r="F223" s="117"/>
      <c r="G223" s="74">
        <v>0</v>
      </c>
      <c r="H223" s="74">
        <v>0</v>
      </c>
      <c r="I223" s="74">
        <v>0</v>
      </c>
      <c r="J223" s="74">
        <v>0</v>
      </c>
      <c r="K223" s="74">
        <v>0</v>
      </c>
      <c r="L223" s="74">
        <v>0</v>
      </c>
      <c r="M223" s="74">
        <v>0</v>
      </c>
      <c r="N223" s="74">
        <v>0</v>
      </c>
      <c r="O223" s="74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4">
        <v>0</v>
      </c>
      <c r="V223" s="74">
        <v>0</v>
      </c>
      <c r="W223" s="74">
        <v>0</v>
      </c>
      <c r="X223" s="74">
        <v>0</v>
      </c>
      <c r="Y223" s="74">
        <v>0</v>
      </c>
      <c r="Z223" s="74">
        <v>0</v>
      </c>
      <c r="AA223" s="192">
        <f t="shared" si="29"/>
        <v>0</v>
      </c>
    </row>
    <row r="224" spans="2:27" ht="15.95" customHeight="1" x14ac:dyDescent="0.2">
      <c r="B224" s="106" t="s">
        <v>436</v>
      </c>
      <c r="C224" s="72" t="s">
        <v>754</v>
      </c>
      <c r="D224" s="120">
        <v>10000</v>
      </c>
      <c r="E224" s="120">
        <f t="shared" si="28"/>
        <v>10000</v>
      </c>
      <c r="F224" s="117"/>
      <c r="G224" s="74">
        <v>10000</v>
      </c>
      <c r="H224" s="74">
        <v>0</v>
      </c>
      <c r="I224" s="74">
        <v>0</v>
      </c>
      <c r="J224" s="74">
        <v>0</v>
      </c>
      <c r="K224" s="74">
        <v>0</v>
      </c>
      <c r="L224" s="74">
        <v>0</v>
      </c>
      <c r="M224" s="74">
        <v>0</v>
      </c>
      <c r="N224" s="74">
        <v>0</v>
      </c>
      <c r="O224" s="74">
        <v>0</v>
      </c>
      <c r="P224" s="74">
        <v>0</v>
      </c>
      <c r="Q224" s="74">
        <v>0</v>
      </c>
      <c r="R224" s="74">
        <v>0</v>
      </c>
      <c r="S224" s="74">
        <v>0</v>
      </c>
      <c r="T224" s="74">
        <v>0</v>
      </c>
      <c r="U224" s="74">
        <v>0</v>
      </c>
      <c r="V224" s="74">
        <v>0</v>
      </c>
      <c r="W224" s="74">
        <v>0</v>
      </c>
      <c r="X224" s="74">
        <v>0</v>
      </c>
      <c r="Y224" s="74">
        <v>0</v>
      </c>
      <c r="Z224" s="74">
        <v>0</v>
      </c>
      <c r="AA224" s="192">
        <f t="shared" si="29"/>
        <v>10000</v>
      </c>
    </row>
    <row r="225" spans="2:27" ht="0.2" customHeight="1" x14ac:dyDescent="0.2">
      <c r="B225" s="106" t="s">
        <v>438</v>
      </c>
      <c r="C225" s="72" t="s">
        <v>755</v>
      </c>
      <c r="D225" s="120">
        <v>0</v>
      </c>
      <c r="E225" s="120">
        <f t="shared" si="28"/>
        <v>0</v>
      </c>
      <c r="F225" s="117"/>
      <c r="G225" s="74">
        <v>0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4">
        <v>0</v>
      </c>
      <c r="V225" s="74">
        <v>0</v>
      </c>
      <c r="W225" s="74">
        <v>0</v>
      </c>
      <c r="X225" s="74">
        <v>0</v>
      </c>
      <c r="Y225" s="74">
        <v>0</v>
      </c>
      <c r="Z225" s="74">
        <v>0</v>
      </c>
      <c r="AA225" s="192">
        <f t="shared" si="29"/>
        <v>0</v>
      </c>
    </row>
    <row r="226" spans="2:27" ht="0.2" customHeight="1" x14ac:dyDescent="0.2">
      <c r="B226" s="106" t="s">
        <v>440</v>
      </c>
      <c r="C226" s="72" t="s">
        <v>756</v>
      </c>
      <c r="D226" s="120">
        <v>0</v>
      </c>
      <c r="E226" s="120">
        <f t="shared" si="28"/>
        <v>0</v>
      </c>
      <c r="F226" s="117"/>
      <c r="G226" s="74">
        <v>0</v>
      </c>
      <c r="H226" s="74">
        <v>0</v>
      </c>
      <c r="I226" s="74">
        <v>0</v>
      </c>
      <c r="J226" s="74">
        <v>0</v>
      </c>
      <c r="K226" s="74">
        <v>0</v>
      </c>
      <c r="L226" s="74">
        <v>0</v>
      </c>
      <c r="M226" s="74">
        <v>0</v>
      </c>
      <c r="N226" s="74">
        <v>0</v>
      </c>
      <c r="O226" s="74">
        <v>0</v>
      </c>
      <c r="P226" s="74">
        <v>0</v>
      </c>
      <c r="Q226" s="74">
        <v>0</v>
      </c>
      <c r="R226" s="74">
        <v>0</v>
      </c>
      <c r="S226" s="74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</v>
      </c>
      <c r="Y226" s="74">
        <v>0</v>
      </c>
      <c r="Z226" s="74">
        <v>0</v>
      </c>
      <c r="AA226" s="192">
        <f t="shared" si="29"/>
        <v>0</v>
      </c>
    </row>
    <row r="227" spans="2:27" ht="15.95" customHeight="1" x14ac:dyDescent="0.2">
      <c r="B227" s="107" t="s">
        <v>442</v>
      </c>
      <c r="C227" s="75" t="s">
        <v>757</v>
      </c>
      <c r="D227" s="121">
        <v>11279060</v>
      </c>
      <c r="E227" s="121">
        <f>E192+E193+E196+E198+E205+E206+E207+E214+E222+E223+E224</f>
        <v>11279060</v>
      </c>
      <c r="F227" s="117"/>
      <c r="G227" s="77">
        <f>G192+G193+G196+G198+G205+G206+G207+G214+G222+G223+G224</f>
        <v>1017377</v>
      </c>
      <c r="H227" s="77">
        <f t="shared" ref="H227:Z227" si="32">H192+H193+H196+H198+H205+H206+H207+H214+H222+H223+H224</f>
        <v>128270</v>
      </c>
      <c r="I227" s="77">
        <f t="shared" si="32"/>
        <v>5143553</v>
      </c>
      <c r="J227" s="77">
        <f t="shared" si="32"/>
        <v>0</v>
      </c>
      <c r="K227" s="77">
        <f t="shared" si="32"/>
        <v>0</v>
      </c>
      <c r="L227" s="77">
        <f t="shared" si="32"/>
        <v>0</v>
      </c>
      <c r="M227" s="77">
        <f t="shared" si="32"/>
        <v>0</v>
      </c>
      <c r="N227" s="77">
        <f t="shared" si="32"/>
        <v>0</v>
      </c>
      <c r="O227" s="77">
        <f t="shared" si="32"/>
        <v>0</v>
      </c>
      <c r="P227" s="77">
        <f t="shared" si="32"/>
        <v>0</v>
      </c>
      <c r="Q227" s="77">
        <f t="shared" si="32"/>
        <v>4500185</v>
      </c>
      <c r="R227" s="77">
        <f t="shared" si="32"/>
        <v>489675</v>
      </c>
      <c r="S227" s="77">
        <f t="shared" si="32"/>
        <v>0</v>
      </c>
      <c r="T227" s="77">
        <f t="shared" si="32"/>
        <v>0</v>
      </c>
      <c r="U227" s="77">
        <f t="shared" si="32"/>
        <v>0</v>
      </c>
      <c r="V227" s="77">
        <f t="shared" si="32"/>
        <v>0</v>
      </c>
      <c r="W227" s="77">
        <f t="shared" si="32"/>
        <v>0</v>
      </c>
      <c r="X227" s="77">
        <f t="shared" si="32"/>
        <v>0</v>
      </c>
      <c r="Y227" s="77">
        <f t="shared" si="32"/>
        <v>0</v>
      </c>
      <c r="Z227" s="77">
        <f t="shared" si="32"/>
        <v>0</v>
      </c>
      <c r="AA227" s="192">
        <f t="shared" si="29"/>
        <v>11279060</v>
      </c>
    </row>
    <row r="228" spans="2:27" ht="15.95" customHeight="1" x14ac:dyDescent="0.2">
      <c r="B228" s="106" t="s">
        <v>444</v>
      </c>
      <c r="C228" s="72" t="s">
        <v>758</v>
      </c>
      <c r="D228" s="120">
        <v>0</v>
      </c>
      <c r="E228" s="120">
        <f t="shared" si="28"/>
        <v>0</v>
      </c>
      <c r="F228" s="117"/>
      <c r="G228" s="74">
        <v>0</v>
      </c>
      <c r="H228" s="74">
        <v>0</v>
      </c>
      <c r="I228" s="74">
        <v>0</v>
      </c>
      <c r="J228" s="74">
        <v>0</v>
      </c>
      <c r="K228" s="74">
        <v>0</v>
      </c>
      <c r="L228" s="74">
        <v>0</v>
      </c>
      <c r="M228" s="74">
        <v>0</v>
      </c>
      <c r="N228" s="74">
        <v>0</v>
      </c>
      <c r="O228" s="74">
        <v>0</v>
      </c>
      <c r="P228" s="74">
        <v>0</v>
      </c>
      <c r="Q228" s="74">
        <v>0</v>
      </c>
      <c r="R228" s="74">
        <v>0</v>
      </c>
      <c r="S228" s="74">
        <v>0</v>
      </c>
      <c r="T228" s="74">
        <v>0</v>
      </c>
      <c r="U228" s="74">
        <v>0</v>
      </c>
      <c r="V228" s="74">
        <v>0</v>
      </c>
      <c r="W228" s="74">
        <v>0</v>
      </c>
      <c r="X228" s="74">
        <v>0</v>
      </c>
      <c r="Y228" s="74">
        <v>0</v>
      </c>
      <c r="Z228" s="74">
        <v>0</v>
      </c>
      <c r="AA228" s="192">
        <f t="shared" si="29"/>
        <v>0</v>
      </c>
    </row>
    <row r="229" spans="2:27" ht="0.2" customHeight="1" x14ac:dyDescent="0.2">
      <c r="B229" s="106" t="s">
        <v>446</v>
      </c>
      <c r="C229" s="72" t="s">
        <v>759</v>
      </c>
      <c r="D229" s="120">
        <v>0</v>
      </c>
      <c r="E229" s="120">
        <f t="shared" si="28"/>
        <v>0</v>
      </c>
      <c r="F229" s="117"/>
      <c r="G229" s="74">
        <v>0</v>
      </c>
      <c r="H229" s="74">
        <v>0</v>
      </c>
      <c r="I229" s="74">
        <v>0</v>
      </c>
      <c r="J229" s="74">
        <v>0</v>
      </c>
      <c r="K229" s="74">
        <v>0</v>
      </c>
      <c r="L229" s="74">
        <v>0</v>
      </c>
      <c r="M229" s="74">
        <v>0</v>
      </c>
      <c r="N229" s="74">
        <v>0</v>
      </c>
      <c r="O229" s="74">
        <v>0</v>
      </c>
      <c r="P229" s="74">
        <v>0</v>
      </c>
      <c r="Q229" s="74">
        <v>0</v>
      </c>
      <c r="R229" s="74">
        <v>0</v>
      </c>
      <c r="S229" s="74">
        <v>0</v>
      </c>
      <c r="T229" s="74">
        <v>0</v>
      </c>
      <c r="U229" s="74">
        <v>0</v>
      </c>
      <c r="V229" s="74">
        <v>0</v>
      </c>
      <c r="W229" s="74">
        <v>0</v>
      </c>
      <c r="X229" s="74">
        <v>0</v>
      </c>
      <c r="Y229" s="74">
        <v>0</v>
      </c>
      <c r="Z229" s="74">
        <v>0</v>
      </c>
      <c r="AA229" s="192">
        <f t="shared" si="29"/>
        <v>0</v>
      </c>
    </row>
    <row r="230" spans="2:27" ht="15.95" customHeight="1" x14ac:dyDescent="0.2">
      <c r="B230" s="106" t="s">
        <v>448</v>
      </c>
      <c r="C230" s="72" t="s">
        <v>760</v>
      </c>
      <c r="D230" s="120">
        <v>11023622</v>
      </c>
      <c r="E230" s="120">
        <f t="shared" si="28"/>
        <v>11023622</v>
      </c>
      <c r="F230" s="117"/>
      <c r="G230" s="74">
        <v>0</v>
      </c>
      <c r="H230" s="74">
        <v>0</v>
      </c>
      <c r="I230" s="74">
        <v>11023622</v>
      </c>
      <c r="J230" s="74">
        <v>0</v>
      </c>
      <c r="K230" s="74">
        <v>0</v>
      </c>
      <c r="L230" s="74">
        <v>0</v>
      </c>
      <c r="M230" s="74">
        <v>0</v>
      </c>
      <c r="N230" s="74">
        <v>0</v>
      </c>
      <c r="O230" s="74">
        <v>0</v>
      </c>
      <c r="P230" s="74">
        <v>0</v>
      </c>
      <c r="Q230" s="74">
        <v>0</v>
      </c>
      <c r="R230" s="74">
        <v>0</v>
      </c>
      <c r="S230" s="74">
        <v>0</v>
      </c>
      <c r="T230" s="74">
        <v>0</v>
      </c>
      <c r="U230" s="74">
        <v>0</v>
      </c>
      <c r="V230" s="74">
        <v>0</v>
      </c>
      <c r="W230" s="74">
        <v>0</v>
      </c>
      <c r="X230" s="74">
        <v>0</v>
      </c>
      <c r="Y230" s="74">
        <v>0</v>
      </c>
      <c r="Z230" s="74">
        <v>0</v>
      </c>
      <c r="AA230" s="192">
        <f t="shared" si="29"/>
        <v>11023622</v>
      </c>
    </row>
    <row r="231" spans="2:27" ht="0.2" customHeight="1" x14ac:dyDescent="0.2">
      <c r="B231" s="106" t="s">
        <v>450</v>
      </c>
      <c r="C231" s="72" t="s">
        <v>761</v>
      </c>
      <c r="D231" s="120">
        <v>0</v>
      </c>
      <c r="E231" s="120">
        <f t="shared" si="28"/>
        <v>0</v>
      </c>
      <c r="F231" s="117"/>
      <c r="G231" s="74">
        <v>0</v>
      </c>
      <c r="H231" s="74">
        <v>0</v>
      </c>
      <c r="I231" s="74">
        <v>0</v>
      </c>
      <c r="J231" s="74">
        <v>0</v>
      </c>
      <c r="K231" s="74">
        <v>0</v>
      </c>
      <c r="L231" s="74">
        <v>0</v>
      </c>
      <c r="M231" s="74">
        <v>0</v>
      </c>
      <c r="N231" s="74">
        <v>0</v>
      </c>
      <c r="O231" s="74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0</v>
      </c>
      <c r="V231" s="74">
        <v>0</v>
      </c>
      <c r="W231" s="74">
        <v>0</v>
      </c>
      <c r="X231" s="74">
        <v>0</v>
      </c>
      <c r="Y231" s="74">
        <v>0</v>
      </c>
      <c r="Z231" s="74">
        <v>0</v>
      </c>
      <c r="AA231" s="192">
        <f t="shared" si="29"/>
        <v>0</v>
      </c>
    </row>
    <row r="232" spans="2:27" ht="15.95" customHeight="1" x14ac:dyDescent="0.2">
      <c r="B232" s="106" t="s">
        <v>452</v>
      </c>
      <c r="C232" s="72" t="s">
        <v>762</v>
      </c>
      <c r="D232" s="120">
        <v>0</v>
      </c>
      <c r="E232" s="120">
        <f t="shared" si="28"/>
        <v>0</v>
      </c>
      <c r="F232" s="117"/>
      <c r="G232" s="74">
        <v>0</v>
      </c>
      <c r="H232" s="74">
        <v>0</v>
      </c>
      <c r="I232" s="74">
        <v>0</v>
      </c>
      <c r="J232" s="74">
        <v>0</v>
      </c>
      <c r="K232" s="74">
        <v>0</v>
      </c>
      <c r="L232" s="74">
        <v>0</v>
      </c>
      <c r="M232" s="74">
        <v>0</v>
      </c>
      <c r="N232" s="74">
        <v>0</v>
      </c>
      <c r="O232" s="74">
        <v>0</v>
      </c>
      <c r="P232" s="74">
        <v>0</v>
      </c>
      <c r="Q232" s="74">
        <v>0</v>
      </c>
      <c r="R232" s="74">
        <v>0</v>
      </c>
      <c r="S232" s="74">
        <v>0</v>
      </c>
      <c r="T232" s="74">
        <v>0</v>
      </c>
      <c r="U232" s="74">
        <v>0</v>
      </c>
      <c r="V232" s="74">
        <v>0</v>
      </c>
      <c r="W232" s="74">
        <v>0</v>
      </c>
      <c r="X232" s="74">
        <v>0</v>
      </c>
      <c r="Y232" s="74">
        <v>0</v>
      </c>
      <c r="Z232" s="74">
        <v>0</v>
      </c>
      <c r="AA232" s="192">
        <f t="shared" si="29"/>
        <v>0</v>
      </c>
    </row>
    <row r="233" spans="2:27" ht="15.95" customHeight="1" x14ac:dyDescent="0.2">
      <c r="B233" s="106" t="s">
        <v>454</v>
      </c>
      <c r="C233" s="72" t="s">
        <v>763</v>
      </c>
      <c r="D233" s="120">
        <v>0</v>
      </c>
      <c r="E233" s="120">
        <f t="shared" si="28"/>
        <v>0</v>
      </c>
      <c r="F233" s="117"/>
      <c r="G233" s="74">
        <v>0</v>
      </c>
      <c r="H233" s="74">
        <v>0</v>
      </c>
      <c r="I233" s="74">
        <v>0</v>
      </c>
      <c r="J233" s="74">
        <v>0</v>
      </c>
      <c r="K233" s="74">
        <v>0</v>
      </c>
      <c r="L233" s="74">
        <v>0</v>
      </c>
      <c r="M233" s="74">
        <v>0</v>
      </c>
      <c r="N233" s="74">
        <v>0</v>
      </c>
      <c r="O233" s="74">
        <v>0</v>
      </c>
      <c r="P233" s="74">
        <v>0</v>
      </c>
      <c r="Q233" s="74">
        <v>0</v>
      </c>
      <c r="R233" s="74">
        <v>0</v>
      </c>
      <c r="S233" s="74">
        <v>0</v>
      </c>
      <c r="T233" s="74">
        <v>0</v>
      </c>
      <c r="U233" s="74">
        <v>0</v>
      </c>
      <c r="V233" s="74">
        <v>0</v>
      </c>
      <c r="W233" s="74">
        <v>0</v>
      </c>
      <c r="X233" s="74">
        <v>0</v>
      </c>
      <c r="Y233" s="74">
        <v>0</v>
      </c>
      <c r="Z233" s="74">
        <v>0</v>
      </c>
      <c r="AA233" s="192">
        <f t="shared" si="29"/>
        <v>0</v>
      </c>
    </row>
    <row r="234" spans="2:27" ht="0.2" customHeight="1" x14ac:dyDescent="0.2">
      <c r="B234" s="106" t="s">
        <v>456</v>
      </c>
      <c r="C234" s="72" t="s">
        <v>764</v>
      </c>
      <c r="D234" s="120">
        <v>0</v>
      </c>
      <c r="E234" s="120">
        <f t="shared" si="28"/>
        <v>0</v>
      </c>
      <c r="F234" s="117"/>
      <c r="G234" s="74">
        <v>0</v>
      </c>
      <c r="H234" s="74">
        <v>0</v>
      </c>
      <c r="I234" s="74">
        <v>0</v>
      </c>
      <c r="J234" s="74">
        <v>0</v>
      </c>
      <c r="K234" s="74">
        <v>0</v>
      </c>
      <c r="L234" s="74">
        <v>0</v>
      </c>
      <c r="M234" s="74">
        <v>0</v>
      </c>
      <c r="N234" s="74">
        <v>0</v>
      </c>
      <c r="O234" s="74">
        <v>0</v>
      </c>
      <c r="P234" s="74">
        <v>0</v>
      </c>
      <c r="Q234" s="74">
        <v>0</v>
      </c>
      <c r="R234" s="74">
        <v>0</v>
      </c>
      <c r="S234" s="74">
        <v>0</v>
      </c>
      <c r="T234" s="74">
        <v>0</v>
      </c>
      <c r="U234" s="74">
        <v>0</v>
      </c>
      <c r="V234" s="74">
        <v>0</v>
      </c>
      <c r="W234" s="74">
        <v>0</v>
      </c>
      <c r="X234" s="74">
        <v>0</v>
      </c>
      <c r="Y234" s="74">
        <v>0</v>
      </c>
      <c r="Z234" s="74">
        <v>0</v>
      </c>
      <c r="AA234" s="192">
        <f t="shared" si="29"/>
        <v>0</v>
      </c>
    </row>
    <row r="235" spans="2:27" ht="15.95" customHeight="1" x14ac:dyDescent="0.2">
      <c r="B235" s="106" t="s">
        <v>458</v>
      </c>
      <c r="C235" s="72" t="s">
        <v>765</v>
      </c>
      <c r="D235" s="120">
        <v>0</v>
      </c>
      <c r="E235" s="120">
        <f t="shared" si="28"/>
        <v>0</v>
      </c>
      <c r="F235" s="117"/>
      <c r="G235" s="74">
        <v>0</v>
      </c>
      <c r="H235" s="74">
        <v>0</v>
      </c>
      <c r="I235" s="74">
        <v>0</v>
      </c>
      <c r="J235" s="74">
        <v>0</v>
      </c>
      <c r="K235" s="74">
        <v>0</v>
      </c>
      <c r="L235" s="74">
        <v>0</v>
      </c>
      <c r="M235" s="74">
        <v>0</v>
      </c>
      <c r="N235" s="74">
        <v>0</v>
      </c>
      <c r="O235" s="74">
        <v>0</v>
      </c>
      <c r="P235" s="74">
        <v>0</v>
      </c>
      <c r="Q235" s="74">
        <v>0</v>
      </c>
      <c r="R235" s="74">
        <v>0</v>
      </c>
      <c r="S235" s="74">
        <v>0</v>
      </c>
      <c r="T235" s="74">
        <v>0</v>
      </c>
      <c r="U235" s="74">
        <v>0</v>
      </c>
      <c r="V235" s="74">
        <v>0</v>
      </c>
      <c r="W235" s="74">
        <v>0</v>
      </c>
      <c r="X235" s="74">
        <v>0</v>
      </c>
      <c r="Y235" s="74">
        <v>0</v>
      </c>
      <c r="Z235" s="74">
        <v>0</v>
      </c>
      <c r="AA235" s="192">
        <f t="shared" si="29"/>
        <v>0</v>
      </c>
    </row>
    <row r="236" spans="2:27" ht="15.95" customHeight="1" x14ac:dyDescent="0.2">
      <c r="B236" s="107" t="s">
        <v>460</v>
      </c>
      <c r="C236" s="75" t="s">
        <v>766</v>
      </c>
      <c r="D236" s="121">
        <v>11023622</v>
      </c>
      <c r="E236" s="121">
        <f>E228+E230+E232+E233+E235</f>
        <v>11023622</v>
      </c>
      <c r="F236" s="117"/>
      <c r="G236" s="77">
        <f>G228+G230+G232+G233+G235</f>
        <v>0</v>
      </c>
      <c r="H236" s="77">
        <f t="shared" ref="H236:Z236" si="33">H228+H230+H232+H233+H235</f>
        <v>0</v>
      </c>
      <c r="I236" s="77">
        <f t="shared" si="33"/>
        <v>11023622</v>
      </c>
      <c r="J236" s="77">
        <f t="shared" si="33"/>
        <v>0</v>
      </c>
      <c r="K236" s="77">
        <f t="shared" si="33"/>
        <v>0</v>
      </c>
      <c r="L236" s="77">
        <f t="shared" si="33"/>
        <v>0</v>
      </c>
      <c r="M236" s="77">
        <f t="shared" si="33"/>
        <v>0</v>
      </c>
      <c r="N236" s="77">
        <f t="shared" si="33"/>
        <v>0</v>
      </c>
      <c r="O236" s="77">
        <f t="shared" si="33"/>
        <v>0</v>
      </c>
      <c r="P236" s="77">
        <f t="shared" si="33"/>
        <v>0</v>
      </c>
      <c r="Q236" s="77">
        <f t="shared" si="33"/>
        <v>0</v>
      </c>
      <c r="R236" s="77">
        <f t="shared" si="33"/>
        <v>0</v>
      </c>
      <c r="S236" s="77">
        <f t="shared" si="33"/>
        <v>0</v>
      </c>
      <c r="T236" s="77">
        <f t="shared" si="33"/>
        <v>0</v>
      </c>
      <c r="U236" s="77">
        <f t="shared" si="33"/>
        <v>0</v>
      </c>
      <c r="V236" s="77">
        <f t="shared" si="33"/>
        <v>0</v>
      </c>
      <c r="W236" s="77">
        <f t="shared" si="33"/>
        <v>0</v>
      </c>
      <c r="X236" s="77">
        <f t="shared" si="33"/>
        <v>0</v>
      </c>
      <c r="Y236" s="77">
        <f t="shared" si="33"/>
        <v>0</v>
      </c>
      <c r="Z236" s="77">
        <f t="shared" si="33"/>
        <v>0</v>
      </c>
      <c r="AA236" s="192">
        <f t="shared" si="29"/>
        <v>11023622</v>
      </c>
    </row>
    <row r="237" spans="2:27" ht="15.95" customHeight="1" x14ac:dyDescent="0.2">
      <c r="B237" s="106" t="s">
        <v>462</v>
      </c>
      <c r="C237" s="72" t="s">
        <v>767</v>
      </c>
      <c r="D237" s="120">
        <v>0</v>
      </c>
      <c r="E237" s="120">
        <f t="shared" si="28"/>
        <v>0</v>
      </c>
      <c r="F237" s="117"/>
      <c r="G237" s="74">
        <v>0</v>
      </c>
      <c r="H237" s="74">
        <v>0</v>
      </c>
      <c r="I237" s="74">
        <v>0</v>
      </c>
      <c r="J237" s="74">
        <v>0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v>0</v>
      </c>
      <c r="V237" s="74">
        <v>0</v>
      </c>
      <c r="W237" s="74">
        <v>0</v>
      </c>
      <c r="X237" s="74">
        <v>0</v>
      </c>
      <c r="Y237" s="74">
        <v>0</v>
      </c>
      <c r="Z237" s="74">
        <v>0</v>
      </c>
      <c r="AA237" s="192">
        <f t="shared" si="29"/>
        <v>0</v>
      </c>
    </row>
    <row r="238" spans="2:27" ht="15.95" customHeight="1" x14ac:dyDescent="0.2">
      <c r="B238" s="106" t="s">
        <v>464</v>
      </c>
      <c r="C238" s="72" t="s">
        <v>768</v>
      </c>
      <c r="D238" s="120">
        <v>0</v>
      </c>
      <c r="E238" s="120">
        <f t="shared" si="28"/>
        <v>0</v>
      </c>
      <c r="F238" s="117"/>
      <c r="G238" s="74">
        <v>0</v>
      </c>
      <c r="H238" s="74">
        <v>0</v>
      </c>
      <c r="I238" s="74">
        <v>0</v>
      </c>
      <c r="J238" s="74">
        <v>0</v>
      </c>
      <c r="K238" s="74">
        <v>0</v>
      </c>
      <c r="L238" s="74">
        <v>0</v>
      </c>
      <c r="M238" s="74">
        <v>0</v>
      </c>
      <c r="N238" s="74">
        <v>0</v>
      </c>
      <c r="O238" s="74">
        <v>0</v>
      </c>
      <c r="P238" s="74">
        <v>0</v>
      </c>
      <c r="Q238" s="74">
        <v>0</v>
      </c>
      <c r="R238" s="74">
        <v>0</v>
      </c>
      <c r="S238" s="74">
        <v>0</v>
      </c>
      <c r="T238" s="74">
        <v>0</v>
      </c>
      <c r="U238" s="74">
        <v>0</v>
      </c>
      <c r="V238" s="74">
        <v>0</v>
      </c>
      <c r="W238" s="74">
        <v>0</v>
      </c>
      <c r="X238" s="74">
        <v>0</v>
      </c>
      <c r="Y238" s="74">
        <v>0</v>
      </c>
      <c r="Z238" s="74">
        <v>0</v>
      </c>
      <c r="AA238" s="192">
        <f t="shared" si="29"/>
        <v>0</v>
      </c>
    </row>
    <row r="239" spans="2:27" ht="15.95" customHeight="1" x14ac:dyDescent="0.2">
      <c r="B239" s="106" t="s">
        <v>466</v>
      </c>
      <c r="C239" s="72" t="s">
        <v>769</v>
      </c>
      <c r="D239" s="120">
        <v>0</v>
      </c>
      <c r="E239" s="120">
        <f t="shared" si="28"/>
        <v>0</v>
      </c>
      <c r="F239" s="117"/>
      <c r="G239" s="74">
        <v>0</v>
      </c>
      <c r="H239" s="74">
        <v>0</v>
      </c>
      <c r="I239" s="74">
        <v>0</v>
      </c>
      <c r="J239" s="74">
        <v>0</v>
      </c>
      <c r="K239" s="74">
        <v>0</v>
      </c>
      <c r="L239" s="74">
        <v>0</v>
      </c>
      <c r="M239" s="74">
        <v>0</v>
      </c>
      <c r="N239" s="74">
        <v>0</v>
      </c>
      <c r="O239" s="74">
        <v>0</v>
      </c>
      <c r="P239" s="74">
        <v>0</v>
      </c>
      <c r="Q239" s="74">
        <v>0</v>
      </c>
      <c r="R239" s="74">
        <v>0</v>
      </c>
      <c r="S239" s="74">
        <v>0</v>
      </c>
      <c r="T239" s="74">
        <v>0</v>
      </c>
      <c r="U239" s="74">
        <v>0</v>
      </c>
      <c r="V239" s="74">
        <v>0</v>
      </c>
      <c r="W239" s="74">
        <v>0</v>
      </c>
      <c r="X239" s="74">
        <v>0</v>
      </c>
      <c r="Y239" s="74">
        <v>0</v>
      </c>
      <c r="Z239" s="74">
        <v>0</v>
      </c>
      <c r="AA239" s="192">
        <f t="shared" si="29"/>
        <v>0</v>
      </c>
    </row>
    <row r="240" spans="2:27" ht="15.95" customHeight="1" x14ac:dyDescent="0.2">
      <c r="B240" s="111" t="s">
        <v>468</v>
      </c>
      <c r="C240" s="87" t="s">
        <v>770</v>
      </c>
      <c r="D240" s="122">
        <v>0</v>
      </c>
      <c r="E240" s="122">
        <f>SUM(E241:E249)</f>
        <v>0</v>
      </c>
      <c r="F240" s="117"/>
      <c r="G240" s="89">
        <f>SUM(G241:G249)</f>
        <v>0</v>
      </c>
      <c r="H240" s="89">
        <f t="shared" ref="H240:Z240" si="34">SUM(H241:H249)</f>
        <v>0</v>
      </c>
      <c r="I240" s="89">
        <f t="shared" si="34"/>
        <v>0</v>
      </c>
      <c r="J240" s="89">
        <f t="shared" si="34"/>
        <v>0</v>
      </c>
      <c r="K240" s="89">
        <f t="shared" si="34"/>
        <v>0</v>
      </c>
      <c r="L240" s="89">
        <f t="shared" si="34"/>
        <v>0</v>
      </c>
      <c r="M240" s="89">
        <f t="shared" si="34"/>
        <v>0</v>
      </c>
      <c r="N240" s="89">
        <f t="shared" si="34"/>
        <v>0</v>
      </c>
      <c r="O240" s="89">
        <f t="shared" si="34"/>
        <v>0</v>
      </c>
      <c r="P240" s="89">
        <f t="shared" si="34"/>
        <v>0</v>
      </c>
      <c r="Q240" s="89">
        <f t="shared" si="34"/>
        <v>0</v>
      </c>
      <c r="R240" s="89">
        <f t="shared" si="34"/>
        <v>0</v>
      </c>
      <c r="S240" s="89">
        <f t="shared" si="34"/>
        <v>0</v>
      </c>
      <c r="T240" s="89">
        <f t="shared" si="34"/>
        <v>0</v>
      </c>
      <c r="U240" s="89">
        <f t="shared" si="34"/>
        <v>0</v>
      </c>
      <c r="V240" s="89">
        <f t="shared" si="34"/>
        <v>0</v>
      </c>
      <c r="W240" s="89">
        <f t="shared" si="34"/>
        <v>0</v>
      </c>
      <c r="X240" s="89">
        <f t="shared" si="34"/>
        <v>0</v>
      </c>
      <c r="Y240" s="89">
        <f t="shared" si="34"/>
        <v>0</v>
      </c>
      <c r="Z240" s="89">
        <f t="shared" si="34"/>
        <v>0</v>
      </c>
      <c r="AA240" s="192">
        <f t="shared" si="29"/>
        <v>0</v>
      </c>
    </row>
    <row r="241" spans="2:27" ht="0.2" customHeight="1" x14ac:dyDescent="0.2">
      <c r="B241" s="106" t="s">
        <v>470</v>
      </c>
      <c r="C241" s="72" t="s">
        <v>771</v>
      </c>
      <c r="D241" s="120">
        <v>0</v>
      </c>
      <c r="E241" s="120">
        <f t="shared" si="28"/>
        <v>0</v>
      </c>
      <c r="F241" s="117"/>
      <c r="G241" s="74">
        <v>0</v>
      </c>
      <c r="H241" s="74">
        <v>0</v>
      </c>
      <c r="I241" s="74">
        <v>0</v>
      </c>
      <c r="J241" s="74">
        <v>0</v>
      </c>
      <c r="K241" s="74">
        <v>0</v>
      </c>
      <c r="L241" s="74">
        <v>0</v>
      </c>
      <c r="M241" s="74">
        <v>0</v>
      </c>
      <c r="N241" s="74">
        <v>0</v>
      </c>
      <c r="O241" s="74">
        <v>0</v>
      </c>
      <c r="P241" s="74">
        <v>0</v>
      </c>
      <c r="Q241" s="74">
        <v>0</v>
      </c>
      <c r="R241" s="74">
        <v>0</v>
      </c>
      <c r="S241" s="74">
        <v>0</v>
      </c>
      <c r="T241" s="74">
        <v>0</v>
      </c>
      <c r="U241" s="74">
        <v>0</v>
      </c>
      <c r="V241" s="74">
        <v>0</v>
      </c>
      <c r="W241" s="74">
        <v>0</v>
      </c>
      <c r="X241" s="74">
        <v>0</v>
      </c>
      <c r="Y241" s="74">
        <v>0</v>
      </c>
      <c r="Z241" s="74">
        <v>0</v>
      </c>
      <c r="AA241" s="192">
        <f t="shared" si="29"/>
        <v>0</v>
      </c>
    </row>
    <row r="242" spans="2:27" ht="0.2" customHeight="1" x14ac:dyDescent="0.2">
      <c r="B242" s="106" t="s">
        <v>472</v>
      </c>
      <c r="C242" s="72" t="s">
        <v>772</v>
      </c>
      <c r="D242" s="120">
        <v>0</v>
      </c>
      <c r="E242" s="120">
        <f t="shared" si="28"/>
        <v>0</v>
      </c>
      <c r="F242" s="117"/>
      <c r="G242" s="74">
        <v>0</v>
      </c>
      <c r="H242" s="74">
        <v>0</v>
      </c>
      <c r="I242" s="74">
        <v>0</v>
      </c>
      <c r="J242" s="74">
        <v>0</v>
      </c>
      <c r="K242" s="74">
        <v>0</v>
      </c>
      <c r="L242" s="74">
        <v>0</v>
      </c>
      <c r="M242" s="74">
        <v>0</v>
      </c>
      <c r="N242" s="74">
        <v>0</v>
      </c>
      <c r="O242" s="74">
        <v>0</v>
      </c>
      <c r="P242" s="74">
        <v>0</v>
      </c>
      <c r="Q242" s="74">
        <v>0</v>
      </c>
      <c r="R242" s="74">
        <v>0</v>
      </c>
      <c r="S242" s="74">
        <v>0</v>
      </c>
      <c r="T242" s="74">
        <v>0</v>
      </c>
      <c r="U242" s="74">
        <v>0</v>
      </c>
      <c r="V242" s="74">
        <v>0</v>
      </c>
      <c r="W242" s="74">
        <v>0</v>
      </c>
      <c r="X242" s="74">
        <v>0</v>
      </c>
      <c r="Y242" s="74">
        <v>0</v>
      </c>
      <c r="Z242" s="74">
        <v>0</v>
      </c>
      <c r="AA242" s="192">
        <f t="shared" si="29"/>
        <v>0</v>
      </c>
    </row>
    <row r="243" spans="2:27" ht="0.2" customHeight="1" x14ac:dyDescent="0.2">
      <c r="B243" s="106" t="s">
        <v>474</v>
      </c>
      <c r="C243" s="72" t="s">
        <v>773</v>
      </c>
      <c r="D243" s="120">
        <v>0</v>
      </c>
      <c r="E243" s="120">
        <f t="shared" si="28"/>
        <v>0</v>
      </c>
      <c r="F243" s="117"/>
      <c r="G243" s="74">
        <v>0</v>
      </c>
      <c r="H243" s="74">
        <v>0</v>
      </c>
      <c r="I243" s="74">
        <v>0</v>
      </c>
      <c r="J243" s="74">
        <v>0</v>
      </c>
      <c r="K243" s="74">
        <v>0</v>
      </c>
      <c r="L243" s="74">
        <v>0</v>
      </c>
      <c r="M243" s="74">
        <v>0</v>
      </c>
      <c r="N243" s="74">
        <v>0</v>
      </c>
      <c r="O243" s="74">
        <v>0</v>
      </c>
      <c r="P243" s="74">
        <v>0</v>
      </c>
      <c r="Q243" s="74">
        <v>0</v>
      </c>
      <c r="R243" s="74">
        <v>0</v>
      </c>
      <c r="S243" s="74">
        <v>0</v>
      </c>
      <c r="T243" s="74">
        <v>0</v>
      </c>
      <c r="U243" s="74">
        <v>0</v>
      </c>
      <c r="V243" s="74">
        <v>0</v>
      </c>
      <c r="W243" s="74">
        <v>0</v>
      </c>
      <c r="X243" s="74">
        <v>0</v>
      </c>
      <c r="Y243" s="74">
        <v>0</v>
      </c>
      <c r="Z243" s="74">
        <v>0</v>
      </c>
      <c r="AA243" s="192">
        <f t="shared" si="29"/>
        <v>0</v>
      </c>
    </row>
    <row r="244" spans="2:27" ht="0.2" customHeight="1" x14ac:dyDescent="0.2">
      <c r="B244" s="106" t="s">
        <v>476</v>
      </c>
      <c r="C244" s="72" t="s">
        <v>774</v>
      </c>
      <c r="D244" s="120">
        <v>0</v>
      </c>
      <c r="E244" s="120">
        <f t="shared" si="28"/>
        <v>0</v>
      </c>
      <c r="F244" s="117"/>
      <c r="G244" s="74">
        <v>0</v>
      </c>
      <c r="H244" s="74">
        <v>0</v>
      </c>
      <c r="I244" s="74">
        <v>0</v>
      </c>
      <c r="J244" s="74">
        <v>0</v>
      </c>
      <c r="K244" s="74">
        <v>0</v>
      </c>
      <c r="L244" s="74">
        <v>0</v>
      </c>
      <c r="M244" s="74">
        <v>0</v>
      </c>
      <c r="N244" s="74">
        <v>0</v>
      </c>
      <c r="O244" s="74">
        <v>0</v>
      </c>
      <c r="P244" s="74">
        <v>0</v>
      </c>
      <c r="Q244" s="74">
        <v>0</v>
      </c>
      <c r="R244" s="74">
        <v>0</v>
      </c>
      <c r="S244" s="74">
        <v>0</v>
      </c>
      <c r="T244" s="74">
        <v>0</v>
      </c>
      <c r="U244" s="74">
        <v>0</v>
      </c>
      <c r="V244" s="74">
        <v>0</v>
      </c>
      <c r="W244" s="74">
        <v>0</v>
      </c>
      <c r="X244" s="74">
        <v>0</v>
      </c>
      <c r="Y244" s="74">
        <v>0</v>
      </c>
      <c r="Z244" s="74">
        <v>0</v>
      </c>
      <c r="AA244" s="192">
        <f t="shared" si="29"/>
        <v>0</v>
      </c>
    </row>
    <row r="245" spans="2:27" ht="0.2" customHeight="1" x14ac:dyDescent="0.2">
      <c r="B245" s="106" t="s">
        <v>478</v>
      </c>
      <c r="C245" s="72" t="s">
        <v>775</v>
      </c>
      <c r="D245" s="120">
        <v>0</v>
      </c>
      <c r="E245" s="120">
        <f t="shared" si="28"/>
        <v>0</v>
      </c>
      <c r="F245" s="117"/>
      <c r="G245" s="74">
        <v>0</v>
      </c>
      <c r="H245" s="74">
        <v>0</v>
      </c>
      <c r="I245" s="74">
        <v>0</v>
      </c>
      <c r="J245" s="74">
        <v>0</v>
      </c>
      <c r="K245" s="74">
        <v>0</v>
      </c>
      <c r="L245" s="74">
        <v>0</v>
      </c>
      <c r="M245" s="74">
        <v>0</v>
      </c>
      <c r="N245" s="74">
        <v>0</v>
      </c>
      <c r="O245" s="74">
        <v>0</v>
      </c>
      <c r="P245" s="74">
        <v>0</v>
      </c>
      <c r="Q245" s="74">
        <v>0</v>
      </c>
      <c r="R245" s="74">
        <v>0</v>
      </c>
      <c r="S245" s="74">
        <v>0</v>
      </c>
      <c r="T245" s="74">
        <v>0</v>
      </c>
      <c r="U245" s="74">
        <v>0</v>
      </c>
      <c r="V245" s="74">
        <v>0</v>
      </c>
      <c r="W245" s="74">
        <v>0</v>
      </c>
      <c r="X245" s="74">
        <v>0</v>
      </c>
      <c r="Y245" s="74">
        <v>0</v>
      </c>
      <c r="Z245" s="74">
        <v>0</v>
      </c>
      <c r="AA245" s="192">
        <f t="shared" si="29"/>
        <v>0</v>
      </c>
    </row>
    <row r="246" spans="2:27" ht="0.2" customHeight="1" x14ac:dyDescent="0.2">
      <c r="B246" s="106" t="s">
        <v>480</v>
      </c>
      <c r="C246" s="72" t="s">
        <v>776</v>
      </c>
      <c r="D246" s="120">
        <v>0</v>
      </c>
      <c r="E246" s="120">
        <f t="shared" si="28"/>
        <v>0</v>
      </c>
      <c r="F246" s="117"/>
      <c r="G246" s="74">
        <v>0</v>
      </c>
      <c r="H246" s="74">
        <v>0</v>
      </c>
      <c r="I246" s="74">
        <v>0</v>
      </c>
      <c r="J246" s="74">
        <v>0</v>
      </c>
      <c r="K246" s="74">
        <v>0</v>
      </c>
      <c r="L246" s="74">
        <v>0</v>
      </c>
      <c r="M246" s="74">
        <v>0</v>
      </c>
      <c r="N246" s="74">
        <v>0</v>
      </c>
      <c r="O246" s="74">
        <v>0</v>
      </c>
      <c r="P246" s="74">
        <v>0</v>
      </c>
      <c r="Q246" s="74">
        <v>0</v>
      </c>
      <c r="R246" s="74">
        <v>0</v>
      </c>
      <c r="S246" s="74">
        <v>0</v>
      </c>
      <c r="T246" s="74">
        <v>0</v>
      </c>
      <c r="U246" s="74">
        <v>0</v>
      </c>
      <c r="V246" s="74">
        <v>0</v>
      </c>
      <c r="W246" s="74">
        <v>0</v>
      </c>
      <c r="X246" s="74">
        <v>0</v>
      </c>
      <c r="Y246" s="74">
        <v>0</v>
      </c>
      <c r="Z246" s="74">
        <v>0</v>
      </c>
      <c r="AA246" s="192">
        <f t="shared" si="29"/>
        <v>0</v>
      </c>
    </row>
    <row r="247" spans="2:27" ht="0.2" customHeight="1" x14ac:dyDescent="0.2">
      <c r="B247" s="106" t="s">
        <v>482</v>
      </c>
      <c r="C247" s="72" t="s">
        <v>777</v>
      </c>
      <c r="D247" s="120">
        <v>0</v>
      </c>
      <c r="E247" s="120">
        <f t="shared" si="28"/>
        <v>0</v>
      </c>
      <c r="F247" s="117"/>
      <c r="G247" s="74">
        <v>0</v>
      </c>
      <c r="H247" s="74">
        <v>0</v>
      </c>
      <c r="I247" s="74">
        <v>0</v>
      </c>
      <c r="J247" s="74">
        <v>0</v>
      </c>
      <c r="K247" s="74">
        <v>0</v>
      </c>
      <c r="L247" s="74">
        <v>0</v>
      </c>
      <c r="M247" s="74">
        <v>0</v>
      </c>
      <c r="N247" s="74">
        <v>0</v>
      </c>
      <c r="O247" s="74">
        <v>0</v>
      </c>
      <c r="P247" s="74">
        <v>0</v>
      </c>
      <c r="Q247" s="74">
        <v>0</v>
      </c>
      <c r="R247" s="74">
        <v>0</v>
      </c>
      <c r="S247" s="74">
        <v>0</v>
      </c>
      <c r="T247" s="74">
        <v>0</v>
      </c>
      <c r="U247" s="74">
        <v>0</v>
      </c>
      <c r="V247" s="74">
        <v>0</v>
      </c>
      <c r="W247" s="74">
        <v>0</v>
      </c>
      <c r="X247" s="74">
        <v>0</v>
      </c>
      <c r="Y247" s="74">
        <v>0</v>
      </c>
      <c r="Z247" s="74">
        <v>0</v>
      </c>
      <c r="AA247" s="192">
        <f t="shared" si="29"/>
        <v>0</v>
      </c>
    </row>
    <row r="248" spans="2:27" ht="0.2" customHeight="1" x14ac:dyDescent="0.2">
      <c r="B248" s="106" t="s">
        <v>484</v>
      </c>
      <c r="C248" s="72" t="s">
        <v>778</v>
      </c>
      <c r="D248" s="120">
        <v>0</v>
      </c>
      <c r="E248" s="120">
        <f t="shared" si="28"/>
        <v>0</v>
      </c>
      <c r="F248" s="117"/>
      <c r="G248" s="74">
        <v>0</v>
      </c>
      <c r="H248" s="74">
        <v>0</v>
      </c>
      <c r="I248" s="74">
        <v>0</v>
      </c>
      <c r="J248" s="74">
        <v>0</v>
      </c>
      <c r="K248" s="74">
        <v>0</v>
      </c>
      <c r="L248" s="74">
        <v>0</v>
      </c>
      <c r="M248" s="74">
        <v>0</v>
      </c>
      <c r="N248" s="74">
        <v>0</v>
      </c>
      <c r="O248" s="74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4">
        <v>0</v>
      </c>
      <c r="V248" s="74">
        <v>0</v>
      </c>
      <c r="W248" s="74">
        <v>0</v>
      </c>
      <c r="X248" s="74">
        <v>0</v>
      </c>
      <c r="Y248" s="74">
        <v>0</v>
      </c>
      <c r="Z248" s="74">
        <v>0</v>
      </c>
      <c r="AA248" s="192">
        <f t="shared" si="29"/>
        <v>0</v>
      </c>
    </row>
    <row r="249" spans="2:27" ht="0.2" customHeight="1" x14ac:dyDescent="0.2">
      <c r="B249" s="106" t="s">
        <v>486</v>
      </c>
      <c r="C249" s="72" t="s">
        <v>779</v>
      </c>
      <c r="D249" s="120">
        <v>0</v>
      </c>
      <c r="E249" s="120">
        <f t="shared" si="28"/>
        <v>0</v>
      </c>
      <c r="F249" s="117"/>
      <c r="G249" s="74">
        <v>0</v>
      </c>
      <c r="H249" s="74">
        <v>0</v>
      </c>
      <c r="I249" s="74">
        <v>0</v>
      </c>
      <c r="J249" s="74">
        <v>0</v>
      </c>
      <c r="K249" s="74">
        <v>0</v>
      </c>
      <c r="L249" s="74">
        <v>0</v>
      </c>
      <c r="M249" s="74">
        <v>0</v>
      </c>
      <c r="N249" s="74">
        <v>0</v>
      </c>
      <c r="O249" s="74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4">
        <v>0</v>
      </c>
      <c r="V249" s="74">
        <v>0</v>
      </c>
      <c r="W249" s="74">
        <v>0</v>
      </c>
      <c r="X249" s="74">
        <v>0</v>
      </c>
      <c r="Y249" s="74">
        <v>0</v>
      </c>
      <c r="Z249" s="74">
        <v>0</v>
      </c>
      <c r="AA249" s="192">
        <f t="shared" si="29"/>
        <v>0</v>
      </c>
    </row>
    <row r="250" spans="2:27" ht="15.95" customHeight="1" x14ac:dyDescent="0.2">
      <c r="B250" s="111" t="s">
        <v>488</v>
      </c>
      <c r="C250" s="87" t="s">
        <v>780</v>
      </c>
      <c r="D250" s="122">
        <v>0</v>
      </c>
      <c r="E250" s="122">
        <f>SUM(E251:E261)</f>
        <v>0</v>
      </c>
      <c r="F250" s="117"/>
      <c r="G250" s="89">
        <f>SUM(G251:G261)</f>
        <v>0</v>
      </c>
      <c r="H250" s="89">
        <f t="shared" ref="H250:Z250" si="35">SUM(H251:H261)</f>
        <v>0</v>
      </c>
      <c r="I250" s="89">
        <f t="shared" si="35"/>
        <v>0</v>
      </c>
      <c r="J250" s="89">
        <f t="shared" si="35"/>
        <v>0</v>
      </c>
      <c r="K250" s="89">
        <f t="shared" si="35"/>
        <v>0</v>
      </c>
      <c r="L250" s="89">
        <f t="shared" si="35"/>
        <v>0</v>
      </c>
      <c r="M250" s="89">
        <f t="shared" si="35"/>
        <v>0</v>
      </c>
      <c r="N250" s="89">
        <f t="shared" si="35"/>
        <v>0</v>
      </c>
      <c r="O250" s="89">
        <f t="shared" si="35"/>
        <v>0</v>
      </c>
      <c r="P250" s="89">
        <f t="shared" si="35"/>
        <v>0</v>
      </c>
      <c r="Q250" s="89">
        <f t="shared" si="35"/>
        <v>0</v>
      </c>
      <c r="R250" s="89">
        <f t="shared" si="35"/>
        <v>0</v>
      </c>
      <c r="S250" s="89">
        <f t="shared" si="35"/>
        <v>0</v>
      </c>
      <c r="T250" s="89">
        <f t="shared" si="35"/>
        <v>0</v>
      </c>
      <c r="U250" s="89">
        <f t="shared" si="35"/>
        <v>0</v>
      </c>
      <c r="V250" s="89">
        <f t="shared" si="35"/>
        <v>0</v>
      </c>
      <c r="W250" s="89">
        <f t="shared" si="35"/>
        <v>0</v>
      </c>
      <c r="X250" s="89">
        <f t="shared" si="35"/>
        <v>0</v>
      </c>
      <c r="Y250" s="89">
        <f t="shared" si="35"/>
        <v>0</v>
      </c>
      <c r="Z250" s="89">
        <f t="shared" si="35"/>
        <v>0</v>
      </c>
      <c r="AA250" s="192">
        <f t="shared" si="29"/>
        <v>0</v>
      </c>
    </row>
    <row r="251" spans="2:27" ht="0.2" customHeight="1" x14ac:dyDescent="0.2">
      <c r="B251" s="106" t="s">
        <v>490</v>
      </c>
      <c r="C251" s="72" t="s">
        <v>781</v>
      </c>
      <c r="D251" s="120">
        <v>0</v>
      </c>
      <c r="E251" s="120">
        <f t="shared" si="28"/>
        <v>0</v>
      </c>
      <c r="F251" s="117"/>
      <c r="G251" s="74">
        <v>0</v>
      </c>
      <c r="H251" s="74">
        <v>0</v>
      </c>
      <c r="I251" s="74">
        <v>0</v>
      </c>
      <c r="J251" s="74">
        <v>0</v>
      </c>
      <c r="K251" s="74">
        <v>0</v>
      </c>
      <c r="L251" s="74">
        <v>0</v>
      </c>
      <c r="M251" s="74">
        <v>0</v>
      </c>
      <c r="N251" s="74">
        <v>0</v>
      </c>
      <c r="O251" s="74">
        <v>0</v>
      </c>
      <c r="P251" s="74">
        <v>0</v>
      </c>
      <c r="Q251" s="74">
        <v>0</v>
      </c>
      <c r="R251" s="74">
        <v>0</v>
      </c>
      <c r="S251" s="74">
        <v>0</v>
      </c>
      <c r="T251" s="74">
        <v>0</v>
      </c>
      <c r="U251" s="74">
        <v>0</v>
      </c>
      <c r="V251" s="74">
        <v>0</v>
      </c>
      <c r="W251" s="74">
        <v>0</v>
      </c>
      <c r="X251" s="74">
        <v>0</v>
      </c>
      <c r="Y251" s="74">
        <v>0</v>
      </c>
      <c r="Z251" s="74">
        <v>0</v>
      </c>
      <c r="AA251" s="192">
        <f t="shared" si="29"/>
        <v>0</v>
      </c>
    </row>
    <row r="252" spans="2:27" ht="0.2" customHeight="1" x14ac:dyDescent="0.2">
      <c r="B252" s="106" t="s">
        <v>492</v>
      </c>
      <c r="C252" s="72" t="s">
        <v>782</v>
      </c>
      <c r="D252" s="120">
        <v>0</v>
      </c>
      <c r="E252" s="120">
        <f t="shared" si="28"/>
        <v>0</v>
      </c>
      <c r="F252" s="117"/>
      <c r="G252" s="74">
        <v>0</v>
      </c>
      <c r="H252" s="74">
        <v>0</v>
      </c>
      <c r="I252" s="74">
        <v>0</v>
      </c>
      <c r="J252" s="74">
        <v>0</v>
      </c>
      <c r="K252" s="74">
        <v>0</v>
      </c>
      <c r="L252" s="74">
        <v>0</v>
      </c>
      <c r="M252" s="74">
        <v>0</v>
      </c>
      <c r="N252" s="74">
        <v>0</v>
      </c>
      <c r="O252" s="74">
        <v>0</v>
      </c>
      <c r="P252" s="74">
        <v>0</v>
      </c>
      <c r="Q252" s="74">
        <v>0</v>
      </c>
      <c r="R252" s="74">
        <v>0</v>
      </c>
      <c r="S252" s="74">
        <v>0</v>
      </c>
      <c r="T252" s="74">
        <v>0</v>
      </c>
      <c r="U252" s="74">
        <v>0</v>
      </c>
      <c r="V252" s="74">
        <v>0</v>
      </c>
      <c r="W252" s="74">
        <v>0</v>
      </c>
      <c r="X252" s="74">
        <v>0</v>
      </c>
      <c r="Y252" s="74">
        <v>0</v>
      </c>
      <c r="Z252" s="74">
        <v>0</v>
      </c>
      <c r="AA252" s="192">
        <f t="shared" si="29"/>
        <v>0</v>
      </c>
    </row>
    <row r="253" spans="2:27" ht="0.2" customHeight="1" x14ac:dyDescent="0.2">
      <c r="B253" s="106" t="s">
        <v>494</v>
      </c>
      <c r="C253" s="72" t="s">
        <v>783</v>
      </c>
      <c r="D253" s="120">
        <v>0</v>
      </c>
      <c r="E253" s="120">
        <f t="shared" si="28"/>
        <v>0</v>
      </c>
      <c r="F253" s="117"/>
      <c r="G253" s="74">
        <v>0</v>
      </c>
      <c r="H253" s="74">
        <v>0</v>
      </c>
      <c r="I253" s="74">
        <v>0</v>
      </c>
      <c r="J253" s="74">
        <v>0</v>
      </c>
      <c r="K253" s="74">
        <v>0</v>
      </c>
      <c r="L253" s="74">
        <v>0</v>
      </c>
      <c r="M253" s="74">
        <v>0</v>
      </c>
      <c r="N253" s="74">
        <v>0</v>
      </c>
      <c r="O253" s="74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4">
        <v>0</v>
      </c>
      <c r="V253" s="74">
        <v>0</v>
      </c>
      <c r="W253" s="74">
        <v>0</v>
      </c>
      <c r="X253" s="74">
        <v>0</v>
      </c>
      <c r="Y253" s="74">
        <v>0</v>
      </c>
      <c r="Z253" s="74">
        <v>0</v>
      </c>
      <c r="AA253" s="192">
        <f t="shared" si="29"/>
        <v>0</v>
      </c>
    </row>
    <row r="254" spans="2:27" ht="0.2" customHeight="1" x14ac:dyDescent="0.2">
      <c r="B254" s="106" t="s">
        <v>496</v>
      </c>
      <c r="C254" s="72" t="s">
        <v>784</v>
      </c>
      <c r="D254" s="120">
        <v>0</v>
      </c>
      <c r="E254" s="120">
        <f t="shared" si="28"/>
        <v>0</v>
      </c>
      <c r="F254" s="117"/>
      <c r="G254" s="74">
        <v>0</v>
      </c>
      <c r="H254" s="74">
        <v>0</v>
      </c>
      <c r="I254" s="74">
        <v>0</v>
      </c>
      <c r="J254" s="74">
        <v>0</v>
      </c>
      <c r="K254" s="74">
        <v>0</v>
      </c>
      <c r="L254" s="74">
        <v>0</v>
      </c>
      <c r="M254" s="74">
        <v>0</v>
      </c>
      <c r="N254" s="74">
        <v>0</v>
      </c>
      <c r="O254" s="74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192">
        <f t="shared" si="29"/>
        <v>0</v>
      </c>
    </row>
    <row r="255" spans="2:27" ht="0.2" customHeight="1" x14ac:dyDescent="0.2">
      <c r="B255" s="106" t="s">
        <v>498</v>
      </c>
      <c r="C255" s="72" t="s">
        <v>785</v>
      </c>
      <c r="D255" s="120">
        <v>0</v>
      </c>
      <c r="E255" s="120">
        <f t="shared" si="28"/>
        <v>0</v>
      </c>
      <c r="F255" s="117"/>
      <c r="G255" s="74">
        <v>0</v>
      </c>
      <c r="H255" s="74">
        <v>0</v>
      </c>
      <c r="I255" s="74">
        <v>0</v>
      </c>
      <c r="J255" s="74">
        <v>0</v>
      </c>
      <c r="K255" s="74">
        <v>0</v>
      </c>
      <c r="L255" s="74">
        <v>0</v>
      </c>
      <c r="M255" s="74">
        <v>0</v>
      </c>
      <c r="N255" s="74">
        <v>0</v>
      </c>
      <c r="O255" s="74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4">
        <v>0</v>
      </c>
      <c r="V255" s="74">
        <v>0</v>
      </c>
      <c r="W255" s="74">
        <v>0</v>
      </c>
      <c r="X255" s="74">
        <v>0</v>
      </c>
      <c r="Y255" s="74">
        <v>0</v>
      </c>
      <c r="Z255" s="74">
        <v>0</v>
      </c>
      <c r="AA255" s="192">
        <f t="shared" si="29"/>
        <v>0</v>
      </c>
    </row>
    <row r="256" spans="2:27" ht="0.2" customHeight="1" x14ac:dyDescent="0.2">
      <c r="B256" s="106" t="s">
        <v>500</v>
      </c>
      <c r="C256" s="72" t="s">
        <v>786</v>
      </c>
      <c r="D256" s="120">
        <v>0</v>
      </c>
      <c r="E256" s="120">
        <f t="shared" si="28"/>
        <v>0</v>
      </c>
      <c r="F256" s="117"/>
      <c r="G256" s="74">
        <v>0</v>
      </c>
      <c r="H256" s="74">
        <v>0</v>
      </c>
      <c r="I256" s="74">
        <v>0</v>
      </c>
      <c r="J256" s="74">
        <v>0</v>
      </c>
      <c r="K256" s="74">
        <v>0</v>
      </c>
      <c r="L256" s="74">
        <v>0</v>
      </c>
      <c r="M256" s="74">
        <v>0</v>
      </c>
      <c r="N256" s="74">
        <v>0</v>
      </c>
      <c r="O256" s="74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4">
        <v>0</v>
      </c>
      <c r="V256" s="74">
        <v>0</v>
      </c>
      <c r="W256" s="74">
        <v>0</v>
      </c>
      <c r="X256" s="74">
        <v>0</v>
      </c>
      <c r="Y256" s="74">
        <v>0</v>
      </c>
      <c r="Z256" s="74">
        <v>0</v>
      </c>
      <c r="AA256" s="192">
        <f t="shared" si="29"/>
        <v>0</v>
      </c>
    </row>
    <row r="257" spans="2:27" ht="0.2" customHeight="1" x14ac:dyDescent="0.2">
      <c r="B257" s="106" t="s">
        <v>502</v>
      </c>
      <c r="C257" s="72" t="s">
        <v>787</v>
      </c>
      <c r="D257" s="120">
        <v>0</v>
      </c>
      <c r="E257" s="120">
        <f t="shared" si="28"/>
        <v>0</v>
      </c>
      <c r="F257" s="117"/>
      <c r="G257" s="74">
        <v>0</v>
      </c>
      <c r="H257" s="74">
        <v>0</v>
      </c>
      <c r="I257" s="74">
        <v>0</v>
      </c>
      <c r="J257" s="74">
        <v>0</v>
      </c>
      <c r="K257" s="74">
        <v>0</v>
      </c>
      <c r="L257" s="74">
        <v>0</v>
      </c>
      <c r="M257" s="74">
        <v>0</v>
      </c>
      <c r="N257" s="74">
        <v>0</v>
      </c>
      <c r="O257" s="74">
        <v>0</v>
      </c>
      <c r="P257" s="74">
        <v>0</v>
      </c>
      <c r="Q257" s="74">
        <v>0</v>
      </c>
      <c r="R257" s="74">
        <v>0</v>
      </c>
      <c r="S257" s="74">
        <v>0</v>
      </c>
      <c r="T257" s="74">
        <v>0</v>
      </c>
      <c r="U257" s="74">
        <v>0</v>
      </c>
      <c r="V257" s="74">
        <v>0</v>
      </c>
      <c r="W257" s="74">
        <v>0</v>
      </c>
      <c r="X257" s="74">
        <v>0</v>
      </c>
      <c r="Y257" s="74">
        <v>0</v>
      </c>
      <c r="Z257" s="74">
        <v>0</v>
      </c>
      <c r="AA257" s="192">
        <f t="shared" si="29"/>
        <v>0</v>
      </c>
    </row>
    <row r="258" spans="2:27" ht="0.2" customHeight="1" x14ac:dyDescent="0.2">
      <c r="B258" s="106" t="s">
        <v>504</v>
      </c>
      <c r="C258" s="72" t="s">
        <v>788</v>
      </c>
      <c r="D258" s="120">
        <v>0</v>
      </c>
      <c r="E258" s="120">
        <f t="shared" si="28"/>
        <v>0</v>
      </c>
      <c r="F258" s="117"/>
      <c r="G258" s="74">
        <v>0</v>
      </c>
      <c r="H258" s="74">
        <v>0</v>
      </c>
      <c r="I258" s="74">
        <v>0</v>
      </c>
      <c r="J258" s="74">
        <v>0</v>
      </c>
      <c r="K258" s="74">
        <v>0</v>
      </c>
      <c r="L258" s="74">
        <v>0</v>
      </c>
      <c r="M258" s="74">
        <v>0</v>
      </c>
      <c r="N258" s="74">
        <v>0</v>
      </c>
      <c r="O258" s="74">
        <v>0</v>
      </c>
      <c r="P258" s="74">
        <v>0</v>
      </c>
      <c r="Q258" s="74">
        <v>0</v>
      </c>
      <c r="R258" s="74">
        <v>0</v>
      </c>
      <c r="S258" s="74">
        <v>0</v>
      </c>
      <c r="T258" s="74">
        <v>0</v>
      </c>
      <c r="U258" s="74">
        <v>0</v>
      </c>
      <c r="V258" s="74">
        <v>0</v>
      </c>
      <c r="W258" s="74">
        <v>0</v>
      </c>
      <c r="X258" s="74">
        <v>0</v>
      </c>
      <c r="Y258" s="74">
        <v>0</v>
      </c>
      <c r="Z258" s="74">
        <v>0</v>
      </c>
      <c r="AA258" s="192">
        <f t="shared" si="29"/>
        <v>0</v>
      </c>
    </row>
    <row r="259" spans="2:27" ht="0.2" customHeight="1" x14ac:dyDescent="0.2">
      <c r="B259" s="106" t="s">
        <v>506</v>
      </c>
      <c r="C259" s="72" t="s">
        <v>789</v>
      </c>
      <c r="D259" s="120">
        <v>0</v>
      </c>
      <c r="E259" s="120">
        <f t="shared" si="28"/>
        <v>0</v>
      </c>
      <c r="F259" s="117"/>
      <c r="G259" s="74">
        <v>0</v>
      </c>
      <c r="H259" s="74">
        <v>0</v>
      </c>
      <c r="I259" s="74">
        <v>0</v>
      </c>
      <c r="J259" s="74">
        <v>0</v>
      </c>
      <c r="K259" s="74">
        <v>0</v>
      </c>
      <c r="L259" s="74">
        <v>0</v>
      </c>
      <c r="M259" s="74">
        <v>0</v>
      </c>
      <c r="N259" s="74">
        <v>0</v>
      </c>
      <c r="O259" s="74">
        <v>0</v>
      </c>
      <c r="P259" s="74">
        <v>0</v>
      </c>
      <c r="Q259" s="74">
        <v>0</v>
      </c>
      <c r="R259" s="74">
        <v>0</v>
      </c>
      <c r="S259" s="74">
        <v>0</v>
      </c>
      <c r="T259" s="74">
        <v>0</v>
      </c>
      <c r="U259" s="74">
        <v>0</v>
      </c>
      <c r="V259" s="74">
        <v>0</v>
      </c>
      <c r="W259" s="74">
        <v>0</v>
      </c>
      <c r="X259" s="74">
        <v>0</v>
      </c>
      <c r="Y259" s="74">
        <v>0</v>
      </c>
      <c r="Z259" s="74">
        <v>0</v>
      </c>
      <c r="AA259" s="192">
        <f t="shared" si="29"/>
        <v>0</v>
      </c>
    </row>
    <row r="260" spans="2:27" ht="0.2" customHeight="1" x14ac:dyDescent="0.2">
      <c r="B260" s="106" t="s">
        <v>508</v>
      </c>
      <c r="C260" s="72" t="s">
        <v>790</v>
      </c>
      <c r="D260" s="120">
        <v>0</v>
      </c>
      <c r="E260" s="120">
        <f t="shared" si="28"/>
        <v>0</v>
      </c>
      <c r="F260" s="117"/>
      <c r="G260" s="74">
        <v>0</v>
      </c>
      <c r="H260" s="74">
        <v>0</v>
      </c>
      <c r="I260" s="74">
        <v>0</v>
      </c>
      <c r="J260" s="74">
        <v>0</v>
      </c>
      <c r="K260" s="74">
        <v>0</v>
      </c>
      <c r="L260" s="74">
        <v>0</v>
      </c>
      <c r="M260" s="74">
        <v>0</v>
      </c>
      <c r="N260" s="74">
        <v>0</v>
      </c>
      <c r="O260" s="74">
        <v>0</v>
      </c>
      <c r="P260" s="74">
        <v>0</v>
      </c>
      <c r="Q260" s="74">
        <v>0</v>
      </c>
      <c r="R260" s="74">
        <v>0</v>
      </c>
      <c r="S260" s="74">
        <v>0</v>
      </c>
      <c r="T260" s="74">
        <v>0</v>
      </c>
      <c r="U260" s="74">
        <v>0</v>
      </c>
      <c r="V260" s="74">
        <v>0</v>
      </c>
      <c r="W260" s="74">
        <v>0</v>
      </c>
      <c r="X260" s="74">
        <v>0</v>
      </c>
      <c r="Y260" s="74">
        <v>0</v>
      </c>
      <c r="Z260" s="74">
        <v>0</v>
      </c>
      <c r="AA260" s="192">
        <f t="shared" si="29"/>
        <v>0</v>
      </c>
    </row>
    <row r="261" spans="2:27" ht="0.2" customHeight="1" x14ac:dyDescent="0.2">
      <c r="B261" s="106" t="s">
        <v>510</v>
      </c>
      <c r="C261" s="72" t="s">
        <v>791</v>
      </c>
      <c r="D261" s="120">
        <v>0</v>
      </c>
      <c r="E261" s="120">
        <f t="shared" si="28"/>
        <v>0</v>
      </c>
      <c r="F261" s="117"/>
      <c r="G261" s="74">
        <v>0</v>
      </c>
      <c r="H261" s="74">
        <v>0</v>
      </c>
      <c r="I261" s="74">
        <v>0</v>
      </c>
      <c r="J261" s="74">
        <v>0</v>
      </c>
      <c r="K261" s="74">
        <v>0</v>
      </c>
      <c r="L261" s="74">
        <v>0</v>
      </c>
      <c r="M261" s="74">
        <v>0</v>
      </c>
      <c r="N261" s="74">
        <v>0</v>
      </c>
      <c r="O261" s="74">
        <v>0</v>
      </c>
      <c r="P261" s="74">
        <v>0</v>
      </c>
      <c r="Q261" s="74">
        <v>0</v>
      </c>
      <c r="R261" s="74">
        <v>0</v>
      </c>
      <c r="S261" s="74">
        <v>0</v>
      </c>
      <c r="T261" s="74">
        <v>0</v>
      </c>
      <c r="U261" s="74">
        <v>0</v>
      </c>
      <c r="V261" s="74">
        <v>0</v>
      </c>
      <c r="W261" s="74">
        <v>0</v>
      </c>
      <c r="X261" s="74">
        <v>0</v>
      </c>
      <c r="Y261" s="74">
        <v>0</v>
      </c>
      <c r="Z261" s="74">
        <v>0</v>
      </c>
      <c r="AA261" s="192">
        <f t="shared" si="29"/>
        <v>0</v>
      </c>
    </row>
    <row r="262" spans="2:27" ht="15.95" customHeight="1" x14ac:dyDescent="0.2">
      <c r="B262" s="107" t="s">
        <v>512</v>
      </c>
      <c r="C262" s="75" t="s">
        <v>792</v>
      </c>
      <c r="D262" s="121">
        <v>0</v>
      </c>
      <c r="E262" s="121">
        <f>E237+E238+E239+E240+E250</f>
        <v>0</v>
      </c>
      <c r="F262" s="117"/>
      <c r="G262" s="77">
        <f>G237+G238+G239+G240+G250</f>
        <v>0</v>
      </c>
      <c r="H262" s="77">
        <f t="shared" ref="H262:Z262" si="36">H237+H238+H239+H240+H250</f>
        <v>0</v>
      </c>
      <c r="I262" s="77">
        <f t="shared" si="36"/>
        <v>0</v>
      </c>
      <c r="J262" s="77">
        <f t="shared" si="36"/>
        <v>0</v>
      </c>
      <c r="K262" s="77">
        <f t="shared" si="36"/>
        <v>0</v>
      </c>
      <c r="L262" s="77">
        <f t="shared" si="36"/>
        <v>0</v>
      </c>
      <c r="M262" s="77">
        <f t="shared" si="36"/>
        <v>0</v>
      </c>
      <c r="N262" s="77">
        <f t="shared" si="36"/>
        <v>0</v>
      </c>
      <c r="O262" s="77">
        <f t="shared" si="36"/>
        <v>0</v>
      </c>
      <c r="P262" s="77">
        <f t="shared" si="36"/>
        <v>0</v>
      </c>
      <c r="Q262" s="77">
        <f t="shared" si="36"/>
        <v>0</v>
      </c>
      <c r="R262" s="77">
        <f t="shared" si="36"/>
        <v>0</v>
      </c>
      <c r="S262" s="77">
        <f t="shared" si="36"/>
        <v>0</v>
      </c>
      <c r="T262" s="77">
        <f t="shared" si="36"/>
        <v>0</v>
      </c>
      <c r="U262" s="77">
        <f t="shared" si="36"/>
        <v>0</v>
      </c>
      <c r="V262" s="77">
        <f t="shared" si="36"/>
        <v>0</v>
      </c>
      <c r="W262" s="77">
        <f t="shared" si="36"/>
        <v>0</v>
      </c>
      <c r="X262" s="77">
        <f t="shared" si="36"/>
        <v>0</v>
      </c>
      <c r="Y262" s="77">
        <f t="shared" si="36"/>
        <v>0</v>
      </c>
      <c r="Z262" s="77">
        <f t="shared" si="36"/>
        <v>0</v>
      </c>
      <c r="AA262" s="192">
        <f t="shared" si="29"/>
        <v>0</v>
      </c>
    </row>
    <row r="263" spans="2:27" ht="15.95" customHeight="1" x14ac:dyDescent="0.2">
      <c r="B263" s="106" t="s">
        <v>514</v>
      </c>
      <c r="C263" s="72" t="s">
        <v>793</v>
      </c>
      <c r="D263" s="120">
        <v>0</v>
      </c>
      <c r="E263" s="120">
        <f t="shared" si="28"/>
        <v>0</v>
      </c>
      <c r="F263" s="117"/>
      <c r="G263" s="74">
        <v>0</v>
      </c>
      <c r="H263" s="74">
        <v>0</v>
      </c>
      <c r="I263" s="74">
        <v>0</v>
      </c>
      <c r="J263" s="74">
        <v>0</v>
      </c>
      <c r="K263" s="74">
        <v>0</v>
      </c>
      <c r="L263" s="74">
        <v>0</v>
      </c>
      <c r="M263" s="74">
        <v>0</v>
      </c>
      <c r="N263" s="74">
        <v>0</v>
      </c>
      <c r="O263" s="74">
        <v>0</v>
      </c>
      <c r="P263" s="74">
        <v>0</v>
      </c>
      <c r="Q263" s="74">
        <v>0</v>
      </c>
      <c r="R263" s="74">
        <v>0</v>
      </c>
      <c r="S263" s="74">
        <v>0</v>
      </c>
      <c r="T263" s="74">
        <v>0</v>
      </c>
      <c r="U263" s="74">
        <v>0</v>
      </c>
      <c r="V263" s="74">
        <v>0</v>
      </c>
      <c r="W263" s="74">
        <v>0</v>
      </c>
      <c r="X263" s="74">
        <v>0</v>
      </c>
      <c r="Y263" s="74">
        <v>0</v>
      </c>
      <c r="Z263" s="74">
        <v>0</v>
      </c>
      <c r="AA263" s="192">
        <f t="shared" si="29"/>
        <v>0</v>
      </c>
    </row>
    <row r="264" spans="2:27" ht="15.95" customHeight="1" x14ac:dyDescent="0.2">
      <c r="B264" s="106" t="s">
        <v>516</v>
      </c>
      <c r="C264" s="72" t="s">
        <v>794</v>
      </c>
      <c r="D264" s="120">
        <v>0</v>
      </c>
      <c r="E264" s="120">
        <f t="shared" ref="E264:E287" si="37">SUM(G264:Z264)</f>
        <v>0</v>
      </c>
      <c r="F264" s="117"/>
      <c r="G264" s="74">
        <v>0</v>
      </c>
      <c r="H264" s="74">
        <v>0</v>
      </c>
      <c r="I264" s="74">
        <v>0</v>
      </c>
      <c r="J264" s="74">
        <v>0</v>
      </c>
      <c r="K264" s="74">
        <v>0</v>
      </c>
      <c r="L264" s="74">
        <v>0</v>
      </c>
      <c r="M264" s="74">
        <v>0</v>
      </c>
      <c r="N264" s="74">
        <v>0</v>
      </c>
      <c r="O264" s="74">
        <v>0</v>
      </c>
      <c r="P264" s="74">
        <v>0</v>
      </c>
      <c r="Q264" s="74">
        <v>0</v>
      </c>
      <c r="R264" s="74">
        <v>0</v>
      </c>
      <c r="S264" s="74">
        <v>0</v>
      </c>
      <c r="T264" s="74">
        <v>0</v>
      </c>
      <c r="U264" s="74">
        <v>0</v>
      </c>
      <c r="V264" s="74">
        <v>0</v>
      </c>
      <c r="W264" s="74">
        <v>0</v>
      </c>
      <c r="X264" s="74">
        <v>0</v>
      </c>
      <c r="Y264" s="74">
        <v>0</v>
      </c>
      <c r="Z264" s="74">
        <v>0</v>
      </c>
      <c r="AA264" s="192">
        <f t="shared" ref="AA264:AA289" si="38">SUM(G264:Z264)</f>
        <v>0</v>
      </c>
    </row>
    <row r="265" spans="2:27" ht="15.95" customHeight="1" x14ac:dyDescent="0.2">
      <c r="B265" s="106" t="s">
        <v>518</v>
      </c>
      <c r="C265" s="72" t="s">
        <v>795</v>
      </c>
      <c r="D265" s="120">
        <v>0</v>
      </c>
      <c r="E265" s="120">
        <f t="shared" si="37"/>
        <v>0</v>
      </c>
      <c r="F265" s="117"/>
      <c r="G265" s="74">
        <v>0</v>
      </c>
      <c r="H265" s="74">
        <v>0</v>
      </c>
      <c r="I265" s="74">
        <v>0</v>
      </c>
      <c r="J265" s="74">
        <v>0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74">
        <v>0</v>
      </c>
      <c r="Q265" s="74">
        <v>0</v>
      </c>
      <c r="R265" s="74">
        <v>0</v>
      </c>
      <c r="S265" s="74">
        <v>0</v>
      </c>
      <c r="T265" s="74">
        <v>0</v>
      </c>
      <c r="U265" s="74">
        <v>0</v>
      </c>
      <c r="V265" s="74">
        <v>0</v>
      </c>
      <c r="W265" s="74">
        <v>0</v>
      </c>
      <c r="X265" s="74">
        <v>0</v>
      </c>
      <c r="Y265" s="74">
        <v>0</v>
      </c>
      <c r="Z265" s="74">
        <v>0</v>
      </c>
      <c r="AA265" s="192">
        <f t="shared" si="38"/>
        <v>0</v>
      </c>
    </row>
    <row r="266" spans="2:27" ht="15.95" customHeight="1" x14ac:dyDescent="0.2">
      <c r="B266" s="111" t="s">
        <v>520</v>
      </c>
      <c r="C266" s="87" t="s">
        <v>796</v>
      </c>
      <c r="D266" s="122">
        <v>0</v>
      </c>
      <c r="E266" s="122">
        <f>SUM(E267:E275)</f>
        <v>0</v>
      </c>
      <c r="F266" s="117"/>
      <c r="G266" s="89">
        <f>SUM(G267:G275)</f>
        <v>0</v>
      </c>
      <c r="H266" s="89">
        <f t="shared" ref="H266:Z266" si="39">SUM(H267:H275)</f>
        <v>0</v>
      </c>
      <c r="I266" s="89">
        <f t="shared" si="39"/>
        <v>0</v>
      </c>
      <c r="J266" s="89">
        <f t="shared" si="39"/>
        <v>0</v>
      </c>
      <c r="K266" s="89">
        <f t="shared" si="39"/>
        <v>0</v>
      </c>
      <c r="L266" s="89">
        <f t="shared" si="39"/>
        <v>0</v>
      </c>
      <c r="M266" s="89">
        <f t="shared" si="39"/>
        <v>0</v>
      </c>
      <c r="N266" s="89">
        <f t="shared" si="39"/>
        <v>0</v>
      </c>
      <c r="O266" s="89">
        <f t="shared" si="39"/>
        <v>0</v>
      </c>
      <c r="P266" s="89">
        <f t="shared" si="39"/>
        <v>0</v>
      </c>
      <c r="Q266" s="89">
        <f t="shared" si="39"/>
        <v>0</v>
      </c>
      <c r="R266" s="89">
        <f t="shared" si="39"/>
        <v>0</v>
      </c>
      <c r="S266" s="89">
        <f t="shared" si="39"/>
        <v>0</v>
      </c>
      <c r="T266" s="89">
        <f t="shared" si="39"/>
        <v>0</v>
      </c>
      <c r="U266" s="89">
        <f t="shared" si="39"/>
        <v>0</v>
      </c>
      <c r="V266" s="89">
        <f t="shared" si="39"/>
        <v>0</v>
      </c>
      <c r="W266" s="89">
        <f t="shared" si="39"/>
        <v>0</v>
      </c>
      <c r="X266" s="89">
        <f t="shared" si="39"/>
        <v>0</v>
      </c>
      <c r="Y266" s="89">
        <f t="shared" si="39"/>
        <v>0</v>
      </c>
      <c r="Z266" s="89">
        <f t="shared" si="39"/>
        <v>0</v>
      </c>
      <c r="AA266" s="192">
        <f t="shared" si="38"/>
        <v>0</v>
      </c>
    </row>
    <row r="267" spans="2:27" ht="0.2" customHeight="1" x14ac:dyDescent="0.2">
      <c r="B267" s="106" t="s">
        <v>522</v>
      </c>
      <c r="C267" s="72" t="s">
        <v>797</v>
      </c>
      <c r="D267" s="120">
        <v>0</v>
      </c>
      <c r="E267" s="120">
        <f t="shared" si="37"/>
        <v>0</v>
      </c>
      <c r="F267" s="117"/>
      <c r="G267" s="74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4">
        <v>0</v>
      </c>
      <c r="Q267" s="74">
        <v>0</v>
      </c>
      <c r="R267" s="74">
        <v>0</v>
      </c>
      <c r="S267" s="74">
        <v>0</v>
      </c>
      <c r="T267" s="74">
        <v>0</v>
      </c>
      <c r="U267" s="74">
        <v>0</v>
      </c>
      <c r="V267" s="74">
        <v>0</v>
      </c>
      <c r="W267" s="74">
        <v>0</v>
      </c>
      <c r="X267" s="74">
        <v>0</v>
      </c>
      <c r="Y267" s="74">
        <v>0</v>
      </c>
      <c r="Z267" s="74">
        <v>0</v>
      </c>
      <c r="AA267" s="192">
        <f t="shared" si="38"/>
        <v>0</v>
      </c>
    </row>
    <row r="268" spans="2:27" ht="0.2" customHeight="1" x14ac:dyDescent="0.2">
      <c r="B268" s="106" t="s">
        <v>524</v>
      </c>
      <c r="C268" s="72" t="s">
        <v>798</v>
      </c>
      <c r="D268" s="120">
        <v>0</v>
      </c>
      <c r="E268" s="120">
        <f t="shared" si="37"/>
        <v>0</v>
      </c>
      <c r="F268" s="117"/>
      <c r="G268" s="74">
        <v>0</v>
      </c>
      <c r="H268" s="74">
        <v>0</v>
      </c>
      <c r="I268" s="74">
        <v>0</v>
      </c>
      <c r="J268" s="74">
        <v>0</v>
      </c>
      <c r="K268" s="74">
        <v>0</v>
      </c>
      <c r="L268" s="74">
        <v>0</v>
      </c>
      <c r="M268" s="74">
        <v>0</v>
      </c>
      <c r="N268" s="74">
        <v>0</v>
      </c>
      <c r="O268" s="74">
        <v>0</v>
      </c>
      <c r="P268" s="74">
        <v>0</v>
      </c>
      <c r="Q268" s="74">
        <v>0</v>
      </c>
      <c r="R268" s="74">
        <v>0</v>
      </c>
      <c r="S268" s="74">
        <v>0</v>
      </c>
      <c r="T268" s="74">
        <v>0</v>
      </c>
      <c r="U268" s="74">
        <v>0</v>
      </c>
      <c r="V268" s="74">
        <v>0</v>
      </c>
      <c r="W268" s="74">
        <v>0</v>
      </c>
      <c r="X268" s="74">
        <v>0</v>
      </c>
      <c r="Y268" s="74">
        <v>0</v>
      </c>
      <c r="Z268" s="74">
        <v>0</v>
      </c>
      <c r="AA268" s="192">
        <f t="shared" si="38"/>
        <v>0</v>
      </c>
    </row>
    <row r="269" spans="2:27" ht="0.2" customHeight="1" x14ac:dyDescent="0.2">
      <c r="B269" s="106" t="s">
        <v>526</v>
      </c>
      <c r="C269" s="72" t="s">
        <v>799</v>
      </c>
      <c r="D269" s="120">
        <v>0</v>
      </c>
      <c r="E269" s="120">
        <f t="shared" si="37"/>
        <v>0</v>
      </c>
      <c r="F269" s="117"/>
      <c r="G269" s="74">
        <v>0</v>
      </c>
      <c r="H269" s="74">
        <v>0</v>
      </c>
      <c r="I269" s="74">
        <v>0</v>
      </c>
      <c r="J269" s="74">
        <v>0</v>
      </c>
      <c r="K269" s="74">
        <v>0</v>
      </c>
      <c r="L269" s="74">
        <v>0</v>
      </c>
      <c r="M269" s="74">
        <v>0</v>
      </c>
      <c r="N269" s="74">
        <v>0</v>
      </c>
      <c r="O269" s="74">
        <v>0</v>
      </c>
      <c r="P269" s="74">
        <v>0</v>
      </c>
      <c r="Q269" s="74">
        <v>0</v>
      </c>
      <c r="R269" s="74">
        <v>0</v>
      </c>
      <c r="S269" s="74">
        <v>0</v>
      </c>
      <c r="T269" s="74">
        <v>0</v>
      </c>
      <c r="U269" s="74">
        <v>0</v>
      </c>
      <c r="V269" s="74">
        <v>0</v>
      </c>
      <c r="W269" s="74">
        <v>0</v>
      </c>
      <c r="X269" s="74">
        <v>0</v>
      </c>
      <c r="Y269" s="74">
        <v>0</v>
      </c>
      <c r="Z269" s="74">
        <v>0</v>
      </c>
      <c r="AA269" s="192">
        <f t="shared" si="38"/>
        <v>0</v>
      </c>
    </row>
    <row r="270" spans="2:27" ht="0.2" customHeight="1" x14ac:dyDescent="0.2">
      <c r="B270" s="106" t="s">
        <v>528</v>
      </c>
      <c r="C270" s="72" t="s">
        <v>800</v>
      </c>
      <c r="D270" s="120">
        <v>0</v>
      </c>
      <c r="E270" s="120">
        <f t="shared" si="37"/>
        <v>0</v>
      </c>
      <c r="F270" s="117"/>
      <c r="G270" s="74">
        <v>0</v>
      </c>
      <c r="H270" s="74">
        <v>0</v>
      </c>
      <c r="I270" s="74">
        <v>0</v>
      </c>
      <c r="J270" s="74">
        <v>0</v>
      </c>
      <c r="K270" s="74">
        <v>0</v>
      </c>
      <c r="L270" s="74">
        <v>0</v>
      </c>
      <c r="M270" s="74">
        <v>0</v>
      </c>
      <c r="N270" s="74">
        <v>0</v>
      </c>
      <c r="O270" s="74">
        <v>0</v>
      </c>
      <c r="P270" s="74">
        <v>0</v>
      </c>
      <c r="Q270" s="74">
        <v>0</v>
      </c>
      <c r="R270" s="74">
        <v>0</v>
      </c>
      <c r="S270" s="74">
        <v>0</v>
      </c>
      <c r="T270" s="74">
        <v>0</v>
      </c>
      <c r="U270" s="74">
        <v>0</v>
      </c>
      <c r="V270" s="74">
        <v>0</v>
      </c>
      <c r="W270" s="74">
        <v>0</v>
      </c>
      <c r="X270" s="74">
        <v>0</v>
      </c>
      <c r="Y270" s="74">
        <v>0</v>
      </c>
      <c r="Z270" s="74">
        <v>0</v>
      </c>
      <c r="AA270" s="192">
        <f t="shared" si="38"/>
        <v>0</v>
      </c>
    </row>
    <row r="271" spans="2:27" ht="0.2" customHeight="1" x14ac:dyDescent="0.2">
      <c r="B271" s="106" t="s">
        <v>530</v>
      </c>
      <c r="C271" s="72" t="s">
        <v>801</v>
      </c>
      <c r="D271" s="120">
        <v>0</v>
      </c>
      <c r="E271" s="120">
        <f t="shared" si="37"/>
        <v>0</v>
      </c>
      <c r="F271" s="117"/>
      <c r="G271" s="74">
        <v>0</v>
      </c>
      <c r="H271" s="74">
        <v>0</v>
      </c>
      <c r="I271" s="74">
        <v>0</v>
      </c>
      <c r="J271" s="74">
        <v>0</v>
      </c>
      <c r="K271" s="74">
        <v>0</v>
      </c>
      <c r="L271" s="74">
        <v>0</v>
      </c>
      <c r="M271" s="74">
        <v>0</v>
      </c>
      <c r="N271" s="74">
        <v>0</v>
      </c>
      <c r="O271" s="74">
        <v>0</v>
      </c>
      <c r="P271" s="74">
        <v>0</v>
      </c>
      <c r="Q271" s="74">
        <v>0</v>
      </c>
      <c r="R271" s="74">
        <v>0</v>
      </c>
      <c r="S271" s="74">
        <v>0</v>
      </c>
      <c r="T271" s="74">
        <v>0</v>
      </c>
      <c r="U271" s="74">
        <v>0</v>
      </c>
      <c r="V271" s="74">
        <v>0</v>
      </c>
      <c r="W271" s="74">
        <v>0</v>
      </c>
      <c r="X271" s="74">
        <v>0</v>
      </c>
      <c r="Y271" s="74">
        <v>0</v>
      </c>
      <c r="Z271" s="74">
        <v>0</v>
      </c>
      <c r="AA271" s="192">
        <f t="shared" si="38"/>
        <v>0</v>
      </c>
    </row>
    <row r="272" spans="2:27" ht="0.2" customHeight="1" x14ac:dyDescent="0.2">
      <c r="B272" s="106" t="s">
        <v>532</v>
      </c>
      <c r="C272" s="72" t="s">
        <v>802</v>
      </c>
      <c r="D272" s="120">
        <v>0</v>
      </c>
      <c r="E272" s="120">
        <f t="shared" si="37"/>
        <v>0</v>
      </c>
      <c r="F272" s="117"/>
      <c r="G272" s="74">
        <v>0</v>
      </c>
      <c r="H272" s="74">
        <v>0</v>
      </c>
      <c r="I272" s="74">
        <v>0</v>
      </c>
      <c r="J272" s="74">
        <v>0</v>
      </c>
      <c r="K272" s="74">
        <v>0</v>
      </c>
      <c r="L272" s="74">
        <v>0</v>
      </c>
      <c r="M272" s="74">
        <v>0</v>
      </c>
      <c r="N272" s="74">
        <v>0</v>
      </c>
      <c r="O272" s="74">
        <v>0</v>
      </c>
      <c r="P272" s="74">
        <v>0</v>
      </c>
      <c r="Q272" s="74">
        <v>0</v>
      </c>
      <c r="R272" s="74">
        <v>0</v>
      </c>
      <c r="S272" s="74">
        <v>0</v>
      </c>
      <c r="T272" s="74">
        <v>0</v>
      </c>
      <c r="U272" s="74">
        <v>0</v>
      </c>
      <c r="V272" s="74">
        <v>0</v>
      </c>
      <c r="W272" s="74">
        <v>0</v>
      </c>
      <c r="X272" s="74">
        <v>0</v>
      </c>
      <c r="Y272" s="74">
        <v>0</v>
      </c>
      <c r="Z272" s="74">
        <v>0</v>
      </c>
      <c r="AA272" s="192">
        <f t="shared" si="38"/>
        <v>0</v>
      </c>
    </row>
    <row r="273" spans="2:27" ht="0.2" customHeight="1" x14ac:dyDescent="0.2">
      <c r="B273" s="106" t="s">
        <v>534</v>
      </c>
      <c r="C273" s="72" t="s">
        <v>803</v>
      </c>
      <c r="D273" s="120">
        <v>0</v>
      </c>
      <c r="E273" s="120">
        <f t="shared" si="37"/>
        <v>0</v>
      </c>
      <c r="F273" s="117"/>
      <c r="G273" s="74">
        <v>0</v>
      </c>
      <c r="H273" s="74">
        <v>0</v>
      </c>
      <c r="I273" s="74">
        <v>0</v>
      </c>
      <c r="J273" s="74">
        <v>0</v>
      </c>
      <c r="K273" s="74">
        <v>0</v>
      </c>
      <c r="L273" s="74">
        <v>0</v>
      </c>
      <c r="M273" s="74">
        <v>0</v>
      </c>
      <c r="N273" s="74">
        <v>0</v>
      </c>
      <c r="O273" s="74">
        <v>0</v>
      </c>
      <c r="P273" s="74">
        <v>0</v>
      </c>
      <c r="Q273" s="74">
        <v>0</v>
      </c>
      <c r="R273" s="74">
        <v>0</v>
      </c>
      <c r="S273" s="74">
        <v>0</v>
      </c>
      <c r="T273" s="74">
        <v>0</v>
      </c>
      <c r="U273" s="74">
        <v>0</v>
      </c>
      <c r="V273" s="74">
        <v>0</v>
      </c>
      <c r="W273" s="74">
        <v>0</v>
      </c>
      <c r="X273" s="74">
        <v>0</v>
      </c>
      <c r="Y273" s="74">
        <v>0</v>
      </c>
      <c r="Z273" s="74">
        <v>0</v>
      </c>
      <c r="AA273" s="192">
        <f t="shared" si="38"/>
        <v>0</v>
      </c>
    </row>
    <row r="274" spans="2:27" ht="0.2" customHeight="1" x14ac:dyDescent="0.2">
      <c r="B274" s="106" t="s">
        <v>536</v>
      </c>
      <c r="C274" s="72" t="s">
        <v>804</v>
      </c>
      <c r="D274" s="120">
        <v>0</v>
      </c>
      <c r="E274" s="120">
        <f t="shared" si="37"/>
        <v>0</v>
      </c>
      <c r="F274" s="117"/>
      <c r="G274" s="74">
        <v>0</v>
      </c>
      <c r="H274" s="74">
        <v>0</v>
      </c>
      <c r="I274" s="74">
        <v>0</v>
      </c>
      <c r="J274" s="74">
        <v>0</v>
      </c>
      <c r="K274" s="74">
        <v>0</v>
      </c>
      <c r="L274" s="74">
        <v>0</v>
      </c>
      <c r="M274" s="74">
        <v>0</v>
      </c>
      <c r="N274" s="74">
        <v>0</v>
      </c>
      <c r="O274" s="74">
        <v>0</v>
      </c>
      <c r="P274" s="74">
        <v>0</v>
      </c>
      <c r="Q274" s="74">
        <v>0</v>
      </c>
      <c r="R274" s="74">
        <v>0</v>
      </c>
      <c r="S274" s="74">
        <v>0</v>
      </c>
      <c r="T274" s="74">
        <v>0</v>
      </c>
      <c r="U274" s="74">
        <v>0</v>
      </c>
      <c r="V274" s="74">
        <v>0</v>
      </c>
      <c r="W274" s="74">
        <v>0</v>
      </c>
      <c r="X274" s="74">
        <v>0</v>
      </c>
      <c r="Y274" s="74">
        <v>0</v>
      </c>
      <c r="Z274" s="74">
        <v>0</v>
      </c>
      <c r="AA274" s="192">
        <f t="shared" si="38"/>
        <v>0</v>
      </c>
    </row>
    <row r="275" spans="2:27" ht="0.2" customHeight="1" x14ac:dyDescent="0.2">
      <c r="B275" s="106" t="s">
        <v>805</v>
      </c>
      <c r="C275" s="72" t="s">
        <v>806</v>
      </c>
      <c r="D275" s="120">
        <v>0</v>
      </c>
      <c r="E275" s="120">
        <f t="shared" si="37"/>
        <v>0</v>
      </c>
      <c r="F275" s="117"/>
      <c r="G275" s="74">
        <v>0</v>
      </c>
      <c r="H275" s="74">
        <v>0</v>
      </c>
      <c r="I275" s="74">
        <v>0</v>
      </c>
      <c r="J275" s="74">
        <v>0</v>
      </c>
      <c r="K275" s="74">
        <v>0</v>
      </c>
      <c r="L275" s="74">
        <v>0</v>
      </c>
      <c r="M275" s="74">
        <v>0</v>
      </c>
      <c r="N275" s="74">
        <v>0</v>
      </c>
      <c r="O275" s="74">
        <v>0</v>
      </c>
      <c r="P275" s="74">
        <v>0</v>
      </c>
      <c r="Q275" s="74">
        <v>0</v>
      </c>
      <c r="R275" s="74">
        <v>0</v>
      </c>
      <c r="S275" s="74">
        <v>0</v>
      </c>
      <c r="T275" s="74">
        <v>0</v>
      </c>
      <c r="U275" s="74">
        <v>0</v>
      </c>
      <c r="V275" s="74">
        <v>0</v>
      </c>
      <c r="W275" s="74">
        <v>0</v>
      </c>
      <c r="X275" s="74">
        <v>0</v>
      </c>
      <c r="Y275" s="74">
        <v>0</v>
      </c>
      <c r="Z275" s="74">
        <v>0</v>
      </c>
      <c r="AA275" s="192">
        <f t="shared" si="38"/>
        <v>0</v>
      </c>
    </row>
    <row r="276" spans="2:27" ht="15.95" customHeight="1" x14ac:dyDescent="0.2">
      <c r="B276" s="111" t="s">
        <v>807</v>
      </c>
      <c r="C276" s="87" t="s">
        <v>808</v>
      </c>
      <c r="D276" s="122">
        <v>7300000</v>
      </c>
      <c r="E276" s="122">
        <f>SUM(E277:E287)</f>
        <v>7300000</v>
      </c>
      <c r="F276" s="117"/>
      <c r="G276" s="89">
        <f>SUM(G277:G287)</f>
        <v>0</v>
      </c>
      <c r="H276" s="89">
        <f t="shared" ref="H276:Z276" si="40">SUM(H277:H287)</f>
        <v>0</v>
      </c>
      <c r="I276" s="89">
        <f t="shared" si="40"/>
        <v>7000000</v>
      </c>
      <c r="J276" s="89">
        <f t="shared" si="40"/>
        <v>0</v>
      </c>
      <c r="K276" s="89">
        <f t="shared" si="40"/>
        <v>0</v>
      </c>
      <c r="L276" s="89">
        <f t="shared" si="40"/>
        <v>0</v>
      </c>
      <c r="M276" s="89">
        <f t="shared" si="40"/>
        <v>300000</v>
      </c>
      <c r="N276" s="89">
        <f t="shared" si="40"/>
        <v>0</v>
      </c>
      <c r="O276" s="89">
        <f t="shared" si="40"/>
        <v>0</v>
      </c>
      <c r="P276" s="89">
        <f t="shared" si="40"/>
        <v>0</v>
      </c>
      <c r="Q276" s="89">
        <f t="shared" si="40"/>
        <v>0</v>
      </c>
      <c r="R276" s="89">
        <f t="shared" si="40"/>
        <v>0</v>
      </c>
      <c r="S276" s="89">
        <f t="shared" si="40"/>
        <v>0</v>
      </c>
      <c r="T276" s="89">
        <f t="shared" si="40"/>
        <v>0</v>
      </c>
      <c r="U276" s="89">
        <f t="shared" si="40"/>
        <v>0</v>
      </c>
      <c r="V276" s="89">
        <f t="shared" si="40"/>
        <v>0</v>
      </c>
      <c r="W276" s="89">
        <f t="shared" si="40"/>
        <v>0</v>
      </c>
      <c r="X276" s="89">
        <f t="shared" si="40"/>
        <v>0</v>
      </c>
      <c r="Y276" s="89">
        <f t="shared" si="40"/>
        <v>0</v>
      </c>
      <c r="Z276" s="89">
        <f t="shared" si="40"/>
        <v>0</v>
      </c>
      <c r="AA276" s="192">
        <f t="shared" si="38"/>
        <v>7300000</v>
      </c>
    </row>
    <row r="277" spans="2:27" ht="0.2" customHeight="1" x14ac:dyDescent="0.2">
      <c r="B277" s="106" t="s">
        <v>809</v>
      </c>
      <c r="C277" s="72" t="s">
        <v>810</v>
      </c>
      <c r="D277" s="120">
        <v>0</v>
      </c>
      <c r="E277" s="120">
        <f t="shared" si="37"/>
        <v>0</v>
      </c>
      <c r="F277" s="117"/>
      <c r="G277" s="74">
        <v>0</v>
      </c>
      <c r="H277" s="74">
        <v>0</v>
      </c>
      <c r="I277" s="74">
        <v>0</v>
      </c>
      <c r="J277" s="74">
        <v>0</v>
      </c>
      <c r="K277" s="74">
        <v>0</v>
      </c>
      <c r="L277" s="74">
        <v>0</v>
      </c>
      <c r="M277" s="74">
        <v>0</v>
      </c>
      <c r="N277" s="74">
        <v>0</v>
      </c>
      <c r="O277" s="74">
        <v>0</v>
      </c>
      <c r="P277" s="74">
        <v>0</v>
      </c>
      <c r="Q277" s="74">
        <v>0</v>
      </c>
      <c r="R277" s="74">
        <v>0</v>
      </c>
      <c r="S277" s="74">
        <v>0</v>
      </c>
      <c r="T277" s="74">
        <v>0</v>
      </c>
      <c r="U277" s="74">
        <v>0</v>
      </c>
      <c r="V277" s="74">
        <v>0</v>
      </c>
      <c r="W277" s="74">
        <v>0</v>
      </c>
      <c r="X277" s="74">
        <v>0</v>
      </c>
      <c r="Y277" s="74">
        <v>0</v>
      </c>
      <c r="Z277" s="74">
        <v>0</v>
      </c>
      <c r="AA277" s="192">
        <f t="shared" si="38"/>
        <v>0</v>
      </c>
    </row>
    <row r="278" spans="2:27" ht="0.2" customHeight="1" x14ac:dyDescent="0.2">
      <c r="B278" s="106" t="s">
        <v>811</v>
      </c>
      <c r="C278" s="72" t="s">
        <v>812</v>
      </c>
      <c r="D278" s="120">
        <v>0</v>
      </c>
      <c r="E278" s="120">
        <f t="shared" si="37"/>
        <v>0</v>
      </c>
      <c r="F278" s="117"/>
      <c r="G278" s="74">
        <v>0</v>
      </c>
      <c r="H278" s="74">
        <v>0</v>
      </c>
      <c r="I278" s="74">
        <v>0</v>
      </c>
      <c r="J278" s="74">
        <v>0</v>
      </c>
      <c r="K278" s="74">
        <v>0</v>
      </c>
      <c r="L278" s="74">
        <v>0</v>
      </c>
      <c r="M278" s="74">
        <v>0</v>
      </c>
      <c r="N278" s="74">
        <v>0</v>
      </c>
      <c r="O278" s="74">
        <v>0</v>
      </c>
      <c r="P278" s="74">
        <v>0</v>
      </c>
      <c r="Q278" s="74">
        <v>0</v>
      </c>
      <c r="R278" s="74">
        <v>0</v>
      </c>
      <c r="S278" s="74">
        <v>0</v>
      </c>
      <c r="T278" s="74">
        <v>0</v>
      </c>
      <c r="U278" s="74">
        <v>0</v>
      </c>
      <c r="V278" s="74">
        <v>0</v>
      </c>
      <c r="W278" s="74">
        <v>0</v>
      </c>
      <c r="X278" s="74">
        <v>0</v>
      </c>
      <c r="Y278" s="74">
        <v>0</v>
      </c>
      <c r="Z278" s="74">
        <v>0</v>
      </c>
      <c r="AA278" s="192">
        <f t="shared" si="38"/>
        <v>0</v>
      </c>
    </row>
    <row r="279" spans="2:27" ht="0.2" customHeight="1" x14ac:dyDescent="0.2">
      <c r="B279" s="106" t="s">
        <v>813</v>
      </c>
      <c r="C279" s="72" t="s">
        <v>814</v>
      </c>
      <c r="D279" s="120">
        <v>0</v>
      </c>
      <c r="E279" s="120">
        <f t="shared" si="37"/>
        <v>0</v>
      </c>
      <c r="F279" s="117"/>
      <c r="G279" s="74">
        <v>0</v>
      </c>
      <c r="H279" s="74">
        <v>0</v>
      </c>
      <c r="I279" s="74">
        <v>0</v>
      </c>
      <c r="J279" s="74">
        <v>0</v>
      </c>
      <c r="K279" s="74">
        <v>0</v>
      </c>
      <c r="L279" s="74">
        <v>0</v>
      </c>
      <c r="M279" s="74">
        <v>0</v>
      </c>
      <c r="N279" s="74">
        <v>0</v>
      </c>
      <c r="O279" s="74">
        <v>0</v>
      </c>
      <c r="P279" s="74">
        <v>0</v>
      </c>
      <c r="Q279" s="74">
        <v>0</v>
      </c>
      <c r="R279" s="74">
        <v>0</v>
      </c>
      <c r="S279" s="74">
        <v>0</v>
      </c>
      <c r="T279" s="74">
        <v>0</v>
      </c>
      <c r="U279" s="74">
        <v>0</v>
      </c>
      <c r="V279" s="74">
        <v>0</v>
      </c>
      <c r="W279" s="74">
        <v>0</v>
      </c>
      <c r="X279" s="74">
        <v>0</v>
      </c>
      <c r="Y279" s="74">
        <v>0</v>
      </c>
      <c r="Z279" s="74">
        <v>0</v>
      </c>
      <c r="AA279" s="192">
        <f t="shared" si="38"/>
        <v>0</v>
      </c>
    </row>
    <row r="280" spans="2:27" ht="15.95" customHeight="1" x14ac:dyDescent="0.2">
      <c r="B280" s="106" t="s">
        <v>815</v>
      </c>
      <c r="C280" s="72" t="s">
        <v>816</v>
      </c>
      <c r="D280" s="120">
        <v>7000000</v>
      </c>
      <c r="E280" s="120">
        <f t="shared" si="37"/>
        <v>7000000</v>
      </c>
      <c r="F280" s="117"/>
      <c r="G280" s="74">
        <v>0</v>
      </c>
      <c r="H280" s="74">
        <v>0</v>
      </c>
      <c r="I280" s="74">
        <v>7000000</v>
      </c>
      <c r="J280" s="74">
        <v>0</v>
      </c>
      <c r="K280" s="74">
        <v>0</v>
      </c>
      <c r="L280" s="74">
        <v>0</v>
      </c>
      <c r="M280" s="74">
        <v>0</v>
      </c>
      <c r="N280" s="74">
        <v>0</v>
      </c>
      <c r="O280" s="74">
        <v>0</v>
      </c>
      <c r="P280" s="74">
        <v>0</v>
      </c>
      <c r="Q280" s="74">
        <v>0</v>
      </c>
      <c r="R280" s="74">
        <v>0</v>
      </c>
      <c r="S280" s="74">
        <v>0</v>
      </c>
      <c r="T280" s="74">
        <v>0</v>
      </c>
      <c r="U280" s="74">
        <v>0</v>
      </c>
      <c r="V280" s="74">
        <v>0</v>
      </c>
      <c r="W280" s="74">
        <v>0</v>
      </c>
      <c r="X280" s="74">
        <v>0</v>
      </c>
      <c r="Y280" s="74">
        <v>0</v>
      </c>
      <c r="Z280" s="74">
        <v>0</v>
      </c>
      <c r="AA280" s="192">
        <f t="shared" si="38"/>
        <v>7000000</v>
      </c>
    </row>
    <row r="281" spans="2:27" ht="0.2" customHeight="1" x14ac:dyDescent="0.2">
      <c r="B281" s="106" t="s">
        <v>817</v>
      </c>
      <c r="C281" s="72" t="s">
        <v>818</v>
      </c>
      <c r="D281" s="120">
        <v>0</v>
      </c>
      <c r="E281" s="120">
        <f t="shared" si="37"/>
        <v>0</v>
      </c>
      <c r="F281" s="117"/>
      <c r="G281" s="74">
        <v>0</v>
      </c>
      <c r="H281" s="74">
        <v>0</v>
      </c>
      <c r="I281" s="74">
        <v>0</v>
      </c>
      <c r="J281" s="74">
        <v>0</v>
      </c>
      <c r="K281" s="74">
        <v>0</v>
      </c>
      <c r="L281" s="74">
        <v>0</v>
      </c>
      <c r="M281" s="74">
        <v>0</v>
      </c>
      <c r="N281" s="74">
        <v>0</v>
      </c>
      <c r="O281" s="74">
        <v>0</v>
      </c>
      <c r="P281" s="74">
        <v>0</v>
      </c>
      <c r="Q281" s="74">
        <v>0</v>
      </c>
      <c r="R281" s="74">
        <v>0</v>
      </c>
      <c r="S281" s="74">
        <v>0</v>
      </c>
      <c r="T281" s="74">
        <v>0</v>
      </c>
      <c r="U281" s="74">
        <v>0</v>
      </c>
      <c r="V281" s="74">
        <v>0</v>
      </c>
      <c r="W281" s="74">
        <v>0</v>
      </c>
      <c r="X281" s="74">
        <v>0</v>
      </c>
      <c r="Y281" s="74">
        <v>0</v>
      </c>
      <c r="Z281" s="74">
        <v>0</v>
      </c>
      <c r="AA281" s="192">
        <f t="shared" si="38"/>
        <v>0</v>
      </c>
    </row>
    <row r="282" spans="2:27" ht="0.2" customHeight="1" x14ac:dyDescent="0.2">
      <c r="B282" s="106" t="s">
        <v>819</v>
      </c>
      <c r="C282" s="72" t="s">
        <v>820</v>
      </c>
      <c r="D282" s="120">
        <v>0</v>
      </c>
      <c r="E282" s="120">
        <f t="shared" si="37"/>
        <v>0</v>
      </c>
      <c r="F282" s="117"/>
      <c r="G282" s="74">
        <v>0</v>
      </c>
      <c r="H282" s="74">
        <v>0</v>
      </c>
      <c r="I282" s="74">
        <v>0</v>
      </c>
      <c r="J282" s="74">
        <v>0</v>
      </c>
      <c r="K282" s="74">
        <v>0</v>
      </c>
      <c r="L282" s="74">
        <v>0</v>
      </c>
      <c r="M282" s="74">
        <v>0</v>
      </c>
      <c r="N282" s="74">
        <v>0</v>
      </c>
      <c r="O282" s="74">
        <v>0</v>
      </c>
      <c r="P282" s="74">
        <v>0</v>
      </c>
      <c r="Q282" s="74">
        <v>0</v>
      </c>
      <c r="R282" s="74">
        <v>0</v>
      </c>
      <c r="S282" s="74">
        <v>0</v>
      </c>
      <c r="T282" s="74">
        <v>0</v>
      </c>
      <c r="U282" s="74">
        <v>0</v>
      </c>
      <c r="V282" s="74">
        <v>0</v>
      </c>
      <c r="W282" s="74">
        <v>0</v>
      </c>
      <c r="X282" s="74">
        <v>0</v>
      </c>
      <c r="Y282" s="74">
        <v>0</v>
      </c>
      <c r="Z282" s="74">
        <v>0</v>
      </c>
      <c r="AA282" s="192">
        <f t="shared" si="38"/>
        <v>0</v>
      </c>
    </row>
    <row r="283" spans="2:27" ht="0.2" customHeight="1" x14ac:dyDescent="0.2">
      <c r="B283" s="106" t="s">
        <v>821</v>
      </c>
      <c r="C283" s="72" t="s">
        <v>822</v>
      </c>
      <c r="D283" s="120">
        <v>0</v>
      </c>
      <c r="E283" s="120">
        <f t="shared" si="37"/>
        <v>0</v>
      </c>
      <c r="F283" s="117"/>
      <c r="G283" s="74">
        <v>0</v>
      </c>
      <c r="H283" s="74">
        <v>0</v>
      </c>
      <c r="I283" s="74">
        <v>0</v>
      </c>
      <c r="J283" s="74">
        <v>0</v>
      </c>
      <c r="K283" s="74">
        <v>0</v>
      </c>
      <c r="L283" s="74">
        <v>0</v>
      </c>
      <c r="M283" s="74">
        <v>0</v>
      </c>
      <c r="N283" s="74">
        <v>0</v>
      </c>
      <c r="O283" s="74">
        <v>0</v>
      </c>
      <c r="P283" s="74">
        <v>0</v>
      </c>
      <c r="Q283" s="74">
        <v>0</v>
      </c>
      <c r="R283" s="74">
        <v>0</v>
      </c>
      <c r="S283" s="74">
        <v>0</v>
      </c>
      <c r="T283" s="74">
        <v>0</v>
      </c>
      <c r="U283" s="74">
        <v>0</v>
      </c>
      <c r="V283" s="74">
        <v>0</v>
      </c>
      <c r="W283" s="74">
        <v>0</v>
      </c>
      <c r="X283" s="74">
        <v>0</v>
      </c>
      <c r="Y283" s="74">
        <v>0</v>
      </c>
      <c r="Z283" s="74">
        <v>0</v>
      </c>
      <c r="AA283" s="192">
        <f t="shared" si="38"/>
        <v>0</v>
      </c>
    </row>
    <row r="284" spans="2:27" ht="0.2" customHeight="1" x14ac:dyDescent="0.2">
      <c r="B284" s="106" t="s">
        <v>823</v>
      </c>
      <c r="C284" s="72" t="s">
        <v>824</v>
      </c>
      <c r="D284" s="120">
        <v>0</v>
      </c>
      <c r="E284" s="120">
        <f t="shared" si="37"/>
        <v>0</v>
      </c>
      <c r="F284" s="117"/>
      <c r="G284" s="74">
        <v>0</v>
      </c>
      <c r="H284" s="74">
        <v>0</v>
      </c>
      <c r="I284" s="74">
        <v>0</v>
      </c>
      <c r="J284" s="74">
        <v>0</v>
      </c>
      <c r="K284" s="74">
        <v>0</v>
      </c>
      <c r="L284" s="74">
        <v>0</v>
      </c>
      <c r="M284" s="74">
        <v>0</v>
      </c>
      <c r="N284" s="74">
        <v>0</v>
      </c>
      <c r="O284" s="74">
        <v>0</v>
      </c>
      <c r="P284" s="74">
        <v>0</v>
      </c>
      <c r="Q284" s="74">
        <v>0</v>
      </c>
      <c r="R284" s="74">
        <v>0</v>
      </c>
      <c r="S284" s="74">
        <v>0</v>
      </c>
      <c r="T284" s="74">
        <v>0</v>
      </c>
      <c r="U284" s="74">
        <v>0</v>
      </c>
      <c r="V284" s="74">
        <v>0</v>
      </c>
      <c r="W284" s="74">
        <v>0</v>
      </c>
      <c r="X284" s="74">
        <v>0</v>
      </c>
      <c r="Y284" s="74">
        <v>0</v>
      </c>
      <c r="Z284" s="74">
        <v>0</v>
      </c>
      <c r="AA284" s="192">
        <f t="shared" si="38"/>
        <v>0</v>
      </c>
    </row>
    <row r="285" spans="2:27" ht="15.95" customHeight="1" x14ac:dyDescent="0.2">
      <c r="B285" s="106" t="s">
        <v>825</v>
      </c>
      <c r="C285" s="72" t="s">
        <v>826</v>
      </c>
      <c r="D285" s="120">
        <v>300000</v>
      </c>
      <c r="E285" s="120">
        <f t="shared" si="37"/>
        <v>300000</v>
      </c>
      <c r="F285" s="117"/>
      <c r="G285" s="74">
        <v>0</v>
      </c>
      <c r="H285" s="74">
        <v>0</v>
      </c>
      <c r="I285" s="74">
        <v>0</v>
      </c>
      <c r="J285" s="74">
        <v>0</v>
      </c>
      <c r="K285" s="74">
        <v>0</v>
      </c>
      <c r="L285" s="74">
        <v>0</v>
      </c>
      <c r="M285" s="74">
        <v>300000</v>
      </c>
      <c r="N285" s="74">
        <v>0</v>
      </c>
      <c r="O285" s="74">
        <v>0</v>
      </c>
      <c r="P285" s="74">
        <v>0</v>
      </c>
      <c r="Q285" s="74">
        <v>0</v>
      </c>
      <c r="R285" s="74">
        <v>0</v>
      </c>
      <c r="S285" s="74">
        <v>0</v>
      </c>
      <c r="T285" s="74">
        <v>0</v>
      </c>
      <c r="U285" s="74">
        <v>0</v>
      </c>
      <c r="V285" s="74">
        <v>0</v>
      </c>
      <c r="W285" s="74">
        <v>0</v>
      </c>
      <c r="X285" s="74">
        <v>0</v>
      </c>
      <c r="Y285" s="74">
        <v>0</v>
      </c>
      <c r="Z285" s="74">
        <v>0</v>
      </c>
      <c r="AA285" s="192">
        <f t="shared" si="38"/>
        <v>300000</v>
      </c>
    </row>
    <row r="286" spans="2:27" ht="0.2" customHeight="1" x14ac:dyDescent="0.2">
      <c r="B286" s="106" t="s">
        <v>827</v>
      </c>
      <c r="C286" s="72" t="s">
        <v>828</v>
      </c>
      <c r="D286" s="120">
        <v>0</v>
      </c>
      <c r="E286" s="120">
        <f t="shared" si="37"/>
        <v>0</v>
      </c>
      <c r="F286" s="117"/>
      <c r="G286" s="74">
        <v>0</v>
      </c>
      <c r="H286" s="74">
        <v>0</v>
      </c>
      <c r="I286" s="74">
        <v>0</v>
      </c>
      <c r="J286" s="74">
        <v>0</v>
      </c>
      <c r="K286" s="74">
        <v>0</v>
      </c>
      <c r="L286" s="74">
        <v>0</v>
      </c>
      <c r="M286" s="74">
        <v>0</v>
      </c>
      <c r="N286" s="74">
        <v>0</v>
      </c>
      <c r="O286" s="74">
        <v>0</v>
      </c>
      <c r="P286" s="74">
        <v>0</v>
      </c>
      <c r="Q286" s="74">
        <v>0</v>
      </c>
      <c r="R286" s="74">
        <v>0</v>
      </c>
      <c r="S286" s="74">
        <v>0</v>
      </c>
      <c r="T286" s="74">
        <v>0</v>
      </c>
      <c r="U286" s="74">
        <v>0</v>
      </c>
      <c r="V286" s="74">
        <v>0</v>
      </c>
      <c r="W286" s="74">
        <v>0</v>
      </c>
      <c r="X286" s="74">
        <v>0</v>
      </c>
      <c r="Y286" s="74">
        <v>0</v>
      </c>
      <c r="Z286" s="74">
        <v>0</v>
      </c>
      <c r="AA286" s="192">
        <f t="shared" si="38"/>
        <v>0</v>
      </c>
    </row>
    <row r="287" spans="2:27" ht="0.2" customHeight="1" x14ac:dyDescent="0.2">
      <c r="B287" s="106" t="s">
        <v>829</v>
      </c>
      <c r="C287" s="72" t="s">
        <v>830</v>
      </c>
      <c r="D287" s="120">
        <v>0</v>
      </c>
      <c r="E287" s="120">
        <f t="shared" si="37"/>
        <v>0</v>
      </c>
      <c r="F287" s="117"/>
      <c r="G287" s="74">
        <v>0</v>
      </c>
      <c r="H287" s="74">
        <v>0</v>
      </c>
      <c r="I287" s="74">
        <v>0</v>
      </c>
      <c r="J287" s="74">
        <v>0</v>
      </c>
      <c r="K287" s="74">
        <v>0</v>
      </c>
      <c r="L287" s="74">
        <v>0</v>
      </c>
      <c r="M287" s="74">
        <v>0</v>
      </c>
      <c r="N287" s="74">
        <v>0</v>
      </c>
      <c r="O287" s="74">
        <v>0</v>
      </c>
      <c r="P287" s="74">
        <v>0</v>
      </c>
      <c r="Q287" s="74">
        <v>0</v>
      </c>
      <c r="R287" s="74">
        <v>0</v>
      </c>
      <c r="S287" s="74">
        <v>0</v>
      </c>
      <c r="T287" s="74">
        <v>0</v>
      </c>
      <c r="U287" s="74">
        <v>0</v>
      </c>
      <c r="V287" s="74">
        <v>0</v>
      </c>
      <c r="W287" s="74">
        <v>0</v>
      </c>
      <c r="X287" s="74">
        <v>0</v>
      </c>
      <c r="Y287" s="74">
        <v>0</v>
      </c>
      <c r="Z287" s="74">
        <v>0</v>
      </c>
      <c r="AA287" s="192">
        <f t="shared" si="38"/>
        <v>0</v>
      </c>
    </row>
    <row r="288" spans="2:27" ht="15.95" customHeight="1" x14ac:dyDescent="0.2">
      <c r="B288" s="107" t="s">
        <v>831</v>
      </c>
      <c r="C288" s="75" t="s">
        <v>832</v>
      </c>
      <c r="D288" s="121">
        <v>7300000</v>
      </c>
      <c r="E288" s="121">
        <f>E263+E264+E265+E266+E276</f>
        <v>7300000</v>
      </c>
      <c r="F288" s="117"/>
      <c r="G288" s="77">
        <f>G263+G264+G265+G266+G276</f>
        <v>0</v>
      </c>
      <c r="H288" s="77">
        <f t="shared" ref="H288:Z288" si="41">H263+H264+H265+H266+H276</f>
        <v>0</v>
      </c>
      <c r="I288" s="77">
        <f t="shared" si="41"/>
        <v>7000000</v>
      </c>
      <c r="J288" s="77">
        <f t="shared" si="41"/>
        <v>0</v>
      </c>
      <c r="K288" s="77">
        <f t="shared" si="41"/>
        <v>0</v>
      </c>
      <c r="L288" s="77">
        <f t="shared" si="41"/>
        <v>0</v>
      </c>
      <c r="M288" s="77">
        <f t="shared" si="41"/>
        <v>300000</v>
      </c>
      <c r="N288" s="77">
        <f t="shared" si="41"/>
        <v>0</v>
      </c>
      <c r="O288" s="77">
        <f t="shared" si="41"/>
        <v>0</v>
      </c>
      <c r="P288" s="77">
        <f t="shared" si="41"/>
        <v>0</v>
      </c>
      <c r="Q288" s="77">
        <f t="shared" si="41"/>
        <v>0</v>
      </c>
      <c r="R288" s="77">
        <f t="shared" si="41"/>
        <v>0</v>
      </c>
      <c r="S288" s="77">
        <f t="shared" si="41"/>
        <v>0</v>
      </c>
      <c r="T288" s="77">
        <f t="shared" si="41"/>
        <v>0</v>
      </c>
      <c r="U288" s="77">
        <f t="shared" si="41"/>
        <v>0</v>
      </c>
      <c r="V288" s="77">
        <f t="shared" si="41"/>
        <v>0</v>
      </c>
      <c r="W288" s="77">
        <f t="shared" si="41"/>
        <v>0</v>
      </c>
      <c r="X288" s="77">
        <f t="shared" si="41"/>
        <v>0</v>
      </c>
      <c r="Y288" s="77">
        <f t="shared" si="41"/>
        <v>0</v>
      </c>
      <c r="Z288" s="77">
        <f t="shared" si="41"/>
        <v>0</v>
      </c>
      <c r="AA288" s="192">
        <f t="shared" si="38"/>
        <v>7300000</v>
      </c>
    </row>
    <row r="289" spans="2:27" ht="15.95" customHeight="1" thickBot="1" x14ac:dyDescent="0.25">
      <c r="B289" s="113" t="s">
        <v>833</v>
      </c>
      <c r="C289" s="114" t="s">
        <v>834</v>
      </c>
      <c r="D289" s="123">
        <v>255258962</v>
      </c>
      <c r="E289" s="123">
        <f>E49+E85+E191+E227+E236+E262+E288</f>
        <v>268992787</v>
      </c>
      <c r="F289" s="117"/>
      <c r="G289" s="77">
        <f>G49+G85+G191+G227+G236+G262+G288</f>
        <v>1017377</v>
      </c>
      <c r="H289" s="77">
        <f t="shared" ref="H289:Z289" si="42">H49+H85+H191+H227+H236+H262+H288</f>
        <v>128270</v>
      </c>
      <c r="I289" s="77">
        <f t="shared" si="42"/>
        <v>23167175</v>
      </c>
      <c r="J289" s="77">
        <f t="shared" si="42"/>
        <v>62655948</v>
      </c>
      <c r="K289" s="77">
        <f t="shared" si="42"/>
        <v>0</v>
      </c>
      <c r="L289" s="77">
        <f t="shared" si="42"/>
        <v>4295000</v>
      </c>
      <c r="M289" s="77">
        <f t="shared" si="42"/>
        <v>300000</v>
      </c>
      <c r="N289" s="77">
        <f t="shared" si="42"/>
        <v>3330000</v>
      </c>
      <c r="O289" s="77">
        <f t="shared" si="42"/>
        <v>3600000</v>
      </c>
      <c r="P289" s="77">
        <f t="shared" si="42"/>
        <v>85200</v>
      </c>
      <c r="Q289" s="77">
        <f t="shared" si="42"/>
        <v>19031631</v>
      </c>
      <c r="R289" s="77">
        <f t="shared" si="42"/>
        <v>489675</v>
      </c>
      <c r="S289" s="77">
        <f t="shared" si="42"/>
        <v>250000</v>
      </c>
      <c r="T289" s="77">
        <f t="shared" si="42"/>
        <v>48003936</v>
      </c>
      <c r="U289" s="77">
        <f t="shared" si="42"/>
        <v>81915371</v>
      </c>
      <c r="V289" s="77">
        <f t="shared" si="42"/>
        <v>6989379</v>
      </c>
      <c r="W289" s="77">
        <f t="shared" si="42"/>
        <v>13733825</v>
      </c>
      <c r="X289" s="77">
        <f t="shared" si="42"/>
        <v>0</v>
      </c>
      <c r="Y289" s="77">
        <f t="shared" si="42"/>
        <v>0</v>
      </c>
      <c r="Z289" s="77">
        <f t="shared" si="42"/>
        <v>0</v>
      </c>
      <c r="AA289" s="192">
        <f t="shared" si="38"/>
        <v>268992787</v>
      </c>
    </row>
    <row r="291" spans="2:27" ht="15.95" customHeight="1" x14ac:dyDescent="0.2">
      <c r="E291" s="192">
        <f>AA289</f>
        <v>268992787</v>
      </c>
    </row>
    <row r="292" spans="2:27" ht="15.95" customHeight="1" x14ac:dyDescent="0.2">
      <c r="E292" s="192">
        <f>E289-E291</f>
        <v>0</v>
      </c>
    </row>
  </sheetData>
  <mergeCells count="21">
    <mergeCell ref="Q1:Q5"/>
    <mergeCell ref="B4:E4"/>
    <mergeCell ref="G1:G5"/>
    <mergeCell ref="H1:H5"/>
    <mergeCell ref="I1:I5"/>
    <mergeCell ref="J1:J5"/>
    <mergeCell ref="K1:K5"/>
    <mergeCell ref="L1:L5"/>
    <mergeCell ref="M1:M5"/>
    <mergeCell ref="N1:N5"/>
    <mergeCell ref="O1:O5"/>
    <mergeCell ref="P1:P5"/>
    <mergeCell ref="R1:R5"/>
    <mergeCell ref="S1:S5"/>
    <mergeCell ref="T1:T5"/>
    <mergeCell ref="Z1:Z5"/>
    <mergeCell ref="U1:U5"/>
    <mergeCell ref="V1:V5"/>
    <mergeCell ref="W1:W5"/>
    <mergeCell ref="X1:X5"/>
    <mergeCell ref="Y1:Y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0"/>
  <sheetViews>
    <sheetView zoomScaleNormal="100" workbookViewId="0">
      <selection activeCell="C40" sqref="C40"/>
    </sheetView>
  </sheetViews>
  <sheetFormatPr defaultRowHeight="15.95" customHeight="1" x14ac:dyDescent="0.2"/>
  <cols>
    <col min="1" max="1" width="3.7109375" bestFit="1" customWidth="1"/>
    <col min="2" max="2" width="3.7109375" customWidth="1"/>
    <col min="3" max="3" width="80.7109375" customWidth="1"/>
    <col min="4" max="4" width="13.7109375" style="28" customWidth="1"/>
    <col min="5" max="5" width="13.7109375" customWidth="1"/>
    <col min="6" max="6" width="2.7109375" customWidth="1"/>
  </cols>
  <sheetData>
    <row r="1" spans="1:5" ht="15.95" customHeight="1" x14ac:dyDescent="0.25">
      <c r="A1" s="218" t="s">
        <v>1250</v>
      </c>
      <c r="C1" s="69" t="str">
        <f>'04-Kolts-bev'!C1</f>
        <v>DUNASZIGET KÖZSÉG ÖNKORMÁNYZATA, 2019. ÉVI KÖLTSÉGVETÉSE</v>
      </c>
      <c r="D1" s="69"/>
    </row>
    <row r="2" spans="1:5" ht="15.95" customHeight="1" x14ac:dyDescent="0.2">
      <c r="B2" s="66" t="s">
        <v>1049</v>
      </c>
      <c r="C2" s="67" t="str">
        <f>'01-Ktgv-Mrlg'!C4</f>
        <v>sz. mell. a 9/2019(VIII.28.) módosító valamint 2/2019.(II.28.) eredeti önkormányzati rendeletekhez</v>
      </c>
      <c r="D2" s="67"/>
    </row>
    <row r="3" spans="1:5" ht="15.95" customHeight="1" thickBot="1" x14ac:dyDescent="0.25">
      <c r="E3" t="s">
        <v>917</v>
      </c>
    </row>
    <row r="4" spans="1:5" ht="15.95" customHeight="1" x14ac:dyDescent="0.2">
      <c r="B4" s="265" t="s">
        <v>1024</v>
      </c>
      <c r="C4" s="266"/>
      <c r="D4" s="267"/>
      <c r="E4" s="268"/>
    </row>
    <row r="5" spans="1:5" ht="15.95" customHeight="1" x14ac:dyDescent="0.2">
      <c r="B5" s="118" t="s">
        <v>1</v>
      </c>
      <c r="C5" s="94" t="s">
        <v>2</v>
      </c>
      <c r="D5" s="213" t="s">
        <v>921</v>
      </c>
      <c r="E5" s="119" t="s">
        <v>1245</v>
      </c>
    </row>
    <row r="6" spans="1:5" ht="15.95" customHeight="1" x14ac:dyDescent="0.2">
      <c r="B6" s="118">
        <v>1</v>
      </c>
      <c r="C6" s="94">
        <v>2</v>
      </c>
      <c r="D6" s="213">
        <v>3</v>
      </c>
      <c r="E6" s="119">
        <v>4</v>
      </c>
    </row>
    <row r="7" spans="1:5" ht="15.95" customHeight="1" x14ac:dyDescent="0.2">
      <c r="B7" s="126" t="s">
        <v>3</v>
      </c>
      <c r="C7" s="124" t="s">
        <v>835</v>
      </c>
      <c r="D7" s="127">
        <v>3094300</v>
      </c>
      <c r="E7" s="127">
        <v>3094300</v>
      </c>
    </row>
    <row r="8" spans="1:5" ht="0.2" customHeight="1" x14ac:dyDescent="0.2">
      <c r="B8" s="126" t="s">
        <v>5</v>
      </c>
      <c r="C8" s="124" t="s">
        <v>836</v>
      </c>
      <c r="D8" s="127">
        <v>0</v>
      </c>
      <c r="E8" s="127">
        <v>0</v>
      </c>
    </row>
    <row r="9" spans="1:5" ht="15.95" customHeight="1" x14ac:dyDescent="0.2">
      <c r="B9" s="126" t="s">
        <v>7</v>
      </c>
      <c r="C9" s="124" t="s">
        <v>837</v>
      </c>
      <c r="D9" s="127">
        <v>0</v>
      </c>
      <c r="E9" s="127">
        <v>0</v>
      </c>
    </row>
    <row r="10" spans="1:5" ht="15.95" customHeight="1" x14ac:dyDescent="0.2">
      <c r="B10" s="126" t="s">
        <v>9</v>
      </c>
      <c r="C10" s="124" t="s">
        <v>838</v>
      </c>
      <c r="D10" s="127">
        <v>0</v>
      </c>
      <c r="E10" s="127">
        <v>0</v>
      </c>
    </row>
    <row r="11" spans="1:5" ht="0.2" customHeight="1" x14ac:dyDescent="0.2">
      <c r="B11" s="126" t="s">
        <v>11</v>
      </c>
      <c r="C11" s="124" t="s">
        <v>839</v>
      </c>
      <c r="D11" s="127">
        <v>0</v>
      </c>
      <c r="E11" s="127">
        <v>0</v>
      </c>
    </row>
    <row r="12" spans="1:5" ht="15.95" customHeight="1" x14ac:dyDescent="0.2">
      <c r="B12" s="128" t="s">
        <v>13</v>
      </c>
      <c r="C12" s="125" t="s">
        <v>840</v>
      </c>
      <c r="D12" s="129">
        <v>3094300</v>
      </c>
      <c r="E12" s="129">
        <f>E7+E9+E10</f>
        <v>3094300</v>
      </c>
    </row>
    <row r="13" spans="1:5" ht="15.95" customHeight="1" x14ac:dyDescent="0.2">
      <c r="B13" s="126" t="s">
        <v>15</v>
      </c>
      <c r="C13" s="124" t="s">
        <v>841</v>
      </c>
      <c r="D13" s="127">
        <v>0</v>
      </c>
      <c r="E13" s="127">
        <v>0</v>
      </c>
    </row>
    <row r="14" spans="1:5" ht="0.2" customHeight="1" x14ac:dyDescent="0.2">
      <c r="B14" s="126" t="s">
        <v>0</v>
      </c>
      <c r="C14" s="124" t="s">
        <v>842</v>
      </c>
      <c r="D14" s="127">
        <v>0</v>
      </c>
      <c r="E14" s="127">
        <v>0</v>
      </c>
    </row>
    <row r="15" spans="1:5" ht="0.2" customHeight="1" x14ac:dyDescent="0.2">
      <c r="B15" s="126" t="s">
        <v>18</v>
      </c>
      <c r="C15" s="124" t="s">
        <v>843</v>
      </c>
      <c r="D15" s="127">
        <v>0</v>
      </c>
      <c r="E15" s="127">
        <v>0</v>
      </c>
    </row>
    <row r="16" spans="1:5" ht="15.95" customHeight="1" x14ac:dyDescent="0.2">
      <c r="B16" s="126" t="s">
        <v>20</v>
      </c>
      <c r="C16" s="124" t="s">
        <v>844</v>
      </c>
      <c r="D16" s="127">
        <v>0</v>
      </c>
      <c r="E16" s="127">
        <v>0</v>
      </c>
    </row>
    <row r="17" spans="2:5" ht="15.95" customHeight="1" x14ac:dyDescent="0.2">
      <c r="B17" s="126" t="s">
        <v>22</v>
      </c>
      <c r="C17" s="124" t="s">
        <v>845</v>
      </c>
      <c r="D17" s="127">
        <v>0</v>
      </c>
      <c r="E17" s="127">
        <v>0</v>
      </c>
    </row>
    <row r="18" spans="2:5" ht="15.95" customHeight="1" x14ac:dyDescent="0.2">
      <c r="B18" s="126" t="s">
        <v>24</v>
      </c>
      <c r="C18" s="124" t="s">
        <v>846</v>
      </c>
      <c r="D18" s="127">
        <v>0</v>
      </c>
      <c r="E18" s="127">
        <v>0</v>
      </c>
    </row>
    <row r="19" spans="2:5" ht="0.2" customHeight="1" x14ac:dyDescent="0.2">
      <c r="B19" s="126" t="s">
        <v>26</v>
      </c>
      <c r="C19" s="124" t="s">
        <v>847</v>
      </c>
      <c r="D19" s="127">
        <v>0</v>
      </c>
      <c r="E19" s="127">
        <v>0</v>
      </c>
    </row>
    <row r="20" spans="2:5" ht="0.2" customHeight="1" x14ac:dyDescent="0.2">
      <c r="B20" s="126" t="s">
        <v>28</v>
      </c>
      <c r="C20" s="124" t="s">
        <v>848</v>
      </c>
      <c r="D20" s="127">
        <v>0</v>
      </c>
      <c r="E20" s="127">
        <v>0</v>
      </c>
    </row>
    <row r="21" spans="2:5" ht="0.2" customHeight="1" x14ac:dyDescent="0.2">
      <c r="B21" s="126" t="s">
        <v>30</v>
      </c>
      <c r="C21" s="124" t="s">
        <v>849</v>
      </c>
      <c r="D21" s="127">
        <v>0</v>
      </c>
      <c r="E21" s="127">
        <v>0</v>
      </c>
    </row>
    <row r="22" spans="2:5" ht="15.95" customHeight="1" x14ac:dyDescent="0.2">
      <c r="B22" s="126" t="s">
        <v>32</v>
      </c>
      <c r="C22" s="124" t="s">
        <v>850</v>
      </c>
      <c r="D22" s="127">
        <v>0</v>
      </c>
      <c r="E22" s="127">
        <v>0</v>
      </c>
    </row>
    <row r="23" spans="2:5" ht="15.95" customHeight="1" x14ac:dyDescent="0.2">
      <c r="B23" s="126" t="s">
        <v>34</v>
      </c>
      <c r="C23" s="124" t="s">
        <v>851</v>
      </c>
      <c r="D23" s="127">
        <v>0</v>
      </c>
      <c r="E23" s="127">
        <v>0</v>
      </c>
    </row>
    <row r="24" spans="2:5" ht="0.2" customHeight="1" x14ac:dyDescent="0.2">
      <c r="B24" s="126" t="s">
        <v>36</v>
      </c>
      <c r="C24" s="124" t="s">
        <v>852</v>
      </c>
      <c r="D24" s="127">
        <v>0</v>
      </c>
      <c r="E24" s="127">
        <v>0</v>
      </c>
    </row>
    <row r="25" spans="2:5" ht="15.95" customHeight="1" x14ac:dyDescent="0.2">
      <c r="B25" s="128" t="s">
        <v>38</v>
      </c>
      <c r="C25" s="125" t="s">
        <v>853</v>
      </c>
      <c r="D25" s="129">
        <v>0</v>
      </c>
      <c r="E25" s="129">
        <f>E13+E16+E17+E18+E22+E23</f>
        <v>0</v>
      </c>
    </row>
    <row r="26" spans="2:5" ht="15.95" customHeight="1" x14ac:dyDescent="0.2">
      <c r="B26" s="126" t="s">
        <v>40</v>
      </c>
      <c r="C26" s="124" t="s">
        <v>854</v>
      </c>
      <c r="D26" s="127">
        <v>0</v>
      </c>
      <c r="E26" s="127">
        <v>0</v>
      </c>
    </row>
    <row r="27" spans="2:5" ht="15.95" customHeight="1" x14ac:dyDescent="0.2">
      <c r="B27" s="126" t="s">
        <v>42</v>
      </c>
      <c r="C27" s="124" t="s">
        <v>855</v>
      </c>
      <c r="D27" s="127">
        <v>2506238</v>
      </c>
      <c r="E27" s="127">
        <f>2506238+267746</f>
        <v>2773984</v>
      </c>
    </row>
    <row r="28" spans="2:5" ht="15.95" customHeight="1" x14ac:dyDescent="0.2">
      <c r="B28" s="126" t="s">
        <v>44</v>
      </c>
      <c r="C28" s="124" t="s">
        <v>856</v>
      </c>
      <c r="D28" s="127">
        <v>0</v>
      </c>
      <c r="E28" s="127">
        <v>0</v>
      </c>
    </row>
    <row r="29" spans="2:5" ht="15.95" customHeight="1" x14ac:dyDescent="0.2">
      <c r="B29" s="126" t="s">
        <v>46</v>
      </c>
      <c r="C29" s="124" t="s">
        <v>857</v>
      </c>
      <c r="D29" s="127">
        <v>0</v>
      </c>
      <c r="E29" s="127">
        <v>0</v>
      </c>
    </row>
    <row r="30" spans="2:5" ht="15.95" customHeight="1" x14ac:dyDescent="0.2">
      <c r="B30" s="126" t="s">
        <v>48</v>
      </c>
      <c r="C30" s="124" t="s">
        <v>858</v>
      </c>
      <c r="D30" s="127">
        <v>0</v>
      </c>
      <c r="E30" s="127">
        <v>0</v>
      </c>
    </row>
    <row r="31" spans="2:5" ht="15.95" customHeight="1" x14ac:dyDescent="0.2">
      <c r="B31" s="126" t="s">
        <v>50</v>
      </c>
      <c r="C31" s="124" t="s">
        <v>859</v>
      </c>
      <c r="D31" s="127">
        <v>0</v>
      </c>
      <c r="E31" s="127">
        <v>0</v>
      </c>
    </row>
    <row r="32" spans="2:5" ht="15.95" customHeight="1" x14ac:dyDescent="0.2">
      <c r="B32" s="126" t="s">
        <v>52</v>
      </c>
      <c r="C32" s="124" t="s">
        <v>860</v>
      </c>
      <c r="D32" s="127">
        <v>0</v>
      </c>
      <c r="E32" s="127">
        <v>0</v>
      </c>
    </row>
    <row r="33" spans="2:5" ht="15.95" customHeight="1" x14ac:dyDescent="0.2">
      <c r="B33" s="126" t="s">
        <v>54</v>
      </c>
      <c r="C33" s="124" t="s">
        <v>861</v>
      </c>
      <c r="D33" s="127">
        <v>0</v>
      </c>
      <c r="E33" s="127">
        <v>0</v>
      </c>
    </row>
    <row r="34" spans="2:5" ht="15.95" customHeight="1" x14ac:dyDescent="0.2">
      <c r="B34" s="126" t="s">
        <v>56</v>
      </c>
      <c r="C34" s="124" t="s">
        <v>862</v>
      </c>
      <c r="D34" s="127">
        <v>0</v>
      </c>
      <c r="E34" s="127">
        <v>0</v>
      </c>
    </row>
    <row r="35" spans="2:5" ht="15.95" customHeight="1" x14ac:dyDescent="0.2">
      <c r="B35" s="128" t="s">
        <v>58</v>
      </c>
      <c r="C35" s="125" t="s">
        <v>863</v>
      </c>
      <c r="D35" s="129">
        <v>5600538</v>
      </c>
      <c r="E35" s="129">
        <f>E12+E25+E26+E27+E28+E29+E30+E31+E34</f>
        <v>5868284</v>
      </c>
    </row>
    <row r="36" spans="2:5" ht="15.95" customHeight="1" x14ac:dyDescent="0.2">
      <c r="B36" s="126" t="s">
        <v>60</v>
      </c>
      <c r="C36" s="124" t="s">
        <v>864</v>
      </c>
      <c r="D36" s="127">
        <v>0</v>
      </c>
      <c r="E36" s="127">
        <v>0</v>
      </c>
    </row>
    <row r="37" spans="2:5" ht="15.95" customHeight="1" x14ac:dyDescent="0.2">
      <c r="B37" s="126" t="s">
        <v>62</v>
      </c>
      <c r="C37" s="124" t="s">
        <v>865</v>
      </c>
      <c r="D37" s="127">
        <v>0</v>
      </c>
      <c r="E37" s="127">
        <v>0</v>
      </c>
    </row>
    <row r="38" spans="2:5" ht="15.95" customHeight="1" x14ac:dyDescent="0.2">
      <c r="B38" s="126" t="s">
        <v>64</v>
      </c>
      <c r="C38" s="124" t="s">
        <v>866</v>
      </c>
      <c r="D38" s="127">
        <v>0</v>
      </c>
      <c r="E38" s="127">
        <v>0</v>
      </c>
    </row>
    <row r="39" spans="2:5" ht="0.2" customHeight="1" x14ac:dyDescent="0.2">
      <c r="B39" s="126" t="s">
        <v>66</v>
      </c>
      <c r="C39" s="124" t="s">
        <v>867</v>
      </c>
      <c r="D39" s="127">
        <v>0</v>
      </c>
      <c r="E39" s="127">
        <v>0</v>
      </c>
    </row>
    <row r="40" spans="2:5" ht="15.95" customHeight="1" x14ac:dyDescent="0.2">
      <c r="B40" s="126" t="s">
        <v>68</v>
      </c>
      <c r="C40" s="124" t="s">
        <v>868</v>
      </c>
      <c r="D40" s="127">
        <v>0</v>
      </c>
      <c r="E40" s="127">
        <v>0</v>
      </c>
    </row>
    <row r="41" spans="2:5" ht="15.95" customHeight="1" x14ac:dyDescent="0.2">
      <c r="B41" s="126" t="s">
        <v>70</v>
      </c>
      <c r="C41" s="124" t="s">
        <v>869</v>
      </c>
      <c r="D41" s="127">
        <v>0</v>
      </c>
      <c r="E41" s="127">
        <v>0</v>
      </c>
    </row>
    <row r="42" spans="2:5" ht="0.2" customHeight="1" x14ac:dyDescent="0.2">
      <c r="B42" s="126" t="s">
        <v>72</v>
      </c>
      <c r="C42" s="124" t="s">
        <v>870</v>
      </c>
      <c r="D42" s="127">
        <v>0</v>
      </c>
      <c r="E42" s="127">
        <v>0</v>
      </c>
    </row>
    <row r="43" spans="2:5" ht="15.95" customHeight="1" x14ac:dyDescent="0.2">
      <c r="B43" s="126" t="s">
        <v>74</v>
      </c>
      <c r="C43" s="124" t="s">
        <v>871</v>
      </c>
      <c r="D43" s="127">
        <v>0</v>
      </c>
      <c r="E43" s="127">
        <v>0</v>
      </c>
    </row>
    <row r="44" spans="2:5" ht="15.95" customHeight="1" x14ac:dyDescent="0.2">
      <c r="B44" s="126" t="s">
        <v>76</v>
      </c>
      <c r="C44" s="124" t="s">
        <v>872</v>
      </c>
      <c r="D44" s="127">
        <v>0</v>
      </c>
      <c r="E44" s="127">
        <v>0</v>
      </c>
    </row>
    <row r="45" spans="2:5" ht="15.95" customHeight="1" x14ac:dyDescent="0.2">
      <c r="B45" s="126" t="s">
        <v>78</v>
      </c>
      <c r="C45" s="124" t="s">
        <v>873</v>
      </c>
      <c r="D45" s="127">
        <v>0</v>
      </c>
      <c r="E45" s="127">
        <v>0</v>
      </c>
    </row>
    <row r="46" spans="2:5" ht="15.95" customHeight="1" thickBot="1" x14ac:dyDescent="0.25">
      <c r="B46" s="130" t="s">
        <v>80</v>
      </c>
      <c r="C46" s="131" t="s">
        <v>874</v>
      </c>
      <c r="D46" s="132">
        <v>5600538</v>
      </c>
      <c r="E46" s="132">
        <f>E35+E43+E44+E45</f>
        <v>5868284</v>
      </c>
    </row>
    <row r="48" spans="2:5" ht="15.95" customHeight="1" x14ac:dyDescent="0.2">
      <c r="B48" s="206" t="s">
        <v>1237</v>
      </c>
      <c r="C48" s="207" t="s">
        <v>1236</v>
      </c>
      <c r="D48" s="207"/>
      <c r="E48" s="208">
        <f>'03-Kolts-kiad'!E278</f>
        <v>542007225.10500002</v>
      </c>
    </row>
    <row r="49" spans="2:5" ht="15.95" customHeight="1" x14ac:dyDescent="0.2">
      <c r="B49" s="193"/>
      <c r="C49" s="193"/>
      <c r="D49" s="193"/>
      <c r="E49" s="193"/>
    </row>
    <row r="50" spans="2:5" ht="15.95" customHeight="1" x14ac:dyDescent="0.2">
      <c r="B50" s="209" t="s">
        <v>1238</v>
      </c>
      <c r="C50" s="207" t="s">
        <v>1239</v>
      </c>
      <c r="D50" s="207"/>
      <c r="E50" s="208">
        <f>E46+E48</f>
        <v>547875509.10500002</v>
      </c>
    </row>
  </sheetData>
  <mergeCells count="1">
    <mergeCell ref="B4:E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8"/>
  <sheetViews>
    <sheetView zoomScaleNormal="100" workbookViewId="0">
      <selection activeCell="C40" sqref="C40"/>
    </sheetView>
  </sheetViews>
  <sheetFormatPr defaultRowHeight="12.75" x14ac:dyDescent="0.2"/>
  <cols>
    <col min="1" max="1" width="3.7109375" bestFit="1" customWidth="1"/>
    <col min="2" max="2" width="3.7109375" customWidth="1"/>
    <col min="3" max="3" width="80.7109375" customWidth="1"/>
    <col min="4" max="4" width="13.7109375" style="28" customWidth="1"/>
    <col min="5" max="5" width="13.7109375" customWidth="1"/>
    <col min="6" max="6" width="2.7109375" customWidth="1"/>
    <col min="7" max="7" width="6.140625" style="193" customWidth="1"/>
    <col min="8" max="8" width="12" style="193" bestFit="1" customWidth="1"/>
    <col min="9" max="9" width="9.140625" style="193"/>
    <col min="10" max="12" width="18.7109375" style="193" customWidth="1"/>
    <col min="13" max="13" width="9.140625" style="214"/>
  </cols>
  <sheetData>
    <row r="1" spans="1:15" ht="15.95" customHeight="1" x14ac:dyDescent="0.25">
      <c r="A1" s="218" t="s">
        <v>1250</v>
      </c>
      <c r="C1" s="69" t="str">
        <f>'05-Fin-kiad'!C1</f>
        <v>DUNASZIGET KÖZSÉG ÖNKORMÁNYZATA, 2019. ÉVI KÖLTSÉGVETÉSE</v>
      </c>
      <c r="D1" s="69"/>
      <c r="H1" s="195"/>
      <c r="I1" s="195"/>
      <c r="J1" s="195"/>
      <c r="K1" s="195"/>
      <c r="L1" s="195"/>
      <c r="M1" s="188"/>
      <c r="N1" s="188"/>
      <c r="O1" s="188"/>
    </row>
    <row r="2" spans="1:15" ht="15.95" customHeight="1" x14ac:dyDescent="0.2">
      <c r="B2" s="66" t="s">
        <v>1050</v>
      </c>
      <c r="C2" s="67" t="str">
        <f>'01-Ktgv-Mrlg'!C4</f>
        <v>sz. mell. a 9/2019(VIII.28.) módosító valamint 2/2019.(II.28.) eredeti önkormányzati rendeletekhez</v>
      </c>
      <c r="D2" s="67"/>
      <c r="H2" s="195"/>
      <c r="I2" s="195"/>
      <c r="J2" s="195"/>
      <c r="K2" s="195"/>
      <c r="L2" s="195"/>
      <c r="M2" s="188"/>
      <c r="N2" s="188"/>
      <c r="O2" s="188"/>
    </row>
    <row r="3" spans="1:15" ht="15.95" customHeight="1" thickBot="1" x14ac:dyDescent="0.25">
      <c r="E3" t="s">
        <v>917</v>
      </c>
      <c r="H3" s="195"/>
      <c r="I3" s="195"/>
      <c r="J3" s="195"/>
      <c r="K3" s="195"/>
      <c r="L3" s="195"/>
      <c r="M3" s="188"/>
      <c r="N3" s="188"/>
      <c r="O3" s="188"/>
    </row>
    <row r="4" spans="1:15" ht="15.95" customHeight="1" x14ac:dyDescent="0.2">
      <c r="B4" s="265" t="s">
        <v>1025</v>
      </c>
      <c r="C4" s="266"/>
      <c r="D4" s="267"/>
      <c r="E4" s="268"/>
      <c r="H4" s="195"/>
      <c r="I4" s="195"/>
      <c r="J4" s="195"/>
      <c r="K4" s="195"/>
      <c r="L4" s="195"/>
      <c r="M4" s="188"/>
      <c r="N4" s="188"/>
      <c r="O4" s="188"/>
    </row>
    <row r="5" spans="1:15" ht="15.95" customHeight="1" x14ac:dyDescent="0.2">
      <c r="B5" s="118" t="s">
        <v>1</v>
      </c>
      <c r="C5" s="94" t="s">
        <v>2</v>
      </c>
      <c r="D5" s="213" t="s">
        <v>921</v>
      </c>
      <c r="E5" s="119" t="s">
        <v>1245</v>
      </c>
      <c r="H5" s="195"/>
      <c r="I5" s="195"/>
      <c r="J5" s="195"/>
      <c r="K5" s="195"/>
      <c r="L5" s="195"/>
      <c r="M5" s="188"/>
      <c r="N5" s="188"/>
      <c r="O5" s="188"/>
    </row>
    <row r="6" spans="1:15" ht="15.95" customHeight="1" x14ac:dyDescent="0.2">
      <c r="B6" s="118">
        <v>1</v>
      </c>
      <c r="C6" s="94">
        <v>2</v>
      </c>
      <c r="D6" s="213">
        <v>3</v>
      </c>
      <c r="E6" s="119">
        <v>4</v>
      </c>
      <c r="H6" s="195"/>
      <c r="I6" s="195"/>
      <c r="J6" s="215" t="s">
        <v>1204</v>
      </c>
      <c r="K6" s="215" t="s">
        <v>1205</v>
      </c>
      <c r="L6" s="215" t="s">
        <v>1206</v>
      </c>
      <c r="M6" s="188"/>
      <c r="N6" s="188"/>
      <c r="O6" s="188"/>
    </row>
    <row r="7" spans="1:15" ht="15.95" customHeight="1" x14ac:dyDescent="0.2">
      <c r="B7" s="126" t="s">
        <v>3</v>
      </c>
      <c r="C7" s="124" t="s">
        <v>875</v>
      </c>
      <c r="D7" s="127">
        <v>24156510</v>
      </c>
      <c r="E7" s="127">
        <f>J7+K7+L7+J9+K9+L9</f>
        <v>31455466</v>
      </c>
      <c r="H7" s="195"/>
      <c r="I7" s="195"/>
      <c r="J7" s="215">
        <v>2711474</v>
      </c>
      <c r="K7" s="215">
        <v>14455654</v>
      </c>
      <c r="L7" s="215">
        <v>6989380</v>
      </c>
      <c r="M7" s="188"/>
      <c r="N7" s="188"/>
      <c r="O7" s="188"/>
    </row>
    <row r="8" spans="1:15" ht="15.95" customHeight="1" x14ac:dyDescent="0.2">
      <c r="B8" s="126" t="s">
        <v>5</v>
      </c>
      <c r="C8" s="124" t="s">
        <v>876</v>
      </c>
      <c r="D8" s="127">
        <v>0</v>
      </c>
      <c r="E8" s="127">
        <v>0</v>
      </c>
      <c r="H8" s="195"/>
      <c r="I8" s="195"/>
      <c r="J8" s="215" t="s">
        <v>1247</v>
      </c>
      <c r="K8" s="215" t="s">
        <v>1248</v>
      </c>
      <c r="L8" s="215" t="s">
        <v>1249</v>
      </c>
      <c r="M8" s="188"/>
      <c r="N8" s="188"/>
      <c r="O8" s="188"/>
    </row>
    <row r="9" spans="1:15" ht="15.95" customHeight="1" x14ac:dyDescent="0.2">
      <c r="B9" s="126" t="s">
        <v>7</v>
      </c>
      <c r="C9" s="124" t="s">
        <v>877</v>
      </c>
      <c r="D9" s="127">
        <v>0</v>
      </c>
      <c r="E9" s="127">
        <v>0</v>
      </c>
      <c r="H9" s="195"/>
      <c r="I9" s="195"/>
      <c r="J9" s="215">
        <v>3350000</v>
      </c>
      <c r="K9" s="215">
        <v>1844943</v>
      </c>
      <c r="L9" s="215">
        <v>2104015</v>
      </c>
      <c r="M9" s="188"/>
      <c r="N9" s="188"/>
      <c r="O9" s="188"/>
    </row>
    <row r="10" spans="1:15" ht="15.95" customHeight="1" x14ac:dyDescent="0.2">
      <c r="B10" s="128" t="s">
        <v>9</v>
      </c>
      <c r="C10" s="125" t="s">
        <v>878</v>
      </c>
      <c r="D10" s="129">
        <v>24156510</v>
      </c>
      <c r="E10" s="129">
        <f>E7+E8+E9</f>
        <v>31455466</v>
      </c>
      <c r="H10" s="195"/>
      <c r="I10" s="195"/>
      <c r="J10" s="195"/>
      <c r="K10" s="195"/>
      <c r="L10" s="195"/>
      <c r="M10" s="188"/>
      <c r="N10" s="188"/>
      <c r="O10" s="188"/>
    </row>
    <row r="11" spans="1:15" ht="15.95" customHeight="1" x14ac:dyDescent="0.2">
      <c r="B11" s="126" t="s">
        <v>11</v>
      </c>
      <c r="C11" s="124" t="s">
        <v>879</v>
      </c>
      <c r="D11" s="133">
        <v>0</v>
      </c>
      <c r="E11" s="133">
        <f>E12+E13</f>
        <v>0</v>
      </c>
      <c r="H11" s="195"/>
      <c r="I11" s="195"/>
      <c r="J11" s="195"/>
      <c r="K11" s="195"/>
      <c r="L11" s="195"/>
      <c r="M11" s="188"/>
      <c r="N11" s="188"/>
      <c r="O11" s="188"/>
    </row>
    <row r="12" spans="1:15" ht="0.2" customHeight="1" x14ac:dyDescent="0.2">
      <c r="B12" s="126" t="s">
        <v>13</v>
      </c>
      <c r="C12" s="124" t="s">
        <v>880</v>
      </c>
      <c r="D12" s="127">
        <v>0</v>
      </c>
      <c r="E12" s="127">
        <v>0</v>
      </c>
      <c r="H12" s="195"/>
      <c r="I12" s="195"/>
      <c r="J12" s="195"/>
      <c r="K12" s="195"/>
      <c r="L12" s="195"/>
      <c r="M12" s="188"/>
      <c r="N12" s="188"/>
      <c r="O12" s="188"/>
    </row>
    <row r="13" spans="1:15" ht="0.2" customHeight="1" x14ac:dyDescent="0.2">
      <c r="B13" s="126" t="s">
        <v>15</v>
      </c>
      <c r="C13" s="124" t="s">
        <v>881</v>
      </c>
      <c r="D13" s="127">
        <v>0</v>
      </c>
      <c r="E13" s="127">
        <v>0</v>
      </c>
      <c r="H13" s="195"/>
      <c r="I13" s="195"/>
      <c r="J13" s="195"/>
      <c r="K13" s="195"/>
      <c r="L13" s="195"/>
      <c r="M13" s="188"/>
      <c r="N13" s="188"/>
      <c r="O13" s="188"/>
    </row>
    <row r="14" spans="1:15" ht="15.95" customHeight="1" x14ac:dyDescent="0.2">
      <c r="B14" s="126" t="s">
        <v>0</v>
      </c>
      <c r="C14" s="124" t="s">
        <v>882</v>
      </c>
      <c r="D14" s="127">
        <v>0</v>
      </c>
      <c r="E14" s="127">
        <v>0</v>
      </c>
      <c r="H14" s="195"/>
      <c r="I14" s="195"/>
      <c r="J14" s="195"/>
      <c r="K14" s="195"/>
      <c r="L14" s="195"/>
      <c r="M14" s="188"/>
      <c r="N14" s="188"/>
      <c r="O14" s="188"/>
    </row>
    <row r="15" spans="1:15" ht="15.95" customHeight="1" x14ac:dyDescent="0.2">
      <c r="B15" s="126" t="s">
        <v>18</v>
      </c>
      <c r="C15" s="124" t="s">
        <v>883</v>
      </c>
      <c r="D15" s="127">
        <v>0</v>
      </c>
      <c r="E15" s="127">
        <v>0</v>
      </c>
      <c r="H15" s="195"/>
      <c r="I15" s="195"/>
      <c r="J15" s="195"/>
      <c r="K15" s="195"/>
      <c r="L15" s="195"/>
      <c r="M15" s="188"/>
      <c r="N15" s="188"/>
      <c r="O15" s="188"/>
    </row>
    <row r="16" spans="1:15" ht="15.95" customHeight="1" x14ac:dyDescent="0.2">
      <c r="B16" s="126" t="s">
        <v>20</v>
      </c>
      <c r="C16" s="124" t="s">
        <v>884</v>
      </c>
      <c r="D16" s="127">
        <v>0</v>
      </c>
      <c r="E16" s="127">
        <v>0</v>
      </c>
      <c r="H16" s="195"/>
      <c r="I16" s="195"/>
      <c r="J16" s="195"/>
      <c r="K16" s="195"/>
      <c r="L16" s="195"/>
      <c r="M16" s="188"/>
      <c r="N16" s="188"/>
      <c r="O16" s="188"/>
    </row>
    <row r="17" spans="2:15" ht="15.95" customHeight="1" x14ac:dyDescent="0.2">
      <c r="B17" s="128" t="s">
        <v>22</v>
      </c>
      <c r="C17" s="125" t="s">
        <v>885</v>
      </c>
      <c r="D17" s="129">
        <v>0</v>
      </c>
      <c r="E17" s="129">
        <f>E11+E14+E15+E16</f>
        <v>0</v>
      </c>
      <c r="H17" s="195"/>
      <c r="I17" s="195"/>
      <c r="J17" s="195"/>
      <c r="K17" s="195"/>
      <c r="L17" s="195"/>
      <c r="M17" s="188"/>
      <c r="N17" s="188"/>
      <c r="O17" s="188"/>
    </row>
    <row r="18" spans="2:15" ht="15.95" customHeight="1" x14ac:dyDescent="0.2">
      <c r="B18" s="126" t="s">
        <v>24</v>
      </c>
      <c r="C18" s="124" t="s">
        <v>886</v>
      </c>
      <c r="D18" s="127">
        <v>247159510</v>
      </c>
      <c r="E18" s="127">
        <f>K23</f>
        <v>247159510</v>
      </c>
      <c r="G18" s="216"/>
      <c r="H18" s="195"/>
      <c r="I18" s="195"/>
      <c r="J18" s="196" t="s">
        <v>1244</v>
      </c>
      <c r="K18" s="194"/>
      <c r="L18" s="195"/>
      <c r="M18" s="188"/>
      <c r="N18" s="188"/>
      <c r="O18" s="188"/>
    </row>
    <row r="19" spans="2:15" ht="15.95" customHeight="1" x14ac:dyDescent="0.2">
      <c r="B19" s="126" t="s">
        <v>26</v>
      </c>
      <c r="C19" s="124" t="s">
        <v>887</v>
      </c>
      <c r="D19" s="127">
        <v>0</v>
      </c>
      <c r="E19" s="127">
        <v>0</v>
      </c>
      <c r="H19" s="195"/>
      <c r="I19" s="195"/>
      <c r="J19" s="197" t="s">
        <v>9</v>
      </c>
      <c r="K19" s="198">
        <v>281391740</v>
      </c>
      <c r="L19" s="195"/>
      <c r="M19" s="188"/>
      <c r="N19" s="188"/>
      <c r="O19" s="188"/>
    </row>
    <row r="20" spans="2:15" ht="15.95" customHeight="1" x14ac:dyDescent="0.2">
      <c r="B20" s="128" t="s">
        <v>28</v>
      </c>
      <c r="C20" s="125" t="s">
        <v>888</v>
      </c>
      <c r="D20" s="129">
        <v>247159510</v>
      </c>
      <c r="E20" s="129">
        <f>E18+E19</f>
        <v>247159510</v>
      </c>
      <c r="H20" s="195"/>
      <c r="I20" s="195"/>
      <c r="J20" s="197" t="s">
        <v>5</v>
      </c>
      <c r="K20" s="199">
        <v>183233826</v>
      </c>
      <c r="L20" s="195"/>
      <c r="M20" s="188"/>
      <c r="N20" s="188"/>
      <c r="O20" s="188"/>
    </row>
    <row r="21" spans="2:15" ht="15.95" customHeight="1" x14ac:dyDescent="0.2">
      <c r="B21" s="126" t="s">
        <v>30</v>
      </c>
      <c r="C21" s="124" t="s">
        <v>889</v>
      </c>
      <c r="D21" s="127">
        <v>0</v>
      </c>
      <c r="E21" s="127">
        <f>0+267746</f>
        <v>267746</v>
      </c>
      <c r="H21" s="195"/>
      <c r="I21" s="195"/>
      <c r="J21" s="197" t="s">
        <v>7</v>
      </c>
      <c r="K21" s="198">
        <v>5305320</v>
      </c>
      <c r="L21" s="195"/>
      <c r="M21" s="188"/>
      <c r="N21" s="188"/>
      <c r="O21" s="188"/>
    </row>
    <row r="22" spans="2:15" ht="15.95" customHeight="1" x14ac:dyDescent="0.2">
      <c r="B22" s="126" t="s">
        <v>32</v>
      </c>
      <c r="C22" s="124" t="s">
        <v>890</v>
      </c>
      <c r="D22" s="127">
        <v>0</v>
      </c>
      <c r="E22" s="127">
        <v>0</v>
      </c>
      <c r="H22" s="195"/>
      <c r="I22" s="195"/>
      <c r="J22" s="197" t="s">
        <v>3</v>
      </c>
      <c r="K22" s="198">
        <v>212160736</v>
      </c>
      <c r="L22" s="195"/>
      <c r="M22" s="188"/>
      <c r="N22" s="188"/>
      <c r="O22" s="188"/>
    </row>
    <row r="23" spans="2:15" ht="15.95" customHeight="1" x14ac:dyDescent="0.2">
      <c r="B23" s="126" t="s">
        <v>34</v>
      </c>
      <c r="C23" s="124" t="s">
        <v>891</v>
      </c>
      <c r="D23" s="127">
        <v>0</v>
      </c>
      <c r="E23" s="127">
        <v>0</v>
      </c>
      <c r="H23" s="195"/>
      <c r="I23" s="195"/>
      <c r="J23" s="197" t="s">
        <v>1184</v>
      </c>
      <c r="K23" s="198">
        <f>K19+K20-K21-K22</f>
        <v>247159510</v>
      </c>
      <c r="L23" s="195"/>
      <c r="M23" s="188"/>
      <c r="N23" s="188"/>
      <c r="O23" s="188"/>
    </row>
    <row r="24" spans="2:15" ht="15.95" customHeight="1" x14ac:dyDescent="0.2">
      <c r="B24" s="126" t="s">
        <v>36</v>
      </c>
      <c r="C24" s="124" t="s">
        <v>892</v>
      </c>
      <c r="D24" s="127">
        <v>0</v>
      </c>
      <c r="E24" s="127">
        <v>0</v>
      </c>
      <c r="H24" s="195"/>
      <c r="I24" s="195"/>
      <c r="J24" s="195"/>
      <c r="K24" s="195"/>
      <c r="L24" s="195"/>
      <c r="M24" s="188"/>
      <c r="N24" s="188"/>
      <c r="O24" s="188"/>
    </row>
    <row r="25" spans="2:15" ht="15.95" customHeight="1" x14ac:dyDescent="0.2">
      <c r="B25" s="126" t="s">
        <v>38</v>
      </c>
      <c r="C25" s="124" t="s">
        <v>893</v>
      </c>
      <c r="D25" s="127">
        <v>0</v>
      </c>
      <c r="E25" s="127">
        <v>0</v>
      </c>
      <c r="H25" s="195"/>
      <c r="I25" s="195"/>
      <c r="J25" s="195"/>
      <c r="K25" s="195"/>
      <c r="L25" s="195"/>
      <c r="M25" s="188"/>
      <c r="N25" s="188"/>
      <c r="O25" s="188"/>
    </row>
    <row r="26" spans="2:15" ht="15.95" customHeight="1" x14ac:dyDescent="0.2">
      <c r="B26" s="126" t="s">
        <v>40</v>
      </c>
      <c r="C26" s="124" t="s">
        <v>894</v>
      </c>
      <c r="D26" s="127">
        <v>0</v>
      </c>
      <c r="E26" s="127">
        <v>0</v>
      </c>
      <c r="H26" s="195"/>
      <c r="I26" s="195"/>
      <c r="J26" s="195"/>
      <c r="K26" s="195"/>
      <c r="L26" s="195"/>
      <c r="M26" s="188"/>
      <c r="N26" s="188"/>
      <c r="O26" s="188"/>
    </row>
    <row r="27" spans="2:15" ht="15.95" customHeight="1" x14ac:dyDescent="3.05">
      <c r="B27" s="126" t="s">
        <v>42</v>
      </c>
      <c r="C27" s="124" t="s">
        <v>895</v>
      </c>
      <c r="D27" s="127">
        <v>0</v>
      </c>
      <c r="E27" s="127">
        <v>0</v>
      </c>
      <c r="H27" s="217"/>
      <c r="I27" s="217"/>
      <c r="J27" s="217"/>
      <c r="K27" s="217"/>
      <c r="L27" s="217"/>
      <c r="M27" s="187"/>
      <c r="N27" s="187"/>
    </row>
    <row r="28" spans="2:15" ht="15.95" customHeight="1" x14ac:dyDescent="3.05">
      <c r="B28" s="126" t="s">
        <v>44</v>
      </c>
      <c r="C28" s="124" t="s">
        <v>896</v>
      </c>
      <c r="D28" s="127">
        <v>0</v>
      </c>
      <c r="E28" s="127">
        <f>E26+E27</f>
        <v>0</v>
      </c>
      <c r="H28" s="217"/>
      <c r="I28" s="217"/>
      <c r="J28" s="217"/>
      <c r="K28" s="217"/>
      <c r="L28" s="217"/>
      <c r="M28" s="187"/>
      <c r="N28" s="187"/>
    </row>
    <row r="29" spans="2:15" ht="15.95" customHeight="1" x14ac:dyDescent="3.05">
      <c r="B29" s="128" t="s">
        <v>46</v>
      </c>
      <c r="C29" s="125" t="s">
        <v>897</v>
      </c>
      <c r="D29" s="129">
        <v>271316020</v>
      </c>
      <c r="E29" s="129">
        <f>E10+E17+E20+E21+E22+E23+E24+E25+E28</f>
        <v>278882722</v>
      </c>
      <c r="H29" s="217"/>
      <c r="I29" s="217"/>
      <c r="J29" s="217"/>
      <c r="K29" s="217"/>
      <c r="L29" s="217"/>
      <c r="M29" s="187"/>
      <c r="N29" s="187"/>
    </row>
    <row r="30" spans="2:15" ht="15.95" customHeight="1" x14ac:dyDescent="0.2">
      <c r="B30" s="126" t="s">
        <v>48</v>
      </c>
      <c r="C30" s="124" t="s">
        <v>898</v>
      </c>
      <c r="D30" s="127">
        <v>0</v>
      </c>
      <c r="E30" s="127">
        <v>0</v>
      </c>
    </row>
    <row r="31" spans="2:15" ht="15.95" customHeight="1" x14ac:dyDescent="0.2">
      <c r="B31" s="126" t="s">
        <v>50</v>
      </c>
      <c r="C31" s="124" t="s">
        <v>899</v>
      </c>
      <c r="D31" s="127">
        <v>0</v>
      </c>
      <c r="E31" s="127">
        <v>0</v>
      </c>
    </row>
    <row r="32" spans="2:15" ht="15.95" customHeight="1" x14ac:dyDescent="0.2">
      <c r="B32" s="126" t="s">
        <v>52</v>
      </c>
      <c r="C32" s="124" t="s">
        <v>900</v>
      </c>
      <c r="D32" s="127">
        <v>0</v>
      </c>
      <c r="E32" s="127">
        <v>0</v>
      </c>
    </row>
    <row r="33" spans="2:5" ht="15.95" customHeight="1" x14ac:dyDescent="0.2">
      <c r="B33" s="126" t="s">
        <v>54</v>
      </c>
      <c r="C33" s="124" t="s">
        <v>901</v>
      </c>
      <c r="D33" s="127">
        <v>0</v>
      </c>
      <c r="E33" s="127">
        <v>0</v>
      </c>
    </row>
    <row r="34" spans="2:5" ht="15.95" customHeight="1" x14ac:dyDescent="0.2">
      <c r="B34" s="126" t="s">
        <v>56</v>
      </c>
      <c r="C34" s="124" t="s">
        <v>902</v>
      </c>
      <c r="D34" s="127">
        <v>0</v>
      </c>
      <c r="E34" s="127">
        <v>0</v>
      </c>
    </row>
    <row r="35" spans="2:5" ht="15.95" customHeight="1" x14ac:dyDescent="0.2">
      <c r="B35" s="128" t="s">
        <v>58</v>
      </c>
      <c r="C35" s="125" t="s">
        <v>903</v>
      </c>
      <c r="D35" s="129">
        <v>0</v>
      </c>
      <c r="E35" s="129">
        <f>E30+E31+E32+E33+E34</f>
        <v>0</v>
      </c>
    </row>
    <row r="36" spans="2:5" ht="15.95" customHeight="1" x14ac:dyDescent="0.2">
      <c r="B36" s="126" t="s">
        <v>60</v>
      </c>
      <c r="C36" s="124" t="s">
        <v>904</v>
      </c>
      <c r="D36" s="127">
        <v>0</v>
      </c>
      <c r="E36" s="127">
        <v>0</v>
      </c>
    </row>
    <row r="37" spans="2:5" ht="15.95" customHeight="1" x14ac:dyDescent="0.2">
      <c r="B37" s="126" t="s">
        <v>62</v>
      </c>
      <c r="C37" s="124" t="s">
        <v>905</v>
      </c>
      <c r="D37" s="127">
        <v>0</v>
      </c>
      <c r="E37" s="127">
        <v>0</v>
      </c>
    </row>
    <row r="38" spans="2:5" ht="15.95" customHeight="1" thickBot="1" x14ac:dyDescent="0.25">
      <c r="B38" s="134" t="s">
        <v>64</v>
      </c>
      <c r="C38" s="135" t="s">
        <v>906</v>
      </c>
      <c r="D38" s="136">
        <v>271316020</v>
      </c>
      <c r="E38" s="136">
        <f>E29+E35+E36+E37</f>
        <v>278882722</v>
      </c>
    </row>
    <row r="40" spans="2:5" ht="15" x14ac:dyDescent="0.2">
      <c r="B40" s="200" t="s">
        <v>1240</v>
      </c>
      <c r="C40" s="201" t="s">
        <v>1242</v>
      </c>
      <c r="D40" s="201"/>
      <c r="E40" s="202">
        <f>'04-Kolts-bev'!E289</f>
        <v>268992787</v>
      </c>
    </row>
    <row r="41" spans="2:5" x14ac:dyDescent="0.2">
      <c r="B41" s="193"/>
      <c r="C41" s="193"/>
      <c r="D41" s="193"/>
      <c r="E41" s="193"/>
    </row>
    <row r="42" spans="2:5" ht="15" x14ac:dyDescent="0.2">
      <c r="B42" s="200" t="s">
        <v>1241</v>
      </c>
      <c r="C42" s="201" t="s">
        <v>1243</v>
      </c>
      <c r="D42" s="201"/>
      <c r="E42" s="202">
        <f>E38+E40</f>
        <v>547875509</v>
      </c>
    </row>
    <row r="43" spans="2:5" x14ac:dyDescent="0.2">
      <c r="B43" s="193"/>
      <c r="C43" s="193"/>
      <c r="D43" s="193"/>
      <c r="E43" s="193"/>
    </row>
    <row r="44" spans="2:5" ht="15" x14ac:dyDescent="0.2">
      <c r="B44" s="193"/>
      <c r="C44" s="203" t="s">
        <v>908</v>
      </c>
      <c r="D44" s="203"/>
      <c r="E44" s="204">
        <f>'05-Fin-kiad'!E50</f>
        <v>547875509.10500002</v>
      </c>
    </row>
    <row r="45" spans="2:5" x14ac:dyDescent="0.2">
      <c r="B45" s="193"/>
      <c r="C45" s="193"/>
      <c r="D45" s="193"/>
      <c r="E45" s="193"/>
    </row>
    <row r="46" spans="2:5" ht="15" x14ac:dyDescent="0.25">
      <c r="B46" s="193"/>
      <c r="C46" s="205" t="s">
        <v>1102</v>
      </c>
      <c r="D46" s="205"/>
      <c r="E46" s="204">
        <f>E42-E44</f>
        <v>-0.10500001907348633</v>
      </c>
    </row>
    <row r="48" spans="2:5" x14ac:dyDescent="0.2">
      <c r="C48" s="177"/>
      <c r="D48" s="177"/>
      <c r="E48" s="177"/>
    </row>
  </sheetData>
  <mergeCells count="1">
    <mergeCell ref="B4:E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4"/>
  <sheetViews>
    <sheetView zoomScaleNormal="100" workbookViewId="0">
      <selection activeCell="E27" sqref="E27"/>
    </sheetView>
  </sheetViews>
  <sheetFormatPr defaultColWidth="2.7109375" defaultRowHeight="15" x14ac:dyDescent="0.2"/>
  <cols>
    <col min="1" max="1" width="4.7109375" style="51" bestFit="1" customWidth="1"/>
    <col min="2" max="2" width="4.140625" style="51" bestFit="1" customWidth="1"/>
    <col min="3" max="3" width="50.85546875" style="51" customWidth="1"/>
    <col min="4" max="5" width="14.7109375" style="51" customWidth="1"/>
    <col min="6" max="16384" width="2.7109375" style="51"/>
  </cols>
  <sheetData>
    <row r="1" spans="1:5" ht="15.75" x14ac:dyDescent="0.25">
      <c r="A1" s="227" t="s">
        <v>1250</v>
      </c>
    </row>
    <row r="2" spans="1:5" ht="18" customHeight="1" x14ac:dyDescent="0.2">
      <c r="C2" s="269" t="str">
        <f>'06-Fin-bev'!C1</f>
        <v>DUNASZIGET KÖZSÉG ÖNKORMÁNYZATA, 2019. ÉVI KÖLTSÉGVETÉSE</v>
      </c>
      <c r="D2" s="269"/>
    </row>
    <row r="3" spans="1:5" ht="18" customHeight="1" x14ac:dyDescent="0.2">
      <c r="C3" s="269"/>
      <c r="D3" s="269"/>
    </row>
    <row r="4" spans="1:5" ht="18" x14ac:dyDescent="0.25">
      <c r="C4" s="53"/>
    </row>
    <row r="6" spans="1:5" ht="15.75" x14ac:dyDescent="0.2">
      <c r="B6" s="66" t="s">
        <v>1051</v>
      </c>
      <c r="C6" s="67" t="str">
        <f>'01-Ktgv-Mrlg'!C4</f>
        <v>sz. mell. a 9/2019(VIII.28.) módosító valamint 2/2019.(II.28.) eredeti önkormányzati rendeletekhez</v>
      </c>
    </row>
    <row r="9" spans="1:5" x14ac:dyDescent="0.2">
      <c r="C9" s="51" t="s">
        <v>1126</v>
      </c>
    </row>
    <row r="11" spans="1:5" x14ac:dyDescent="0.2">
      <c r="D11" s="52" t="s">
        <v>917</v>
      </c>
    </row>
    <row r="12" spans="1:5" x14ac:dyDescent="0.2">
      <c r="D12" s="52"/>
    </row>
    <row r="13" spans="1:5" ht="15.75" thickBot="1" x14ac:dyDescent="0.25">
      <c r="D13" s="52"/>
    </row>
    <row r="14" spans="1:5" ht="15.75" x14ac:dyDescent="0.25">
      <c r="C14" s="54" t="s">
        <v>1042</v>
      </c>
      <c r="D14" s="59" t="s">
        <v>1043</v>
      </c>
      <c r="E14" s="59" t="s">
        <v>1043</v>
      </c>
    </row>
    <row r="15" spans="1:5" x14ac:dyDescent="0.2">
      <c r="C15" s="55" t="s">
        <v>1210</v>
      </c>
      <c r="D15" s="56">
        <f>'03-Kolts-kiad'!AN210</f>
        <v>19915065</v>
      </c>
      <c r="E15" s="56">
        <v>19915065</v>
      </c>
    </row>
    <row r="16" spans="1:5" x14ac:dyDescent="0.2">
      <c r="C16" s="55" t="s">
        <v>1211</v>
      </c>
      <c r="D16" s="56">
        <f>'03-Kolts-kiad'!AF210</f>
        <v>17242920</v>
      </c>
      <c r="E16" s="56">
        <v>17242920</v>
      </c>
    </row>
    <row r="17" spans="3:5" x14ac:dyDescent="0.2">
      <c r="C17" s="55" t="s">
        <v>1212</v>
      </c>
      <c r="D17" s="56">
        <f>'03-Kolts-kiad'!G210</f>
        <v>635000</v>
      </c>
      <c r="E17" s="56">
        <v>635000</v>
      </c>
    </row>
    <row r="18" spans="3:5" x14ac:dyDescent="0.2">
      <c r="C18" s="55" t="s">
        <v>1214</v>
      </c>
      <c r="D18" s="56">
        <f>'03-Kolts-kiad'!AM215+'03-Kolts-kiad'!AM70</f>
        <v>203050978</v>
      </c>
      <c r="E18" s="56">
        <v>203050978</v>
      </c>
    </row>
    <row r="19" spans="3:5" x14ac:dyDescent="0.2">
      <c r="C19" s="55" t="s">
        <v>1213</v>
      </c>
      <c r="D19" s="56">
        <f>'03-Kolts-kiad'!Z215</f>
        <v>13978759</v>
      </c>
      <c r="E19" s="56">
        <v>13978759</v>
      </c>
    </row>
    <row r="20" spans="3:5" x14ac:dyDescent="0.2">
      <c r="C20" s="55" t="s">
        <v>1215</v>
      </c>
      <c r="D20" s="56">
        <f>'03-Kolts-kiad'!N215</f>
        <v>96371027</v>
      </c>
      <c r="E20" s="56">
        <v>96705134</v>
      </c>
    </row>
    <row r="21" spans="3:5" x14ac:dyDescent="0.2">
      <c r="C21" s="55" t="s">
        <v>1252</v>
      </c>
      <c r="D21" s="56"/>
      <c r="E21" s="56">
        <v>3370927</v>
      </c>
    </row>
    <row r="22" spans="3:5" x14ac:dyDescent="0.2">
      <c r="C22" s="55" t="s">
        <v>1253</v>
      </c>
      <c r="D22" s="56"/>
      <c r="E22" s="56">
        <v>6844944</v>
      </c>
    </row>
    <row r="23" spans="3:5" x14ac:dyDescent="0.2">
      <c r="C23" s="55" t="s">
        <v>1254</v>
      </c>
      <c r="D23" s="56"/>
      <c r="E23" s="56">
        <v>6680807</v>
      </c>
    </row>
    <row r="24" spans="3:5" x14ac:dyDescent="0.2">
      <c r="C24" s="55" t="s">
        <v>1216</v>
      </c>
      <c r="D24" s="56">
        <f>'03-Kolts-kiad'!M215</f>
        <v>8500110</v>
      </c>
      <c r="E24" s="56">
        <v>8500110</v>
      </c>
    </row>
    <row r="25" spans="3:5" x14ac:dyDescent="0.2">
      <c r="C25" s="55" t="s">
        <v>1217</v>
      </c>
      <c r="D25" s="56">
        <f>'03-Kolts-kiad'!I215</f>
        <v>7182087</v>
      </c>
      <c r="E25" s="56">
        <v>7182087</v>
      </c>
    </row>
    <row r="26" spans="3:5" x14ac:dyDescent="0.2">
      <c r="C26" s="55" t="s">
        <v>1221</v>
      </c>
      <c r="D26" s="56">
        <f>'03-Kolts-kiad'!AM201</f>
        <v>1216990</v>
      </c>
      <c r="E26" s="56">
        <v>0</v>
      </c>
    </row>
    <row r="27" spans="3:5" ht="16.5" thickBot="1" x14ac:dyDescent="0.3">
      <c r="C27" s="57" t="s">
        <v>1041</v>
      </c>
      <c r="D27" s="58">
        <f>SUM(D15:D26)</f>
        <v>368092936</v>
      </c>
      <c r="E27" s="58">
        <f>SUM(E15:E26)</f>
        <v>384106731</v>
      </c>
    </row>
    <row r="33" spans="3:13" x14ac:dyDescent="0.2"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</row>
    <row r="34" spans="3:13" x14ac:dyDescent="0.2"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</row>
    <row r="35" spans="3:13" x14ac:dyDescent="0.2">
      <c r="C35" s="210" t="s">
        <v>1222</v>
      </c>
      <c r="D35" s="211">
        <f>'03-Kolts-kiad'!E210+'03-Kolts-kiad'!E215+'03-Kolts-kiad'!AM70+'03-Kolts-kiad'!AM201</f>
        <v>383077973</v>
      </c>
      <c r="E35" s="191"/>
      <c r="F35" s="191"/>
      <c r="G35" s="191"/>
      <c r="H35" s="191"/>
      <c r="I35" s="191"/>
      <c r="J35" s="191"/>
      <c r="K35" s="191"/>
      <c r="L35" s="191"/>
      <c r="M35" s="191"/>
    </row>
    <row r="36" spans="3:13" x14ac:dyDescent="0.2">
      <c r="C36" s="210" t="s">
        <v>1129</v>
      </c>
      <c r="D36" s="211">
        <f>D35-D27</f>
        <v>14985037</v>
      </c>
      <c r="E36" s="191"/>
      <c r="F36" s="191"/>
      <c r="G36" s="191"/>
      <c r="H36" s="191"/>
      <c r="I36" s="191"/>
      <c r="J36" s="191"/>
      <c r="K36" s="191"/>
      <c r="L36" s="191"/>
      <c r="M36" s="191"/>
    </row>
    <row r="37" spans="3:13" x14ac:dyDescent="0.2"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</row>
    <row r="38" spans="3:13" x14ac:dyDescent="0.2"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</row>
    <row r="39" spans="3:13" x14ac:dyDescent="0.2"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</row>
    <row r="40" spans="3:13" x14ac:dyDescent="0.2"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</row>
    <row r="41" spans="3:13" x14ac:dyDescent="0.2"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</row>
    <row r="42" spans="3:13" x14ac:dyDescent="0.2"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  <row r="43" spans="3:13" x14ac:dyDescent="0.2"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</row>
    <row r="44" spans="3:13" x14ac:dyDescent="0.2"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</row>
  </sheetData>
  <mergeCells count="1">
    <mergeCell ref="C2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4"/>
  <sheetViews>
    <sheetView zoomScaleNormal="100" workbookViewId="0">
      <selection activeCell="C40" sqref="C40"/>
    </sheetView>
  </sheetViews>
  <sheetFormatPr defaultRowHeight="12.75" x14ac:dyDescent="0.2"/>
  <cols>
    <col min="1" max="1" width="3.7109375" style="27" bestFit="1" customWidth="1"/>
    <col min="2" max="2" width="0.140625" style="27" customWidth="1"/>
    <col min="3" max="3" width="35.7109375" customWidth="1"/>
    <col min="4" max="15" width="12.28515625" customWidth="1"/>
    <col min="16" max="16" width="12.7109375" customWidth="1"/>
    <col min="17" max="17" width="0.140625" customWidth="1"/>
    <col min="18" max="18" width="10.7109375" customWidth="1"/>
  </cols>
  <sheetData>
    <row r="1" spans="1:18" s="28" customFormat="1" x14ac:dyDescent="0.2">
      <c r="A1" s="218" t="s">
        <v>1250</v>
      </c>
    </row>
    <row r="2" spans="1:18" s="28" customFormat="1" ht="20.25" x14ac:dyDescent="0.3">
      <c r="D2" s="270" t="str">
        <f>'06-Fin-bev'!C1</f>
        <v>DUNASZIGET KÖZSÉG ÖNKORMÁNYZATA, 2019. ÉVI KÖLTSÉGVETÉSE</v>
      </c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8" s="28" customFormat="1" ht="18" x14ac:dyDescent="0.2">
      <c r="E3" s="65" t="s">
        <v>1052</v>
      </c>
      <c r="F3" s="63" t="str">
        <f>'01-Ktgv-Mrlg'!C4</f>
        <v>sz. mell. a 9/2019(VIII.28.) módosító valamint 2/2019.(II.28.) eredeti önkormányzati rendeletekhez</v>
      </c>
    </row>
    <row r="4" spans="1:18" s="28" customFormat="1" x14ac:dyDescent="0.2"/>
    <row r="6" spans="1:18" x14ac:dyDescent="0.2">
      <c r="O6" s="30" t="s">
        <v>917</v>
      </c>
    </row>
    <row r="7" spans="1:18" ht="13.5" thickBot="1" x14ac:dyDescent="0.25"/>
    <row r="8" spans="1:18" x14ac:dyDescent="0.2">
      <c r="C8" s="32" t="s">
        <v>2</v>
      </c>
      <c r="D8" s="33" t="s">
        <v>1193</v>
      </c>
      <c r="E8" s="33" t="s">
        <v>1194</v>
      </c>
      <c r="F8" s="33" t="s">
        <v>1195</v>
      </c>
      <c r="G8" s="33" t="s">
        <v>1196</v>
      </c>
      <c r="H8" s="33" t="s">
        <v>1197</v>
      </c>
      <c r="I8" s="33" t="s">
        <v>1198</v>
      </c>
      <c r="J8" s="33" t="s">
        <v>1199</v>
      </c>
      <c r="K8" s="33" t="s">
        <v>1200</v>
      </c>
      <c r="L8" s="33" t="s">
        <v>1201</v>
      </c>
      <c r="M8" s="33" t="s">
        <v>1202</v>
      </c>
      <c r="N8" s="33" t="s">
        <v>1203</v>
      </c>
      <c r="O8" s="33" t="s">
        <v>1218</v>
      </c>
      <c r="P8" s="34" t="s">
        <v>1026</v>
      </c>
    </row>
    <row r="9" spans="1:18" ht="13.5" thickBot="1" x14ac:dyDescent="0.25">
      <c r="C9" s="39" t="s">
        <v>1027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8" x14ac:dyDescent="0.2">
      <c r="B10" s="29">
        <f>'04-Kolts-bev'!E49</f>
        <v>77982682</v>
      </c>
      <c r="C10" s="32" t="s">
        <v>925</v>
      </c>
      <c r="D10" s="45">
        <v>6184679</v>
      </c>
      <c r="E10" s="45">
        <v>6184679</v>
      </c>
      <c r="F10" s="45">
        <v>6184679</v>
      </c>
      <c r="G10" s="45">
        <v>6184679</v>
      </c>
      <c r="H10" s="45">
        <v>6184679</v>
      </c>
      <c r="I10" s="45">
        <v>6184679</v>
      </c>
      <c r="J10" s="45">
        <f>6184679+3766534</f>
        <v>9951213</v>
      </c>
      <c r="K10" s="45">
        <v>6184679</v>
      </c>
      <c r="L10" s="45">
        <v>6184679</v>
      </c>
      <c r="M10" s="45">
        <v>6184679</v>
      </c>
      <c r="N10" s="45">
        <v>6184679</v>
      </c>
      <c r="O10" s="45">
        <v>6184679</v>
      </c>
      <c r="P10" s="46">
        <f>SUM(D10:O10)</f>
        <v>77982682</v>
      </c>
      <c r="Q10" s="29">
        <f t="shared" ref="Q10:Q17" si="0">B10-P10</f>
        <v>0</v>
      </c>
      <c r="R10" s="29"/>
    </row>
    <row r="11" spans="1:18" x14ac:dyDescent="0.2">
      <c r="B11" s="29">
        <f>'04-Kolts-bev'!E191</f>
        <v>48003936</v>
      </c>
      <c r="C11" s="36" t="s">
        <v>974</v>
      </c>
      <c r="D11" s="31">
        <v>100000</v>
      </c>
      <c r="E11" s="31">
        <v>200000</v>
      </c>
      <c r="F11" s="31">
        <v>17500000</v>
      </c>
      <c r="G11" s="31">
        <v>5000000</v>
      </c>
      <c r="H11" s="31">
        <v>500000</v>
      </c>
      <c r="I11" s="31">
        <v>500000</v>
      </c>
      <c r="J11" s="31">
        <v>500000</v>
      </c>
      <c r="K11" s="31">
        <v>500000</v>
      </c>
      <c r="L11" s="31">
        <v>17500000</v>
      </c>
      <c r="M11" s="31">
        <v>5000000</v>
      </c>
      <c r="N11" s="31">
        <v>400000</v>
      </c>
      <c r="O11" s="31">
        <v>303936</v>
      </c>
      <c r="P11" s="35">
        <f t="shared" ref="P11:P17" si="1">SUM(D11:O11)</f>
        <v>48003936</v>
      </c>
      <c r="Q11" s="29">
        <f t="shared" si="0"/>
        <v>0</v>
      </c>
      <c r="R11" s="29"/>
    </row>
    <row r="12" spans="1:18" x14ac:dyDescent="0.2">
      <c r="B12" s="29">
        <f>'04-Kolts-bev'!E227</f>
        <v>11279060</v>
      </c>
      <c r="C12" s="36" t="s">
        <v>977</v>
      </c>
      <c r="D12" s="31">
        <v>939921</v>
      </c>
      <c r="E12" s="31">
        <v>939921</v>
      </c>
      <c r="F12" s="31">
        <v>939921</v>
      </c>
      <c r="G12" s="31">
        <v>939921</v>
      </c>
      <c r="H12" s="31">
        <v>939921</v>
      </c>
      <c r="I12" s="31">
        <v>939921</v>
      </c>
      <c r="J12" s="31">
        <v>939921</v>
      </c>
      <c r="K12" s="31">
        <v>939921</v>
      </c>
      <c r="L12" s="31">
        <v>939921</v>
      </c>
      <c r="M12" s="31">
        <v>939921</v>
      </c>
      <c r="N12" s="31">
        <v>939921</v>
      </c>
      <c r="O12" s="31">
        <v>939929</v>
      </c>
      <c r="P12" s="35">
        <f t="shared" si="1"/>
        <v>11279060</v>
      </c>
      <c r="Q12" s="29">
        <f t="shared" si="0"/>
        <v>0</v>
      </c>
      <c r="R12" s="29"/>
    </row>
    <row r="13" spans="1:18" s="27" customFormat="1" x14ac:dyDescent="0.2">
      <c r="B13" s="29">
        <f>'04-Kolts-bev'!E236</f>
        <v>11023622</v>
      </c>
      <c r="C13" s="36" t="s">
        <v>981</v>
      </c>
      <c r="D13" s="31">
        <v>5228346</v>
      </c>
      <c r="E13" s="31">
        <v>5795276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5">
        <f t="shared" si="1"/>
        <v>11023622</v>
      </c>
      <c r="Q13" s="29">
        <f t="shared" si="0"/>
        <v>0</v>
      </c>
      <c r="R13" s="29"/>
    </row>
    <row r="14" spans="1:18" x14ac:dyDescent="0.2">
      <c r="B14" s="29">
        <f>'04-Kolts-bev'!E276</f>
        <v>7300000</v>
      </c>
      <c r="C14" s="36" t="s">
        <v>1130</v>
      </c>
      <c r="D14" s="31"/>
      <c r="E14" s="31">
        <v>7000000</v>
      </c>
      <c r="F14" s="31"/>
      <c r="G14" s="31">
        <v>100000</v>
      </c>
      <c r="H14" s="31"/>
      <c r="I14" s="31"/>
      <c r="J14" s="31"/>
      <c r="K14" s="31">
        <v>100000</v>
      </c>
      <c r="L14" s="31"/>
      <c r="M14" s="31"/>
      <c r="N14" s="31">
        <v>100000</v>
      </c>
      <c r="O14" s="31"/>
      <c r="P14" s="35">
        <f t="shared" si="1"/>
        <v>7300000</v>
      </c>
      <c r="Q14" s="29">
        <f t="shared" si="0"/>
        <v>0</v>
      </c>
      <c r="R14" s="29"/>
    </row>
    <row r="15" spans="1:18" x14ac:dyDescent="0.2">
      <c r="B15" s="29">
        <f>'04-Kolts-bev'!E74</f>
        <v>113403487</v>
      </c>
      <c r="C15" s="36" t="s">
        <v>1220</v>
      </c>
      <c r="D15" s="31"/>
      <c r="E15" s="31"/>
      <c r="F15" s="31"/>
      <c r="G15" s="31"/>
      <c r="H15" s="31"/>
      <c r="I15" s="31"/>
      <c r="J15" s="31"/>
      <c r="K15" s="31">
        <v>51718098</v>
      </c>
      <c r="L15" s="31"/>
      <c r="M15" s="31">
        <v>9967291</v>
      </c>
      <c r="N15" s="31">
        <v>51718098</v>
      </c>
      <c r="O15" s="31"/>
      <c r="P15" s="35">
        <f t="shared" si="1"/>
        <v>113403487</v>
      </c>
      <c r="Q15" s="29">
        <f t="shared" si="0"/>
        <v>0</v>
      </c>
      <c r="R15" s="29"/>
    </row>
    <row r="16" spans="1:18" x14ac:dyDescent="0.2">
      <c r="B16" s="29">
        <f>'06-Fin-bev'!E10</f>
        <v>31455466</v>
      </c>
      <c r="C16" s="36" t="s">
        <v>1219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>24156510+7298956</f>
        <v>31455466</v>
      </c>
      <c r="O16" s="31"/>
      <c r="P16" s="35">
        <f t="shared" si="1"/>
        <v>31455466</v>
      </c>
      <c r="Q16" s="29">
        <f t="shared" si="0"/>
        <v>0</v>
      </c>
      <c r="R16" s="29"/>
    </row>
    <row r="17" spans="2:18" x14ac:dyDescent="0.2">
      <c r="B17" s="29">
        <f>'06-Fin-bev'!E20+'06-Fin-bev'!E21</f>
        <v>247427256</v>
      </c>
      <c r="C17" s="36" t="s">
        <v>1255</v>
      </c>
      <c r="D17" s="31">
        <f>247159510+267746</f>
        <v>247427256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5">
        <f t="shared" si="1"/>
        <v>247427256</v>
      </c>
      <c r="Q17" s="29">
        <f t="shared" si="0"/>
        <v>0</v>
      </c>
      <c r="R17" s="29"/>
    </row>
    <row r="18" spans="2:18" ht="13.5" thickBot="1" x14ac:dyDescent="0.25">
      <c r="B18" s="29">
        <f>SUM(B10:B17)</f>
        <v>547875509</v>
      </c>
      <c r="C18" s="47" t="s">
        <v>1028</v>
      </c>
      <c r="D18" s="37">
        <f t="shared" ref="D18:O18" si="2">SUM(D10:D17)</f>
        <v>259880202</v>
      </c>
      <c r="E18" s="37">
        <f t="shared" si="2"/>
        <v>20119876</v>
      </c>
      <c r="F18" s="37">
        <f t="shared" si="2"/>
        <v>24624600</v>
      </c>
      <c r="G18" s="37">
        <f t="shared" si="2"/>
        <v>12224600</v>
      </c>
      <c r="H18" s="37">
        <f t="shared" si="2"/>
        <v>7624600</v>
      </c>
      <c r="I18" s="37">
        <f t="shared" si="2"/>
        <v>7624600</v>
      </c>
      <c r="J18" s="37">
        <f t="shared" si="2"/>
        <v>11391134</v>
      </c>
      <c r="K18" s="37">
        <f t="shared" si="2"/>
        <v>59442698</v>
      </c>
      <c r="L18" s="37">
        <f t="shared" si="2"/>
        <v>24624600</v>
      </c>
      <c r="M18" s="37">
        <f t="shared" si="2"/>
        <v>22091891</v>
      </c>
      <c r="N18" s="37">
        <f t="shared" si="2"/>
        <v>90798164</v>
      </c>
      <c r="O18" s="37">
        <f t="shared" si="2"/>
        <v>7428544</v>
      </c>
      <c r="P18" s="38">
        <f>SUM(D18:O18)</f>
        <v>547875509</v>
      </c>
      <c r="R18" s="29"/>
    </row>
    <row r="19" spans="2:18" s="27" customFormat="1" x14ac:dyDescent="0.2"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2:18" ht="13.5" thickBot="1" x14ac:dyDescent="0.25">
      <c r="C20" s="39" t="s">
        <v>1029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2:18" x14ac:dyDescent="0.2">
      <c r="B21" s="29">
        <f>'03-Kolts-kiad'!E26</f>
        <v>30640735</v>
      </c>
      <c r="C21" s="32" t="s">
        <v>927</v>
      </c>
      <c r="D21" s="45">
        <v>2361738</v>
      </c>
      <c r="E21" s="45">
        <v>2361727</v>
      </c>
      <c r="F21" s="45">
        <v>2361727</v>
      </c>
      <c r="G21" s="45">
        <v>2361727</v>
      </c>
      <c r="H21" s="45">
        <v>2361727</v>
      </c>
      <c r="I21" s="45">
        <v>2361727</v>
      </c>
      <c r="J21" s="45">
        <v>2361727</v>
      </c>
      <c r="K21" s="45">
        <v>2821727</v>
      </c>
      <c r="L21" s="45">
        <v>2821727</v>
      </c>
      <c r="M21" s="45">
        <v>2821727</v>
      </c>
      <c r="N21" s="45">
        <v>2821727</v>
      </c>
      <c r="O21" s="45">
        <v>2821727</v>
      </c>
      <c r="P21" s="46">
        <f t="shared" ref="P21:P33" si="3">SUM(D21:O21)</f>
        <v>30640735</v>
      </c>
      <c r="Q21" s="29">
        <f t="shared" ref="Q21:Q31" si="4">B21-P21</f>
        <v>0</v>
      </c>
      <c r="R21" s="29"/>
    </row>
    <row r="22" spans="2:18" x14ac:dyDescent="0.2">
      <c r="B22" s="29">
        <f>'03-Kolts-kiad'!E27</f>
        <v>6204012.1050000004</v>
      </c>
      <c r="C22" s="36" t="s">
        <v>1030</v>
      </c>
      <c r="D22" s="31">
        <v>478686</v>
      </c>
      <c r="E22" s="31">
        <v>478666</v>
      </c>
      <c r="F22" s="31">
        <v>478666</v>
      </c>
      <c r="G22" s="31">
        <v>478666</v>
      </c>
      <c r="H22" s="31">
        <v>478666</v>
      </c>
      <c r="I22" s="31">
        <v>478666</v>
      </c>
      <c r="J22" s="31">
        <v>478666</v>
      </c>
      <c r="K22" s="31">
        <v>570666</v>
      </c>
      <c r="L22" s="31">
        <v>570666</v>
      </c>
      <c r="M22" s="31">
        <v>570666</v>
      </c>
      <c r="N22" s="31">
        <v>570666</v>
      </c>
      <c r="O22" s="31">
        <v>570666</v>
      </c>
      <c r="P22" s="35">
        <f t="shared" si="3"/>
        <v>6204012</v>
      </c>
      <c r="Q22" s="29">
        <f t="shared" si="4"/>
        <v>0.10500000044703484</v>
      </c>
      <c r="R22" s="29"/>
    </row>
    <row r="23" spans="2:18" x14ac:dyDescent="0.2">
      <c r="B23" s="29">
        <f>'03-Kolts-kiad'!E71</f>
        <v>98169807</v>
      </c>
      <c r="C23" s="36" t="s">
        <v>1031</v>
      </c>
      <c r="D23" s="31">
        <v>7906830</v>
      </c>
      <c r="E23" s="31">
        <v>7906830</v>
      </c>
      <c r="F23" s="31">
        <v>7906830</v>
      </c>
      <c r="G23" s="31">
        <v>7906830</v>
      </c>
      <c r="H23" s="31">
        <v>7906830</v>
      </c>
      <c r="I23" s="31">
        <v>7906830</v>
      </c>
      <c r="J23" s="31">
        <v>8454802</v>
      </c>
      <c r="K23" s="31">
        <v>8454802</v>
      </c>
      <c r="L23" s="31">
        <v>8454802</v>
      </c>
      <c r="M23" s="31">
        <v>8454802</v>
      </c>
      <c r="N23" s="31">
        <v>8454802</v>
      </c>
      <c r="O23" s="31">
        <v>8454817</v>
      </c>
      <c r="P23" s="35">
        <f t="shared" si="3"/>
        <v>98169807</v>
      </c>
      <c r="Q23" s="29">
        <f t="shared" si="4"/>
        <v>0</v>
      </c>
      <c r="R23" s="29"/>
    </row>
    <row r="24" spans="2:18" x14ac:dyDescent="0.2">
      <c r="B24" s="29">
        <f>'03-Kolts-kiad'!E131</f>
        <v>3500000</v>
      </c>
      <c r="C24" s="36" t="s">
        <v>1034</v>
      </c>
      <c r="D24" s="31">
        <v>291667</v>
      </c>
      <c r="E24" s="31">
        <v>291667</v>
      </c>
      <c r="F24" s="31">
        <v>291667</v>
      </c>
      <c r="G24" s="31">
        <v>291667</v>
      </c>
      <c r="H24" s="31">
        <v>291667</v>
      </c>
      <c r="I24" s="31">
        <v>291667</v>
      </c>
      <c r="J24" s="31">
        <v>291667</v>
      </c>
      <c r="K24" s="31">
        <v>291667</v>
      </c>
      <c r="L24" s="31">
        <v>291666</v>
      </c>
      <c r="M24" s="31">
        <v>291666</v>
      </c>
      <c r="N24" s="31">
        <v>291666</v>
      </c>
      <c r="O24" s="31">
        <v>291666</v>
      </c>
      <c r="P24" s="35">
        <f t="shared" si="3"/>
        <v>3500000</v>
      </c>
      <c r="Q24" s="29">
        <f t="shared" si="4"/>
        <v>0</v>
      </c>
      <c r="R24" s="29"/>
    </row>
    <row r="25" spans="2:18" x14ac:dyDescent="0.2">
      <c r="B25" s="29">
        <f>'03-Kolts-kiad'!E201</f>
        <v>62783106</v>
      </c>
      <c r="C25" s="36" t="s">
        <v>1035</v>
      </c>
      <c r="D25" s="31">
        <v>5333333</v>
      </c>
      <c r="E25" s="31">
        <v>5333333</v>
      </c>
      <c r="F25" s="31">
        <v>5333333</v>
      </c>
      <c r="G25" s="31">
        <v>5333333</v>
      </c>
      <c r="H25" s="31">
        <v>5333333</v>
      </c>
      <c r="I25" s="31">
        <v>5333333</v>
      </c>
      <c r="J25" s="31">
        <f>5333333-1216990</f>
        <v>4116343</v>
      </c>
      <c r="K25" s="31">
        <v>5333333</v>
      </c>
      <c r="L25" s="31">
        <v>5333333</v>
      </c>
      <c r="M25" s="31">
        <v>5333333</v>
      </c>
      <c r="N25" s="31">
        <v>5333333</v>
      </c>
      <c r="O25" s="31">
        <v>5333433</v>
      </c>
      <c r="P25" s="35">
        <f t="shared" si="3"/>
        <v>62783106</v>
      </c>
      <c r="Q25" s="29">
        <f t="shared" si="4"/>
        <v>0</v>
      </c>
      <c r="R25" s="29"/>
    </row>
    <row r="26" spans="2:18" x14ac:dyDescent="0.2">
      <c r="B26" s="29">
        <f>'03-Kolts-kiad'!E210</f>
        <v>41163912</v>
      </c>
      <c r="C26" s="36" t="s">
        <v>965</v>
      </c>
      <c r="D26" s="31"/>
      <c r="E26" s="31"/>
      <c r="F26" s="31">
        <v>3779298</v>
      </c>
      <c r="G26" s="31">
        <v>3779298</v>
      </c>
      <c r="H26" s="31">
        <v>3779298</v>
      </c>
      <c r="I26" s="31">
        <v>3779298</v>
      </c>
      <c r="J26" s="31">
        <f>3779298+3370927</f>
        <v>7150225</v>
      </c>
      <c r="K26" s="31">
        <v>3779298</v>
      </c>
      <c r="L26" s="31">
        <v>3779298</v>
      </c>
      <c r="M26" s="31">
        <v>3779298</v>
      </c>
      <c r="N26" s="31">
        <v>3779298</v>
      </c>
      <c r="O26" s="31">
        <v>3779303</v>
      </c>
      <c r="P26" s="35">
        <f t="shared" si="3"/>
        <v>41163912</v>
      </c>
      <c r="Q26" s="29">
        <f t="shared" si="4"/>
        <v>0</v>
      </c>
      <c r="R26" s="29"/>
    </row>
    <row r="27" spans="2:18" x14ac:dyDescent="0.2">
      <c r="B27" s="29">
        <f>'03-Kolts-kiad'!E215</f>
        <v>297528753</v>
      </c>
      <c r="C27" s="36" t="s">
        <v>969</v>
      </c>
      <c r="D27" s="31"/>
      <c r="E27" s="31"/>
      <c r="F27" s="31">
        <v>28591464</v>
      </c>
      <c r="G27" s="31">
        <v>28591464</v>
      </c>
      <c r="H27" s="31">
        <v>28591464</v>
      </c>
      <c r="I27" s="31">
        <v>28591464</v>
      </c>
      <c r="J27" s="31">
        <v>28591464</v>
      </c>
      <c r="K27" s="31">
        <v>28591464</v>
      </c>
      <c r="L27" s="31">
        <v>28591464</v>
      </c>
      <c r="M27" s="31">
        <v>28591464</v>
      </c>
      <c r="N27" s="31">
        <f>28591464+11614110</f>
        <v>40205574</v>
      </c>
      <c r="O27" s="31">
        <v>28591467</v>
      </c>
      <c r="P27" s="35">
        <f>SUM(D27:O27)</f>
        <v>297528753</v>
      </c>
      <c r="Q27" s="29">
        <f t="shared" si="4"/>
        <v>0</v>
      </c>
      <c r="R27" s="29"/>
    </row>
    <row r="28" spans="2:18" x14ac:dyDescent="0.2">
      <c r="B28" s="29">
        <f>'03-Kolts-kiad'!E277</f>
        <v>2016900</v>
      </c>
      <c r="C28" s="36" t="s">
        <v>1036</v>
      </c>
      <c r="D28" s="31"/>
      <c r="E28" s="31"/>
      <c r="F28" s="31">
        <v>100000</v>
      </c>
      <c r="G28" s="31">
        <v>100000</v>
      </c>
      <c r="H28" s="31"/>
      <c r="I28" s="31">
        <v>100000</v>
      </c>
      <c r="J28" s="31">
        <f>100000+1216900</f>
        <v>1316900</v>
      </c>
      <c r="K28" s="31">
        <v>100000</v>
      </c>
      <c r="L28" s="31"/>
      <c r="M28" s="31">
        <v>100000</v>
      </c>
      <c r="N28" s="31">
        <v>100000</v>
      </c>
      <c r="O28" s="31">
        <v>100000</v>
      </c>
      <c r="P28" s="35">
        <f t="shared" si="3"/>
        <v>2016900</v>
      </c>
      <c r="Q28" s="29">
        <f t="shared" si="4"/>
        <v>0</v>
      </c>
      <c r="R28" s="29"/>
    </row>
    <row r="29" spans="2:18" x14ac:dyDescent="0.2">
      <c r="B29" s="29">
        <f>SUM(B30:B32)</f>
        <v>5868284</v>
      </c>
      <c r="C29" s="36" t="s">
        <v>1044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5">
        <f t="shared" si="3"/>
        <v>0</v>
      </c>
      <c r="Q29" s="29"/>
      <c r="R29" s="29"/>
    </row>
    <row r="30" spans="2:18" x14ac:dyDescent="0.2">
      <c r="B30" s="29">
        <f>'05-Fin-kiad'!E27</f>
        <v>2773984</v>
      </c>
      <c r="C30" s="36" t="s">
        <v>1037</v>
      </c>
      <c r="D30" s="31">
        <f>2506238+267746</f>
        <v>2773984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5">
        <f t="shared" si="3"/>
        <v>2773984</v>
      </c>
      <c r="Q30" s="29">
        <f t="shared" si="4"/>
        <v>0</v>
      </c>
      <c r="R30" s="29"/>
    </row>
    <row r="31" spans="2:18" x14ac:dyDescent="0.2">
      <c r="B31" s="27">
        <v>3094300</v>
      </c>
      <c r="C31" s="36" t="s">
        <v>1038</v>
      </c>
      <c r="D31" s="31">
        <v>618700</v>
      </c>
      <c r="E31" s="31"/>
      <c r="F31" s="31"/>
      <c r="G31" s="31">
        <v>618700</v>
      </c>
      <c r="H31" s="31"/>
      <c r="I31" s="31"/>
      <c r="J31" s="31">
        <v>618700</v>
      </c>
      <c r="K31" s="31"/>
      <c r="L31" s="31">
        <v>618700</v>
      </c>
      <c r="M31" s="31">
        <v>0</v>
      </c>
      <c r="N31" s="31"/>
      <c r="O31" s="31">
        <v>619500</v>
      </c>
      <c r="P31" s="35">
        <f t="shared" si="3"/>
        <v>3094300</v>
      </c>
      <c r="Q31" s="29">
        <f t="shared" si="4"/>
        <v>0</v>
      </c>
      <c r="R31" s="29"/>
    </row>
    <row r="32" spans="2:18" x14ac:dyDescent="0.2">
      <c r="B32" s="27">
        <v>0</v>
      </c>
      <c r="C32" s="36" t="s">
        <v>1039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5">
        <f t="shared" si="3"/>
        <v>0</v>
      </c>
      <c r="Q32" s="29">
        <f>B32-P32</f>
        <v>0</v>
      </c>
      <c r="R32" s="29"/>
    </row>
    <row r="33" spans="2:18" ht="13.5" thickBot="1" x14ac:dyDescent="0.25">
      <c r="B33" s="29">
        <f>SUM(B21:B29)</f>
        <v>547875509.10500002</v>
      </c>
      <c r="C33" s="47" t="s">
        <v>1032</v>
      </c>
      <c r="D33" s="37">
        <f t="shared" ref="D33:O33" si="5">SUM(D21:D32)</f>
        <v>19764938</v>
      </c>
      <c r="E33" s="37">
        <f t="shared" si="5"/>
        <v>16372223</v>
      </c>
      <c r="F33" s="37">
        <f t="shared" si="5"/>
        <v>48842985</v>
      </c>
      <c r="G33" s="37">
        <f t="shared" si="5"/>
        <v>49461685</v>
      </c>
      <c r="H33" s="37">
        <f t="shared" si="5"/>
        <v>48742985</v>
      </c>
      <c r="I33" s="37">
        <f t="shared" si="5"/>
        <v>48842985</v>
      </c>
      <c r="J33" s="37">
        <f t="shared" si="5"/>
        <v>53380494</v>
      </c>
      <c r="K33" s="37">
        <f t="shared" si="5"/>
        <v>49942957</v>
      </c>
      <c r="L33" s="37">
        <f t="shared" si="5"/>
        <v>50461656</v>
      </c>
      <c r="M33" s="37">
        <f t="shared" si="5"/>
        <v>49942956</v>
      </c>
      <c r="N33" s="37">
        <f t="shared" si="5"/>
        <v>61557066</v>
      </c>
      <c r="O33" s="37">
        <f t="shared" si="5"/>
        <v>50562579</v>
      </c>
      <c r="P33" s="38">
        <f t="shared" si="3"/>
        <v>547875509</v>
      </c>
      <c r="Q33" s="29"/>
      <c r="R33" s="29"/>
    </row>
    <row r="34" spans="2:18" ht="13.5" thickBot="1" x14ac:dyDescent="0.25">
      <c r="B34" s="29">
        <f>B33-B18</f>
        <v>0.10500001907348633</v>
      </c>
      <c r="C34" s="48" t="s">
        <v>1033</v>
      </c>
      <c r="D34" s="49">
        <f>(D18-D33)</f>
        <v>240115264</v>
      </c>
      <c r="E34" s="49">
        <f t="shared" ref="E34:O34" si="6">D34+E18-E33</f>
        <v>243862917</v>
      </c>
      <c r="F34" s="49">
        <f t="shared" si="6"/>
        <v>219644532</v>
      </c>
      <c r="G34" s="49">
        <f t="shared" si="6"/>
        <v>182407447</v>
      </c>
      <c r="H34" s="49">
        <f t="shared" si="6"/>
        <v>141289062</v>
      </c>
      <c r="I34" s="49">
        <f t="shared" si="6"/>
        <v>100070677</v>
      </c>
      <c r="J34" s="49">
        <f t="shared" si="6"/>
        <v>58081317</v>
      </c>
      <c r="K34" s="49">
        <f t="shared" si="6"/>
        <v>67581058</v>
      </c>
      <c r="L34" s="49">
        <f t="shared" si="6"/>
        <v>41744002</v>
      </c>
      <c r="M34" s="49">
        <f t="shared" si="6"/>
        <v>13892937</v>
      </c>
      <c r="N34" s="49">
        <f t="shared" si="6"/>
        <v>43134035</v>
      </c>
      <c r="O34" s="49">
        <f t="shared" si="6"/>
        <v>0</v>
      </c>
      <c r="P34" s="50">
        <f>O34+P18-P33</f>
        <v>0</v>
      </c>
    </row>
  </sheetData>
  <mergeCells count="1">
    <mergeCell ref="D2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"/>
  <sheetViews>
    <sheetView zoomScaleNormal="100" workbookViewId="0">
      <selection activeCell="C40" sqref="C40"/>
    </sheetView>
  </sheetViews>
  <sheetFormatPr defaultRowHeight="12.75" x14ac:dyDescent="0.2"/>
  <cols>
    <col min="1" max="1" width="5.5703125" customWidth="1"/>
    <col min="2" max="2" width="34.7109375" customWidth="1"/>
    <col min="3" max="3" width="13.85546875" bestFit="1" customWidth="1"/>
    <col min="4" max="4" width="0.28515625" customWidth="1"/>
    <col min="5" max="5" width="15.7109375" customWidth="1"/>
    <col min="6" max="15" width="14.7109375" customWidth="1"/>
  </cols>
  <sheetData>
    <row r="1" spans="1:19" x14ac:dyDescent="0.2">
      <c r="A1" s="218" t="s">
        <v>1250</v>
      </c>
      <c r="B1" s="28"/>
      <c r="C1" s="28"/>
      <c r="D1" s="28"/>
      <c r="E1" s="28"/>
      <c r="F1" s="28"/>
      <c r="G1" s="28"/>
      <c r="H1" s="28"/>
      <c r="I1" s="28"/>
    </row>
    <row r="2" spans="1:19" ht="69" customHeight="1" x14ac:dyDescent="0.3">
      <c r="A2" s="28"/>
      <c r="B2" s="271" t="str">
        <f>'06-Fin-bev'!C1</f>
        <v>DUNASZIGET KÖZSÉG ÖNKORMÁNYZATA, 2019. ÉVI KÖLTSÉGVETÉSE</v>
      </c>
      <c r="C2" s="271"/>
      <c r="D2" s="271"/>
      <c r="E2" s="271"/>
      <c r="F2" s="271"/>
      <c r="G2" s="271"/>
      <c r="H2" s="271"/>
      <c r="I2" s="28"/>
    </row>
    <row r="3" spans="1:19" ht="20.25" x14ac:dyDescent="0.3">
      <c r="A3" s="28"/>
      <c r="B3" s="270" t="s">
        <v>1040</v>
      </c>
      <c r="C3" s="270"/>
      <c r="D3" s="270"/>
      <c r="E3" s="270"/>
      <c r="F3" s="270"/>
      <c r="G3" s="270"/>
      <c r="H3" s="270"/>
      <c r="I3" s="28"/>
    </row>
    <row r="4" spans="1:1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19" ht="18" x14ac:dyDescent="0.25">
      <c r="B5" s="64" t="s">
        <v>1053</v>
      </c>
      <c r="C5" s="63" t="str">
        <f>'01-Ktgv-Mrlg'!C4</f>
        <v>sz. mell. a 9/2019(VIII.28.) módosító valamint 2/2019.(II.28.) eredeti önkormányzati rendeletekhez</v>
      </c>
      <c r="D5" s="28"/>
      <c r="E5" s="28"/>
      <c r="F5" s="28"/>
      <c r="H5" s="28"/>
      <c r="I5" s="28"/>
    </row>
    <row r="6" spans="1:19" x14ac:dyDescent="0.2">
      <c r="A6" s="28"/>
      <c r="B6" s="28"/>
      <c r="C6" s="28"/>
      <c r="D6" s="28"/>
      <c r="E6" s="28"/>
      <c r="F6" s="28"/>
      <c r="H6" s="28"/>
      <c r="I6" s="28"/>
    </row>
    <row r="7" spans="1:19" x14ac:dyDescent="0.2">
      <c r="A7" s="178"/>
      <c r="B7" s="178"/>
      <c r="C7" s="178"/>
      <c r="D7" s="178"/>
      <c r="E7" s="178"/>
      <c r="F7" s="178"/>
      <c r="G7" s="179" t="s">
        <v>917</v>
      </c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</row>
    <row r="8" spans="1:19" x14ac:dyDescent="0.2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</row>
    <row r="9" spans="1:19" ht="18" x14ac:dyDescent="0.25">
      <c r="A9" s="178"/>
      <c r="B9" s="180"/>
      <c r="C9" s="181" t="s">
        <v>1131</v>
      </c>
      <c r="D9" s="180"/>
      <c r="E9" s="272" t="s">
        <v>1054</v>
      </c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178"/>
      <c r="Q9" s="178"/>
      <c r="R9" s="178"/>
      <c r="S9" s="178"/>
    </row>
    <row r="10" spans="1:19" ht="18" x14ac:dyDescent="0.25">
      <c r="A10" s="178"/>
      <c r="B10" s="182"/>
      <c r="C10" s="183">
        <v>2019</v>
      </c>
      <c r="D10" s="184"/>
      <c r="E10" s="185" t="s">
        <v>1041</v>
      </c>
      <c r="F10" s="183">
        <v>2020</v>
      </c>
      <c r="G10" s="183">
        <v>2021</v>
      </c>
      <c r="H10" s="183">
        <v>2022</v>
      </c>
      <c r="I10" s="183">
        <v>2023</v>
      </c>
      <c r="J10" s="183">
        <v>2024</v>
      </c>
      <c r="K10" s="183">
        <v>2025</v>
      </c>
      <c r="L10" s="183">
        <v>2026</v>
      </c>
      <c r="M10" s="183">
        <v>2027</v>
      </c>
      <c r="N10" s="183">
        <v>2028</v>
      </c>
      <c r="O10" s="183">
        <v>2029</v>
      </c>
      <c r="P10" s="178"/>
      <c r="Q10" s="178"/>
      <c r="R10" s="178"/>
      <c r="S10" s="178"/>
    </row>
    <row r="11" spans="1:19" ht="18" x14ac:dyDescent="0.25">
      <c r="A11" s="178"/>
      <c r="B11" s="186" t="s">
        <v>1223</v>
      </c>
      <c r="C11" s="137">
        <v>3094300</v>
      </c>
      <c r="D11" s="138"/>
      <c r="E11" s="137">
        <f>SUM(F11:O11)</f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78"/>
      <c r="Q11" s="178"/>
      <c r="R11" s="178"/>
      <c r="S11" s="178"/>
    </row>
    <row r="12" spans="1:19" ht="18" x14ac:dyDescent="0.25">
      <c r="A12" s="178"/>
      <c r="B12" s="186" t="s">
        <v>1224</v>
      </c>
      <c r="C12" s="137">
        <v>0</v>
      </c>
      <c r="D12" s="138"/>
      <c r="E12" s="137">
        <f>SUM(F12:O12)</f>
        <v>31455466</v>
      </c>
      <c r="F12" s="137">
        <v>3152000</v>
      </c>
      <c r="G12" s="137">
        <f>F12</f>
        <v>3152000</v>
      </c>
      <c r="H12" s="137">
        <f t="shared" ref="H12:N12" si="0">G12</f>
        <v>3152000</v>
      </c>
      <c r="I12" s="137">
        <f t="shared" si="0"/>
        <v>3152000</v>
      </c>
      <c r="J12" s="137">
        <f t="shared" si="0"/>
        <v>3152000</v>
      </c>
      <c r="K12" s="137">
        <f t="shared" si="0"/>
        <v>3152000</v>
      </c>
      <c r="L12" s="137">
        <f t="shared" si="0"/>
        <v>3152000</v>
      </c>
      <c r="M12" s="137">
        <f t="shared" si="0"/>
        <v>3152000</v>
      </c>
      <c r="N12" s="137">
        <f t="shared" si="0"/>
        <v>3152000</v>
      </c>
      <c r="O12" s="137">
        <v>3087466</v>
      </c>
      <c r="P12" s="178"/>
      <c r="Q12" s="178"/>
      <c r="R12" s="178"/>
      <c r="S12" s="178"/>
    </row>
    <row r="13" spans="1:19" ht="18" x14ac:dyDescent="0.25">
      <c r="A13" s="178"/>
      <c r="B13" s="186" t="s">
        <v>1235</v>
      </c>
      <c r="C13" s="137">
        <f>'05-Fin-kiad'!E27</f>
        <v>2773984</v>
      </c>
      <c r="D13" s="138"/>
      <c r="E13" s="137">
        <f>SUM(F13:O13)</f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78"/>
      <c r="Q13" s="178"/>
      <c r="R13" s="178"/>
      <c r="S13" s="178"/>
    </row>
    <row r="14" spans="1:19" ht="18" x14ac:dyDescent="0.25">
      <c r="A14" s="178"/>
      <c r="B14" s="186" t="s">
        <v>1041</v>
      </c>
      <c r="C14" s="137">
        <f>SUM(C11:C13)</f>
        <v>5868284</v>
      </c>
      <c r="D14" s="138"/>
      <c r="E14" s="137">
        <f>SUM(F14:O14)</f>
        <v>31455466</v>
      </c>
      <c r="F14" s="137">
        <f t="shared" ref="F14:H14" si="1">SUM(F11:F13)</f>
        <v>3152000</v>
      </c>
      <c r="G14" s="137">
        <f t="shared" si="1"/>
        <v>3152000</v>
      </c>
      <c r="H14" s="137">
        <f t="shared" si="1"/>
        <v>3152000</v>
      </c>
      <c r="I14" s="137">
        <f t="shared" ref="I14:N14" si="2">SUM(I11:I13)</f>
        <v>3152000</v>
      </c>
      <c r="J14" s="137">
        <f t="shared" si="2"/>
        <v>3152000</v>
      </c>
      <c r="K14" s="137">
        <f t="shared" si="2"/>
        <v>3152000</v>
      </c>
      <c r="L14" s="137">
        <f t="shared" si="2"/>
        <v>3152000</v>
      </c>
      <c r="M14" s="137">
        <f t="shared" si="2"/>
        <v>3152000</v>
      </c>
      <c r="N14" s="137">
        <f t="shared" si="2"/>
        <v>3152000</v>
      </c>
      <c r="O14" s="137">
        <f t="shared" ref="O14" si="3">SUM(O11:O13)</f>
        <v>3087466</v>
      </c>
      <c r="P14" s="178"/>
      <c r="Q14" s="178"/>
      <c r="R14" s="178"/>
      <c r="S14" s="178"/>
    </row>
    <row r="15" spans="1:19" x14ac:dyDescent="0.2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</row>
    <row r="16" spans="1:19" x14ac:dyDescent="0.2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</row>
    <row r="17" spans="1:19" x14ac:dyDescent="0.2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</row>
    <row r="18" spans="1:19" x14ac:dyDescent="0.2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</row>
  </sheetData>
  <mergeCells count="3">
    <mergeCell ref="B2:H2"/>
    <mergeCell ref="B3:H3"/>
    <mergeCell ref="E9:O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'01-Ktgv-Mrlg'!Nyomtatási_terület</vt:lpstr>
      <vt:lpstr>'02-MukFelh-Mrlg'!Nyomtatási_terület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'08-Ei-utemterv'!Nyomtatási_terület</vt:lpstr>
      <vt:lpstr>'09-Tobbeves'!Nyomtatási_terület</vt:lpstr>
      <vt:lpstr>'10_CofogOssz'!Nyomtatási_terület</vt:lpstr>
      <vt:lpstr>'11_Kov3Ev'!Nyomtatási_terület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2019-08-21T12:59:38Z</cp:lastPrinted>
  <dcterms:created xsi:type="dcterms:W3CDTF">2010-05-29T08:47:41Z</dcterms:created>
  <dcterms:modified xsi:type="dcterms:W3CDTF">2019-09-04T09:23:13Z</dcterms:modified>
</cp:coreProperties>
</file>