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használó\Desktop\"/>
    </mc:Choice>
  </mc:AlternateContent>
  <bookViews>
    <workbookView xWindow="0" yWindow="0" windowWidth="28800" windowHeight="12330" tabRatio="727" activeTab="7"/>
  </bookViews>
  <sheets>
    <sheet name="1.1.sz.mell." sheetId="2" r:id="rId1"/>
    <sheet name="1.2.sz.mell" sheetId="50" r:id="rId2"/>
    <sheet name="1.3.sz.mell." sheetId="51" r:id="rId3"/>
    <sheet name="2.1.sz.mell  " sheetId="6" r:id="rId4"/>
    <sheet name="2.2.sz.mell  " sheetId="7" r:id="rId5"/>
    <sheet name="6.1. sz. mell" sheetId="12" r:id="rId6"/>
    <sheet name="7.1. sz. mell" sheetId="16" r:id="rId7"/>
    <sheet name="12.sz mell." sheetId="36" r:id="rId8"/>
  </sheets>
  <definedNames>
    <definedName name="_xlnm.Print_Titles" localSheetId="5">'6.1. sz. mell'!$3:$8</definedName>
    <definedName name="_xlnm.Print_Titles" localSheetId="6">'7.1. sz. mell'!$3:$8</definedName>
    <definedName name="_xlnm.Print_Area" localSheetId="0">'1.1.sz.mell.'!$A$2:$E$148</definedName>
    <definedName name="_xlnm.Print_Area" localSheetId="3">'2.1.sz.mell  '!$A$2:$J$35</definedName>
  </definedNames>
  <calcPr calcId="162913"/>
</workbook>
</file>

<file path=xl/calcChain.xml><?xml version="1.0" encoding="utf-8"?>
<calcChain xmlns="http://schemas.openxmlformats.org/spreadsheetml/2006/main">
  <c r="E138" i="51" l="1"/>
  <c r="D138" i="51"/>
  <c r="C138" i="51"/>
  <c r="E133" i="51"/>
  <c r="D133" i="51"/>
  <c r="C133" i="51"/>
  <c r="C144" i="51" s="1"/>
  <c r="F132" i="51"/>
  <c r="E129" i="51"/>
  <c r="D129" i="51"/>
  <c r="C129" i="51"/>
  <c r="E115" i="51"/>
  <c r="D115" i="51"/>
  <c r="C115" i="51"/>
  <c r="C99" i="51"/>
  <c r="E99" i="51"/>
  <c r="D99" i="51"/>
  <c r="C96" i="51"/>
  <c r="E85" i="51"/>
  <c r="D85" i="51"/>
  <c r="C85" i="51"/>
  <c r="E81" i="51"/>
  <c r="D81" i="51"/>
  <c r="C81" i="51"/>
  <c r="E78" i="51"/>
  <c r="D78" i="51"/>
  <c r="C78" i="51"/>
  <c r="E73" i="51"/>
  <c r="D73" i="51"/>
  <c r="C73" i="51"/>
  <c r="F69" i="51"/>
  <c r="E69" i="51"/>
  <c r="D69" i="51"/>
  <c r="D91" i="51" s="1"/>
  <c r="C69" i="51"/>
  <c r="E63" i="51"/>
  <c r="D63" i="51"/>
  <c r="C63" i="51"/>
  <c r="E58" i="51"/>
  <c r="D58" i="51"/>
  <c r="C58" i="51"/>
  <c r="E52" i="51"/>
  <c r="D52" i="51"/>
  <c r="C52" i="51"/>
  <c r="E41" i="51"/>
  <c r="D41" i="51"/>
  <c r="C41" i="51"/>
  <c r="D34" i="51"/>
  <c r="C34" i="51"/>
  <c r="E34" i="51"/>
  <c r="E27" i="51"/>
  <c r="D27" i="51"/>
  <c r="C27" i="51"/>
  <c r="E20" i="51"/>
  <c r="D20" i="51"/>
  <c r="C20" i="51"/>
  <c r="E12" i="51"/>
  <c r="D12" i="51"/>
  <c r="C12" i="51"/>
  <c r="E138" i="50"/>
  <c r="D138" i="50"/>
  <c r="C138" i="50"/>
  <c r="C144" i="50" s="1"/>
  <c r="E133" i="50"/>
  <c r="D133" i="50"/>
  <c r="D144" i="50" s="1"/>
  <c r="C133" i="50"/>
  <c r="F132" i="50"/>
  <c r="E129" i="50"/>
  <c r="D129" i="50"/>
  <c r="C129" i="50"/>
  <c r="E115" i="50"/>
  <c r="D115" i="50"/>
  <c r="C115" i="50"/>
  <c r="D104" i="50"/>
  <c r="D99" i="50" s="1"/>
  <c r="C104" i="50"/>
  <c r="E99" i="50"/>
  <c r="C99" i="50"/>
  <c r="C132" i="50" s="1"/>
  <c r="C145" i="50" s="1"/>
  <c r="C147" i="50" s="1"/>
  <c r="C96" i="50"/>
  <c r="E85" i="50"/>
  <c r="D85" i="50"/>
  <c r="C85" i="50"/>
  <c r="E81" i="50"/>
  <c r="D81" i="50"/>
  <c r="C81" i="50"/>
  <c r="E78" i="50"/>
  <c r="D78" i="50"/>
  <c r="C78" i="50"/>
  <c r="E73" i="50"/>
  <c r="D73" i="50"/>
  <c r="C73" i="50"/>
  <c r="F69" i="50"/>
  <c r="E69" i="50"/>
  <c r="D69" i="50"/>
  <c r="D91" i="50" s="1"/>
  <c r="D153" i="50" s="1"/>
  <c r="C69" i="50"/>
  <c r="E63" i="50"/>
  <c r="D63" i="50"/>
  <c r="C63" i="50"/>
  <c r="E58" i="50"/>
  <c r="D58" i="50"/>
  <c r="C58" i="50"/>
  <c r="E52" i="50"/>
  <c r="D52" i="50"/>
  <c r="C52" i="50"/>
  <c r="E41" i="50"/>
  <c r="D41" i="50"/>
  <c r="C41" i="50"/>
  <c r="E35" i="50"/>
  <c r="E34" i="50" s="1"/>
  <c r="D35" i="50"/>
  <c r="D34" i="50" s="1"/>
  <c r="C35" i="50"/>
  <c r="C34" i="50" s="1"/>
  <c r="E27" i="50"/>
  <c r="D27" i="50"/>
  <c r="C27" i="50"/>
  <c r="E20" i="50"/>
  <c r="D20" i="50"/>
  <c r="D68" i="50" s="1"/>
  <c r="C20" i="50"/>
  <c r="E12" i="50"/>
  <c r="D12" i="50"/>
  <c r="C12" i="50"/>
  <c r="E68" i="50" l="1"/>
  <c r="C91" i="50"/>
  <c r="C153" i="50" s="1"/>
  <c r="E91" i="50"/>
  <c r="E132" i="50"/>
  <c r="D132" i="50"/>
  <c r="D145" i="50" s="1"/>
  <c r="D147" i="50" s="1"/>
  <c r="E144" i="50"/>
  <c r="C91" i="51"/>
  <c r="C153" i="51" s="1"/>
  <c r="D144" i="51"/>
  <c r="D153" i="51" s="1"/>
  <c r="E144" i="51"/>
  <c r="D132" i="51"/>
  <c r="E132" i="51"/>
  <c r="C132" i="51"/>
  <c r="C145" i="51" s="1"/>
  <c r="C147" i="51" s="1"/>
  <c r="E91" i="51"/>
  <c r="E153" i="51" s="1"/>
  <c r="D68" i="51"/>
  <c r="D152" i="51" s="1"/>
  <c r="E68" i="51"/>
  <c r="C68" i="51"/>
  <c r="E152" i="50"/>
  <c r="E92" i="50"/>
  <c r="D92" i="50"/>
  <c r="D152" i="50"/>
  <c r="C68" i="50"/>
  <c r="E145" i="50" l="1"/>
  <c r="E147" i="50" s="1"/>
  <c r="D145" i="51"/>
  <c r="D147" i="51" s="1"/>
  <c r="E153" i="50"/>
  <c r="E145" i="51"/>
  <c r="E147" i="51" s="1"/>
  <c r="E92" i="51"/>
  <c r="D92" i="51"/>
  <c r="E152" i="51"/>
  <c r="C92" i="51"/>
  <c r="C152" i="51"/>
  <c r="C92" i="50"/>
  <c r="C152" i="50"/>
  <c r="E35" i="12" l="1"/>
  <c r="D35" i="12"/>
  <c r="C35" i="12"/>
  <c r="C104" i="2"/>
  <c r="D104" i="2"/>
  <c r="I13" i="6"/>
  <c r="H13" i="6"/>
  <c r="G13" i="6"/>
  <c r="H11" i="36" l="1"/>
  <c r="D20" i="7" l="1"/>
  <c r="E20" i="7"/>
  <c r="C20" i="7"/>
  <c r="D27" i="2" l="1"/>
  <c r="E27" i="2"/>
  <c r="C27" i="2"/>
  <c r="D25" i="12" l="1"/>
  <c r="E25" i="12"/>
  <c r="C25" i="12"/>
  <c r="C19" i="7" l="1"/>
  <c r="D115" i="2" l="1"/>
  <c r="E115" i="2"/>
  <c r="C115" i="2"/>
  <c r="C46" i="16"/>
  <c r="D46" i="16"/>
  <c r="E46" i="16"/>
  <c r="C52" i="16"/>
  <c r="D52" i="16"/>
  <c r="E52" i="16"/>
  <c r="E35" i="2"/>
  <c r="D35" i="2"/>
  <c r="C35" i="2"/>
  <c r="E57" i="16" l="1"/>
  <c r="C57" i="16"/>
  <c r="D57" i="16"/>
  <c r="E38" i="16"/>
  <c r="D38" i="16"/>
  <c r="C38" i="16"/>
  <c r="E21" i="16"/>
  <c r="D21" i="16"/>
  <c r="C21" i="16"/>
  <c r="E10" i="16"/>
  <c r="D10" i="16"/>
  <c r="C10" i="16"/>
  <c r="D37" i="16" l="1"/>
  <c r="D42" i="16"/>
  <c r="C37" i="16"/>
  <c r="C42" i="16" s="1"/>
  <c r="E37" i="16"/>
  <c r="E42" i="16" s="1"/>
  <c r="E143" i="12"/>
  <c r="D143" i="12"/>
  <c r="C143" i="12"/>
  <c r="E137" i="12"/>
  <c r="D137" i="12"/>
  <c r="C137" i="12"/>
  <c r="E132" i="12"/>
  <c r="D132" i="12"/>
  <c r="C132" i="12"/>
  <c r="E128" i="12"/>
  <c r="D128" i="12"/>
  <c r="C128" i="12"/>
  <c r="E124" i="12"/>
  <c r="D124" i="12"/>
  <c r="C124" i="12"/>
  <c r="E110" i="12"/>
  <c r="D110" i="12"/>
  <c r="C110" i="12"/>
  <c r="E94" i="12"/>
  <c r="D94" i="12"/>
  <c r="C94" i="12"/>
  <c r="E83" i="12"/>
  <c r="D83" i="12"/>
  <c r="C83" i="12"/>
  <c r="E79" i="12"/>
  <c r="D79" i="12"/>
  <c r="C79" i="12"/>
  <c r="E76" i="12"/>
  <c r="D76" i="12"/>
  <c r="C76" i="12"/>
  <c r="E71" i="12"/>
  <c r="D71" i="12"/>
  <c r="C71" i="12"/>
  <c r="E67" i="12"/>
  <c r="D67" i="12"/>
  <c r="C67" i="12"/>
  <c r="E61" i="12"/>
  <c r="D61" i="12"/>
  <c r="C61" i="12"/>
  <c r="E56" i="12"/>
  <c r="D56" i="12"/>
  <c r="C56" i="12"/>
  <c r="E50" i="12"/>
  <c r="D50" i="12"/>
  <c r="C50" i="12"/>
  <c r="E39" i="12"/>
  <c r="D39" i="12"/>
  <c r="C39" i="12"/>
  <c r="E33" i="12"/>
  <c r="E32" i="12" s="1"/>
  <c r="D33" i="12"/>
  <c r="D32" i="12" s="1"/>
  <c r="C33" i="12"/>
  <c r="C32" i="12" s="1"/>
  <c r="E18" i="12"/>
  <c r="D18" i="12"/>
  <c r="C18" i="12"/>
  <c r="E10" i="12"/>
  <c r="D10" i="12"/>
  <c r="C10" i="12"/>
  <c r="C127" i="12" l="1"/>
  <c r="C66" i="12"/>
  <c r="E66" i="12"/>
  <c r="D66" i="12"/>
  <c r="D148" i="12"/>
  <c r="C89" i="12"/>
  <c r="E89" i="12"/>
  <c r="D89" i="12"/>
  <c r="D127" i="12"/>
  <c r="E127" i="12"/>
  <c r="C148" i="12"/>
  <c r="E148" i="12"/>
  <c r="E90" i="12" l="1"/>
  <c r="C90" i="12"/>
  <c r="D149" i="12"/>
  <c r="D90" i="12"/>
  <c r="E149" i="12"/>
  <c r="C149" i="12"/>
  <c r="G21" i="6"/>
  <c r="G30" i="6"/>
  <c r="F49" i="12"/>
  <c r="D138" i="2"/>
  <c r="E138" i="2"/>
  <c r="C138" i="2"/>
  <c r="D133" i="2"/>
  <c r="E133" i="2"/>
  <c r="C133" i="2"/>
  <c r="F132" i="2"/>
  <c r="D129" i="2"/>
  <c r="E129" i="2"/>
  <c r="C129" i="2"/>
  <c r="D99" i="2"/>
  <c r="E99" i="2"/>
  <c r="C99" i="2"/>
  <c r="D85" i="2"/>
  <c r="E85" i="2"/>
  <c r="C85" i="2"/>
  <c r="D81" i="2"/>
  <c r="E81" i="2"/>
  <c r="C81" i="2"/>
  <c r="D78" i="2"/>
  <c r="E78" i="2"/>
  <c r="C78" i="2"/>
  <c r="D73" i="2"/>
  <c r="E73" i="2"/>
  <c r="C73" i="2"/>
  <c r="D69" i="2"/>
  <c r="E69" i="2"/>
  <c r="F69" i="2"/>
  <c r="C69" i="2"/>
  <c r="D63" i="2"/>
  <c r="E63" i="2"/>
  <c r="C63" i="2"/>
  <c r="D58" i="2"/>
  <c r="E58" i="2"/>
  <c r="C58" i="2"/>
  <c r="D52" i="2"/>
  <c r="E52" i="2"/>
  <c r="C52" i="2"/>
  <c r="D41" i="2"/>
  <c r="E41" i="2"/>
  <c r="C41" i="2"/>
  <c r="D34" i="2"/>
  <c r="E34" i="2"/>
  <c r="C34" i="2"/>
  <c r="D20" i="2"/>
  <c r="E20" i="2"/>
  <c r="C20" i="2"/>
  <c r="D12" i="2"/>
  <c r="E12" i="2"/>
  <c r="C12" i="2"/>
  <c r="C96" i="2"/>
  <c r="C21" i="6"/>
  <c r="D21" i="6"/>
  <c r="E21" i="6"/>
  <c r="H21" i="6"/>
  <c r="I21" i="6"/>
  <c r="C22" i="6"/>
  <c r="D22" i="6"/>
  <c r="E22" i="6"/>
  <c r="C27" i="6"/>
  <c r="D27" i="6"/>
  <c r="E27" i="6"/>
  <c r="H30" i="6"/>
  <c r="I30" i="6"/>
  <c r="D19" i="7"/>
  <c r="E19" i="7"/>
  <c r="G19" i="7"/>
  <c r="C34" i="7" s="1"/>
  <c r="H19" i="7"/>
  <c r="I19" i="7"/>
  <c r="C26" i="7"/>
  <c r="C32" i="7" s="1"/>
  <c r="D26" i="7"/>
  <c r="E26" i="7"/>
  <c r="E32" i="7" s="1"/>
  <c r="G32" i="7"/>
  <c r="H32" i="7"/>
  <c r="I32" i="7"/>
  <c r="C35" i="7"/>
  <c r="D35" i="7"/>
  <c r="E35" i="7"/>
  <c r="G35" i="7"/>
  <c r="H35" i="7"/>
  <c r="I35" i="7"/>
  <c r="H10" i="36"/>
  <c r="I10" i="36" s="1"/>
  <c r="I11" i="36"/>
  <c r="H12" i="36"/>
  <c r="I12" i="36" s="1"/>
  <c r="H13" i="36"/>
  <c r="I13" i="36" s="1"/>
  <c r="H14" i="36"/>
  <c r="I14" i="36" s="1"/>
  <c r="H15" i="36"/>
  <c r="I15" i="36" s="1"/>
  <c r="H16" i="36"/>
  <c r="I16" i="36" s="1"/>
  <c r="C17" i="36"/>
  <c r="D17" i="36"/>
  <c r="E17" i="36"/>
  <c r="F17" i="36"/>
  <c r="G17" i="36"/>
  <c r="H19" i="36"/>
  <c r="I19" i="36" s="1"/>
  <c r="H20" i="36"/>
  <c r="I20" i="36" s="1"/>
  <c r="C21" i="36"/>
  <c r="D21" i="36"/>
  <c r="E21" i="36"/>
  <c r="F21" i="36"/>
  <c r="G21" i="36"/>
  <c r="E34" i="7" l="1"/>
  <c r="I32" i="6"/>
  <c r="H31" i="6"/>
  <c r="G22" i="36"/>
  <c r="G32" i="6"/>
  <c r="C32" i="6"/>
  <c r="H33" i="7"/>
  <c r="I33" i="7"/>
  <c r="G33" i="7"/>
  <c r="I31" i="6"/>
  <c r="E132" i="2"/>
  <c r="C144" i="2"/>
  <c r="D144" i="2"/>
  <c r="E22" i="36"/>
  <c r="C91" i="2"/>
  <c r="I21" i="36"/>
  <c r="C22" i="36"/>
  <c r="D32" i="7"/>
  <c r="D33" i="7" s="1"/>
  <c r="E33" i="7"/>
  <c r="C33" i="7"/>
  <c r="E30" i="6"/>
  <c r="E31" i="6" s="1"/>
  <c r="C30" i="6"/>
  <c r="C31" i="6" s="1"/>
  <c r="D30" i="6"/>
  <c r="D31" i="6" s="1"/>
  <c r="E144" i="2"/>
  <c r="D34" i="7"/>
  <c r="H34" i="7"/>
  <c r="H32" i="6"/>
  <c r="G31" i="6"/>
  <c r="E32" i="6"/>
  <c r="D32" i="6"/>
  <c r="E91" i="2"/>
  <c r="C132" i="2"/>
  <c r="D91" i="2"/>
  <c r="C68" i="2"/>
  <c r="E68" i="2"/>
  <c r="D68" i="2"/>
  <c r="D132" i="2"/>
  <c r="I7" i="6"/>
  <c r="G7" i="6"/>
  <c r="I34" i="7"/>
  <c r="G34" i="7"/>
  <c r="H21" i="36"/>
  <c r="F22" i="36"/>
  <c r="D22" i="36"/>
  <c r="I17" i="36"/>
  <c r="H17" i="36"/>
  <c r="D33" i="6" l="1"/>
  <c r="I33" i="6"/>
  <c r="E153" i="2"/>
  <c r="D145" i="2"/>
  <c r="D147" i="2" s="1"/>
  <c r="E145" i="2"/>
  <c r="E147" i="2" s="1"/>
  <c r="G33" i="6"/>
  <c r="C145" i="2"/>
  <c r="C147" i="2" s="1"/>
  <c r="C153" i="2"/>
  <c r="D153" i="2"/>
  <c r="I22" i="36"/>
  <c r="D92" i="2"/>
  <c r="H33" i="6"/>
  <c r="G6" i="7"/>
  <c r="C152" i="2"/>
  <c r="H22" i="36"/>
  <c r="D152" i="2"/>
  <c r="E92" i="2"/>
  <c r="C92" i="2"/>
  <c r="E152" i="2"/>
  <c r="I6" i="7"/>
  <c r="E6" i="7"/>
  <c r="C6" i="7"/>
  <c r="H7" i="6"/>
  <c r="H6" i="7"/>
  <c r="D6" i="7"/>
  <c r="C33" i="6"/>
  <c r="E33" i="6"/>
</calcChain>
</file>

<file path=xl/sharedStrings.xml><?xml version="1.0" encoding="utf-8"?>
<sst xmlns="http://schemas.openxmlformats.org/spreadsheetml/2006/main" count="2119" uniqueCount="523">
  <si>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</si>
  <si>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</si>
  <si>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</si>
  <si>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</si>
  <si>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</si>
  <si>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</si>
  <si>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</si>
  <si>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</si>
  <si>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</si>
  <si>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</si>
  <si>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</si>
  <si>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</si>
  <si>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</si>
  <si>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</si>
  <si>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</si>
  <si>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</si>
  <si>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</si>
  <si>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</si>
  <si>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</si>
  <si>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</si>
  <si>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</si>
  <si>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</si>
  <si>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</si>
  <si>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</si>
  <si>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</si>
  <si>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</si>
  <si>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</si>
  <si>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</si>
  <si>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</si>
  <si>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</si>
  <si>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</si>
  <si>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</si>
  <si>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</si>
  <si>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</si>
  <si>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</si>
  <si>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</si>
  <si>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</si>
  <si>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</si>
  <si>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</si>
  <si>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</si>
  <si>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</si>
  <si>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</si>
  <si>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</si>
  <si>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</si>
  <si>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</si>
  <si>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</si>
  <si>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</si>
  <si>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</si>
  <si>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</si>
  <si>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</si>
  <si>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</si>
  <si>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</si>
  <si>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</si>
  <si>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</si>
  <si>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</si>
  <si>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</si>
  <si>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</si>
  <si>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</si>
  <si>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</si>
  <si>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</si>
  <si>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</si>
  <si>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</si>
  <si>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</si>
  <si>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</si>
  <si>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</si>
  <si>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</si>
  <si>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</si>
  <si>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</si>
  <si>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</si>
  <si>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</si>
  <si>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</si>
  <si>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</si>
  <si>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</si>
  <si>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</si>
  <si>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</si>
  <si>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</si>
  <si>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</si>
  <si>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</si>
  <si>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</si>
  <si>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</si>
  <si>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</si>
  <si>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</si>
  <si>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</si>
  <si>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</si>
  <si>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</si>
  <si>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</si>
  <si>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</si>
  <si>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</si>
  <si>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</si>
  <si>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</si>
  <si>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</si>
  <si>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</si>
  <si>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</si>
  <si>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</si>
  <si>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</si>
  <si>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</si>
  <si>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</si>
  <si>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</si>
  <si>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</si>
  <si>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</si>
  <si>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</si>
  <si>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</si>
  <si>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</si>
  <si>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</si>
  <si>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</si>
  <si>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</si>
  <si>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</si>
  <si>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</si>
  <si>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</si>
  <si>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</si>
  <si>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</si>
  <si>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</si>
  <si>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</si>
  <si>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</si>
  <si>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Költségvetési szerv megnevezése</t>
  </si>
  <si>
    <t>Száma</t>
  </si>
  <si>
    <t>Közfoglalkoztatottak létszáma (fő)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</si>
  <si>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</si>
  <si>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</si>
  <si>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</si>
  <si>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</si>
  <si>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</si>
  <si>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</si>
  <si>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</si>
  <si>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</si>
  <si>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</si>
  <si>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</si>
  <si>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</si>
  <si>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</si>
  <si>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</si>
  <si>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</si>
  <si>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</si>
  <si>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</si>
  <si>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</si>
  <si>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</si>
  <si>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</si>
  <si>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</si>
  <si>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</si>
  <si>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</si>
  <si>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</si>
  <si>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</si>
  <si>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</si>
  <si>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</si>
  <si>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</si>
  <si>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</si>
  <si>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</si>
  <si>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</si>
  <si>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</si>
  <si>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Ezer forintban!</t>
  </si>
  <si>
    <t xml:space="preserve">Adósságállomány 
eszközök szerint </t>
  </si>
  <si>
    <t>Nem lejárt</t>
  </si>
  <si>
    <t>Lejárt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</si>
  <si>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</si>
  <si>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</si>
  <si>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</si>
  <si>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</si>
  <si>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</si>
  <si>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</si>
  <si>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</si>
  <si>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</si>
  <si>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</si>
  <si>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</si>
  <si>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</si>
  <si>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</si>
  <si>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</si>
  <si>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</si>
  <si>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</si>
  <si>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</si>
  <si>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</si>
  <si>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</si>
  <si>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</si>
  <si>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</si>
  <si>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</si>
  <si>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</si>
  <si>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</si>
  <si>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</si>
  <si>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</si>
  <si>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</si>
  <si>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</si>
  <si>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</si>
  <si>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</si>
  <si>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</si>
  <si>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</si>
  <si>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</si>
  <si>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</si>
  <si>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</si>
  <si>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</si>
  <si>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</si>
  <si>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</si>
  <si>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</si>
  <si>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</si>
  <si>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</si>
  <si>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</si>
  <si>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</si>
  <si>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</si>
  <si>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</si>
  <si>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</si>
  <si>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</si>
  <si>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</si>
  <si>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</si>
  <si>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</si>
  <si>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</si>
  <si>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</si>
  <si>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</si>
  <si>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</si>
  <si>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</si>
  <si>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</si>
  <si>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</si>
  <si>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</si>
  <si>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</si>
  <si>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</si>
  <si>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</si>
  <si>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</si>
  <si>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</si>
  <si>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</si>
  <si>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</si>
  <si>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</si>
  <si>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</si>
  <si>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</si>
  <si>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</si>
  <si>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</si>
  <si>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</si>
  <si>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</si>
  <si>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</si>
  <si>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</si>
  <si>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</si>
  <si>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</si>
  <si>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</si>
  <si>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</si>
  <si>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</si>
  <si>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</si>
  <si>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</si>
  <si>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</si>
  <si>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</si>
  <si>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</si>
  <si>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</si>
  <si>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</si>
  <si>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</si>
  <si>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</si>
  <si>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</si>
  <si>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</si>
  <si>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</si>
  <si>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</si>
  <si>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</si>
  <si>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</si>
  <si>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</si>
  <si>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</si>
  <si>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</si>
  <si>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</si>
  <si>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</si>
  <si>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</si>
  <si>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</si>
  <si>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</si>
  <si>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</si>
  <si>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</si>
  <si>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</si>
  <si>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</si>
  <si>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</si>
  <si>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</si>
  <si>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</si>
  <si>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</si>
  <si>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</si>
  <si>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</si>
  <si>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</si>
  <si>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</si>
  <si>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</si>
  <si>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</si>
  <si>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</si>
  <si>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</si>
  <si>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</si>
  <si>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</si>
  <si>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</si>
  <si>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</si>
  <si>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</si>
  <si>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</si>
  <si>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</si>
  <si>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</si>
  <si>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</si>
  <si>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</si>
  <si>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</si>
  <si>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</si>
  <si>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</si>
  <si>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</si>
  <si>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</si>
  <si>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</si>
  <si>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</si>
  <si>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</si>
  <si>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</si>
  <si>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</si>
  <si>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</si>
  <si>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</si>
  <si>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</si>
  <si>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</si>
  <si>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</si>
  <si>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</si>
  <si>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</si>
  <si>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</si>
  <si>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</si>
  <si>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</si>
  <si>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</si>
  <si>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</si>
  <si>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</si>
  <si>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</si>
  <si>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</si>
  <si>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</si>
  <si>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</si>
  <si>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</si>
  <si>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</si>
  <si>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</si>
  <si>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</si>
  <si>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</si>
  <si>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</si>
  <si>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</si>
  <si>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</si>
  <si>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</si>
  <si>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</si>
  <si>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</si>
  <si>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</si>
  <si>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</si>
  <si>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</si>
  <si>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</si>
  <si>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</si>
  <si>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</si>
  <si>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</si>
  <si>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</si>
  <si>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</si>
  <si>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</si>
  <si>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</si>
  <si>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</si>
  <si>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</si>
  <si>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</si>
  <si>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</si>
  <si>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</si>
  <si>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</si>
  <si>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</si>
  <si>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</si>
  <si>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</si>
  <si>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</si>
  <si>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</si>
  <si>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</si>
  <si>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</si>
  <si>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</si>
  <si>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</si>
  <si>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</si>
  <si>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</si>
  <si>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</si>
  <si>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</si>
  <si>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</si>
  <si>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</si>
  <si>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</si>
  <si>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</si>
  <si>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</si>
  <si>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</si>
  <si>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</si>
  <si>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</si>
  <si>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</si>
  <si>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</si>
  <si>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</si>
  <si>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</si>
  <si>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</si>
  <si>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</si>
  <si>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</si>
  <si>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</si>
  <si>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</si>
  <si>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</si>
  <si>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</si>
  <si>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</si>
  <si>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</si>
  <si>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</si>
  <si>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</si>
  <si>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</si>
  <si>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</si>
  <si>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</si>
  <si>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</si>
  <si>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</si>
  <si>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</si>
  <si>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</si>
  <si>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</si>
  <si>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</si>
  <si>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</si>
  <si>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</si>
  <si>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</si>
  <si>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</si>
  <si>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</si>
  <si>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</si>
  <si>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</si>
  <si>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</si>
  <si>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</si>
  <si>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</si>
  <si>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</si>
  <si>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</si>
  <si>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</si>
  <si>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</si>
  <si>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</si>
  <si>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</si>
  <si>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</si>
  <si>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</si>
  <si>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</si>
  <si>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H=(D+…+G)</t>
  </si>
  <si>
    <t>I=(C+H)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</si>
  <si>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</si>
  <si>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</si>
  <si>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</si>
  <si>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</si>
  <si>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</si>
  <si>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</si>
  <si>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</si>
  <si>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</si>
  <si>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</si>
  <si>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</si>
  <si>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</si>
  <si>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</si>
  <si>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</si>
  <si>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</si>
  <si>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</si>
  <si>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</si>
  <si>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</si>
  <si>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</si>
  <si>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</si>
  <si>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</si>
  <si>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</si>
  <si>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</si>
  <si>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</si>
  <si>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</si>
  <si>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</si>
  <si>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</si>
  <si>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</si>
  <si>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</si>
  <si>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</si>
  <si>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</si>
  <si>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</si>
  <si>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</si>
  <si>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</si>
  <si>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</si>
  <si>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</si>
  <si>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</si>
  <si>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</si>
  <si>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</si>
  <si>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</si>
  <si>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</si>
  <si>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</si>
  <si>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</si>
  <si>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</si>
  <si>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</si>
  <si>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</si>
  <si>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</si>
  <si>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</si>
  <si>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</si>
  <si>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</si>
  <si>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</si>
  <si>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</si>
  <si>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</si>
  <si>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</si>
  <si>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</si>
  <si>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</si>
  <si>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</si>
  <si>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</si>
  <si>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</si>
  <si>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</si>
  <si>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</si>
  <si>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</si>
  <si>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</si>
  <si>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</si>
  <si>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</si>
  <si>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</si>
  <si>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</si>
  <si>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</si>
  <si>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</si>
  <si>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</si>
  <si>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</si>
  <si>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</si>
  <si>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</si>
  <si>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</si>
  <si>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</si>
  <si>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</si>
  <si>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</si>
  <si>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</si>
  <si>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</si>
  <si>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</si>
  <si>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</si>
  <si>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</si>
  <si>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</si>
  <si>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</si>
  <si>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</si>
  <si>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</si>
  <si>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</si>
  <si>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</si>
  <si>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</si>
  <si>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</si>
  <si>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.Termékek és szolgáltatások adói helyi iparűzési adó</t>
  </si>
  <si>
    <t>Tárkány Község Önkormányzat</t>
  </si>
  <si>
    <t>Tárkányi Közös Önkormányzati Hivatal</t>
  </si>
  <si>
    <t xml:space="preserve">2.1 melléklet </t>
  </si>
  <si>
    <t xml:space="preserve">2.2 melléklet </t>
  </si>
  <si>
    <t>Beruházásra adott előleg</t>
  </si>
  <si>
    <t>KIADÁSOK ÖSSZESEN: (10+11)</t>
  </si>
  <si>
    <t xml:space="preserve">   Egyéb belső finanszírozási bevételek( államháztartáson belüli megelőlegezés)</t>
  </si>
  <si>
    <t>12.  melléklet</t>
  </si>
  <si>
    <t>Egyéb adósság KEM Önkormányzat</t>
  </si>
  <si>
    <t>6.1. melléklet</t>
  </si>
  <si>
    <t>7.1. melléklet</t>
  </si>
  <si>
    <t>Elszámolásból származó bevételek</t>
  </si>
  <si>
    <t xml:space="preserve"> - az 1.5-ből: - Elvonások és befizetések, előző évi elszámolás</t>
  </si>
  <si>
    <t>1.1. melléklet</t>
  </si>
  <si>
    <t xml:space="preserve">ZÁRSZÁMADÁSÁNAK ÖSSZEVONT PÉNZÜGYI MÉRLEGE </t>
  </si>
  <si>
    <t>Összes tartozás</t>
  </si>
  <si>
    <t>Visszatérítendő támogatások, kölcsönök törlesztése ÁH-n belülre</t>
  </si>
  <si>
    <t>Kiadások 2016.</t>
  </si>
  <si>
    <t>Bevételek 2016.</t>
  </si>
  <si>
    <t>Tárkány Község Önkormányzat 2017. évi</t>
  </si>
  <si>
    <t>2017. évi</t>
  </si>
  <si>
    <t>I. Működési célú bevételek és kiadások mérlege 2017.
(Önkormányzati szinten)</t>
  </si>
  <si>
    <t>II. Felhalmozási célú bevételek és kiadások mérlege 2017. év
(Önkormányzati szinten)</t>
  </si>
  <si>
    <t>Összes bevétel, kiadás 2017.</t>
  </si>
  <si>
    <t>Összes bevétel, kiadás 2017</t>
  </si>
  <si>
    <t xml:space="preserve">a 3/2018 (V.30.) önkormányzati rendelethez </t>
  </si>
  <si>
    <t>Kötelező feladatainak bevételei és kiadásai</t>
  </si>
  <si>
    <t>Önként vállalt feladatainak bevételei és kiadásai</t>
  </si>
  <si>
    <t>1.3. melléklet</t>
  </si>
  <si>
    <t>1.2. melléklet</t>
  </si>
  <si>
    <t xml:space="preserve">a 3/2018(V.30.) önkormányzati rendelethez </t>
  </si>
  <si>
    <t xml:space="preserve">a 3/2018(V.30) önkormányzati rendelethez </t>
  </si>
  <si>
    <t>Adósság állomány alakulása lejárat, eszközök, bel- és külföldi hitelezők szerinti bontásban 2017. december 31-én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</si>
</sst>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53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4" borderId="0" applyNumberFormat="0" applyBorder="0" applyAlignment="0" applyProtection="0"/>
    <xf numFmtId="0" fontId="33" fillId="7" borderId="0" applyNumberFormat="0" applyBorder="0" applyAlignment="0" applyProtection="0"/>
    <xf numFmtId="0" fontId="33" fillId="6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5" borderId="0" applyNumberFormat="0" applyBorder="0" applyAlignment="0" applyProtection="0"/>
    <xf numFmtId="0" fontId="33" fillId="11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1" borderId="0" applyNumberFormat="0" applyBorder="0" applyAlignment="0" applyProtection="0"/>
    <xf numFmtId="0" fontId="34" fillId="2" borderId="0" applyNumberFormat="0" applyBorder="0" applyAlignment="0" applyProtection="0"/>
    <xf numFmtId="0" fontId="34" fillId="13" borderId="0" applyNumberFormat="0" applyBorder="0" applyAlignment="0" applyProtection="0"/>
    <xf numFmtId="0" fontId="34" fillId="2" borderId="0" applyNumberFormat="0" applyBorder="0" applyAlignment="0" applyProtection="0"/>
    <xf numFmtId="0" fontId="34" fillId="5" borderId="0" applyNumberFormat="0" applyBorder="0" applyAlignment="0" applyProtection="0"/>
    <xf numFmtId="0" fontId="34" fillId="11" borderId="0" applyNumberFormat="0" applyBorder="0" applyAlignment="0" applyProtection="0"/>
    <xf numFmtId="0" fontId="34" fillId="10" borderId="0" applyNumberFormat="0" applyBorder="0" applyAlignment="0" applyProtection="0"/>
    <xf numFmtId="0" fontId="34" fillId="2" borderId="0" applyNumberFormat="0" applyBorder="0" applyAlignment="0" applyProtection="0"/>
    <xf numFmtId="0" fontId="34" fillId="5" borderId="0" applyNumberFormat="0" applyBorder="0" applyAlignment="0" applyProtection="0"/>
    <xf numFmtId="0" fontId="35" fillId="11" borderId="1" applyNumberFormat="0" applyAlignment="0" applyProtection="0"/>
    <xf numFmtId="0" fontId="36" fillId="0" borderId="0" applyNumberFormat="0" applyFill="0" applyBorder="0" applyAlignment="0" applyProtection="0"/>
    <xf numFmtId="0" fontId="37" fillId="0" borderId="2" applyNumberFormat="0" applyFill="0" applyAlignment="0" applyProtection="0"/>
    <xf numFmtId="0" fontId="38" fillId="0" borderId="3" applyNumberFormat="0" applyFill="0" applyAlignment="0" applyProtection="0"/>
    <xf numFmtId="0" fontId="39" fillId="0" borderId="4" applyNumberFormat="0" applyFill="0" applyAlignment="0" applyProtection="0"/>
    <xf numFmtId="0" fontId="39" fillId="0" borderId="0" applyNumberFormat="0" applyFill="0" applyBorder="0" applyAlignment="0" applyProtection="0"/>
    <xf numFmtId="0" fontId="40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2" fillId="0" borderId="6" applyNumberFormat="0" applyFill="0" applyAlignment="0" applyProtection="0"/>
    <xf numFmtId="0" fontId="13" fillId="6" borderId="7" applyNumberFormat="0" applyFont="0" applyAlignment="0" applyProtection="0"/>
    <xf numFmtId="0" fontId="43" fillId="15" borderId="0" applyNumberFormat="0" applyBorder="0" applyAlignment="0" applyProtection="0"/>
    <xf numFmtId="0" fontId="44" fillId="16" borderId="8" applyNumberFormat="0" applyAlignment="0" applyProtection="0"/>
    <xf numFmtId="0" fontId="4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6" fillId="0" borderId="9" applyNumberFormat="0" applyFill="0" applyAlignment="0" applyProtection="0"/>
    <xf numFmtId="0" fontId="47" fillId="17" borderId="0" applyNumberFormat="0" applyBorder="0" applyAlignment="0" applyProtection="0"/>
    <xf numFmtId="0" fontId="48" fillId="11" borderId="0" applyNumberFormat="0" applyBorder="0" applyAlignment="0" applyProtection="0"/>
    <xf numFmtId="0" fontId="49" fillId="16" borderId="1" applyNumberFormat="0" applyAlignment="0" applyProtection="0"/>
  </cellStyleXfs>
  <cellXfs count="376">
    <xf numFmtId="0" fontId="0" fillId="0" borderId="0" xfId="0"/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Protection="1">
      <protection locked="0"/>
    </xf>
    <xf numFmtId="164" fontId="23" fillId="0" borderId="10" xfId="0" applyNumberFormat="1" applyFont="1" applyFill="1" applyBorder="1" applyAlignment="1" applyProtection="1">
      <alignment vertical="center"/>
      <protection locked="0"/>
    </xf>
    <xf numFmtId="164" fontId="23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3" fillId="0" borderId="12" xfId="0" applyFont="1" applyFill="1" applyBorder="1" applyAlignment="1" applyProtection="1">
      <alignment horizontal="center" vertical="center"/>
    </xf>
    <xf numFmtId="164" fontId="22" fillId="0" borderId="18" xfId="0" applyNumberFormat="1" applyFont="1" applyFill="1" applyBorder="1" applyAlignment="1" applyProtection="1">
      <alignment vertical="center"/>
    </xf>
    <xf numFmtId="0" fontId="23" fillId="0" borderId="14" xfId="0" applyFont="1" applyFill="1" applyBorder="1" applyAlignment="1" applyProtection="1">
      <alignment horizontal="center" vertical="center"/>
    </xf>
    <xf numFmtId="0" fontId="23" fillId="0" borderId="11" xfId="0" applyFont="1" applyFill="1" applyBorder="1" applyAlignment="1" applyProtection="1">
      <alignment vertical="center" wrapText="1"/>
    </xf>
    <xf numFmtId="164" fontId="22" fillId="0" borderId="15" xfId="0" applyNumberFormat="1" applyFont="1" applyFill="1" applyBorder="1" applyAlignment="1" applyProtection="1">
      <alignment vertical="center"/>
    </xf>
    <xf numFmtId="164" fontId="22" fillId="0" borderId="1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6" fillId="0" borderId="19" xfId="0" applyNumberFormat="1" applyFont="1" applyFill="1" applyBorder="1" applyAlignment="1" applyProtection="1">
      <alignment horizontal="right" vertical="center" wrapText="1" indent="1"/>
    </xf>
    <xf numFmtId="164" fontId="2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20" xfId="42" applyNumberFormat="1" applyFont="1" applyFill="1" applyBorder="1" applyAlignment="1" applyProtection="1">
      <alignment vertical="center"/>
    </xf>
    <xf numFmtId="164" fontId="27" fillId="0" borderId="20" xfId="42" applyNumberFormat="1" applyFont="1" applyFill="1" applyBorder="1" applyAlignment="1" applyProtection="1"/>
    <xf numFmtId="0" fontId="6" fillId="0" borderId="22" xfId="42" applyFont="1" applyFill="1" applyBorder="1" applyAlignment="1" applyProtection="1">
      <alignment horizontal="center" vertical="center" wrapText="1"/>
    </xf>
    <xf numFmtId="0" fontId="6" fillId="0" borderId="37" xfId="0" applyFont="1" applyFill="1" applyBorder="1" applyAlignment="1" applyProtection="1">
      <alignment horizontal="center" vertical="center" wrapText="1"/>
    </xf>
    <xf numFmtId="164" fontId="21" fillId="0" borderId="15" xfId="0" applyNumberFormat="1" applyFont="1" applyBorder="1" applyAlignment="1" applyProtection="1">
      <alignment horizontal="right" vertical="center" wrapText="1" indent="1"/>
    </xf>
    <xf numFmtId="164" fontId="25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3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6" fillId="0" borderId="40" xfId="0" applyFont="1" applyFill="1" applyBorder="1" applyAlignment="1" applyProtection="1">
      <alignment horizontal="center" vertical="center" wrapText="1"/>
    </xf>
    <xf numFmtId="3" fontId="3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1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5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164" fontId="23" fillId="0" borderId="23" xfId="0" applyNumberFormat="1" applyFont="1" applyFill="1" applyBorder="1" applyAlignment="1" applyProtection="1">
      <alignment vertical="center"/>
      <protection locked="0"/>
    </xf>
    <xf numFmtId="164" fontId="22" fillId="0" borderId="23" xfId="0" applyNumberFormat="1" applyFont="1" applyFill="1" applyBorder="1" applyAlignment="1" applyProtection="1">
      <alignment vertical="center"/>
    </xf>
    <xf numFmtId="164" fontId="23" fillId="0" borderId="24" xfId="0" applyNumberFormat="1" applyFont="1" applyFill="1" applyBorder="1" applyAlignment="1" applyProtection="1">
      <alignment vertical="center"/>
      <protection locked="0"/>
    </xf>
    <xf numFmtId="0" fontId="23" fillId="0" borderId="50" xfId="0" applyFont="1" applyFill="1" applyBorder="1" applyAlignment="1" applyProtection="1">
      <alignment horizontal="center" vertical="center"/>
    </xf>
    <xf numFmtId="0" fontId="23" fillId="0" borderId="21" xfId="0" applyFont="1" applyFill="1" applyBorder="1" applyAlignment="1" applyProtection="1">
      <alignment vertical="center" wrapText="1"/>
    </xf>
    <xf numFmtId="164" fontId="23" fillId="0" borderId="21" xfId="0" applyNumberFormat="1" applyFont="1" applyFill="1" applyBorder="1" applyAlignment="1" applyProtection="1">
      <alignment vertical="center"/>
      <protection locked="0"/>
    </xf>
    <xf numFmtId="164" fontId="23" fillId="0" borderId="46" xfId="0" applyNumberFormat="1" applyFont="1" applyFill="1" applyBorder="1" applyAlignment="1" applyProtection="1">
      <alignment vertical="center"/>
      <protection locked="0"/>
    </xf>
    <xf numFmtId="164" fontId="22" fillId="0" borderId="49" xfId="0" applyNumberFormat="1" applyFont="1" applyFill="1" applyBorder="1" applyAlignment="1" applyProtection="1">
      <alignment vertical="center"/>
    </xf>
    <xf numFmtId="164" fontId="22" fillId="0" borderId="22" xfId="0" applyNumberFormat="1" applyFont="1" applyFill="1" applyBorder="1" applyAlignment="1" applyProtection="1">
      <alignment vertical="center"/>
    </xf>
    <xf numFmtId="164" fontId="24" fillId="0" borderId="15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 wrapText="1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54" xfId="0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 indent="1"/>
    </xf>
    <xf numFmtId="164" fontId="24" fillId="0" borderId="0" xfId="42" applyNumberFormat="1" applyFont="1" applyFill="1" applyBorder="1" applyAlignment="1" applyProtection="1">
      <alignment horizontal="right" vertical="center" wrapText="1" indent="1"/>
    </xf>
    <xf numFmtId="0" fontId="21" fillId="0" borderId="15" xfId="0" applyFont="1" applyBorder="1" applyAlignment="1" applyProtection="1">
      <alignment vertical="center" wrapText="1"/>
    </xf>
    <xf numFmtId="0" fontId="20" fillId="0" borderId="11" xfId="0" applyFont="1" applyBorder="1" applyAlignment="1" applyProtection="1">
      <alignment vertical="center" wrapText="1"/>
    </xf>
    <xf numFmtId="0" fontId="21" fillId="0" borderId="59" xfId="0" applyFont="1" applyBorder="1" applyAlignment="1" applyProtection="1">
      <alignment vertical="center" wrapText="1"/>
    </xf>
    <xf numFmtId="164" fontId="19" fillId="0" borderId="15" xfId="0" quotePrefix="1" applyNumberFormat="1" applyFont="1" applyBorder="1" applyAlignment="1" applyProtection="1">
      <alignment horizontal="right" vertical="center" wrapText="1" indent="1"/>
    </xf>
    <xf numFmtId="0" fontId="17" fillId="0" borderId="19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39" xfId="42" applyFont="1" applyFill="1" applyBorder="1" applyAlignment="1" applyProtection="1">
      <alignment horizontal="left" vertical="center" wrapText="1" indent="1"/>
    </xf>
    <xf numFmtId="0" fontId="17" fillId="0" borderId="38" xfId="42" applyFont="1" applyFill="1" applyBorder="1" applyAlignment="1" applyProtection="1">
      <alignment horizontal="left" vertical="center" wrapText="1" indent="1"/>
    </xf>
    <xf numFmtId="0" fontId="17" fillId="0" borderId="52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34" xfId="42" applyNumberFormat="1" applyFont="1" applyFill="1" applyBorder="1" applyAlignment="1" applyProtection="1">
      <alignment horizontal="left" vertical="center" wrapText="1" indent="1"/>
    </xf>
    <xf numFmtId="49" fontId="17" fillId="0" borderId="14" xfId="42" applyNumberFormat="1" applyFont="1" applyFill="1" applyBorder="1" applyAlignment="1" applyProtection="1">
      <alignment horizontal="left" vertical="center" wrapText="1" indent="1"/>
    </xf>
    <xf numFmtId="49" fontId="17" fillId="0" borderId="47" xfId="42" applyNumberFormat="1" applyFont="1" applyFill="1" applyBorder="1" applyAlignment="1" applyProtection="1">
      <alignment horizontal="left" vertical="center" wrapText="1" indent="1"/>
    </xf>
    <xf numFmtId="49" fontId="17" fillId="0" borderId="50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7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horizontal="left" vertical="center" wrapText="1" indent="1"/>
    </xf>
    <xf numFmtId="0" fontId="16" fillId="0" borderId="53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vertical="center" wrapText="1"/>
    </xf>
    <xf numFmtId="0" fontId="16" fillId="0" borderId="54" xfId="42" applyFont="1" applyFill="1" applyBorder="1" applyAlignment="1" applyProtection="1">
      <alignment vertical="center" wrapText="1"/>
    </xf>
    <xf numFmtId="0" fontId="16" fillId="0" borderId="17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22" fillId="0" borderId="15" xfId="42" applyFont="1" applyFill="1" applyBorder="1" applyAlignment="1" applyProtection="1">
      <alignment horizontal="left" vertical="center" wrapText="1" indent="1"/>
    </xf>
    <xf numFmtId="0" fontId="4" fillId="0" borderId="20" xfId="0" applyFont="1" applyFill="1" applyBorder="1" applyAlignment="1" applyProtection="1">
      <alignment horizontal="right"/>
    </xf>
    <xf numFmtId="164" fontId="27" fillId="0" borderId="20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21" xfId="42" applyFont="1" applyFill="1" applyBorder="1" applyAlignment="1" applyProtection="1">
      <alignment horizontal="left" vertical="center" wrapText="1" indent="6"/>
    </xf>
    <xf numFmtId="164" fontId="17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2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2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1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5" xfId="0" applyFont="1" applyBorder="1" applyAlignment="1" applyProtection="1">
      <alignment horizontal="left" vertical="center" wrapText="1" indent="1"/>
    </xf>
    <xf numFmtId="0" fontId="20" fillId="0" borderId="10" xfId="0" applyFont="1" applyBorder="1" applyAlignment="1" applyProtection="1">
      <alignment horizontal="left" vertical="center" wrapText="1" indent="1"/>
    </xf>
    <xf numFmtId="0" fontId="20" fillId="0" borderId="11" xfId="0" applyFont="1" applyBorder="1" applyAlignment="1" applyProtection="1">
      <alignment horizontal="left" vertical="center" wrapText="1" indent="1"/>
    </xf>
    <xf numFmtId="0" fontId="21" fillId="0" borderId="63" xfId="0" applyFont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0" fontId="4" fillId="0" borderId="20" xfId="0" applyFont="1" applyFill="1" applyBorder="1" applyAlignment="1" applyProtection="1">
      <alignment horizontal="right" vertical="center"/>
    </xf>
    <xf numFmtId="0" fontId="19" fillId="0" borderId="59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54" xfId="42" applyNumberFormat="1" applyFont="1" applyFill="1" applyBorder="1" applyAlignment="1" applyProtection="1">
      <alignment horizontal="righ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9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42" applyNumberFormat="1" applyFont="1" applyFill="1" applyBorder="1" applyAlignment="1" applyProtection="1">
      <alignment horizontal="right" vertical="center" wrapText="1" indent="1"/>
    </xf>
    <xf numFmtId="0" fontId="17" fillId="0" borderId="39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0" fillId="0" borderId="39" xfId="0" applyFont="1" applyBorder="1" applyAlignment="1" applyProtection="1">
      <alignment horizontal="left" wrapText="1" indent="1"/>
    </xf>
    <xf numFmtId="0" fontId="20" fillId="0" borderId="10" xfId="0" applyFont="1" applyBorder="1" applyAlignment="1" applyProtection="1">
      <alignment horizontal="left" wrapText="1" indent="1"/>
    </xf>
    <xf numFmtId="0" fontId="20" fillId="0" borderId="11" xfId="0" applyFont="1" applyBorder="1" applyAlignment="1" applyProtection="1">
      <alignment horizontal="left" wrapText="1" indent="1"/>
    </xf>
    <xf numFmtId="0" fontId="20" fillId="0" borderId="34" xfId="0" applyFont="1" applyBorder="1" applyAlignment="1" applyProtection="1">
      <alignment wrapText="1"/>
    </xf>
    <xf numFmtId="0" fontId="20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8" fillId="0" borderId="0" xfId="42" applyFont="1" applyFill="1" applyProtection="1"/>
    <xf numFmtId="164" fontId="17" fillId="0" borderId="39" xfId="42" applyNumberFormat="1" applyFont="1" applyFill="1" applyBorder="1" applyAlignment="1" applyProtection="1">
      <alignment horizontal="right" vertical="center" wrapText="1" indent="1"/>
    </xf>
    <xf numFmtId="0" fontId="16" fillId="0" borderId="40" xfId="42" applyFont="1" applyFill="1" applyBorder="1" applyAlignment="1" applyProtection="1">
      <alignment horizontal="center" vertical="center" wrapText="1"/>
    </xf>
    <xf numFmtId="164" fontId="23" fillId="0" borderId="39" xfId="42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17" xfId="0" applyFont="1" applyBorder="1" applyAlignment="1" applyProtection="1">
      <alignment vertical="center" wrapText="1"/>
    </xf>
    <xf numFmtId="0" fontId="20" fillId="0" borderId="14" xfId="0" applyFont="1" applyBorder="1" applyAlignment="1" applyProtection="1">
      <alignment vertical="center" wrapText="1"/>
    </xf>
    <xf numFmtId="0" fontId="21" fillId="0" borderId="63" xfId="0" applyFont="1" applyBorder="1" applyAlignment="1" applyProtection="1">
      <alignment vertical="center" wrapText="1"/>
    </xf>
    <xf numFmtId="16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0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41" xfId="0" applyNumberFormat="1" applyFont="1" applyFill="1" applyBorder="1" applyAlignment="1" applyProtection="1">
      <alignment horizontal="center" vertical="center" wrapText="1"/>
    </xf>
    <xf numFmtId="164" fontId="23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5" xfId="0" applyNumberFormat="1" applyFont="1" applyFill="1" applyBorder="1" applyAlignment="1" applyProtection="1">
      <alignment horizontal="righ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2" fillId="0" borderId="0" xfId="0" applyNumberFormat="1" applyFont="1" applyFill="1" applyAlignment="1" applyProtection="1">
      <alignment horizontal="center" vertical="center" wrapText="1"/>
    </xf>
    <xf numFmtId="164" fontId="0" fillId="0" borderId="35" xfId="0" applyNumberFormat="1" applyFill="1" applyBorder="1" applyAlignment="1" applyProtection="1">
      <alignment horizontal="left" vertical="center" wrapText="1" indent="1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64" xfId="0" applyNumberFormat="1" applyFont="1" applyFill="1" applyBorder="1" applyAlignment="1" applyProtection="1">
      <alignment horizontal="left" vertical="center" wrapText="1" indent="1"/>
    </xf>
    <xf numFmtId="164" fontId="25" fillId="0" borderId="25" xfId="0" applyNumberFormat="1" applyFont="1" applyFill="1" applyBorder="1" applyAlignment="1" applyProtection="1">
      <alignment horizontal="left" vertical="center" wrapText="1" indent="1"/>
    </xf>
    <xf numFmtId="164" fontId="13" fillId="0" borderId="65" xfId="0" applyNumberFormat="1" applyFont="1" applyFill="1" applyBorder="1" applyAlignment="1" applyProtection="1">
      <alignment horizontal="left" vertical="center" wrapText="1" indent="1"/>
    </xf>
    <xf numFmtId="164" fontId="23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1" xfId="0" applyNumberFormat="1" applyFont="1" applyFill="1" applyBorder="1" applyAlignment="1" applyProtection="1">
      <alignment horizontal="lef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left" vertical="center" wrapText="1" indent="1"/>
    </xf>
    <xf numFmtId="164" fontId="25" fillId="0" borderId="40" xfId="0" applyNumberFormat="1" applyFont="1" applyFill="1" applyBorder="1" applyAlignment="1" applyProtection="1">
      <alignment horizontal="right" vertical="center" wrapText="1" indent="1"/>
    </xf>
    <xf numFmtId="164" fontId="23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23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22" fillId="0" borderId="25" xfId="0" applyNumberFormat="1" applyFont="1" applyFill="1" applyBorder="1" applyAlignment="1" applyProtection="1">
      <alignment horizontal="center" vertical="center" wrapText="1"/>
    </xf>
    <xf numFmtId="164" fontId="22" fillId="0" borderId="17" xfId="0" applyNumberFormat="1" applyFont="1" applyFill="1" applyBorder="1" applyAlignment="1" applyProtection="1">
      <alignment horizontal="center" vertical="center" wrapText="1"/>
    </xf>
    <xf numFmtId="164" fontId="22" fillId="0" borderId="15" xfId="0" applyNumberFormat="1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horizontal="center" vertical="center" wrapText="1"/>
    </xf>
    <xf numFmtId="164" fontId="23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23" fillId="0" borderId="12" xfId="0" applyNumberFormat="1" applyFont="1" applyFill="1" applyBorder="1" applyAlignment="1" applyProtection="1">
      <alignment horizontal="left" vertical="center" wrapText="1" indent="2"/>
    </xf>
    <xf numFmtId="164" fontId="23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10" xfId="0" applyNumberFormat="1" applyFont="1" applyFill="1" applyBorder="1" applyAlignment="1" applyProtection="1">
      <alignment horizontal="left" vertical="center" wrapText="1" indent="1"/>
    </xf>
    <xf numFmtId="164" fontId="23" fillId="0" borderId="34" xfId="0" applyNumberFormat="1" applyFont="1" applyFill="1" applyBorder="1" applyAlignment="1" applyProtection="1">
      <alignment horizontal="left" vertical="center" wrapText="1" indent="1"/>
    </xf>
    <xf numFmtId="164" fontId="17" fillId="0" borderId="34" xfId="0" applyNumberFormat="1" applyFont="1" applyFill="1" applyBorder="1" applyAlignment="1" applyProtection="1">
      <alignment horizontal="left" vertical="center" wrapText="1" indent="2"/>
    </xf>
    <xf numFmtId="164" fontId="17" fillId="0" borderId="14" xfId="0" applyNumberFormat="1" applyFont="1" applyFill="1" applyBorder="1" applyAlignment="1" applyProtection="1">
      <alignment horizontal="left" vertical="center" wrapText="1" indent="2"/>
    </xf>
    <xf numFmtId="164" fontId="2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65" xfId="0" applyNumberForma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3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6" fillId="0" borderId="67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55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41" xfId="0" applyFont="1" applyFill="1" applyBorder="1" applyAlignment="1" applyProtection="1">
      <alignment vertical="center" wrapText="1"/>
    </xf>
    <xf numFmtId="0" fontId="29" fillId="0" borderId="0" xfId="0" applyFont="1" applyAlignment="1" applyProtection="1">
      <alignment horizontal="right" vertical="top"/>
      <protection locked="0"/>
    </xf>
    <xf numFmtId="164" fontId="16" fillId="0" borderId="55" xfId="42" applyNumberFormat="1" applyFont="1" applyFill="1" applyBorder="1" applyAlignment="1" applyProtection="1">
      <alignment horizontal="right" vertical="center" wrapText="1" indent="1"/>
    </xf>
    <xf numFmtId="164" fontId="17" fillId="0" borderId="5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1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2" applyNumberFormat="1" applyFont="1" applyFill="1" applyBorder="1" applyAlignment="1" applyProtection="1">
      <alignment horizontal="right" vertical="center" wrapText="1" indent="1"/>
    </xf>
    <xf numFmtId="164" fontId="17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6" xfId="0" applyNumberFormat="1" applyFont="1" applyBorder="1" applyAlignment="1" applyProtection="1">
      <alignment horizontal="right" vertical="center" wrapText="1" indent="1"/>
    </xf>
    <xf numFmtId="0" fontId="6" fillId="0" borderId="56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28" xfId="0" applyFont="1" applyFill="1" applyBorder="1" applyAlignment="1" applyProtection="1">
      <alignment horizontal="center" vertical="center" wrapText="1"/>
    </xf>
    <xf numFmtId="0" fontId="16" fillId="0" borderId="53" xfId="42" applyFont="1" applyFill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wrapText="1"/>
    </xf>
    <xf numFmtId="0" fontId="21" fillId="0" borderId="15" xfId="0" applyFont="1" applyBorder="1" applyAlignment="1" applyProtection="1">
      <alignment wrapText="1"/>
    </xf>
    <xf numFmtId="0" fontId="21" fillId="0" borderId="59" xfId="0" applyFont="1" applyBorder="1" applyAlignment="1" applyProtection="1">
      <alignment wrapText="1"/>
    </xf>
    <xf numFmtId="164" fontId="19" fillId="0" borderId="16" xfId="0" quotePrefix="1" applyNumberFormat="1" applyFont="1" applyBorder="1" applyAlignment="1" applyProtection="1">
      <alignment horizontal="right" vertical="center" wrapText="1" indent="1"/>
    </xf>
    <xf numFmtId="49" fontId="17" fillId="0" borderId="34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4" xfId="42" applyNumberFormat="1" applyFont="1" applyFill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wrapText="1"/>
    </xf>
    <xf numFmtId="0" fontId="20" fillId="0" borderId="34" xfId="0" applyFont="1" applyBorder="1" applyAlignment="1" applyProtection="1">
      <alignment horizontal="center" wrapText="1"/>
    </xf>
    <xf numFmtId="0" fontId="20" fillId="0" borderId="12" xfId="0" applyFont="1" applyBorder="1" applyAlignment="1" applyProtection="1">
      <alignment horizontal="center" wrapText="1"/>
    </xf>
    <xf numFmtId="0" fontId="20" fillId="0" borderId="14" xfId="0" applyFont="1" applyBorder="1" applyAlignment="1" applyProtection="1">
      <alignment horizontal="center" wrapText="1"/>
    </xf>
    <xf numFmtId="0" fontId="21" fillId="0" borderId="63" xfId="0" applyFont="1" applyBorder="1" applyAlignment="1" applyProtection="1">
      <alignment horizontal="center" wrapText="1"/>
    </xf>
    <xf numFmtId="49" fontId="17" fillId="0" borderId="47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49" fontId="17" fillId="0" borderId="50" xfId="42" applyNumberFormat="1" applyFont="1" applyFill="1" applyBorder="1" applyAlignment="1" applyProtection="1">
      <alignment horizontal="center" vertical="center" wrapText="1"/>
    </xf>
    <xf numFmtId="0" fontId="21" fillId="0" borderId="63" xfId="0" applyFont="1" applyBorder="1" applyAlignment="1" applyProtection="1">
      <alignment horizontal="center" vertical="center" wrapText="1"/>
    </xf>
    <xf numFmtId="0" fontId="6" fillId="0" borderId="68" xfId="0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9" xfId="42" applyFont="1" applyFill="1" applyBorder="1" applyAlignment="1" applyProtection="1">
      <alignment horizontal="left" vertical="center" wrapText="1" indent="1"/>
    </xf>
    <xf numFmtId="0" fontId="22" fillId="0" borderId="17" xfId="0" applyFont="1" applyFill="1" applyBorder="1" applyAlignment="1" applyProtection="1">
      <alignment horizontal="center" vertical="center" wrapText="1"/>
    </xf>
    <xf numFmtId="0" fontId="22" fillId="0" borderId="15" xfId="0" applyFont="1" applyFill="1" applyBorder="1" applyAlignment="1" applyProtection="1">
      <alignment horizontal="left" vertical="center" wrapText="1" indent="1"/>
    </xf>
    <xf numFmtId="0" fontId="21" fillId="0" borderId="17" xfId="0" applyFont="1" applyBorder="1" applyAlignment="1" applyProtection="1">
      <alignment horizontal="center" vertical="center" wrapText="1"/>
    </xf>
    <xf numFmtId="0" fontId="28" fillId="0" borderId="41" xfId="0" applyFont="1" applyBorder="1" applyAlignment="1" applyProtection="1">
      <alignment horizontal="left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2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56" xfId="0" applyNumberFormat="1" applyFont="1" applyFill="1" applyBorder="1" applyAlignment="1" applyProtection="1">
      <alignment horizontal="right" vertical="center"/>
    </xf>
    <xf numFmtId="49" fontId="6" fillId="0" borderId="67" xfId="0" applyNumberFormat="1" applyFont="1" applyFill="1" applyBorder="1" applyAlignment="1" applyProtection="1">
      <alignment horizontal="right" vertical="center"/>
    </xf>
    <xf numFmtId="49" fontId="23" fillId="0" borderId="47" xfId="0" applyNumberFormat="1" applyFont="1" applyFill="1" applyBorder="1" applyAlignment="1" applyProtection="1">
      <alignment horizontal="center" vertical="center" wrapText="1"/>
    </xf>
    <xf numFmtId="49" fontId="23" fillId="0" borderId="12" xfId="0" applyNumberFormat="1" applyFont="1" applyFill="1" applyBorder="1" applyAlignment="1" applyProtection="1">
      <alignment horizontal="center" vertical="center" wrapText="1"/>
    </xf>
    <xf numFmtId="49" fontId="23" fillId="0" borderId="34" xfId="0" applyNumberFormat="1" applyFont="1" applyFill="1" applyBorder="1" applyAlignment="1" applyProtection="1">
      <alignment horizontal="center" vertical="center" wrapText="1"/>
    </xf>
    <xf numFmtId="0" fontId="23" fillId="0" borderId="39" xfId="42" applyFont="1" applyFill="1" applyBorder="1" applyAlignment="1" applyProtection="1">
      <alignment horizontal="left" vertical="center" wrapText="1" indent="1"/>
    </xf>
    <xf numFmtId="0" fontId="23" fillId="0" borderId="10" xfId="42" applyFont="1" applyFill="1" applyBorder="1" applyAlignment="1" applyProtection="1">
      <alignment horizontal="left" vertical="center" wrapText="1" indent="1"/>
    </xf>
    <xf numFmtId="0" fontId="23" fillId="0" borderId="59" xfId="42" quotePrefix="1" applyFont="1" applyFill="1" applyBorder="1" applyAlignment="1" applyProtection="1">
      <alignment horizontal="left" vertical="center" wrapText="1" indent="1"/>
    </xf>
    <xf numFmtId="0" fontId="16" fillId="0" borderId="17" xfId="0" applyFont="1" applyFill="1" applyBorder="1" applyAlignment="1">
      <alignment horizontal="center" vertical="center" wrapText="1"/>
    </xf>
    <xf numFmtId="0" fontId="32" fillId="0" borderId="0" xfId="0" applyFont="1" applyAlignment="1" applyProtection="1">
      <alignment horizontal="right" vertical="top"/>
      <protection locked="0"/>
    </xf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vertical="center"/>
    </xf>
    <xf numFmtId="0" fontId="19" fillId="0" borderId="15" xfId="0" applyFont="1" applyBorder="1" applyAlignment="1" applyProtection="1">
      <alignment horizontal="left" vertical="center" wrapText="1" indent="1"/>
    </xf>
    <xf numFmtId="0" fontId="21" fillId="0" borderId="33" xfId="0" applyFont="1" applyBorder="1" applyAlignment="1" applyProtection="1">
      <alignment horizontal="left" vertical="center" wrapText="1" indent="1"/>
    </xf>
    <xf numFmtId="0" fontId="19" fillId="0" borderId="33" xfId="0" applyFont="1" applyBorder="1" applyAlignment="1" applyProtection="1">
      <alignment horizontal="left" vertical="center" wrapText="1" indent="1"/>
    </xf>
    <xf numFmtId="164" fontId="19" fillId="0" borderId="73" xfId="0" quotePrefix="1" applyNumberFormat="1" applyFont="1" applyBorder="1" applyAlignment="1" applyProtection="1">
      <alignment horizontal="right" vertical="center" wrapText="1" inden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42" applyNumberFormat="1" applyFont="1" applyFill="1" applyBorder="1" applyAlignment="1" applyProtection="1">
      <alignment horizontal="center" vertical="center"/>
    </xf>
    <xf numFmtId="49" fontId="26" fillId="0" borderId="0" xfId="42" applyNumberFormat="1" applyFont="1" applyFill="1" applyAlignment="1" applyProtection="1">
      <alignment horizontal="right" vertical="center" indent="1"/>
    </xf>
    <xf numFmtId="0" fontId="12" fillId="0" borderId="0" xfId="42" applyFont="1" applyFill="1" applyAlignment="1" applyProtection="1">
      <alignment horizontal="center"/>
    </xf>
    <xf numFmtId="0" fontId="52" fillId="0" borderId="11" xfId="0" applyFont="1" applyBorder="1" applyAlignment="1" applyProtection="1">
      <alignment horizontal="left" vertical="center" wrapText="1" indent="1"/>
    </xf>
    <xf numFmtId="0" fontId="52" fillId="0" borderId="11" xfId="0" applyFont="1" applyBorder="1" applyAlignment="1" applyProtection="1">
      <alignment horizontal="left" wrapText="1" indent="1"/>
    </xf>
    <xf numFmtId="0" fontId="26" fillId="0" borderId="11" xfId="42" applyFont="1" applyFill="1" applyBorder="1" applyAlignment="1" applyProtection="1">
      <alignment horizontal="left" vertical="center" wrapText="1" indent="1"/>
    </xf>
    <xf numFmtId="164" fontId="26" fillId="0" borderId="12" xfId="0" applyNumberFormat="1" applyFont="1" applyFill="1" applyBorder="1" applyAlignment="1" applyProtection="1">
      <alignment horizontal="left" vertical="center" wrapText="1" indent="1"/>
    </xf>
    <xf numFmtId="164" fontId="2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1" xfId="42" applyFont="1" applyFill="1" applyBorder="1" applyAlignment="1" applyProtection="1">
      <alignment horizontal="center" vertical="center" wrapText="1"/>
    </xf>
    <xf numFmtId="164" fontId="2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42" applyNumberFormat="1" applyFont="1" applyFill="1" applyBorder="1" applyAlignment="1" applyProtection="1">
      <alignment horizontal="center" vertical="center"/>
    </xf>
    <xf numFmtId="0" fontId="12" fillId="0" borderId="0" xfId="42" applyFont="1" applyFill="1" applyAlignment="1" applyProtection="1">
      <alignment horizontal="center"/>
    </xf>
    <xf numFmtId="0" fontId="6" fillId="0" borderId="21" xfId="42" applyFont="1" applyFill="1" applyBorder="1" applyAlignment="1" applyProtection="1">
      <alignment horizontal="center" vertical="center" wrapText="1"/>
    </xf>
    <xf numFmtId="164" fontId="21" fillId="0" borderId="15" xfId="0" applyNumberFormat="1" applyFont="1" applyFill="1" applyBorder="1" applyAlignment="1" applyProtection="1">
      <alignment horizontal="right" vertical="center" wrapText="1" indent="1"/>
    </xf>
    <xf numFmtId="164" fontId="19" fillId="0" borderId="15" xfId="0" quotePrefix="1" applyNumberFormat="1" applyFont="1" applyFill="1" applyBorder="1" applyAlignment="1" applyProtection="1">
      <alignment horizontal="right" vertical="center" wrapText="1" indent="1"/>
    </xf>
    <xf numFmtId="164" fontId="19" fillId="0" borderId="33" xfId="0" quotePrefix="1" applyNumberFormat="1" applyFont="1" applyFill="1" applyBorder="1" applyAlignment="1" applyProtection="1">
      <alignment horizontal="right" vertical="center" wrapText="1" indent="1"/>
    </xf>
    <xf numFmtId="164" fontId="5" fillId="0" borderId="0" xfId="42" applyNumberFormat="1" applyFont="1" applyFill="1" applyBorder="1" applyAlignment="1" applyProtection="1">
      <alignment horizontal="center" vertical="center"/>
    </xf>
    <xf numFmtId="0" fontId="12" fillId="0" borderId="0" xfId="42" applyFont="1" applyFill="1" applyAlignment="1" applyProtection="1">
      <alignment horizontal="center"/>
    </xf>
    <xf numFmtId="0" fontId="6" fillId="0" borderId="21" xfId="42" applyFont="1" applyFill="1" applyBorder="1" applyAlignment="1" applyProtection="1">
      <alignment horizontal="center" vertical="center" wrapText="1"/>
    </xf>
    <xf numFmtId="164" fontId="5" fillId="0" borderId="0" xfId="42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0" fontId="12" fillId="0" borderId="0" xfId="42" applyFont="1" applyFill="1" applyAlignment="1" applyProtection="1">
      <alignment horizontal="center"/>
    </xf>
    <xf numFmtId="0" fontId="18" fillId="0" borderId="0" xfId="42" applyFont="1" applyFill="1" applyAlignment="1" applyProtection="1">
      <alignment horizontal="center"/>
    </xf>
    <xf numFmtId="164" fontId="24" fillId="0" borderId="38" xfId="42" applyNumberFormat="1" applyFont="1" applyFill="1" applyBorder="1" applyAlignment="1" applyProtection="1">
      <alignment horizontal="center" vertical="center"/>
    </xf>
    <xf numFmtId="164" fontId="24" fillId="0" borderId="56" xfId="42" applyNumberFormat="1" applyFont="1" applyFill="1" applyBorder="1" applyAlignment="1" applyProtection="1">
      <alignment horizontal="center" vertical="center"/>
    </xf>
    <xf numFmtId="0" fontId="6" fillId="0" borderId="38" xfId="42" applyFont="1" applyFill="1" applyBorder="1" applyAlignment="1" applyProtection="1">
      <alignment horizontal="center"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47" xfId="42" applyFont="1" applyFill="1" applyBorder="1" applyAlignment="1" applyProtection="1">
      <alignment horizontal="center" vertical="center" wrapText="1"/>
    </xf>
    <xf numFmtId="0" fontId="6" fillId="0" borderId="50" xfId="42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4" fillId="0" borderId="29" xfId="0" applyNumberFormat="1" applyFont="1" applyFill="1" applyBorder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right" vertical="center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4" fillId="0" borderId="30" xfId="0" applyNumberFormat="1" applyFont="1" applyFill="1" applyBorder="1" applyAlignment="1" applyProtection="1">
      <alignment horizontal="center" vertical="center" wrapText="1"/>
    </xf>
    <xf numFmtId="164" fontId="24" fillId="0" borderId="36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vertical="center"/>
    </xf>
    <xf numFmtId="0" fontId="6" fillId="0" borderId="32" xfId="0" applyFont="1" applyFill="1" applyBorder="1" applyAlignment="1" applyProtection="1">
      <alignment horizontal="center" vertical="center" wrapText="1"/>
    </xf>
    <xf numFmtId="0" fontId="6" fillId="0" borderId="71" xfId="0" applyFont="1" applyFill="1" applyBorder="1" applyAlignment="1" applyProtection="1">
      <alignment horizontal="center" vertical="center" wrapText="1"/>
    </xf>
    <xf numFmtId="0" fontId="6" fillId="0" borderId="40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right" vertical="center" wrapText="1"/>
    </xf>
    <xf numFmtId="0" fontId="6" fillId="0" borderId="46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  <protection locked="0"/>
    </xf>
    <xf numFmtId="0" fontId="6" fillId="0" borderId="44" xfId="0" applyFont="1" applyFill="1" applyBorder="1" applyAlignment="1" applyProtection="1">
      <alignment horizontal="center" vertical="center"/>
      <protection locked="0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70" xfId="0" quotePrefix="1" applyFont="1" applyFill="1" applyBorder="1" applyAlignment="1" applyProtection="1">
      <alignment horizontal="center" vertical="center"/>
    </xf>
    <xf numFmtId="0" fontId="6" fillId="0" borderId="58" xfId="0" quotePrefix="1" applyFont="1" applyFill="1" applyBorder="1" applyAlignment="1" applyProtection="1">
      <alignment horizontal="center" vertical="center"/>
    </xf>
    <xf numFmtId="164" fontId="8" fillId="0" borderId="0" xfId="0" applyNumberFormat="1" applyFont="1" applyFill="1" applyAlignment="1">
      <alignment horizontal="center" textRotation="180" wrapText="1"/>
    </xf>
    <xf numFmtId="0" fontId="6" fillId="0" borderId="72" xfId="0" applyFont="1" applyFill="1" applyBorder="1" applyAlignment="1">
      <alignment horizontal="left" vertical="center" wrapText="1"/>
    </xf>
    <xf numFmtId="0" fontId="6" fillId="0" borderId="33" xfId="0" applyFont="1" applyFill="1" applyBorder="1" applyAlignment="1">
      <alignment horizontal="left" vertical="center" wrapText="1"/>
    </xf>
    <xf numFmtId="0" fontId="6" fillId="0" borderId="60" xfId="0" applyFont="1" applyFill="1" applyBorder="1" applyAlignment="1">
      <alignment horizontal="left" vertical="center" wrapText="1"/>
    </xf>
    <xf numFmtId="0" fontId="22" fillId="0" borderId="32" xfId="0" applyFont="1" applyFill="1" applyBorder="1" applyAlignment="1" applyProtection="1">
      <alignment horizontal="left" vertical="center"/>
    </xf>
    <xf numFmtId="0" fontId="22" fillId="0" borderId="41" xfId="0" applyFont="1" applyFill="1" applyBorder="1" applyAlignment="1" applyProtection="1">
      <alignment horizontal="left" vertical="center"/>
    </xf>
    <xf numFmtId="0" fontId="18" fillId="0" borderId="0" xfId="0" applyFont="1" applyFill="1" applyAlignment="1">
      <alignment horizontal="center" vertical="center" wrapText="1"/>
    </xf>
    <xf numFmtId="0" fontId="6" fillId="0" borderId="55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/>
    </xf>
    <xf numFmtId="0" fontId="24" fillId="0" borderId="71" xfId="0" applyFont="1" applyFill="1" applyBorder="1" applyAlignment="1">
      <alignment horizont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30" fillId="0" borderId="20" xfId="0" applyFont="1" applyFill="1" applyBorder="1" applyAlignment="1">
      <alignment horizontal="right"/>
    </xf>
    <xf numFmtId="0" fontId="50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6" fillId="0" borderId="72" xfId="0" applyFont="1" applyFill="1" applyBorder="1" applyAlignment="1" applyProtection="1">
      <alignment horizontal="left" vertical="center" wrapText="1"/>
    </xf>
    <xf numFmtId="0" fontId="6" fillId="0" borderId="33" xfId="0" applyFont="1" applyFill="1" applyBorder="1" applyAlignment="1" applyProtection="1">
      <alignment horizontal="left" vertical="center" wrapText="1"/>
    </xf>
    <xf numFmtId="0" fontId="6" fillId="0" borderId="60" xfId="0" applyFont="1" applyFill="1" applyBorder="1" applyAlignment="1" applyProtection="1">
      <alignment horizontal="left" vertical="center" wrapText="1"/>
    </xf>
    <xf numFmtId="0" fontId="25" fillId="0" borderId="32" xfId="0" applyFont="1" applyFill="1" applyBorder="1" applyAlignment="1" applyProtection="1">
      <alignment horizontal="left" vertical="center"/>
    </xf>
    <xf numFmtId="0" fontId="25" fillId="0" borderId="41" xfId="0" applyFont="1" applyFill="1" applyBorder="1" applyAlignment="1" applyProtection="1">
      <alignment horizontal="left" vertical="center"/>
    </xf>
  </cellXfs>
  <cellStyles count="47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_KVRENMUNKA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63"/>
  <sheetViews>
    <sheetView zoomScale="124" zoomScaleNormal="124" zoomScaleSheetLayoutView="100" workbookViewId="0">
      <selection activeCell="A4" sqref="A4:E4"/>
    </sheetView>
  </sheetViews>
  <sheetFormatPr defaultRowHeight="15.75" x14ac:dyDescent="0.25"/>
  <cols>
    <col min="1" max="1" width="7" style="106" customWidth="1"/>
    <col min="2" max="2" width="58.5" style="106" customWidth="1"/>
    <col min="3" max="3" width="13" style="107" customWidth="1"/>
    <col min="4" max="5" width="12.83203125" style="107" customWidth="1"/>
    <col min="6" max="6" width="9.33203125" style="117" hidden="1" customWidth="1"/>
    <col min="7" max="7" width="9.33203125" style="117"/>
    <col min="8" max="8" width="9.6640625" style="117" bestFit="1" customWidth="1"/>
    <col min="9" max="16384" width="9.33203125" style="117"/>
  </cols>
  <sheetData>
    <row r="1" spans="1:6" x14ac:dyDescent="0.25">
      <c r="A1" s="301"/>
      <c r="B1" s="301"/>
      <c r="C1" s="311"/>
      <c r="D1" s="311"/>
      <c r="E1" s="301"/>
    </row>
    <row r="2" spans="1:6" ht="15.95" customHeight="1" x14ac:dyDescent="0.25">
      <c r="E2" s="300" t="s">
        <v>503</v>
      </c>
    </row>
    <row r="3" spans="1:6" ht="15.95" customHeight="1" x14ac:dyDescent="0.25">
      <c r="A3" s="320" t="s">
        <v>520</v>
      </c>
      <c r="B3" s="320"/>
      <c r="C3" s="320"/>
      <c r="D3" s="320"/>
      <c r="E3" s="320"/>
    </row>
    <row r="4" spans="1:6" ht="15.95" customHeight="1" x14ac:dyDescent="0.25">
      <c r="A4" s="321" t="s">
        <v>509</v>
      </c>
      <c r="B4" s="321"/>
      <c r="C4" s="321"/>
      <c r="D4" s="321"/>
      <c r="E4" s="321"/>
    </row>
    <row r="5" spans="1:6" ht="15.95" customHeight="1" x14ac:dyDescent="0.25">
      <c r="A5" s="321" t="s">
        <v>504</v>
      </c>
      <c r="B5" s="321"/>
      <c r="C5" s="321"/>
      <c r="D5" s="321"/>
      <c r="E5" s="321"/>
    </row>
    <row r="6" spans="1:6" ht="15.95" customHeight="1" x14ac:dyDescent="0.25">
      <c r="A6" s="299"/>
      <c r="B6" s="299"/>
      <c r="C6" s="310"/>
      <c r="D6" s="310"/>
      <c r="E6" s="299"/>
    </row>
    <row r="7" spans="1:6" ht="15.95" customHeight="1" x14ac:dyDescent="0.25">
      <c r="A7" s="319" t="s">
        <v>1</v>
      </c>
      <c r="B7" s="319"/>
      <c r="C7" s="319"/>
      <c r="D7" s="319"/>
      <c r="E7" s="319"/>
      <c r="F7" s="319"/>
    </row>
    <row r="8" spans="1:6" ht="15.95" customHeight="1" thickBot="1" x14ac:dyDescent="0.3">
      <c r="A8" s="24" t="s">
        <v>82</v>
      </c>
      <c r="B8" s="24"/>
      <c r="C8" s="104"/>
      <c r="D8" s="104"/>
      <c r="E8" s="104" t="s">
        <v>124</v>
      </c>
    </row>
    <row r="9" spans="1:6" ht="15.95" customHeight="1" x14ac:dyDescent="0.25">
      <c r="A9" s="327" t="s">
        <v>47</v>
      </c>
      <c r="B9" s="325" t="s">
        <v>3</v>
      </c>
      <c r="C9" s="323" t="s">
        <v>510</v>
      </c>
      <c r="D9" s="323"/>
      <c r="E9" s="324"/>
      <c r="F9" s="278"/>
    </row>
    <row r="10" spans="1:6" ht="38.1" customHeight="1" thickBot="1" x14ac:dyDescent="0.3">
      <c r="A10" s="328"/>
      <c r="B10" s="326"/>
      <c r="C10" s="312" t="s">
        <v>145</v>
      </c>
      <c r="D10" s="312" t="s">
        <v>146</v>
      </c>
      <c r="E10" s="26" t="s">
        <v>147</v>
      </c>
      <c r="F10" s="278"/>
    </row>
    <row r="11" spans="1:6" s="118" customFormat="1" ht="12" customHeight="1" thickBot="1" x14ac:dyDescent="0.25">
      <c r="A11" s="83" t="s">
        <v>281</v>
      </c>
      <c r="B11" s="84" t="s">
        <v>282</v>
      </c>
      <c r="C11" s="84" t="s">
        <v>283</v>
      </c>
      <c r="D11" s="84" t="s">
        <v>284</v>
      </c>
      <c r="E11" s="128" t="s">
        <v>285</v>
      </c>
      <c r="F11" s="279"/>
    </row>
    <row r="12" spans="1:6" s="119" customFormat="1" ht="12" customHeight="1" thickBot="1" x14ac:dyDescent="0.25">
      <c r="A12" s="78" t="s">
        <v>4</v>
      </c>
      <c r="B12" s="79" t="s">
        <v>166</v>
      </c>
      <c r="C12" s="109">
        <f>SUM(C13:C19)</f>
        <v>92220</v>
      </c>
      <c r="D12" s="109">
        <f t="shared" ref="D12:E12" si="0">SUM(D13:D19)</f>
        <v>97327</v>
      </c>
      <c r="E12" s="109">
        <f t="shared" si="0"/>
        <v>97327</v>
      </c>
      <c r="F12" s="280" t="s">
        <v>409</v>
      </c>
    </row>
    <row r="13" spans="1:6" s="119" customFormat="1" ht="12" customHeight="1" x14ac:dyDescent="0.2">
      <c r="A13" s="73" t="s">
        <v>59</v>
      </c>
      <c r="B13" s="120" t="s">
        <v>167</v>
      </c>
      <c r="C13" s="111">
        <v>34710</v>
      </c>
      <c r="D13" s="111">
        <v>34816</v>
      </c>
      <c r="E13" s="94">
        <v>34816</v>
      </c>
      <c r="F13" s="280" t="s">
        <v>410</v>
      </c>
    </row>
    <row r="14" spans="1:6" s="119" customFormat="1" ht="12" customHeight="1" x14ac:dyDescent="0.2">
      <c r="A14" s="72" t="s">
        <v>60</v>
      </c>
      <c r="B14" s="121" t="s">
        <v>168</v>
      </c>
      <c r="C14" s="110">
        <v>44006</v>
      </c>
      <c r="D14" s="110">
        <v>45242</v>
      </c>
      <c r="E14" s="93">
        <v>45242</v>
      </c>
      <c r="F14" s="280" t="s">
        <v>411</v>
      </c>
    </row>
    <row r="15" spans="1:6" s="119" customFormat="1" ht="12" customHeight="1" x14ac:dyDescent="0.2">
      <c r="A15" s="72" t="s">
        <v>61</v>
      </c>
      <c r="B15" s="121" t="s">
        <v>169</v>
      </c>
      <c r="C15" s="110">
        <v>11778</v>
      </c>
      <c r="D15" s="110">
        <v>11935</v>
      </c>
      <c r="E15" s="93">
        <v>11935</v>
      </c>
      <c r="F15" s="280" t="s">
        <v>412</v>
      </c>
    </row>
    <row r="16" spans="1:6" s="119" customFormat="1" ht="12" customHeight="1" x14ac:dyDescent="0.2">
      <c r="A16" s="72" t="s">
        <v>62</v>
      </c>
      <c r="B16" s="121" t="s">
        <v>170</v>
      </c>
      <c r="C16" s="110">
        <v>1726</v>
      </c>
      <c r="D16" s="110">
        <v>1726</v>
      </c>
      <c r="E16" s="93">
        <v>1726</v>
      </c>
      <c r="F16" s="280" t="s">
        <v>413</v>
      </c>
    </row>
    <row r="17" spans="1:6" s="119" customFormat="1" ht="12" customHeight="1" x14ac:dyDescent="0.2">
      <c r="A17" s="72" t="s">
        <v>79</v>
      </c>
      <c r="B17" s="121" t="s">
        <v>171</v>
      </c>
      <c r="C17" s="110"/>
      <c r="D17" s="110"/>
      <c r="E17" s="93"/>
      <c r="F17" s="280" t="s">
        <v>414</v>
      </c>
    </row>
    <row r="18" spans="1:6" s="119" customFormat="1" ht="12" customHeight="1" x14ac:dyDescent="0.2">
      <c r="A18" s="74" t="s">
        <v>63</v>
      </c>
      <c r="B18" s="122" t="s">
        <v>172</v>
      </c>
      <c r="C18" s="112">
        <v>0</v>
      </c>
      <c r="D18" s="112">
        <v>3575</v>
      </c>
      <c r="E18" s="95">
        <v>3575</v>
      </c>
      <c r="F18" s="280"/>
    </row>
    <row r="19" spans="1:6" s="119" customFormat="1" ht="12" customHeight="1" thickBot="1" x14ac:dyDescent="0.25">
      <c r="A19" s="74" t="s">
        <v>64</v>
      </c>
      <c r="B19" s="122" t="s">
        <v>501</v>
      </c>
      <c r="C19" s="112">
        <v>0</v>
      </c>
      <c r="D19" s="112">
        <v>33</v>
      </c>
      <c r="E19" s="95">
        <v>33</v>
      </c>
      <c r="F19" s="280" t="s">
        <v>415</v>
      </c>
    </row>
    <row r="20" spans="1:6" s="119" customFormat="1" ht="12" customHeight="1" thickBot="1" x14ac:dyDescent="0.25">
      <c r="A20" s="78" t="s">
        <v>5</v>
      </c>
      <c r="B20" s="99" t="s">
        <v>173</v>
      </c>
      <c r="C20" s="109">
        <f>SUM(C21:C26)</f>
        <v>34213</v>
      </c>
      <c r="D20" s="109">
        <f t="shared" ref="D20:E20" si="1">SUM(D21:D26)</f>
        <v>54790</v>
      </c>
      <c r="E20" s="109">
        <f t="shared" si="1"/>
        <v>66537</v>
      </c>
      <c r="F20" s="280" t="s">
        <v>416</v>
      </c>
    </row>
    <row r="21" spans="1:6" s="119" customFormat="1" ht="12" customHeight="1" x14ac:dyDescent="0.2">
      <c r="A21" s="73" t="s">
        <v>65</v>
      </c>
      <c r="B21" s="120" t="s">
        <v>174</v>
      </c>
      <c r="C21" s="111">
        <v>0</v>
      </c>
      <c r="D21" s="111">
        <v>0</v>
      </c>
      <c r="E21" s="94">
        <v>0</v>
      </c>
      <c r="F21" s="280" t="s">
        <v>417</v>
      </c>
    </row>
    <row r="22" spans="1:6" s="119" customFormat="1" ht="12" customHeight="1" x14ac:dyDescent="0.2">
      <c r="A22" s="72" t="s">
        <v>66</v>
      </c>
      <c r="B22" s="121" t="s">
        <v>175</v>
      </c>
      <c r="C22" s="110">
        <v>0</v>
      </c>
      <c r="D22" s="110">
        <v>0</v>
      </c>
      <c r="E22" s="93">
        <v>0</v>
      </c>
      <c r="F22" s="280" t="s">
        <v>418</v>
      </c>
    </row>
    <row r="23" spans="1:6" s="119" customFormat="1" ht="12" customHeight="1" x14ac:dyDescent="0.2">
      <c r="A23" s="72" t="s">
        <v>67</v>
      </c>
      <c r="B23" s="121" t="s">
        <v>176</v>
      </c>
      <c r="C23" s="110">
        <v>0</v>
      </c>
      <c r="D23" s="110">
        <v>0</v>
      </c>
      <c r="E23" s="93">
        <v>0</v>
      </c>
      <c r="F23" s="280" t="s">
        <v>419</v>
      </c>
    </row>
    <row r="24" spans="1:6" s="119" customFormat="1" ht="12" customHeight="1" x14ac:dyDescent="0.2">
      <c r="A24" s="72" t="s">
        <v>68</v>
      </c>
      <c r="B24" s="121" t="s">
        <v>177</v>
      </c>
      <c r="C24" s="110">
        <v>0</v>
      </c>
      <c r="D24" s="110">
        <v>0</v>
      </c>
      <c r="E24" s="93">
        <v>0</v>
      </c>
      <c r="F24" s="280" t="s">
        <v>420</v>
      </c>
    </row>
    <row r="25" spans="1:6" s="119" customFormat="1" ht="12" customHeight="1" x14ac:dyDescent="0.2">
      <c r="A25" s="72" t="s">
        <v>69</v>
      </c>
      <c r="B25" s="121" t="s">
        <v>178</v>
      </c>
      <c r="C25" s="110">
        <v>34213</v>
      </c>
      <c r="D25" s="110">
        <v>54790</v>
      </c>
      <c r="E25" s="93">
        <v>66537</v>
      </c>
      <c r="F25" s="280" t="s">
        <v>421</v>
      </c>
    </row>
    <row r="26" spans="1:6" s="119" customFormat="1" ht="12" customHeight="1" thickBot="1" x14ac:dyDescent="0.25">
      <c r="A26" s="74" t="s">
        <v>75</v>
      </c>
      <c r="B26" s="303" t="s">
        <v>179</v>
      </c>
      <c r="C26" s="112">
        <v>0</v>
      </c>
      <c r="D26" s="112">
        <v>0</v>
      </c>
      <c r="E26" s="95">
        <v>0</v>
      </c>
      <c r="F26" s="280" t="s">
        <v>422</v>
      </c>
    </row>
    <row r="27" spans="1:6" s="119" customFormat="1" ht="19.5" customHeight="1" thickBot="1" x14ac:dyDescent="0.25">
      <c r="A27" s="78" t="s">
        <v>6</v>
      </c>
      <c r="B27" s="79" t="s">
        <v>180</v>
      </c>
      <c r="C27" s="109">
        <f>SUM(C28:C32)</f>
        <v>0</v>
      </c>
      <c r="D27" s="109">
        <f t="shared" ref="D27:E27" si="2">SUM(D28:D32)</f>
        <v>135000</v>
      </c>
      <c r="E27" s="109">
        <f t="shared" si="2"/>
        <v>140649</v>
      </c>
      <c r="F27" s="280" t="s">
        <v>423</v>
      </c>
    </row>
    <row r="28" spans="1:6" s="119" customFormat="1" ht="12" customHeight="1" x14ac:dyDescent="0.2">
      <c r="A28" s="73" t="s">
        <v>48</v>
      </c>
      <c r="B28" s="120" t="s">
        <v>181</v>
      </c>
      <c r="C28" s="111">
        <v>0</v>
      </c>
      <c r="D28" s="111">
        <v>0</v>
      </c>
      <c r="E28" s="94">
        <v>5649</v>
      </c>
      <c r="F28" s="280" t="s">
        <v>424</v>
      </c>
    </row>
    <row r="29" spans="1:6" s="119" customFormat="1" ht="12" customHeight="1" x14ac:dyDescent="0.2">
      <c r="A29" s="72" t="s">
        <v>49</v>
      </c>
      <c r="B29" s="121" t="s">
        <v>182</v>
      </c>
      <c r="C29" s="110"/>
      <c r="D29" s="110">
        <v>0</v>
      </c>
      <c r="E29" s="93">
        <v>0</v>
      </c>
      <c r="F29" s="280" t="s">
        <v>425</v>
      </c>
    </row>
    <row r="30" spans="1:6" s="119" customFormat="1" ht="12" customHeight="1" x14ac:dyDescent="0.2">
      <c r="A30" s="72" t="s">
        <v>50</v>
      </c>
      <c r="B30" s="121" t="s">
        <v>183</v>
      </c>
      <c r="C30" s="110">
        <v>0</v>
      </c>
      <c r="D30" s="110">
        <v>0</v>
      </c>
      <c r="E30" s="93">
        <v>0</v>
      </c>
      <c r="F30" s="280" t="s">
        <v>426</v>
      </c>
    </row>
    <row r="31" spans="1:6" s="119" customFormat="1" ht="12" customHeight="1" x14ac:dyDescent="0.2">
      <c r="A31" s="72" t="s">
        <v>51</v>
      </c>
      <c r="B31" s="121" t="s">
        <v>184</v>
      </c>
      <c r="C31" s="110">
        <v>0</v>
      </c>
      <c r="D31" s="110">
        <v>0</v>
      </c>
      <c r="E31" s="93">
        <v>0</v>
      </c>
      <c r="F31" s="280" t="s">
        <v>427</v>
      </c>
    </row>
    <row r="32" spans="1:6" s="119" customFormat="1" ht="12" customHeight="1" x14ac:dyDescent="0.2">
      <c r="A32" s="72" t="s">
        <v>89</v>
      </c>
      <c r="B32" s="121" t="s">
        <v>185</v>
      </c>
      <c r="C32" s="110">
        <v>0</v>
      </c>
      <c r="D32" s="110">
        <v>135000</v>
      </c>
      <c r="E32" s="93">
        <v>135000</v>
      </c>
      <c r="F32" s="280" t="s">
        <v>428</v>
      </c>
    </row>
    <row r="33" spans="1:6" s="119" customFormat="1" ht="12" customHeight="1" thickBot="1" x14ac:dyDescent="0.25">
      <c r="A33" s="74" t="s">
        <v>90</v>
      </c>
      <c r="B33" s="302" t="s">
        <v>186</v>
      </c>
      <c r="C33" s="112">
        <v>0</v>
      </c>
      <c r="D33" s="112">
        <v>135000</v>
      </c>
      <c r="E33" s="95">
        <v>135000</v>
      </c>
      <c r="F33" s="280" t="s">
        <v>429</v>
      </c>
    </row>
    <row r="34" spans="1:6" s="119" customFormat="1" ht="12" customHeight="1" thickBot="1" x14ac:dyDescent="0.25">
      <c r="A34" s="78" t="s">
        <v>91</v>
      </c>
      <c r="B34" s="79" t="s">
        <v>187</v>
      </c>
      <c r="C34" s="115">
        <f>C35+C38+C39+C40</f>
        <v>85600</v>
      </c>
      <c r="D34" s="115">
        <f t="shared" ref="D34:E34" si="3">D35+D38+D39+D40</f>
        <v>85600</v>
      </c>
      <c r="E34" s="115">
        <f t="shared" si="3"/>
        <v>70132</v>
      </c>
      <c r="F34" s="280" t="s">
        <v>430</v>
      </c>
    </row>
    <row r="35" spans="1:6" s="119" customFormat="1" ht="12" customHeight="1" x14ac:dyDescent="0.2">
      <c r="A35" s="73" t="s">
        <v>188</v>
      </c>
      <c r="B35" s="120" t="s">
        <v>189</v>
      </c>
      <c r="C35" s="127">
        <f>SUM(C36:C37)</f>
        <v>81600</v>
      </c>
      <c r="D35" s="127">
        <f t="shared" ref="D35:E35" si="4">SUM(D36:D37)</f>
        <v>81600</v>
      </c>
      <c r="E35" s="127">
        <f t="shared" si="4"/>
        <v>64494</v>
      </c>
      <c r="F35" s="280" t="s">
        <v>431</v>
      </c>
    </row>
    <row r="36" spans="1:6" s="119" customFormat="1" ht="12" customHeight="1" x14ac:dyDescent="0.2">
      <c r="A36" s="72" t="s">
        <v>190</v>
      </c>
      <c r="B36" s="121" t="s">
        <v>191</v>
      </c>
      <c r="C36" s="110">
        <v>1600</v>
      </c>
      <c r="D36" s="110">
        <v>1600</v>
      </c>
      <c r="E36" s="93">
        <v>1491</v>
      </c>
      <c r="F36" s="280" t="s">
        <v>432</v>
      </c>
    </row>
    <row r="37" spans="1:6" s="119" customFormat="1" ht="12" customHeight="1" x14ac:dyDescent="0.2">
      <c r="A37" s="72" t="s">
        <v>192</v>
      </c>
      <c r="B37" s="121" t="s">
        <v>489</v>
      </c>
      <c r="C37" s="110">
        <v>80000</v>
      </c>
      <c r="D37" s="110">
        <v>80000</v>
      </c>
      <c r="E37" s="93">
        <v>63003</v>
      </c>
      <c r="F37" s="280" t="s">
        <v>433</v>
      </c>
    </row>
    <row r="38" spans="1:6" s="119" customFormat="1" ht="12" customHeight="1" x14ac:dyDescent="0.2">
      <c r="A38" s="72" t="s">
        <v>193</v>
      </c>
      <c r="B38" s="121" t="s">
        <v>194</v>
      </c>
      <c r="C38" s="110">
        <v>3700</v>
      </c>
      <c r="D38" s="110">
        <v>3700</v>
      </c>
      <c r="E38" s="93">
        <v>5543</v>
      </c>
      <c r="F38" s="280" t="s">
        <v>434</v>
      </c>
    </row>
    <row r="39" spans="1:6" s="119" customFormat="1" ht="12" customHeight="1" x14ac:dyDescent="0.2">
      <c r="A39" s="72" t="s">
        <v>195</v>
      </c>
      <c r="B39" s="121" t="s">
        <v>196</v>
      </c>
      <c r="C39" s="110">
        <v>0</v>
      </c>
      <c r="D39" s="110">
        <v>0</v>
      </c>
      <c r="E39" s="93"/>
      <c r="F39" s="280" t="s">
        <v>435</v>
      </c>
    </row>
    <row r="40" spans="1:6" s="119" customFormat="1" ht="12" customHeight="1" thickBot="1" x14ac:dyDescent="0.25">
      <c r="A40" s="74" t="s">
        <v>197</v>
      </c>
      <c r="B40" s="101" t="s">
        <v>198</v>
      </c>
      <c r="C40" s="112">
        <v>300</v>
      </c>
      <c r="D40" s="112">
        <v>300</v>
      </c>
      <c r="E40" s="95">
        <v>95</v>
      </c>
      <c r="F40" s="280" t="s">
        <v>436</v>
      </c>
    </row>
    <row r="41" spans="1:6" s="119" customFormat="1" ht="12" customHeight="1" thickBot="1" x14ac:dyDescent="0.25">
      <c r="A41" s="78" t="s">
        <v>8</v>
      </c>
      <c r="B41" s="79" t="s">
        <v>199</v>
      </c>
      <c r="C41" s="109">
        <f>SUM(C42:C51)</f>
        <v>4412</v>
      </c>
      <c r="D41" s="109">
        <f t="shared" ref="D41:E41" si="5">SUM(D42:D51)</f>
        <v>4412</v>
      </c>
      <c r="E41" s="109">
        <f t="shared" si="5"/>
        <v>15596</v>
      </c>
      <c r="F41" s="280" t="s">
        <v>437</v>
      </c>
    </row>
    <row r="42" spans="1:6" s="119" customFormat="1" ht="12" customHeight="1" x14ac:dyDescent="0.2">
      <c r="A42" s="73" t="s">
        <v>52</v>
      </c>
      <c r="B42" s="120" t="s">
        <v>200</v>
      </c>
      <c r="C42" s="111">
        <v>0</v>
      </c>
      <c r="D42" s="111"/>
      <c r="E42" s="94">
        <v>0</v>
      </c>
      <c r="F42" s="280" t="s">
        <v>438</v>
      </c>
    </row>
    <row r="43" spans="1:6" s="119" customFormat="1" ht="12" customHeight="1" x14ac:dyDescent="0.2">
      <c r="A43" s="72" t="s">
        <v>53</v>
      </c>
      <c r="B43" s="121" t="s">
        <v>201</v>
      </c>
      <c r="C43" s="110">
        <v>650</v>
      </c>
      <c r="D43" s="110">
        <v>650</v>
      </c>
      <c r="E43" s="93">
        <v>304</v>
      </c>
      <c r="F43" s="280" t="s">
        <v>439</v>
      </c>
    </row>
    <row r="44" spans="1:6" s="119" customFormat="1" ht="12" customHeight="1" x14ac:dyDescent="0.2">
      <c r="A44" s="72" t="s">
        <v>54</v>
      </c>
      <c r="B44" s="121" t="s">
        <v>202</v>
      </c>
      <c r="C44" s="110">
        <v>600</v>
      </c>
      <c r="D44" s="110">
        <v>600</v>
      </c>
      <c r="E44" s="93">
        <v>599</v>
      </c>
      <c r="F44" s="280" t="s">
        <v>440</v>
      </c>
    </row>
    <row r="45" spans="1:6" s="119" customFormat="1" ht="12" customHeight="1" x14ac:dyDescent="0.2">
      <c r="A45" s="72" t="s">
        <v>93</v>
      </c>
      <c r="B45" s="121" t="s">
        <v>203</v>
      </c>
      <c r="C45" s="110"/>
      <c r="D45" s="110">
        <v>0</v>
      </c>
      <c r="E45" s="93">
        <v>288</v>
      </c>
      <c r="F45" s="280" t="s">
        <v>441</v>
      </c>
    </row>
    <row r="46" spans="1:6" s="119" customFormat="1" ht="12" customHeight="1" x14ac:dyDescent="0.2">
      <c r="A46" s="72" t="s">
        <v>94</v>
      </c>
      <c r="B46" s="121" t="s">
        <v>204</v>
      </c>
      <c r="C46" s="110">
        <v>2293</v>
      </c>
      <c r="D46" s="110">
        <v>2293</v>
      </c>
      <c r="E46" s="93">
        <v>1798</v>
      </c>
      <c r="F46" s="280" t="s">
        <v>442</v>
      </c>
    </row>
    <row r="47" spans="1:6" s="119" customFormat="1" ht="12" customHeight="1" x14ac:dyDescent="0.2">
      <c r="A47" s="72" t="s">
        <v>95</v>
      </c>
      <c r="B47" s="121" t="s">
        <v>205</v>
      </c>
      <c r="C47" s="110">
        <v>619</v>
      </c>
      <c r="D47" s="110">
        <v>619</v>
      </c>
      <c r="E47" s="93">
        <v>804</v>
      </c>
      <c r="F47" s="280" t="s">
        <v>443</v>
      </c>
    </row>
    <row r="48" spans="1:6" s="119" customFormat="1" ht="12" customHeight="1" x14ac:dyDescent="0.2">
      <c r="A48" s="72" t="s">
        <v>96</v>
      </c>
      <c r="B48" s="121" t="s">
        <v>206</v>
      </c>
      <c r="C48" s="110">
        <v>0</v>
      </c>
      <c r="D48" s="110">
        <v>0</v>
      </c>
      <c r="E48" s="93">
        <v>0</v>
      </c>
      <c r="F48" s="280" t="s">
        <v>444</v>
      </c>
    </row>
    <row r="49" spans="1:6" s="119" customFormat="1" ht="12" customHeight="1" x14ac:dyDescent="0.2">
      <c r="A49" s="72" t="s">
        <v>97</v>
      </c>
      <c r="B49" s="121" t="s">
        <v>207</v>
      </c>
      <c r="C49" s="110">
        <v>250</v>
      </c>
      <c r="D49" s="110">
        <v>250</v>
      </c>
      <c r="E49" s="93">
        <v>745</v>
      </c>
      <c r="F49" s="280" t="s">
        <v>445</v>
      </c>
    </row>
    <row r="50" spans="1:6" s="119" customFormat="1" ht="12" customHeight="1" x14ac:dyDescent="0.2">
      <c r="A50" s="72" t="s">
        <v>208</v>
      </c>
      <c r="B50" s="121" t="s">
        <v>209</v>
      </c>
      <c r="C50" s="113">
        <v>0</v>
      </c>
      <c r="D50" s="113">
        <v>0</v>
      </c>
      <c r="E50" s="96">
        <v>0</v>
      </c>
      <c r="F50" s="280" t="s">
        <v>446</v>
      </c>
    </row>
    <row r="51" spans="1:6" s="119" customFormat="1" ht="12" customHeight="1" thickBot="1" x14ac:dyDescent="0.25">
      <c r="A51" s="74" t="s">
        <v>210</v>
      </c>
      <c r="B51" s="122" t="s">
        <v>211</v>
      </c>
      <c r="C51" s="114">
        <v>0</v>
      </c>
      <c r="D51" s="114">
        <v>0</v>
      </c>
      <c r="E51" s="97">
        <v>11058</v>
      </c>
      <c r="F51" s="280" t="s">
        <v>447</v>
      </c>
    </row>
    <row r="52" spans="1:6" s="119" customFormat="1" ht="12" customHeight="1" thickBot="1" x14ac:dyDescent="0.25">
      <c r="A52" s="78" t="s">
        <v>9</v>
      </c>
      <c r="B52" s="79" t="s">
        <v>212</v>
      </c>
      <c r="C52" s="109">
        <f>SUM(C53:C57)</f>
        <v>0</v>
      </c>
      <c r="D52" s="109">
        <f t="shared" ref="D52:E52" si="6">SUM(D53:D57)</f>
        <v>0</v>
      </c>
      <c r="E52" s="109">
        <f t="shared" si="6"/>
        <v>47</v>
      </c>
      <c r="F52" s="280" t="s">
        <v>448</v>
      </c>
    </row>
    <row r="53" spans="1:6" s="119" customFormat="1" ht="12" customHeight="1" x14ac:dyDescent="0.2">
      <c r="A53" s="73" t="s">
        <v>55</v>
      </c>
      <c r="B53" s="120" t="s">
        <v>213</v>
      </c>
      <c r="C53" s="129">
        <v>0</v>
      </c>
      <c r="D53" s="129">
        <v>0</v>
      </c>
      <c r="E53" s="98">
        <v>0</v>
      </c>
      <c r="F53" s="280" t="s">
        <v>449</v>
      </c>
    </row>
    <row r="54" spans="1:6" s="119" customFormat="1" ht="12" customHeight="1" x14ac:dyDescent="0.2">
      <c r="A54" s="72" t="s">
        <v>56</v>
      </c>
      <c r="B54" s="121" t="s">
        <v>214</v>
      </c>
      <c r="C54" s="113"/>
      <c r="D54" s="113"/>
      <c r="E54" s="96">
        <v>0</v>
      </c>
      <c r="F54" s="280" t="s">
        <v>450</v>
      </c>
    </row>
    <row r="55" spans="1:6" s="119" customFormat="1" ht="12" customHeight="1" x14ac:dyDescent="0.2">
      <c r="A55" s="72" t="s">
        <v>215</v>
      </c>
      <c r="B55" s="121" t="s">
        <v>216</v>
      </c>
      <c r="C55" s="113">
        <v>0</v>
      </c>
      <c r="D55" s="113"/>
      <c r="E55" s="96">
        <v>47</v>
      </c>
      <c r="F55" s="280" t="s">
        <v>451</v>
      </c>
    </row>
    <row r="56" spans="1:6" s="119" customFormat="1" ht="12" customHeight="1" x14ac:dyDescent="0.2">
      <c r="A56" s="72" t="s">
        <v>217</v>
      </c>
      <c r="B56" s="121" t="s">
        <v>218</v>
      </c>
      <c r="C56" s="113">
        <v>0</v>
      </c>
      <c r="D56" s="113">
        <v>0</v>
      </c>
      <c r="E56" s="96">
        <v>0</v>
      </c>
      <c r="F56" s="280" t="s">
        <v>452</v>
      </c>
    </row>
    <row r="57" spans="1:6" s="119" customFormat="1" ht="12" customHeight="1" thickBot="1" x14ac:dyDescent="0.25">
      <c r="A57" s="74" t="s">
        <v>219</v>
      </c>
      <c r="B57" s="122" t="s">
        <v>220</v>
      </c>
      <c r="C57" s="114">
        <v>0</v>
      </c>
      <c r="D57" s="114">
        <v>0</v>
      </c>
      <c r="E57" s="97">
        <v>0</v>
      </c>
      <c r="F57" s="280" t="s">
        <v>453</v>
      </c>
    </row>
    <row r="58" spans="1:6" s="119" customFormat="1" ht="17.25" customHeight="1" thickBot="1" x14ac:dyDescent="0.25">
      <c r="A58" s="78" t="s">
        <v>98</v>
      </c>
      <c r="B58" s="79" t="s">
        <v>221</v>
      </c>
      <c r="C58" s="109">
        <f>SUM(C59:C62)</f>
        <v>1900</v>
      </c>
      <c r="D58" s="109">
        <f t="shared" ref="D58:E58" si="7">SUM(D59:D62)</f>
        <v>1900</v>
      </c>
      <c r="E58" s="109">
        <f t="shared" si="7"/>
        <v>1432</v>
      </c>
      <c r="F58" s="280" t="s">
        <v>454</v>
      </c>
    </row>
    <row r="59" spans="1:6" s="119" customFormat="1" ht="12" customHeight="1" x14ac:dyDescent="0.2">
      <c r="A59" s="73" t="s">
        <v>57</v>
      </c>
      <c r="B59" s="120" t="s">
        <v>222</v>
      </c>
      <c r="C59" s="111">
        <v>0</v>
      </c>
      <c r="D59" s="111">
        <v>0</v>
      </c>
      <c r="E59" s="94">
        <v>0</v>
      </c>
      <c r="F59" s="280" t="s">
        <v>455</v>
      </c>
    </row>
    <row r="60" spans="1:6" s="119" customFormat="1" ht="19.5" customHeight="1" x14ac:dyDescent="0.2">
      <c r="A60" s="72" t="s">
        <v>58</v>
      </c>
      <c r="B60" s="121" t="s">
        <v>223</v>
      </c>
      <c r="C60" s="110">
        <v>1900</v>
      </c>
      <c r="D60" s="110">
        <v>1900</v>
      </c>
      <c r="E60" s="93">
        <v>1432</v>
      </c>
      <c r="F60" s="280" t="s">
        <v>456</v>
      </c>
    </row>
    <row r="61" spans="1:6" s="119" customFormat="1" ht="12" customHeight="1" x14ac:dyDescent="0.2">
      <c r="A61" s="72" t="s">
        <v>224</v>
      </c>
      <c r="B61" s="121" t="s">
        <v>225</v>
      </c>
      <c r="C61" s="110"/>
      <c r="D61" s="110"/>
      <c r="E61" s="93"/>
      <c r="F61" s="280" t="s">
        <v>457</v>
      </c>
    </row>
    <row r="62" spans="1:6" s="119" customFormat="1" ht="12" customHeight="1" thickBot="1" x14ac:dyDescent="0.25">
      <c r="A62" s="74" t="s">
        <v>226</v>
      </c>
      <c r="B62" s="122" t="s">
        <v>227</v>
      </c>
      <c r="C62" s="112">
        <v>0</v>
      </c>
      <c r="D62" s="112">
        <v>0</v>
      </c>
      <c r="E62" s="95">
        <v>0</v>
      </c>
      <c r="F62" s="280" t="s">
        <v>458</v>
      </c>
    </row>
    <row r="63" spans="1:6" s="119" customFormat="1" ht="12" customHeight="1" thickBot="1" x14ac:dyDescent="0.25">
      <c r="A63" s="78" t="s">
        <v>11</v>
      </c>
      <c r="B63" s="99" t="s">
        <v>228</v>
      </c>
      <c r="C63" s="109">
        <f>SUM(C64:C66)</f>
        <v>28</v>
      </c>
      <c r="D63" s="109">
        <f t="shared" ref="D63:E63" si="8">SUM(D64:D66)</f>
        <v>28</v>
      </c>
      <c r="E63" s="109">
        <f t="shared" si="8"/>
        <v>0</v>
      </c>
      <c r="F63" s="280" t="s">
        <v>459</v>
      </c>
    </row>
    <row r="64" spans="1:6" s="119" customFormat="1" ht="12" customHeight="1" x14ac:dyDescent="0.2">
      <c r="A64" s="73" t="s">
        <v>99</v>
      </c>
      <c r="B64" s="120" t="s">
        <v>229</v>
      </c>
      <c r="C64" s="113">
        <v>0</v>
      </c>
      <c r="D64" s="113">
        <v>0</v>
      </c>
      <c r="E64" s="96">
        <v>0</v>
      </c>
      <c r="F64" s="280" t="s">
        <v>460</v>
      </c>
    </row>
    <row r="65" spans="1:9" s="119" customFormat="1" ht="12" customHeight="1" x14ac:dyDescent="0.2">
      <c r="A65" s="72" t="s">
        <v>100</v>
      </c>
      <c r="B65" s="121" t="s">
        <v>230</v>
      </c>
      <c r="C65" s="113"/>
      <c r="D65" s="113"/>
      <c r="E65" s="96"/>
      <c r="F65" s="280" t="s">
        <v>461</v>
      </c>
    </row>
    <row r="66" spans="1:9" s="119" customFormat="1" ht="12" customHeight="1" x14ac:dyDescent="0.2">
      <c r="A66" s="72" t="s">
        <v>125</v>
      </c>
      <c r="B66" s="121" t="s">
        <v>231</v>
      </c>
      <c r="C66" s="113">
        <v>28</v>
      </c>
      <c r="D66" s="113">
        <v>28</v>
      </c>
      <c r="E66" s="96">
        <v>0</v>
      </c>
      <c r="F66" s="280" t="s">
        <v>462</v>
      </c>
    </row>
    <row r="67" spans="1:9" s="119" customFormat="1" ht="12" customHeight="1" thickBot="1" x14ac:dyDescent="0.25">
      <c r="A67" s="74" t="s">
        <v>232</v>
      </c>
      <c r="B67" s="303" t="s">
        <v>233</v>
      </c>
      <c r="C67" s="113"/>
      <c r="D67" s="113"/>
      <c r="E67" s="96"/>
      <c r="F67" s="280" t="s">
        <v>463</v>
      </c>
    </row>
    <row r="68" spans="1:9" s="119" customFormat="1" ht="12" customHeight="1" thickBot="1" x14ac:dyDescent="0.25">
      <c r="A68" s="78" t="s">
        <v>12</v>
      </c>
      <c r="B68" s="79" t="s">
        <v>234</v>
      </c>
      <c r="C68" s="115">
        <f>C12+C20+C27+C34+C41+C52+C58+C63</f>
        <v>218373</v>
      </c>
      <c r="D68" s="115">
        <f t="shared" ref="D68:E68" si="9">D12+D20+D27+D34+D41+D52+D58+D63</f>
        <v>379057</v>
      </c>
      <c r="E68" s="115">
        <f t="shared" si="9"/>
        <v>391720</v>
      </c>
      <c r="F68" s="280" t="s">
        <v>464</v>
      </c>
    </row>
    <row r="69" spans="1:9" s="119" customFormat="1" ht="12" customHeight="1" thickBot="1" x14ac:dyDescent="0.25">
      <c r="A69" s="130" t="s">
        <v>235</v>
      </c>
      <c r="B69" s="99" t="s">
        <v>236</v>
      </c>
      <c r="C69" s="109">
        <f>SUM(C70:C72)</f>
        <v>0</v>
      </c>
      <c r="D69" s="109">
        <f t="shared" ref="D69:F69" si="10">SUM(D70:D72)</f>
        <v>0</v>
      </c>
      <c r="E69" s="109">
        <f t="shared" si="10"/>
        <v>0</v>
      </c>
      <c r="F69" s="109">
        <f t="shared" si="10"/>
        <v>0</v>
      </c>
    </row>
    <row r="70" spans="1:9" s="119" customFormat="1" ht="12" customHeight="1" x14ac:dyDescent="0.2">
      <c r="A70" s="73" t="s">
        <v>237</v>
      </c>
      <c r="B70" s="120" t="s">
        <v>238</v>
      </c>
      <c r="C70" s="113">
        <v>0</v>
      </c>
      <c r="D70" s="113">
        <v>0</v>
      </c>
      <c r="E70" s="96">
        <v>0</v>
      </c>
      <c r="F70" s="280" t="s">
        <v>466</v>
      </c>
    </row>
    <row r="71" spans="1:9" s="119" customFormat="1" ht="12" customHeight="1" x14ac:dyDescent="0.2">
      <c r="A71" s="72" t="s">
        <v>239</v>
      </c>
      <c r="B71" s="121" t="s">
        <v>240</v>
      </c>
      <c r="C71" s="113">
        <v>0</v>
      </c>
      <c r="D71" s="113">
        <v>0</v>
      </c>
      <c r="E71" s="96">
        <v>0</v>
      </c>
      <c r="F71" s="280" t="s">
        <v>467</v>
      </c>
    </row>
    <row r="72" spans="1:9" s="119" customFormat="1" ht="12" customHeight="1" thickBot="1" x14ac:dyDescent="0.25">
      <c r="A72" s="74" t="s">
        <v>241</v>
      </c>
      <c r="B72" s="62" t="s">
        <v>286</v>
      </c>
      <c r="C72" s="113">
        <v>0</v>
      </c>
      <c r="D72" s="113">
        <v>0</v>
      </c>
      <c r="E72" s="96">
        <v>0</v>
      </c>
      <c r="F72" s="280" t="s">
        <v>468</v>
      </c>
    </row>
    <row r="73" spans="1:9" s="119" customFormat="1" ht="12" customHeight="1" thickBot="1" x14ac:dyDescent="0.25">
      <c r="A73" s="130" t="s">
        <v>243</v>
      </c>
      <c r="B73" s="99" t="s">
        <v>244</v>
      </c>
      <c r="C73" s="109">
        <f>SUM(C74:C77)</f>
        <v>0</v>
      </c>
      <c r="D73" s="109">
        <f t="shared" ref="D73:E73" si="11">SUM(D74:D77)</f>
        <v>0</v>
      </c>
      <c r="E73" s="109">
        <f t="shared" si="11"/>
        <v>0</v>
      </c>
      <c r="F73" s="280" t="s">
        <v>469</v>
      </c>
    </row>
    <row r="74" spans="1:9" s="119" customFormat="1" ht="13.5" customHeight="1" x14ac:dyDescent="0.2">
      <c r="A74" s="73" t="s">
        <v>80</v>
      </c>
      <c r="B74" s="120" t="s">
        <v>245</v>
      </c>
      <c r="C74" s="113">
        <v>0</v>
      </c>
      <c r="D74" s="113">
        <v>0</v>
      </c>
      <c r="E74" s="96">
        <v>0</v>
      </c>
      <c r="F74" s="280" t="s">
        <v>470</v>
      </c>
    </row>
    <row r="75" spans="1:9" s="119" customFormat="1" ht="12" customHeight="1" x14ac:dyDescent="0.2">
      <c r="A75" s="72" t="s">
        <v>81</v>
      </c>
      <c r="B75" s="121" t="s">
        <v>246</v>
      </c>
      <c r="C75" s="113">
        <v>0</v>
      </c>
      <c r="D75" s="113">
        <v>0</v>
      </c>
      <c r="E75" s="96">
        <v>0</v>
      </c>
      <c r="F75" s="280" t="s">
        <v>471</v>
      </c>
    </row>
    <row r="76" spans="1:9" s="119" customFormat="1" ht="12" customHeight="1" x14ac:dyDescent="0.2">
      <c r="A76" s="72" t="s">
        <v>247</v>
      </c>
      <c r="B76" s="121" t="s">
        <v>248</v>
      </c>
      <c r="C76" s="113">
        <v>0</v>
      </c>
      <c r="D76" s="113">
        <v>0</v>
      </c>
      <c r="E76" s="96">
        <v>0</v>
      </c>
      <c r="F76" s="280" t="s">
        <v>472</v>
      </c>
    </row>
    <row r="77" spans="1:9" s="119" customFormat="1" ht="12" customHeight="1" thickBot="1" x14ac:dyDescent="0.25">
      <c r="A77" s="74" t="s">
        <v>249</v>
      </c>
      <c r="B77" s="122" t="s">
        <v>250</v>
      </c>
      <c r="C77" s="113">
        <v>0</v>
      </c>
      <c r="D77" s="113">
        <v>0</v>
      </c>
      <c r="E77" s="96">
        <v>0</v>
      </c>
      <c r="F77" s="280" t="s">
        <v>473</v>
      </c>
    </row>
    <row r="78" spans="1:9" s="119" customFormat="1" ht="12" customHeight="1" thickBot="1" x14ac:dyDescent="0.25">
      <c r="A78" s="130" t="s">
        <v>251</v>
      </c>
      <c r="B78" s="99" t="s">
        <v>252</v>
      </c>
      <c r="C78" s="109">
        <f>SUM(C79:C80)</f>
        <v>60059</v>
      </c>
      <c r="D78" s="109">
        <f t="shared" ref="D78:E78" si="12">SUM(D79:D80)</f>
        <v>15677</v>
      </c>
      <c r="E78" s="109">
        <f t="shared" si="12"/>
        <v>15677</v>
      </c>
      <c r="F78" s="280" t="s">
        <v>474</v>
      </c>
    </row>
    <row r="79" spans="1:9" s="119" customFormat="1" ht="12" customHeight="1" x14ac:dyDescent="0.2">
      <c r="A79" s="73" t="s">
        <v>253</v>
      </c>
      <c r="B79" s="120" t="s">
        <v>254</v>
      </c>
      <c r="C79" s="113">
        <v>60059</v>
      </c>
      <c r="D79" s="113">
        <v>15677</v>
      </c>
      <c r="E79" s="96">
        <v>15677</v>
      </c>
      <c r="F79" s="280" t="s">
        <v>475</v>
      </c>
      <c r="I79" s="309"/>
    </row>
    <row r="80" spans="1:9" s="119" customFormat="1" ht="12" customHeight="1" thickBot="1" x14ac:dyDescent="0.25">
      <c r="A80" s="74" t="s">
        <v>255</v>
      </c>
      <c r="B80" s="122" t="s">
        <v>256</v>
      </c>
      <c r="C80" s="113">
        <v>0</v>
      </c>
      <c r="D80" s="113">
        <v>0</v>
      </c>
      <c r="E80" s="96">
        <v>0</v>
      </c>
      <c r="F80" s="280" t="s">
        <v>476</v>
      </c>
    </row>
    <row r="81" spans="1:6" s="119" customFormat="1" ht="12" customHeight="1" thickBot="1" x14ac:dyDescent="0.25">
      <c r="A81" s="130" t="s">
        <v>257</v>
      </c>
      <c r="B81" s="99" t="s">
        <v>258</v>
      </c>
      <c r="C81" s="109">
        <f>SUM(C82:C84)</f>
        <v>0</v>
      </c>
      <c r="D81" s="109">
        <f t="shared" ref="D81:E81" si="13">SUM(D82:D84)</f>
        <v>44382</v>
      </c>
      <c r="E81" s="109">
        <f t="shared" si="13"/>
        <v>28568</v>
      </c>
      <c r="F81" s="280" t="s">
        <v>477</v>
      </c>
    </row>
    <row r="82" spans="1:6" s="119" customFormat="1" ht="12" customHeight="1" x14ac:dyDescent="0.2">
      <c r="A82" s="73" t="s">
        <v>259</v>
      </c>
      <c r="B82" s="120" t="s">
        <v>260</v>
      </c>
      <c r="C82" s="113">
        <v>0</v>
      </c>
      <c r="D82" s="113"/>
      <c r="E82" s="96">
        <v>3481</v>
      </c>
      <c r="F82" s="280" t="s">
        <v>478</v>
      </c>
    </row>
    <row r="83" spans="1:6" s="119" customFormat="1" ht="12" customHeight="1" x14ac:dyDescent="0.2">
      <c r="A83" s="72" t="s">
        <v>261</v>
      </c>
      <c r="B83" s="121" t="s">
        <v>262</v>
      </c>
      <c r="C83" s="113">
        <v>0</v>
      </c>
      <c r="D83" s="113">
        <v>0</v>
      </c>
      <c r="E83" s="96">
        <v>0</v>
      </c>
      <c r="F83" s="280" t="s">
        <v>479</v>
      </c>
    </row>
    <row r="84" spans="1:6" s="119" customFormat="1" ht="12" customHeight="1" thickBot="1" x14ac:dyDescent="0.25">
      <c r="A84" s="74" t="s">
        <v>263</v>
      </c>
      <c r="B84" s="101" t="s">
        <v>264</v>
      </c>
      <c r="C84" s="113">
        <v>0</v>
      </c>
      <c r="D84" s="113">
        <v>44382</v>
      </c>
      <c r="E84" s="96">
        <v>25087</v>
      </c>
      <c r="F84" s="280" t="s">
        <v>480</v>
      </c>
    </row>
    <row r="85" spans="1:6" s="119" customFormat="1" ht="12" customHeight="1" thickBot="1" x14ac:dyDescent="0.25">
      <c r="A85" s="130" t="s">
        <v>265</v>
      </c>
      <c r="B85" s="99" t="s">
        <v>266</v>
      </c>
      <c r="C85" s="109">
        <f>SUM(C86:C89)</f>
        <v>0</v>
      </c>
      <c r="D85" s="109">
        <f t="shared" ref="D85:E85" si="14">SUM(D86:D89)</f>
        <v>0</v>
      </c>
      <c r="E85" s="109">
        <f t="shared" si="14"/>
        <v>0</v>
      </c>
      <c r="F85" s="280" t="s">
        <v>481</v>
      </c>
    </row>
    <row r="86" spans="1:6" s="119" customFormat="1" ht="12" customHeight="1" x14ac:dyDescent="0.2">
      <c r="A86" s="123" t="s">
        <v>267</v>
      </c>
      <c r="B86" s="120" t="s">
        <v>268</v>
      </c>
      <c r="C86" s="113">
        <v>0</v>
      </c>
      <c r="D86" s="113">
        <v>0</v>
      </c>
      <c r="E86" s="96">
        <v>0</v>
      </c>
      <c r="F86" s="280" t="s">
        <v>482</v>
      </c>
    </row>
    <row r="87" spans="1:6" s="119" customFormat="1" ht="12" customHeight="1" x14ac:dyDescent="0.2">
      <c r="A87" s="124" t="s">
        <v>269</v>
      </c>
      <c r="B87" s="121" t="s">
        <v>270</v>
      </c>
      <c r="C87" s="113">
        <v>0</v>
      </c>
      <c r="D87" s="113">
        <v>0</v>
      </c>
      <c r="E87" s="96">
        <v>0</v>
      </c>
      <c r="F87" s="280" t="s">
        <v>483</v>
      </c>
    </row>
    <row r="88" spans="1:6" s="119" customFormat="1" ht="12" customHeight="1" x14ac:dyDescent="0.2">
      <c r="A88" s="124" t="s">
        <v>271</v>
      </c>
      <c r="B88" s="121" t="s">
        <v>272</v>
      </c>
      <c r="C88" s="113">
        <v>0</v>
      </c>
      <c r="D88" s="113">
        <v>0</v>
      </c>
      <c r="E88" s="96">
        <v>0</v>
      </c>
      <c r="F88" s="280" t="s">
        <v>484</v>
      </c>
    </row>
    <row r="89" spans="1:6" s="119" customFormat="1" ht="12" customHeight="1" thickBot="1" x14ac:dyDescent="0.25">
      <c r="A89" s="131" t="s">
        <v>273</v>
      </c>
      <c r="B89" s="101" t="s">
        <v>274</v>
      </c>
      <c r="C89" s="113">
        <v>0</v>
      </c>
      <c r="D89" s="113">
        <v>0</v>
      </c>
      <c r="E89" s="96">
        <v>0</v>
      </c>
      <c r="F89" s="280" t="s">
        <v>485</v>
      </c>
    </row>
    <row r="90" spans="1:6" s="119" customFormat="1" ht="12" customHeight="1" thickBot="1" x14ac:dyDescent="0.25">
      <c r="A90" s="130" t="s">
        <v>275</v>
      </c>
      <c r="B90" s="99" t="s">
        <v>276</v>
      </c>
      <c r="C90" s="133">
        <v>0</v>
      </c>
      <c r="D90" s="133">
        <v>0</v>
      </c>
      <c r="E90" s="134">
        <v>0</v>
      </c>
      <c r="F90" s="280" t="s">
        <v>486</v>
      </c>
    </row>
    <row r="91" spans="1:6" s="119" customFormat="1" ht="12" customHeight="1" thickBot="1" x14ac:dyDescent="0.25">
      <c r="A91" s="130" t="s">
        <v>277</v>
      </c>
      <c r="B91" s="61" t="s">
        <v>278</v>
      </c>
      <c r="C91" s="115">
        <f>C69+C73+C78+C81+C85+C90</f>
        <v>60059</v>
      </c>
      <c r="D91" s="115">
        <f t="shared" ref="D91:E91" si="15">D69+D73+D78+D81+D85+D90</f>
        <v>60059</v>
      </c>
      <c r="E91" s="115">
        <f t="shared" si="15"/>
        <v>44245</v>
      </c>
      <c r="F91" s="280" t="s">
        <v>487</v>
      </c>
    </row>
    <row r="92" spans="1:6" s="119" customFormat="1" ht="20.25" customHeight="1" thickBot="1" x14ac:dyDescent="0.25">
      <c r="A92" s="132" t="s">
        <v>279</v>
      </c>
      <c r="B92" s="63" t="s">
        <v>280</v>
      </c>
      <c r="C92" s="115">
        <f>C68+C91</f>
        <v>278432</v>
      </c>
      <c r="D92" s="115">
        <f t="shared" ref="D92:E92" si="16">D68+D91</f>
        <v>439116</v>
      </c>
      <c r="E92" s="115">
        <f t="shared" si="16"/>
        <v>435965</v>
      </c>
      <c r="F92" s="280" t="s">
        <v>488</v>
      </c>
    </row>
    <row r="93" spans="1:6" s="119" customFormat="1" ht="12" customHeight="1" x14ac:dyDescent="0.2">
      <c r="A93" s="59"/>
      <c r="B93" s="59"/>
      <c r="C93" s="60"/>
      <c r="D93" s="60"/>
      <c r="E93" s="60"/>
      <c r="F93" s="280"/>
    </row>
    <row r="94" spans="1:6" ht="12.75" customHeight="1" x14ac:dyDescent="0.25">
      <c r="A94" s="319" t="s">
        <v>32</v>
      </c>
      <c r="B94" s="319"/>
      <c r="C94" s="319"/>
      <c r="D94" s="319"/>
      <c r="E94" s="319"/>
      <c r="F94" s="278"/>
    </row>
    <row r="95" spans="1:6" s="125" customFormat="1" ht="10.5" customHeight="1" thickBot="1" x14ac:dyDescent="0.3">
      <c r="A95" s="25" t="s">
        <v>83</v>
      </c>
      <c r="B95" s="25"/>
      <c r="C95" s="87"/>
      <c r="D95" s="87"/>
      <c r="E95" s="87" t="s">
        <v>124</v>
      </c>
      <c r="F95" s="281"/>
    </row>
    <row r="96" spans="1:6" s="125" customFormat="1" ht="16.5" customHeight="1" x14ac:dyDescent="0.25">
      <c r="A96" s="327" t="s">
        <v>47</v>
      </c>
      <c r="B96" s="325" t="s">
        <v>144</v>
      </c>
      <c r="C96" s="323" t="str">
        <f>+C9</f>
        <v>2017. évi</v>
      </c>
      <c r="D96" s="323"/>
      <c r="E96" s="324"/>
      <c r="F96" s="281"/>
    </row>
    <row r="97" spans="1:9" ht="24" customHeight="1" thickBot="1" x14ac:dyDescent="0.3">
      <c r="A97" s="328"/>
      <c r="B97" s="326"/>
      <c r="C97" s="312" t="s">
        <v>145</v>
      </c>
      <c r="D97" s="312" t="s">
        <v>146</v>
      </c>
      <c r="E97" s="26" t="s">
        <v>147</v>
      </c>
      <c r="F97" s="278"/>
    </row>
    <row r="98" spans="1:9" s="118" customFormat="1" ht="12" customHeight="1" thickBot="1" x14ac:dyDescent="0.25">
      <c r="A98" s="83" t="s">
        <v>281</v>
      </c>
      <c r="B98" s="84" t="s">
        <v>282</v>
      </c>
      <c r="C98" s="84" t="s">
        <v>283</v>
      </c>
      <c r="D98" s="84" t="s">
        <v>284</v>
      </c>
      <c r="E98" s="85" t="s">
        <v>285</v>
      </c>
      <c r="F98" s="279"/>
    </row>
    <row r="99" spans="1:9" ht="12" customHeight="1" thickBot="1" x14ac:dyDescent="0.3">
      <c r="A99" s="80" t="s">
        <v>4</v>
      </c>
      <c r="B99" s="82" t="s">
        <v>287</v>
      </c>
      <c r="C99" s="108">
        <f>SUM(C100:C104)</f>
        <v>216487</v>
      </c>
      <c r="D99" s="108">
        <f t="shared" ref="D99:E99" si="17">SUM(D100:D104)</f>
        <v>268963</v>
      </c>
      <c r="E99" s="108">
        <f t="shared" si="17"/>
        <v>248684</v>
      </c>
      <c r="F99" s="278" t="s">
        <v>409</v>
      </c>
    </row>
    <row r="100" spans="1:9" ht="12" customHeight="1" x14ac:dyDescent="0.25">
      <c r="A100" s="75" t="s">
        <v>59</v>
      </c>
      <c r="B100" s="68" t="s">
        <v>33</v>
      </c>
      <c r="C100" s="212">
        <v>71063</v>
      </c>
      <c r="D100" s="212">
        <v>102985</v>
      </c>
      <c r="E100" s="212">
        <v>100446</v>
      </c>
      <c r="F100" s="278" t="s">
        <v>410</v>
      </c>
      <c r="I100" s="309"/>
    </row>
    <row r="101" spans="1:9" ht="12" customHeight="1" x14ac:dyDescent="0.25">
      <c r="A101" s="72" t="s">
        <v>60</v>
      </c>
      <c r="B101" s="66" t="s">
        <v>101</v>
      </c>
      <c r="C101" s="213">
        <v>15122</v>
      </c>
      <c r="D101" s="213">
        <v>19040</v>
      </c>
      <c r="E101" s="213">
        <v>18959</v>
      </c>
      <c r="F101" s="278" t="s">
        <v>411</v>
      </c>
      <c r="I101" s="309"/>
    </row>
    <row r="102" spans="1:9" ht="12" customHeight="1" x14ac:dyDescent="0.25">
      <c r="A102" s="72" t="s">
        <v>61</v>
      </c>
      <c r="B102" s="66" t="s">
        <v>78</v>
      </c>
      <c r="C102" s="215">
        <v>46001</v>
      </c>
      <c r="D102" s="215">
        <v>61609</v>
      </c>
      <c r="E102" s="215">
        <v>58743</v>
      </c>
      <c r="F102" s="278" t="s">
        <v>412</v>
      </c>
      <c r="I102" s="309"/>
    </row>
    <row r="103" spans="1:9" ht="12" customHeight="1" x14ac:dyDescent="0.25">
      <c r="A103" s="72" t="s">
        <v>62</v>
      </c>
      <c r="B103" s="69" t="s">
        <v>102</v>
      </c>
      <c r="C103" s="215">
        <v>8640</v>
      </c>
      <c r="D103" s="215">
        <v>9655</v>
      </c>
      <c r="E103" s="215">
        <v>1963</v>
      </c>
      <c r="F103" s="278" t="s">
        <v>413</v>
      </c>
    </row>
    <row r="104" spans="1:9" ht="12" customHeight="1" x14ac:dyDescent="0.25">
      <c r="A104" s="72" t="s">
        <v>70</v>
      </c>
      <c r="B104" s="77" t="s">
        <v>103</v>
      </c>
      <c r="C104" s="215">
        <f>82270-6609</f>
        <v>75661</v>
      </c>
      <c r="D104" s="215">
        <f>79738-4064</f>
        <v>75674</v>
      </c>
      <c r="E104" s="215">
        <v>68573</v>
      </c>
      <c r="F104" s="278" t="s">
        <v>414</v>
      </c>
    </row>
    <row r="105" spans="1:9" ht="12" customHeight="1" x14ac:dyDescent="0.25">
      <c r="A105" s="72" t="s">
        <v>63</v>
      </c>
      <c r="B105" s="66" t="s">
        <v>288</v>
      </c>
      <c r="C105" s="215">
        <v>0</v>
      </c>
      <c r="D105" s="215">
        <v>13</v>
      </c>
      <c r="E105" s="215">
        <v>13</v>
      </c>
      <c r="F105" s="278" t="s">
        <v>415</v>
      </c>
    </row>
    <row r="106" spans="1:9" ht="12" customHeight="1" x14ac:dyDescent="0.25">
      <c r="A106" s="72" t="s">
        <v>64</v>
      </c>
      <c r="B106" s="89" t="s">
        <v>289</v>
      </c>
      <c r="C106" s="112">
        <v>0</v>
      </c>
      <c r="D106" s="112">
        <v>0</v>
      </c>
      <c r="E106" s="95">
        <v>0</v>
      </c>
      <c r="F106" s="278" t="s">
        <v>416</v>
      </c>
    </row>
    <row r="107" spans="1:9" ht="12" customHeight="1" x14ac:dyDescent="0.25">
      <c r="A107" s="72" t="s">
        <v>71</v>
      </c>
      <c r="B107" s="90" t="s">
        <v>290</v>
      </c>
      <c r="C107" s="112">
        <v>0</v>
      </c>
      <c r="D107" s="112">
        <v>0</v>
      </c>
      <c r="E107" s="95">
        <v>0</v>
      </c>
      <c r="F107" s="278" t="s">
        <v>417</v>
      </c>
    </row>
    <row r="108" spans="1:9" ht="17.25" customHeight="1" x14ac:dyDescent="0.25">
      <c r="A108" s="72" t="s">
        <v>72</v>
      </c>
      <c r="B108" s="90" t="s">
        <v>291</v>
      </c>
      <c r="C108" s="112"/>
      <c r="D108" s="112">
        <v>0</v>
      </c>
      <c r="E108" s="95">
        <v>0</v>
      </c>
      <c r="F108" s="278" t="s">
        <v>418</v>
      </c>
    </row>
    <row r="109" spans="1:9" ht="12" customHeight="1" x14ac:dyDescent="0.25">
      <c r="A109" s="72" t="s">
        <v>73</v>
      </c>
      <c r="B109" s="89" t="s">
        <v>292</v>
      </c>
      <c r="C109" s="215">
        <v>67595</v>
      </c>
      <c r="D109" s="215">
        <v>67595</v>
      </c>
      <c r="E109" s="215">
        <v>63344</v>
      </c>
      <c r="F109" s="278" t="s">
        <v>419</v>
      </c>
    </row>
    <row r="110" spans="1:9" ht="12" customHeight="1" x14ac:dyDescent="0.25">
      <c r="A110" s="72" t="s">
        <v>74</v>
      </c>
      <c r="B110" s="89" t="s">
        <v>293</v>
      </c>
      <c r="C110" s="215">
        <v>0</v>
      </c>
      <c r="D110" s="215">
        <v>0</v>
      </c>
      <c r="E110" s="215">
        <v>0</v>
      </c>
      <c r="F110" s="278" t="s">
        <v>420</v>
      </c>
    </row>
    <row r="111" spans="1:9" ht="12" customHeight="1" x14ac:dyDescent="0.25">
      <c r="A111" s="72" t="s">
        <v>76</v>
      </c>
      <c r="B111" s="90" t="s">
        <v>294</v>
      </c>
      <c r="C111" s="215">
        <v>1800</v>
      </c>
      <c r="D111" s="215">
        <v>1800</v>
      </c>
      <c r="E111" s="215">
        <v>840</v>
      </c>
      <c r="F111" s="278" t="s">
        <v>421</v>
      </c>
    </row>
    <row r="112" spans="1:9" ht="12" customHeight="1" x14ac:dyDescent="0.25">
      <c r="A112" s="71" t="s">
        <v>104</v>
      </c>
      <c r="B112" s="91" t="s">
        <v>295</v>
      </c>
      <c r="C112" s="215">
        <v>0</v>
      </c>
      <c r="D112" s="215">
        <v>0</v>
      </c>
      <c r="E112" s="215">
        <v>0</v>
      </c>
      <c r="F112" s="278" t="s">
        <v>422</v>
      </c>
    </row>
    <row r="113" spans="1:9" ht="12" customHeight="1" x14ac:dyDescent="0.25">
      <c r="A113" s="72" t="s">
        <v>296</v>
      </c>
      <c r="B113" s="91" t="s">
        <v>297</v>
      </c>
      <c r="C113" s="215">
        <v>0</v>
      </c>
      <c r="D113" s="215">
        <v>0</v>
      </c>
      <c r="E113" s="215">
        <v>0</v>
      </c>
      <c r="F113" s="278" t="s">
        <v>423</v>
      </c>
    </row>
    <row r="114" spans="1:9" ht="12" customHeight="1" thickBot="1" x14ac:dyDescent="0.3">
      <c r="A114" s="76" t="s">
        <v>298</v>
      </c>
      <c r="B114" s="92" t="s">
        <v>299</v>
      </c>
      <c r="C114" s="217">
        <v>6266</v>
      </c>
      <c r="D114" s="217">
        <v>6266</v>
      </c>
      <c r="E114" s="217">
        <v>4376</v>
      </c>
      <c r="F114" s="278" t="s">
        <v>424</v>
      </c>
    </row>
    <row r="115" spans="1:9" ht="12" customHeight="1" thickBot="1" x14ac:dyDescent="0.3">
      <c r="A115" s="78" t="s">
        <v>5</v>
      </c>
      <c r="B115" s="81" t="s">
        <v>300</v>
      </c>
      <c r="C115" s="109">
        <f>SUM(C116:C120)-C117-C119</f>
        <v>52256</v>
      </c>
      <c r="D115" s="109">
        <f t="shared" ref="D115:E115" si="18">SUM(D116:D120)-D117-D119</f>
        <v>163009</v>
      </c>
      <c r="E115" s="109">
        <f t="shared" si="18"/>
        <v>132690</v>
      </c>
      <c r="F115" s="278" t="s">
        <v>425</v>
      </c>
    </row>
    <row r="116" spans="1:9" ht="12" customHeight="1" x14ac:dyDescent="0.25">
      <c r="A116" s="73" t="s">
        <v>65</v>
      </c>
      <c r="B116" s="66" t="s">
        <v>123</v>
      </c>
      <c r="C116" s="214">
        <v>976</v>
      </c>
      <c r="D116" s="214">
        <v>134045</v>
      </c>
      <c r="E116" s="214">
        <v>103726</v>
      </c>
      <c r="F116" s="278" t="s">
        <v>426</v>
      </c>
      <c r="I116" s="309"/>
    </row>
    <row r="117" spans="1:9" ht="12" customHeight="1" x14ac:dyDescent="0.25">
      <c r="A117" s="73" t="s">
        <v>66</v>
      </c>
      <c r="B117" s="304" t="s">
        <v>301</v>
      </c>
      <c r="C117" s="214"/>
      <c r="D117" s="214"/>
      <c r="E117" s="214"/>
      <c r="F117" s="278" t="s">
        <v>427</v>
      </c>
      <c r="I117" s="309"/>
    </row>
    <row r="118" spans="1:9" x14ac:dyDescent="0.25">
      <c r="A118" s="73" t="s">
        <v>67</v>
      </c>
      <c r="B118" s="70" t="s">
        <v>105</v>
      </c>
      <c r="C118" s="213">
        <v>51280</v>
      </c>
      <c r="D118" s="213">
        <v>28964</v>
      </c>
      <c r="E118" s="213">
        <v>28964</v>
      </c>
      <c r="F118" s="278" t="s">
        <v>428</v>
      </c>
    </row>
    <row r="119" spans="1:9" ht="12" customHeight="1" x14ac:dyDescent="0.25">
      <c r="A119" s="73" t="s">
        <v>68</v>
      </c>
      <c r="B119" s="304" t="s">
        <v>302</v>
      </c>
      <c r="C119" s="93">
        <v>0</v>
      </c>
      <c r="D119" s="93">
        <v>0</v>
      </c>
      <c r="E119" s="93">
        <v>0</v>
      </c>
      <c r="F119" s="278" t="s">
        <v>429</v>
      </c>
    </row>
    <row r="120" spans="1:9" ht="12" customHeight="1" x14ac:dyDescent="0.25">
      <c r="A120" s="73" t="s">
        <v>69</v>
      </c>
      <c r="B120" s="101" t="s">
        <v>126</v>
      </c>
      <c r="C120" s="93">
        <v>0</v>
      </c>
      <c r="D120" s="93">
        <v>0</v>
      </c>
      <c r="E120" s="93">
        <v>0</v>
      </c>
      <c r="F120" s="278" t="s">
        <v>430</v>
      </c>
    </row>
    <row r="121" spans="1:9" ht="12" customHeight="1" x14ac:dyDescent="0.25">
      <c r="A121" s="73" t="s">
        <v>75</v>
      </c>
      <c r="B121" s="100" t="s">
        <v>303</v>
      </c>
      <c r="C121" s="93">
        <v>0</v>
      </c>
      <c r="D121" s="93">
        <v>0</v>
      </c>
      <c r="E121" s="93">
        <v>0</v>
      </c>
      <c r="F121" s="278" t="s">
        <v>431</v>
      </c>
    </row>
    <row r="122" spans="1:9" ht="9" customHeight="1" x14ac:dyDescent="0.25">
      <c r="A122" s="73" t="s">
        <v>77</v>
      </c>
      <c r="B122" s="116" t="s">
        <v>304</v>
      </c>
      <c r="C122" s="93">
        <v>0</v>
      </c>
      <c r="D122" s="93">
        <v>0</v>
      </c>
      <c r="E122" s="93">
        <v>0</v>
      </c>
      <c r="F122" s="278" t="s">
        <v>432</v>
      </c>
    </row>
    <row r="123" spans="1:9" ht="16.5" customHeight="1" x14ac:dyDescent="0.25">
      <c r="A123" s="73" t="s">
        <v>106</v>
      </c>
      <c r="B123" s="90" t="s">
        <v>506</v>
      </c>
      <c r="C123" s="93">
        <v>0</v>
      </c>
      <c r="D123" s="93">
        <v>0</v>
      </c>
      <c r="E123" s="93">
        <v>0</v>
      </c>
      <c r="F123" s="278" t="s">
        <v>433</v>
      </c>
    </row>
    <row r="124" spans="1:9" ht="12" customHeight="1" x14ac:dyDescent="0.25">
      <c r="A124" s="73" t="s">
        <v>107</v>
      </c>
      <c r="B124" s="90" t="s">
        <v>305</v>
      </c>
      <c r="C124" s="93">
        <v>0</v>
      </c>
      <c r="D124" s="93"/>
      <c r="E124" s="93"/>
      <c r="F124" s="278" t="s">
        <v>434</v>
      </c>
    </row>
    <row r="125" spans="1:9" ht="12" customHeight="1" x14ac:dyDescent="0.25">
      <c r="A125" s="73" t="s">
        <v>108</v>
      </c>
      <c r="B125" s="90" t="s">
        <v>306</v>
      </c>
      <c r="C125" s="93">
        <v>0</v>
      </c>
      <c r="D125" s="93">
        <v>0</v>
      </c>
      <c r="E125" s="93">
        <v>0</v>
      </c>
      <c r="F125" s="278" t="s">
        <v>435</v>
      </c>
    </row>
    <row r="126" spans="1:9" s="135" customFormat="1" ht="12" customHeight="1" x14ac:dyDescent="0.25">
      <c r="A126" s="73" t="s">
        <v>307</v>
      </c>
      <c r="B126" s="90" t="s">
        <v>294</v>
      </c>
      <c r="C126" s="93"/>
      <c r="D126" s="93"/>
      <c r="E126" s="93"/>
      <c r="F126" s="278" t="s">
        <v>436</v>
      </c>
    </row>
    <row r="127" spans="1:9" ht="12" customHeight="1" x14ac:dyDescent="0.25">
      <c r="A127" s="73" t="s">
        <v>308</v>
      </c>
      <c r="B127" s="90" t="s">
        <v>309</v>
      </c>
      <c r="C127" s="93"/>
      <c r="D127" s="93"/>
      <c r="E127" s="93"/>
      <c r="F127" s="278" t="s">
        <v>437</v>
      </c>
    </row>
    <row r="128" spans="1:9" ht="12" customHeight="1" thickBot="1" x14ac:dyDescent="0.3">
      <c r="A128" s="71" t="s">
        <v>310</v>
      </c>
      <c r="B128" s="90" t="s">
        <v>311</v>
      </c>
      <c r="C128" s="95">
        <v>0</v>
      </c>
      <c r="D128" s="95">
        <v>0</v>
      </c>
      <c r="E128" s="95">
        <v>0</v>
      </c>
      <c r="F128" s="278" t="s">
        <v>438</v>
      </c>
    </row>
    <row r="129" spans="1:7" ht="12" customHeight="1" thickBot="1" x14ac:dyDescent="0.3">
      <c r="A129" s="78" t="s">
        <v>6</v>
      </c>
      <c r="B129" s="86" t="s">
        <v>312</v>
      </c>
      <c r="C129" s="109">
        <f>SUM(C130:C131)</f>
        <v>6609</v>
      </c>
      <c r="D129" s="109">
        <f t="shared" ref="D129:E129" si="19">SUM(D130:D131)</f>
        <v>4064</v>
      </c>
      <c r="E129" s="109">
        <f t="shared" si="19"/>
        <v>0</v>
      </c>
      <c r="F129" s="278" t="s">
        <v>439</v>
      </c>
    </row>
    <row r="130" spans="1:7" ht="12" customHeight="1" x14ac:dyDescent="0.25">
      <c r="A130" s="73" t="s">
        <v>48</v>
      </c>
      <c r="B130" s="67" t="s">
        <v>41</v>
      </c>
      <c r="C130" s="214">
        <v>6609</v>
      </c>
      <c r="D130" s="214">
        <v>4064</v>
      </c>
      <c r="E130" s="94">
        <v>0</v>
      </c>
      <c r="F130" s="278" t="s">
        <v>440</v>
      </c>
    </row>
    <row r="131" spans="1:7" ht="12" customHeight="1" thickBot="1" x14ac:dyDescent="0.3">
      <c r="A131" s="74" t="s">
        <v>49</v>
      </c>
      <c r="B131" s="70" t="s">
        <v>42</v>
      </c>
      <c r="C131" s="112"/>
      <c r="D131" s="112"/>
      <c r="E131" s="95">
        <v>0</v>
      </c>
      <c r="F131" s="278" t="s">
        <v>441</v>
      </c>
    </row>
    <row r="132" spans="1:7" ht="12" customHeight="1" thickBot="1" x14ac:dyDescent="0.3">
      <c r="A132" s="78" t="s">
        <v>7</v>
      </c>
      <c r="B132" s="86" t="s">
        <v>313</v>
      </c>
      <c r="C132" s="109">
        <f>C99+C115+C129</f>
        <v>275352</v>
      </c>
      <c r="D132" s="109">
        <f t="shared" ref="D132:F132" si="20">D99+D115+D129</f>
        <v>436036</v>
      </c>
      <c r="E132" s="109">
        <f>E99+E115+E129</f>
        <v>381374</v>
      </c>
      <c r="F132" s="109">
        <f t="shared" si="20"/>
        <v>49</v>
      </c>
    </row>
    <row r="133" spans="1:7" ht="12" customHeight="1" thickBot="1" x14ac:dyDescent="0.3">
      <c r="A133" s="78" t="s">
        <v>8</v>
      </c>
      <c r="B133" s="86" t="s">
        <v>314</v>
      </c>
      <c r="C133" s="109">
        <f>SUM(C134:C136)</f>
        <v>0</v>
      </c>
      <c r="D133" s="109">
        <f t="shared" ref="D133:E133" si="21">SUM(D134:D136)</f>
        <v>0</v>
      </c>
      <c r="E133" s="109">
        <f t="shared" si="21"/>
        <v>0</v>
      </c>
      <c r="F133" s="278" t="s">
        <v>443</v>
      </c>
    </row>
    <row r="134" spans="1:7" ht="12" customHeight="1" x14ac:dyDescent="0.25">
      <c r="A134" s="73" t="s">
        <v>52</v>
      </c>
      <c r="B134" s="67" t="s">
        <v>315</v>
      </c>
      <c r="C134" s="110"/>
      <c r="D134" s="110">
        <v>0</v>
      </c>
      <c r="E134" s="93">
        <v>0</v>
      </c>
      <c r="F134" s="278" t="s">
        <v>444</v>
      </c>
    </row>
    <row r="135" spans="1:7" ht="12" customHeight="1" x14ac:dyDescent="0.25">
      <c r="A135" s="73" t="s">
        <v>53</v>
      </c>
      <c r="B135" s="67" t="s">
        <v>316</v>
      </c>
      <c r="C135" s="110">
        <v>0</v>
      </c>
      <c r="D135" s="110">
        <v>0</v>
      </c>
      <c r="E135" s="93">
        <v>0</v>
      </c>
      <c r="F135" s="278" t="s">
        <v>445</v>
      </c>
    </row>
    <row r="136" spans="1:7" ht="12" customHeight="1" thickBot="1" x14ac:dyDescent="0.3">
      <c r="A136" s="71" t="s">
        <v>54</v>
      </c>
      <c r="B136" s="65" t="s">
        <v>317</v>
      </c>
      <c r="C136" s="110">
        <v>0</v>
      </c>
      <c r="D136" s="110"/>
      <c r="E136" s="93"/>
      <c r="F136" s="278" t="s">
        <v>446</v>
      </c>
    </row>
    <row r="137" spans="1:7" ht="12" customHeight="1" thickBot="1" x14ac:dyDescent="0.3">
      <c r="A137" s="78" t="s">
        <v>9</v>
      </c>
      <c r="B137" s="86" t="s">
        <v>318</v>
      </c>
      <c r="C137" s="109"/>
      <c r="D137" s="109"/>
      <c r="E137" s="109"/>
      <c r="F137" s="278" t="s">
        <v>447</v>
      </c>
    </row>
    <row r="138" spans="1:7" ht="12" customHeight="1" thickBot="1" x14ac:dyDescent="0.3">
      <c r="A138" s="78" t="s">
        <v>10</v>
      </c>
      <c r="B138" s="86" t="s">
        <v>323</v>
      </c>
      <c r="C138" s="115">
        <f>SUM(C139:C142)</f>
        <v>3080</v>
      </c>
      <c r="D138" s="115">
        <f t="shared" ref="D138:E138" si="22">SUM(D139:D142)</f>
        <v>3080</v>
      </c>
      <c r="E138" s="115">
        <f t="shared" si="22"/>
        <v>3143</v>
      </c>
      <c r="F138" s="278" t="s">
        <v>452</v>
      </c>
    </row>
    <row r="139" spans="1:7" ht="12" customHeight="1" x14ac:dyDescent="0.25">
      <c r="A139" s="73" t="s">
        <v>57</v>
      </c>
      <c r="B139" s="67" t="s">
        <v>324</v>
      </c>
      <c r="C139" s="110">
        <v>0</v>
      </c>
      <c r="D139" s="110">
        <v>0</v>
      </c>
      <c r="E139" s="93">
        <v>0</v>
      </c>
      <c r="F139" s="278" t="s">
        <v>453</v>
      </c>
    </row>
    <row r="140" spans="1:7" ht="12" customHeight="1" x14ac:dyDescent="0.25">
      <c r="A140" s="73" t="s">
        <v>58</v>
      </c>
      <c r="B140" s="67" t="s">
        <v>325</v>
      </c>
      <c r="C140" s="110">
        <v>3080</v>
      </c>
      <c r="D140" s="110">
        <v>3080</v>
      </c>
      <c r="E140" s="93">
        <v>3080</v>
      </c>
      <c r="F140" s="278" t="s">
        <v>454</v>
      </c>
    </row>
    <row r="141" spans="1:7" ht="12" customHeight="1" x14ac:dyDescent="0.25">
      <c r="A141" s="73" t="s">
        <v>224</v>
      </c>
      <c r="B141" s="67" t="s">
        <v>326</v>
      </c>
      <c r="C141" s="110">
        <v>0</v>
      </c>
      <c r="D141" s="110"/>
      <c r="E141" s="93">
        <v>63</v>
      </c>
      <c r="F141" s="278" t="s">
        <v>455</v>
      </c>
    </row>
    <row r="142" spans="1:7" ht="12" customHeight="1" thickBot="1" x14ac:dyDescent="0.3">
      <c r="A142" s="71" t="s">
        <v>226</v>
      </c>
      <c r="B142" s="65" t="s">
        <v>327</v>
      </c>
      <c r="C142" s="110">
        <v>0</v>
      </c>
      <c r="D142" s="110">
        <v>0</v>
      </c>
      <c r="E142" s="93">
        <v>0</v>
      </c>
      <c r="F142" s="278" t="s">
        <v>456</v>
      </c>
    </row>
    <row r="143" spans="1:7" ht="15" customHeight="1" thickBot="1" x14ac:dyDescent="0.3">
      <c r="A143" s="78" t="s">
        <v>11</v>
      </c>
      <c r="B143" s="86" t="s">
        <v>328</v>
      </c>
      <c r="C143" s="313"/>
      <c r="D143" s="313"/>
      <c r="E143" s="28"/>
      <c r="F143" s="278" t="s">
        <v>457</v>
      </c>
      <c r="G143" s="126"/>
    </row>
    <row r="144" spans="1:7" ht="11.25" customHeight="1" thickBot="1" x14ac:dyDescent="0.3">
      <c r="A144" s="78" t="s">
        <v>12</v>
      </c>
      <c r="B144" s="86" t="s">
        <v>333</v>
      </c>
      <c r="C144" s="314">
        <f>C133+C137+C138+C143</f>
        <v>3080</v>
      </c>
      <c r="D144" s="314">
        <f>D133+D137+D138+D143</f>
        <v>3080</v>
      </c>
      <c r="E144" s="64">
        <f>E133+E137+E138+E143</f>
        <v>3143</v>
      </c>
      <c r="F144" s="278" t="s">
        <v>462</v>
      </c>
    </row>
    <row r="145" spans="1:6" ht="11.25" customHeight="1" thickBot="1" x14ac:dyDescent="0.3">
      <c r="A145" s="102" t="s">
        <v>13</v>
      </c>
      <c r="B145" s="105" t="s">
        <v>334</v>
      </c>
      <c r="C145" s="314">
        <f>C132+C144</f>
        <v>278432</v>
      </c>
      <c r="D145" s="314">
        <f t="shared" ref="D145:E145" si="23">D132+D144</f>
        <v>439116</v>
      </c>
      <c r="E145" s="64">
        <f t="shared" si="23"/>
        <v>384517</v>
      </c>
      <c r="F145" s="278"/>
    </row>
    <row r="146" spans="1:6" ht="11.25" customHeight="1" thickBot="1" x14ac:dyDescent="0.3">
      <c r="A146" s="243" t="s">
        <v>14</v>
      </c>
      <c r="B146" s="294" t="s">
        <v>494</v>
      </c>
      <c r="C146" s="314"/>
      <c r="D146" s="314"/>
      <c r="E146" s="231"/>
      <c r="F146" s="278"/>
    </row>
    <row r="147" spans="1:6" ht="11.25" customHeight="1" thickBot="1" x14ac:dyDescent="0.3">
      <c r="A147" s="243" t="s">
        <v>15</v>
      </c>
      <c r="B147" s="294" t="s">
        <v>495</v>
      </c>
      <c r="C147" s="314">
        <f>SUM(C145:C146)</f>
        <v>278432</v>
      </c>
      <c r="D147" s="314">
        <f t="shared" ref="D147:E147" si="24">SUM(D145:D146)</f>
        <v>439116</v>
      </c>
      <c r="E147" s="231">
        <f t="shared" si="24"/>
        <v>384517</v>
      </c>
      <c r="F147" s="278"/>
    </row>
    <row r="148" spans="1:6" ht="12" customHeight="1" x14ac:dyDescent="0.25">
      <c r="A148" s="295"/>
      <c r="B148" s="296"/>
      <c r="C148" s="315"/>
      <c r="D148" s="315"/>
      <c r="E148" s="297"/>
      <c r="F148" s="278" t="s">
        <v>463</v>
      </c>
    </row>
    <row r="150" spans="1:6" ht="18.75" customHeight="1" x14ac:dyDescent="0.25">
      <c r="A150" s="322" t="s">
        <v>335</v>
      </c>
      <c r="B150" s="322"/>
      <c r="C150" s="322"/>
      <c r="D150" s="322"/>
      <c r="E150" s="322"/>
    </row>
    <row r="151" spans="1:6" ht="13.5" customHeight="1" thickBot="1" x14ac:dyDescent="0.3">
      <c r="A151" s="88" t="s">
        <v>84</v>
      </c>
      <c r="B151" s="88"/>
      <c r="C151" s="117"/>
      <c r="E151" s="104" t="s">
        <v>124</v>
      </c>
    </row>
    <row r="152" spans="1:6" ht="21.75" thickBot="1" x14ac:dyDescent="0.3">
      <c r="A152" s="78">
        <v>1</v>
      </c>
      <c r="B152" s="81" t="s">
        <v>336</v>
      </c>
      <c r="C152" s="103">
        <f>+C68-C132</f>
        <v>-56979</v>
      </c>
      <c r="D152" s="103">
        <f>+D68-D132</f>
        <v>-56979</v>
      </c>
      <c r="E152" s="103">
        <f>+E68-E132</f>
        <v>10346</v>
      </c>
    </row>
    <row r="153" spans="1:6" ht="21.75" thickBot="1" x14ac:dyDescent="0.3">
      <c r="A153" s="78" t="s">
        <v>5</v>
      </c>
      <c r="B153" s="81" t="s">
        <v>337</v>
      </c>
      <c r="C153" s="103">
        <f>+C91-C144</f>
        <v>56979</v>
      </c>
      <c r="D153" s="103">
        <f>+D91-D144</f>
        <v>56979</v>
      </c>
      <c r="E153" s="103">
        <f>+E91-E144</f>
        <v>41102</v>
      </c>
    </row>
    <row r="154" spans="1:6" ht="7.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  <row r="163" ht="12.75" customHeight="1" x14ac:dyDescent="0.25"/>
  </sheetData>
  <mergeCells count="12">
    <mergeCell ref="A7:F7"/>
    <mergeCell ref="A3:E3"/>
    <mergeCell ref="A4:E4"/>
    <mergeCell ref="A5:E5"/>
    <mergeCell ref="A150:E150"/>
    <mergeCell ref="C96:E96"/>
    <mergeCell ref="B96:B97"/>
    <mergeCell ref="A96:A97"/>
    <mergeCell ref="A9:A10"/>
    <mergeCell ref="A94:E94"/>
    <mergeCell ref="C9:E9"/>
    <mergeCell ref="B9:B10"/>
  </mergeCells>
  <phoneticPr fontId="0" type="noConversion"/>
  <printOptions horizontalCentered="1"/>
  <pageMargins left="0" right="0" top="1.4566929133858268" bottom="0" header="0" footer="0"/>
  <pageSetup paperSize="9" orientation="portrait" r:id="rId1"/>
  <headerFooter alignWithMargins="0"/>
  <rowBreaks count="1" manualBreakCount="1">
    <brk id="93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53"/>
  <sheetViews>
    <sheetView workbookViewId="0">
      <selection activeCell="A3" sqref="A3:E3"/>
    </sheetView>
  </sheetViews>
  <sheetFormatPr defaultRowHeight="15.75" x14ac:dyDescent="0.25"/>
  <cols>
    <col min="1" max="1" width="7" style="106" customWidth="1"/>
    <col min="2" max="2" width="58.5" style="106" customWidth="1"/>
    <col min="3" max="3" width="13" style="107" customWidth="1"/>
    <col min="4" max="5" width="12.83203125" style="107" customWidth="1"/>
    <col min="6" max="6" width="9.33203125" style="117" hidden="1" customWidth="1"/>
    <col min="7" max="7" width="9.33203125" style="117"/>
    <col min="8" max="8" width="9.6640625" style="117" bestFit="1" customWidth="1"/>
    <col min="9" max="16384" width="9.33203125" style="117"/>
  </cols>
  <sheetData>
    <row r="1" spans="1:6" x14ac:dyDescent="0.25">
      <c r="A1" s="317"/>
      <c r="B1" s="317"/>
      <c r="C1" s="317"/>
      <c r="D1" s="317"/>
      <c r="E1" s="317"/>
    </row>
    <row r="2" spans="1:6" x14ac:dyDescent="0.25">
      <c r="E2" s="300" t="s">
        <v>519</v>
      </c>
    </row>
    <row r="3" spans="1:6" x14ac:dyDescent="0.25">
      <c r="A3" s="320" t="s">
        <v>515</v>
      </c>
      <c r="B3" s="320"/>
      <c r="C3" s="320"/>
      <c r="D3" s="320"/>
      <c r="E3" s="320"/>
    </row>
    <row r="4" spans="1:6" x14ac:dyDescent="0.25">
      <c r="A4" s="321" t="s">
        <v>509</v>
      </c>
      <c r="B4" s="321"/>
      <c r="C4" s="321"/>
      <c r="D4" s="321"/>
      <c r="E4" s="321"/>
    </row>
    <row r="5" spans="1:6" x14ac:dyDescent="0.25">
      <c r="A5" s="321" t="s">
        <v>516</v>
      </c>
      <c r="B5" s="321"/>
      <c r="C5" s="321"/>
      <c r="D5" s="321"/>
      <c r="E5" s="321"/>
    </row>
    <row r="6" spans="1:6" x14ac:dyDescent="0.25">
      <c r="A6" s="316"/>
      <c r="B6" s="316"/>
      <c r="C6" s="316"/>
      <c r="D6" s="316"/>
      <c r="E6" s="316"/>
    </row>
    <row r="7" spans="1:6" x14ac:dyDescent="0.25">
      <c r="A7" s="319" t="s">
        <v>1</v>
      </c>
      <c r="B7" s="319"/>
      <c r="C7" s="319"/>
      <c r="D7" s="319"/>
      <c r="E7" s="319"/>
      <c r="F7" s="319"/>
    </row>
    <row r="8" spans="1:6" ht="16.5" thickBot="1" x14ac:dyDescent="0.3">
      <c r="A8" s="24" t="s">
        <v>82</v>
      </c>
      <c r="B8" s="24"/>
      <c r="C8" s="104"/>
      <c r="D8" s="104"/>
      <c r="E8" s="104" t="s">
        <v>124</v>
      </c>
    </row>
    <row r="9" spans="1:6" x14ac:dyDescent="0.25">
      <c r="A9" s="327" t="s">
        <v>47</v>
      </c>
      <c r="B9" s="325" t="s">
        <v>3</v>
      </c>
      <c r="C9" s="323" t="s">
        <v>510</v>
      </c>
      <c r="D9" s="323"/>
      <c r="E9" s="324"/>
      <c r="F9" s="278"/>
    </row>
    <row r="10" spans="1:6" ht="24.75" thickBot="1" x14ac:dyDescent="0.3">
      <c r="A10" s="328"/>
      <c r="B10" s="326"/>
      <c r="C10" s="318" t="s">
        <v>145</v>
      </c>
      <c r="D10" s="318" t="s">
        <v>146</v>
      </c>
      <c r="E10" s="26" t="s">
        <v>147</v>
      </c>
      <c r="F10" s="278"/>
    </row>
    <row r="11" spans="1:6" s="118" customFormat="1" ht="12" thickBot="1" x14ac:dyDescent="0.25">
      <c r="A11" s="83" t="s">
        <v>281</v>
      </c>
      <c r="B11" s="84" t="s">
        <v>282</v>
      </c>
      <c r="C11" s="84" t="s">
        <v>283</v>
      </c>
      <c r="D11" s="84" t="s">
        <v>284</v>
      </c>
      <c r="E11" s="128" t="s">
        <v>285</v>
      </c>
      <c r="F11" s="279"/>
    </row>
    <row r="12" spans="1:6" s="119" customFormat="1" ht="13.5" thickBot="1" x14ac:dyDescent="0.25">
      <c r="A12" s="78" t="s">
        <v>4</v>
      </c>
      <c r="B12" s="79" t="s">
        <v>166</v>
      </c>
      <c r="C12" s="109">
        <f>SUM(C13:C19)</f>
        <v>92220</v>
      </c>
      <c r="D12" s="109">
        <f t="shared" ref="D12:E12" si="0">SUM(D13:D19)</f>
        <v>97327</v>
      </c>
      <c r="E12" s="109">
        <f t="shared" si="0"/>
        <v>97327</v>
      </c>
      <c r="F12" s="280" t="s">
        <v>409</v>
      </c>
    </row>
    <row r="13" spans="1:6" s="119" customFormat="1" ht="12.75" x14ac:dyDescent="0.2">
      <c r="A13" s="73" t="s">
        <v>59</v>
      </c>
      <c r="B13" s="120" t="s">
        <v>167</v>
      </c>
      <c r="C13" s="111">
        <v>34710</v>
      </c>
      <c r="D13" s="111">
        <v>34816</v>
      </c>
      <c r="E13" s="94">
        <v>34816</v>
      </c>
      <c r="F13" s="280" t="s">
        <v>410</v>
      </c>
    </row>
    <row r="14" spans="1:6" s="119" customFormat="1" ht="12.75" x14ac:dyDescent="0.2">
      <c r="A14" s="72" t="s">
        <v>60</v>
      </c>
      <c r="B14" s="121" t="s">
        <v>168</v>
      </c>
      <c r="C14" s="110">
        <v>44006</v>
      </c>
      <c r="D14" s="110">
        <v>45242</v>
      </c>
      <c r="E14" s="93">
        <v>45242</v>
      </c>
      <c r="F14" s="280" t="s">
        <v>411</v>
      </c>
    </row>
    <row r="15" spans="1:6" s="119" customFormat="1" ht="12.75" x14ac:dyDescent="0.2">
      <c r="A15" s="72" t="s">
        <v>61</v>
      </c>
      <c r="B15" s="121" t="s">
        <v>169</v>
      </c>
      <c r="C15" s="110">
        <v>11778</v>
      </c>
      <c r="D15" s="110">
        <v>11935</v>
      </c>
      <c r="E15" s="93">
        <v>11935</v>
      </c>
      <c r="F15" s="280" t="s">
        <v>412</v>
      </c>
    </row>
    <row r="16" spans="1:6" s="119" customFormat="1" ht="12.75" x14ac:dyDescent="0.2">
      <c r="A16" s="72" t="s">
        <v>62</v>
      </c>
      <c r="B16" s="121" t="s">
        <v>170</v>
      </c>
      <c r="C16" s="110">
        <v>1726</v>
      </c>
      <c r="D16" s="110">
        <v>1726</v>
      </c>
      <c r="E16" s="93">
        <v>1726</v>
      </c>
      <c r="F16" s="280" t="s">
        <v>413</v>
      </c>
    </row>
    <row r="17" spans="1:6" s="119" customFormat="1" ht="12.75" x14ac:dyDescent="0.2">
      <c r="A17" s="72" t="s">
        <v>79</v>
      </c>
      <c r="B17" s="121" t="s">
        <v>171</v>
      </c>
      <c r="C17" s="110"/>
      <c r="D17" s="110"/>
      <c r="E17" s="93"/>
      <c r="F17" s="280" t="s">
        <v>414</v>
      </c>
    </row>
    <row r="18" spans="1:6" s="119" customFormat="1" ht="12.75" x14ac:dyDescent="0.2">
      <c r="A18" s="74" t="s">
        <v>63</v>
      </c>
      <c r="B18" s="122" t="s">
        <v>172</v>
      </c>
      <c r="C18" s="112">
        <v>0</v>
      </c>
      <c r="D18" s="112">
        <v>3575</v>
      </c>
      <c r="E18" s="95">
        <v>3575</v>
      </c>
      <c r="F18" s="280"/>
    </row>
    <row r="19" spans="1:6" s="119" customFormat="1" ht="13.5" thickBot="1" x14ac:dyDescent="0.25">
      <c r="A19" s="74" t="s">
        <v>64</v>
      </c>
      <c r="B19" s="122" t="s">
        <v>501</v>
      </c>
      <c r="C19" s="112">
        <v>0</v>
      </c>
      <c r="D19" s="112">
        <v>33</v>
      </c>
      <c r="E19" s="95">
        <v>33</v>
      </c>
      <c r="F19" s="280" t="s">
        <v>415</v>
      </c>
    </row>
    <row r="20" spans="1:6" s="119" customFormat="1" ht="21.75" thickBot="1" x14ac:dyDescent="0.25">
      <c r="A20" s="78" t="s">
        <v>5</v>
      </c>
      <c r="B20" s="99" t="s">
        <v>173</v>
      </c>
      <c r="C20" s="109">
        <f>SUM(C21:C26)</f>
        <v>34213</v>
      </c>
      <c r="D20" s="109">
        <f t="shared" ref="D20:E20" si="1">SUM(D21:D26)</f>
        <v>54790</v>
      </c>
      <c r="E20" s="109">
        <f t="shared" si="1"/>
        <v>66537</v>
      </c>
      <c r="F20" s="280" t="s">
        <v>416</v>
      </c>
    </row>
    <row r="21" spans="1:6" s="119" customFormat="1" ht="12.75" x14ac:dyDescent="0.2">
      <c r="A21" s="73" t="s">
        <v>65</v>
      </c>
      <c r="B21" s="120" t="s">
        <v>174</v>
      </c>
      <c r="C21" s="111">
        <v>0</v>
      </c>
      <c r="D21" s="111">
        <v>0</v>
      </c>
      <c r="E21" s="94">
        <v>0</v>
      </c>
      <c r="F21" s="280" t="s">
        <v>417</v>
      </c>
    </row>
    <row r="22" spans="1:6" s="119" customFormat="1" ht="12.75" x14ac:dyDescent="0.2">
      <c r="A22" s="72" t="s">
        <v>66</v>
      </c>
      <c r="B22" s="121" t="s">
        <v>175</v>
      </c>
      <c r="C22" s="110">
        <v>0</v>
      </c>
      <c r="D22" s="110">
        <v>0</v>
      </c>
      <c r="E22" s="93">
        <v>0</v>
      </c>
      <c r="F22" s="280" t="s">
        <v>418</v>
      </c>
    </row>
    <row r="23" spans="1:6" s="119" customFormat="1" ht="12.75" x14ac:dyDescent="0.2">
      <c r="A23" s="72" t="s">
        <v>67</v>
      </c>
      <c r="B23" s="121" t="s">
        <v>176</v>
      </c>
      <c r="C23" s="110">
        <v>0</v>
      </c>
      <c r="D23" s="110">
        <v>0</v>
      </c>
      <c r="E23" s="93">
        <v>0</v>
      </c>
      <c r="F23" s="280" t="s">
        <v>419</v>
      </c>
    </row>
    <row r="24" spans="1:6" s="119" customFormat="1" ht="12.75" x14ac:dyDescent="0.2">
      <c r="A24" s="72" t="s">
        <v>68</v>
      </c>
      <c r="B24" s="121" t="s">
        <v>177</v>
      </c>
      <c r="C24" s="110">
        <v>0</v>
      </c>
      <c r="D24" s="110">
        <v>0</v>
      </c>
      <c r="E24" s="93">
        <v>0</v>
      </c>
      <c r="F24" s="280" t="s">
        <v>420</v>
      </c>
    </row>
    <row r="25" spans="1:6" s="119" customFormat="1" ht="12.75" x14ac:dyDescent="0.2">
      <c r="A25" s="72" t="s">
        <v>69</v>
      </c>
      <c r="B25" s="121" t="s">
        <v>178</v>
      </c>
      <c r="C25" s="110">
        <v>34213</v>
      </c>
      <c r="D25" s="110">
        <v>54790</v>
      </c>
      <c r="E25" s="93">
        <v>66537</v>
      </c>
      <c r="F25" s="280" t="s">
        <v>421</v>
      </c>
    </row>
    <row r="26" spans="1:6" s="119" customFormat="1" ht="13.5" thickBot="1" x14ac:dyDescent="0.25">
      <c r="A26" s="74" t="s">
        <v>75</v>
      </c>
      <c r="B26" s="303" t="s">
        <v>179</v>
      </c>
      <c r="C26" s="112">
        <v>0</v>
      </c>
      <c r="D26" s="112">
        <v>0</v>
      </c>
      <c r="E26" s="95">
        <v>0</v>
      </c>
      <c r="F26" s="280" t="s">
        <v>422</v>
      </c>
    </row>
    <row r="27" spans="1:6" s="119" customFormat="1" ht="21.75" thickBot="1" x14ac:dyDescent="0.25">
      <c r="A27" s="78" t="s">
        <v>6</v>
      </c>
      <c r="B27" s="79" t="s">
        <v>180</v>
      </c>
      <c r="C27" s="109">
        <f>SUM(C28:C32)</f>
        <v>0</v>
      </c>
      <c r="D27" s="109">
        <f t="shared" ref="D27:E27" si="2">SUM(D28:D32)</f>
        <v>135000</v>
      </c>
      <c r="E27" s="109">
        <f t="shared" si="2"/>
        <v>140649</v>
      </c>
      <c r="F27" s="280" t="s">
        <v>423</v>
      </c>
    </row>
    <row r="28" spans="1:6" s="119" customFormat="1" ht="12.75" x14ac:dyDescent="0.2">
      <c r="A28" s="73" t="s">
        <v>48</v>
      </c>
      <c r="B28" s="120" t="s">
        <v>181</v>
      </c>
      <c r="C28" s="111">
        <v>0</v>
      </c>
      <c r="D28" s="111">
        <v>0</v>
      </c>
      <c r="E28" s="94">
        <v>5649</v>
      </c>
      <c r="F28" s="280" t="s">
        <v>424</v>
      </c>
    </row>
    <row r="29" spans="1:6" s="119" customFormat="1" ht="12.75" x14ac:dyDescent="0.2">
      <c r="A29" s="72" t="s">
        <v>49</v>
      </c>
      <c r="B29" s="121" t="s">
        <v>182</v>
      </c>
      <c r="C29" s="110"/>
      <c r="D29" s="110">
        <v>0</v>
      </c>
      <c r="E29" s="93">
        <v>0</v>
      </c>
      <c r="F29" s="280" t="s">
        <v>425</v>
      </c>
    </row>
    <row r="30" spans="1:6" s="119" customFormat="1" ht="22.5" x14ac:dyDescent="0.2">
      <c r="A30" s="72" t="s">
        <v>50</v>
      </c>
      <c r="B30" s="121" t="s">
        <v>183</v>
      </c>
      <c r="C30" s="110">
        <v>0</v>
      </c>
      <c r="D30" s="110">
        <v>0</v>
      </c>
      <c r="E30" s="93">
        <v>0</v>
      </c>
      <c r="F30" s="280" t="s">
        <v>426</v>
      </c>
    </row>
    <row r="31" spans="1:6" s="119" customFormat="1" ht="22.5" x14ac:dyDescent="0.2">
      <c r="A31" s="72" t="s">
        <v>51</v>
      </c>
      <c r="B31" s="121" t="s">
        <v>184</v>
      </c>
      <c r="C31" s="110">
        <v>0</v>
      </c>
      <c r="D31" s="110">
        <v>0</v>
      </c>
      <c r="E31" s="93">
        <v>0</v>
      </c>
      <c r="F31" s="280" t="s">
        <v>427</v>
      </c>
    </row>
    <row r="32" spans="1:6" s="119" customFormat="1" ht="12.75" x14ac:dyDescent="0.2">
      <c r="A32" s="72" t="s">
        <v>89</v>
      </c>
      <c r="B32" s="121" t="s">
        <v>185</v>
      </c>
      <c r="C32" s="110">
        <v>0</v>
      </c>
      <c r="D32" s="110">
        <v>135000</v>
      </c>
      <c r="E32" s="93">
        <v>135000</v>
      </c>
      <c r="F32" s="280" t="s">
        <v>428</v>
      </c>
    </row>
    <row r="33" spans="1:6" s="119" customFormat="1" ht="13.5" thickBot="1" x14ac:dyDescent="0.25">
      <c r="A33" s="74" t="s">
        <v>90</v>
      </c>
      <c r="B33" s="302" t="s">
        <v>186</v>
      </c>
      <c r="C33" s="112">
        <v>0</v>
      </c>
      <c r="D33" s="112">
        <v>135000</v>
      </c>
      <c r="E33" s="95">
        <v>135000</v>
      </c>
      <c r="F33" s="280" t="s">
        <v>429</v>
      </c>
    </row>
    <row r="34" spans="1:6" s="119" customFormat="1" ht="13.5" thickBot="1" x14ac:dyDescent="0.25">
      <c r="A34" s="78" t="s">
        <v>91</v>
      </c>
      <c r="B34" s="79" t="s">
        <v>187</v>
      </c>
      <c r="C34" s="115">
        <f>C35+C38+C39+C40</f>
        <v>85600</v>
      </c>
      <c r="D34" s="115">
        <f t="shared" ref="D34:E34" si="3">D35+D38+D39+D40</f>
        <v>85600</v>
      </c>
      <c r="E34" s="115">
        <f t="shared" si="3"/>
        <v>70132</v>
      </c>
      <c r="F34" s="280" t="s">
        <v>430</v>
      </c>
    </row>
    <row r="35" spans="1:6" s="119" customFormat="1" ht="12.75" x14ac:dyDescent="0.2">
      <c r="A35" s="73" t="s">
        <v>188</v>
      </c>
      <c r="B35" s="120" t="s">
        <v>189</v>
      </c>
      <c r="C35" s="127">
        <f>SUM(C36:C37)</f>
        <v>81600</v>
      </c>
      <c r="D35" s="127">
        <f t="shared" ref="D35:E35" si="4">SUM(D36:D37)</f>
        <v>81600</v>
      </c>
      <c r="E35" s="127">
        <f t="shared" si="4"/>
        <v>64494</v>
      </c>
      <c r="F35" s="280" t="s">
        <v>431</v>
      </c>
    </row>
    <row r="36" spans="1:6" s="119" customFormat="1" ht="22.5" x14ac:dyDescent="0.2">
      <c r="A36" s="72" t="s">
        <v>190</v>
      </c>
      <c r="B36" s="121" t="s">
        <v>191</v>
      </c>
      <c r="C36" s="110">
        <v>1600</v>
      </c>
      <c r="D36" s="110">
        <v>1600</v>
      </c>
      <c r="E36" s="93">
        <v>1491</v>
      </c>
      <c r="F36" s="280" t="s">
        <v>432</v>
      </c>
    </row>
    <row r="37" spans="1:6" s="119" customFormat="1" ht="22.5" x14ac:dyDescent="0.2">
      <c r="A37" s="72" t="s">
        <v>192</v>
      </c>
      <c r="B37" s="121" t="s">
        <v>489</v>
      </c>
      <c r="C37" s="110">
        <v>80000</v>
      </c>
      <c r="D37" s="110">
        <v>80000</v>
      </c>
      <c r="E37" s="93">
        <v>63003</v>
      </c>
      <c r="F37" s="280" t="s">
        <v>433</v>
      </c>
    </row>
    <row r="38" spans="1:6" s="119" customFormat="1" ht="12.75" x14ac:dyDescent="0.2">
      <c r="A38" s="72" t="s">
        <v>193</v>
      </c>
      <c r="B38" s="121" t="s">
        <v>194</v>
      </c>
      <c r="C38" s="110">
        <v>3700</v>
      </c>
      <c r="D38" s="110">
        <v>3700</v>
      </c>
      <c r="E38" s="93">
        <v>5543</v>
      </c>
      <c r="F38" s="280" t="s">
        <v>434</v>
      </c>
    </row>
    <row r="39" spans="1:6" s="119" customFormat="1" ht="12.75" x14ac:dyDescent="0.2">
      <c r="A39" s="72" t="s">
        <v>195</v>
      </c>
      <c r="B39" s="121" t="s">
        <v>196</v>
      </c>
      <c r="C39" s="110">
        <v>0</v>
      </c>
      <c r="D39" s="110">
        <v>0</v>
      </c>
      <c r="E39" s="93"/>
      <c r="F39" s="280" t="s">
        <v>435</v>
      </c>
    </row>
    <row r="40" spans="1:6" s="119" customFormat="1" ht="13.5" thickBot="1" x14ac:dyDescent="0.25">
      <c r="A40" s="74" t="s">
        <v>197</v>
      </c>
      <c r="B40" s="101" t="s">
        <v>198</v>
      </c>
      <c r="C40" s="112">
        <v>300</v>
      </c>
      <c r="D40" s="112">
        <v>300</v>
      </c>
      <c r="E40" s="95">
        <v>95</v>
      </c>
      <c r="F40" s="280" t="s">
        <v>436</v>
      </c>
    </row>
    <row r="41" spans="1:6" s="119" customFormat="1" ht="13.5" thickBot="1" x14ac:dyDescent="0.25">
      <c r="A41" s="78" t="s">
        <v>8</v>
      </c>
      <c r="B41" s="79" t="s">
        <v>199</v>
      </c>
      <c r="C41" s="109">
        <f>SUM(C42:C51)</f>
        <v>4412</v>
      </c>
      <c r="D41" s="109">
        <f t="shared" ref="D41:E41" si="5">SUM(D42:D51)</f>
        <v>4412</v>
      </c>
      <c r="E41" s="109">
        <f t="shared" si="5"/>
        <v>15596</v>
      </c>
      <c r="F41" s="280" t="s">
        <v>437</v>
      </c>
    </row>
    <row r="42" spans="1:6" s="119" customFormat="1" ht="12.75" x14ac:dyDescent="0.2">
      <c r="A42" s="73" t="s">
        <v>52</v>
      </c>
      <c r="B42" s="120" t="s">
        <v>200</v>
      </c>
      <c r="C42" s="111">
        <v>0</v>
      </c>
      <c r="D42" s="111"/>
      <c r="E42" s="94">
        <v>0</v>
      </c>
      <c r="F42" s="280" t="s">
        <v>438</v>
      </c>
    </row>
    <row r="43" spans="1:6" s="119" customFormat="1" ht="12.75" x14ac:dyDescent="0.2">
      <c r="A43" s="72" t="s">
        <v>53</v>
      </c>
      <c r="B43" s="121" t="s">
        <v>201</v>
      </c>
      <c r="C43" s="110">
        <v>650</v>
      </c>
      <c r="D43" s="110">
        <v>650</v>
      </c>
      <c r="E43" s="93">
        <v>304</v>
      </c>
      <c r="F43" s="280" t="s">
        <v>439</v>
      </c>
    </row>
    <row r="44" spans="1:6" s="119" customFormat="1" ht="12.75" x14ac:dyDescent="0.2">
      <c r="A44" s="72" t="s">
        <v>54</v>
      </c>
      <c r="B44" s="121" t="s">
        <v>202</v>
      </c>
      <c r="C44" s="110">
        <v>600</v>
      </c>
      <c r="D44" s="110">
        <v>600</v>
      </c>
      <c r="E44" s="93">
        <v>599</v>
      </c>
      <c r="F44" s="280" t="s">
        <v>440</v>
      </c>
    </row>
    <row r="45" spans="1:6" s="119" customFormat="1" ht="12.75" x14ac:dyDescent="0.2">
      <c r="A45" s="72" t="s">
        <v>93</v>
      </c>
      <c r="B45" s="121" t="s">
        <v>203</v>
      </c>
      <c r="C45" s="110"/>
      <c r="D45" s="110">
        <v>0</v>
      </c>
      <c r="E45" s="93">
        <v>288</v>
      </c>
      <c r="F45" s="280" t="s">
        <v>441</v>
      </c>
    </row>
    <row r="46" spans="1:6" s="119" customFormat="1" ht="12.75" x14ac:dyDescent="0.2">
      <c r="A46" s="72" t="s">
        <v>94</v>
      </c>
      <c r="B46" s="121" t="s">
        <v>204</v>
      </c>
      <c r="C46" s="110">
        <v>2293</v>
      </c>
      <c r="D46" s="110">
        <v>2293</v>
      </c>
      <c r="E46" s="93">
        <v>1798</v>
      </c>
      <c r="F46" s="280" t="s">
        <v>442</v>
      </c>
    </row>
    <row r="47" spans="1:6" s="119" customFormat="1" ht="12.75" x14ac:dyDescent="0.2">
      <c r="A47" s="72" t="s">
        <v>95</v>
      </c>
      <c r="B47" s="121" t="s">
        <v>205</v>
      </c>
      <c r="C47" s="110">
        <v>619</v>
      </c>
      <c r="D47" s="110">
        <v>619</v>
      </c>
      <c r="E47" s="93">
        <v>804</v>
      </c>
      <c r="F47" s="280" t="s">
        <v>443</v>
      </c>
    </row>
    <row r="48" spans="1:6" s="119" customFormat="1" ht="12.75" x14ac:dyDescent="0.2">
      <c r="A48" s="72" t="s">
        <v>96</v>
      </c>
      <c r="B48" s="121" t="s">
        <v>206</v>
      </c>
      <c r="C48" s="110">
        <v>0</v>
      </c>
      <c r="D48" s="110">
        <v>0</v>
      </c>
      <c r="E48" s="93">
        <v>0</v>
      </c>
      <c r="F48" s="280" t="s">
        <v>444</v>
      </c>
    </row>
    <row r="49" spans="1:6" s="119" customFormat="1" ht="12.75" x14ac:dyDescent="0.2">
      <c r="A49" s="72" t="s">
        <v>97</v>
      </c>
      <c r="B49" s="121" t="s">
        <v>207</v>
      </c>
      <c r="C49" s="110">
        <v>250</v>
      </c>
      <c r="D49" s="110">
        <v>250</v>
      </c>
      <c r="E49" s="93">
        <v>745</v>
      </c>
      <c r="F49" s="280" t="s">
        <v>445</v>
      </c>
    </row>
    <row r="50" spans="1:6" s="119" customFormat="1" ht="12.75" x14ac:dyDescent="0.2">
      <c r="A50" s="72" t="s">
        <v>208</v>
      </c>
      <c r="B50" s="121" t="s">
        <v>209</v>
      </c>
      <c r="C50" s="113">
        <v>0</v>
      </c>
      <c r="D50" s="113">
        <v>0</v>
      </c>
      <c r="E50" s="96">
        <v>0</v>
      </c>
      <c r="F50" s="280" t="s">
        <v>446</v>
      </c>
    </row>
    <row r="51" spans="1:6" s="119" customFormat="1" ht="13.5" thickBot="1" x14ac:dyDescent="0.25">
      <c r="A51" s="74" t="s">
        <v>210</v>
      </c>
      <c r="B51" s="122" t="s">
        <v>211</v>
      </c>
      <c r="C51" s="114">
        <v>0</v>
      </c>
      <c r="D51" s="114">
        <v>0</v>
      </c>
      <c r="E51" s="97">
        <v>11058</v>
      </c>
      <c r="F51" s="280" t="s">
        <v>447</v>
      </c>
    </row>
    <row r="52" spans="1:6" s="119" customFormat="1" ht="13.5" thickBot="1" x14ac:dyDescent="0.25">
      <c r="A52" s="78" t="s">
        <v>9</v>
      </c>
      <c r="B52" s="79" t="s">
        <v>212</v>
      </c>
      <c r="C52" s="109">
        <f>SUM(C53:C57)</f>
        <v>0</v>
      </c>
      <c r="D52" s="109">
        <f t="shared" ref="D52:E52" si="6">SUM(D53:D57)</f>
        <v>0</v>
      </c>
      <c r="E52" s="109">
        <f t="shared" si="6"/>
        <v>47</v>
      </c>
      <c r="F52" s="280" t="s">
        <v>448</v>
      </c>
    </row>
    <row r="53" spans="1:6" s="119" customFormat="1" ht="12.75" x14ac:dyDescent="0.2">
      <c r="A53" s="73" t="s">
        <v>55</v>
      </c>
      <c r="B53" s="120" t="s">
        <v>213</v>
      </c>
      <c r="C53" s="129">
        <v>0</v>
      </c>
      <c r="D53" s="129">
        <v>0</v>
      </c>
      <c r="E53" s="98">
        <v>0</v>
      </c>
      <c r="F53" s="280" t="s">
        <v>449</v>
      </c>
    </row>
    <row r="54" spans="1:6" s="119" customFormat="1" ht="12.75" x14ac:dyDescent="0.2">
      <c r="A54" s="72" t="s">
        <v>56</v>
      </c>
      <c r="B54" s="121" t="s">
        <v>214</v>
      </c>
      <c r="C54" s="113"/>
      <c r="D54" s="113"/>
      <c r="E54" s="96">
        <v>0</v>
      </c>
      <c r="F54" s="280" t="s">
        <v>450</v>
      </c>
    </row>
    <row r="55" spans="1:6" s="119" customFormat="1" ht="12.75" x14ac:dyDescent="0.2">
      <c r="A55" s="72" t="s">
        <v>215</v>
      </c>
      <c r="B55" s="121" t="s">
        <v>216</v>
      </c>
      <c r="C55" s="113">
        <v>0</v>
      </c>
      <c r="D55" s="113"/>
      <c r="E55" s="96">
        <v>47</v>
      </c>
      <c r="F55" s="280" t="s">
        <v>451</v>
      </c>
    </row>
    <row r="56" spans="1:6" s="119" customFormat="1" ht="12.75" x14ac:dyDescent="0.2">
      <c r="A56" s="72" t="s">
        <v>217</v>
      </c>
      <c r="B56" s="121" t="s">
        <v>218</v>
      </c>
      <c r="C56" s="113">
        <v>0</v>
      </c>
      <c r="D56" s="113">
        <v>0</v>
      </c>
      <c r="E56" s="96">
        <v>0</v>
      </c>
      <c r="F56" s="280" t="s">
        <v>452</v>
      </c>
    </row>
    <row r="57" spans="1:6" s="119" customFormat="1" ht="13.5" thickBot="1" x14ac:dyDescent="0.25">
      <c r="A57" s="74" t="s">
        <v>219</v>
      </c>
      <c r="B57" s="122" t="s">
        <v>220</v>
      </c>
      <c r="C57" s="114">
        <v>0</v>
      </c>
      <c r="D57" s="114">
        <v>0</v>
      </c>
      <c r="E57" s="97">
        <v>0</v>
      </c>
      <c r="F57" s="280" t="s">
        <v>453</v>
      </c>
    </row>
    <row r="58" spans="1:6" s="119" customFormat="1" ht="13.5" thickBot="1" x14ac:dyDescent="0.25">
      <c r="A58" s="78" t="s">
        <v>98</v>
      </c>
      <c r="B58" s="79" t="s">
        <v>221</v>
      </c>
      <c r="C58" s="109">
        <f>SUM(C59:C62)</f>
        <v>1900</v>
      </c>
      <c r="D58" s="109">
        <f t="shared" ref="D58:E58" si="7">SUM(D59:D62)</f>
        <v>1900</v>
      </c>
      <c r="E58" s="109">
        <f t="shared" si="7"/>
        <v>1432</v>
      </c>
      <c r="F58" s="280" t="s">
        <v>454</v>
      </c>
    </row>
    <row r="59" spans="1:6" s="119" customFormat="1" ht="22.5" x14ac:dyDescent="0.2">
      <c r="A59" s="73" t="s">
        <v>57</v>
      </c>
      <c r="B59" s="120" t="s">
        <v>222</v>
      </c>
      <c r="C59" s="111">
        <v>0</v>
      </c>
      <c r="D59" s="111">
        <v>0</v>
      </c>
      <c r="E59" s="94">
        <v>0</v>
      </c>
      <c r="F59" s="280" t="s">
        <v>455</v>
      </c>
    </row>
    <row r="60" spans="1:6" s="119" customFormat="1" ht="22.5" x14ac:dyDescent="0.2">
      <c r="A60" s="72" t="s">
        <v>58</v>
      </c>
      <c r="B60" s="121" t="s">
        <v>223</v>
      </c>
      <c r="C60" s="110">
        <v>1900</v>
      </c>
      <c r="D60" s="110">
        <v>1900</v>
      </c>
      <c r="E60" s="93">
        <v>1432</v>
      </c>
      <c r="F60" s="280" t="s">
        <v>456</v>
      </c>
    </row>
    <row r="61" spans="1:6" s="119" customFormat="1" ht="12.75" x14ac:dyDescent="0.2">
      <c r="A61" s="72" t="s">
        <v>224</v>
      </c>
      <c r="B61" s="121" t="s">
        <v>225</v>
      </c>
      <c r="C61" s="110"/>
      <c r="D61" s="110"/>
      <c r="E61" s="93"/>
      <c r="F61" s="280" t="s">
        <v>457</v>
      </c>
    </row>
    <row r="62" spans="1:6" s="119" customFormat="1" ht="13.5" thickBot="1" x14ac:dyDescent="0.25">
      <c r="A62" s="74" t="s">
        <v>226</v>
      </c>
      <c r="B62" s="122" t="s">
        <v>227</v>
      </c>
      <c r="C62" s="112">
        <v>0</v>
      </c>
      <c r="D62" s="112">
        <v>0</v>
      </c>
      <c r="E62" s="95">
        <v>0</v>
      </c>
      <c r="F62" s="280" t="s">
        <v>458</v>
      </c>
    </row>
    <row r="63" spans="1:6" s="119" customFormat="1" ht="13.5" thickBot="1" x14ac:dyDescent="0.25">
      <c r="A63" s="78" t="s">
        <v>11</v>
      </c>
      <c r="B63" s="99" t="s">
        <v>228</v>
      </c>
      <c r="C63" s="109">
        <f>SUM(C64:C66)</f>
        <v>28</v>
      </c>
      <c r="D63" s="109">
        <f t="shared" ref="D63:E63" si="8">SUM(D64:D66)</f>
        <v>28</v>
      </c>
      <c r="E63" s="109">
        <f t="shared" si="8"/>
        <v>0</v>
      </c>
      <c r="F63" s="280" t="s">
        <v>459</v>
      </c>
    </row>
    <row r="64" spans="1:6" s="119" customFormat="1" ht="22.5" x14ac:dyDescent="0.2">
      <c r="A64" s="73" t="s">
        <v>99</v>
      </c>
      <c r="B64" s="120" t="s">
        <v>229</v>
      </c>
      <c r="C64" s="113">
        <v>0</v>
      </c>
      <c r="D64" s="113">
        <v>0</v>
      </c>
      <c r="E64" s="96">
        <v>0</v>
      </c>
      <c r="F64" s="280" t="s">
        <v>460</v>
      </c>
    </row>
    <row r="65" spans="1:9" s="119" customFormat="1" ht="12" customHeight="1" x14ac:dyDescent="0.2">
      <c r="A65" s="72" t="s">
        <v>100</v>
      </c>
      <c r="B65" s="121" t="s">
        <v>230</v>
      </c>
      <c r="C65" s="113"/>
      <c r="D65" s="113"/>
      <c r="E65" s="96"/>
      <c r="F65" s="280" t="s">
        <v>461</v>
      </c>
    </row>
    <row r="66" spans="1:9" s="119" customFormat="1" ht="12" customHeight="1" x14ac:dyDescent="0.2">
      <c r="A66" s="72" t="s">
        <v>125</v>
      </c>
      <c r="B66" s="121" t="s">
        <v>231</v>
      </c>
      <c r="C66" s="113">
        <v>28</v>
      </c>
      <c r="D66" s="113">
        <v>28</v>
      </c>
      <c r="E66" s="96">
        <v>0</v>
      </c>
      <c r="F66" s="280" t="s">
        <v>462</v>
      </c>
    </row>
    <row r="67" spans="1:9" s="119" customFormat="1" ht="12" customHeight="1" thickBot="1" x14ac:dyDescent="0.25">
      <c r="A67" s="74" t="s">
        <v>232</v>
      </c>
      <c r="B67" s="303" t="s">
        <v>233</v>
      </c>
      <c r="C67" s="113"/>
      <c r="D67" s="113"/>
      <c r="E67" s="96"/>
      <c r="F67" s="280" t="s">
        <v>463</v>
      </c>
    </row>
    <row r="68" spans="1:9" s="119" customFormat="1" ht="12" customHeight="1" thickBot="1" x14ac:dyDescent="0.25">
      <c r="A68" s="78" t="s">
        <v>12</v>
      </c>
      <c r="B68" s="79" t="s">
        <v>234</v>
      </c>
      <c r="C68" s="115">
        <f>C12+C20+C27+C34+C41+C52+C58+C63</f>
        <v>218373</v>
      </c>
      <c r="D68" s="115">
        <f t="shared" ref="D68:E68" si="9">D12+D20+D27+D34+D41+D52+D58+D63</f>
        <v>379057</v>
      </c>
      <c r="E68" s="115">
        <f t="shared" si="9"/>
        <v>391720</v>
      </c>
      <c r="F68" s="280" t="s">
        <v>464</v>
      </c>
    </row>
    <row r="69" spans="1:9" s="119" customFormat="1" ht="12" customHeight="1" thickBot="1" x14ac:dyDescent="0.25">
      <c r="A69" s="130" t="s">
        <v>235</v>
      </c>
      <c r="B69" s="99" t="s">
        <v>236</v>
      </c>
      <c r="C69" s="109">
        <f>SUM(C70:C72)</f>
        <v>0</v>
      </c>
      <c r="D69" s="109">
        <f t="shared" ref="D69:F69" si="10">SUM(D70:D72)</f>
        <v>0</v>
      </c>
      <c r="E69" s="109">
        <f t="shared" si="10"/>
        <v>0</v>
      </c>
      <c r="F69" s="109">
        <f t="shared" si="10"/>
        <v>0</v>
      </c>
    </row>
    <row r="70" spans="1:9" s="119" customFormat="1" ht="12" customHeight="1" x14ac:dyDescent="0.2">
      <c r="A70" s="73" t="s">
        <v>237</v>
      </c>
      <c r="B70" s="120" t="s">
        <v>238</v>
      </c>
      <c r="C70" s="113">
        <v>0</v>
      </c>
      <c r="D70" s="113">
        <v>0</v>
      </c>
      <c r="E70" s="96">
        <v>0</v>
      </c>
      <c r="F70" s="280" t="s">
        <v>466</v>
      </c>
    </row>
    <row r="71" spans="1:9" s="119" customFormat="1" ht="12" customHeight="1" x14ac:dyDescent="0.2">
      <c r="A71" s="72" t="s">
        <v>239</v>
      </c>
      <c r="B71" s="121" t="s">
        <v>240</v>
      </c>
      <c r="C71" s="113">
        <v>0</v>
      </c>
      <c r="D71" s="113">
        <v>0</v>
      </c>
      <c r="E71" s="96">
        <v>0</v>
      </c>
      <c r="F71" s="280" t="s">
        <v>467</v>
      </c>
    </row>
    <row r="72" spans="1:9" s="119" customFormat="1" ht="12" customHeight="1" thickBot="1" x14ac:dyDescent="0.25">
      <c r="A72" s="74" t="s">
        <v>241</v>
      </c>
      <c r="B72" s="62" t="s">
        <v>286</v>
      </c>
      <c r="C72" s="113">
        <v>0</v>
      </c>
      <c r="D72" s="113">
        <v>0</v>
      </c>
      <c r="E72" s="96">
        <v>0</v>
      </c>
      <c r="F72" s="280" t="s">
        <v>468</v>
      </c>
    </row>
    <row r="73" spans="1:9" s="119" customFormat="1" ht="12" customHeight="1" thickBot="1" x14ac:dyDescent="0.25">
      <c r="A73" s="130" t="s">
        <v>243</v>
      </c>
      <c r="B73" s="99" t="s">
        <v>244</v>
      </c>
      <c r="C73" s="109">
        <f>SUM(C74:C77)</f>
        <v>0</v>
      </c>
      <c r="D73" s="109">
        <f t="shared" ref="D73:E73" si="11">SUM(D74:D77)</f>
        <v>0</v>
      </c>
      <c r="E73" s="109">
        <f t="shared" si="11"/>
        <v>0</v>
      </c>
      <c r="F73" s="280" t="s">
        <v>469</v>
      </c>
    </row>
    <row r="74" spans="1:9" s="119" customFormat="1" ht="13.5" customHeight="1" x14ac:dyDescent="0.2">
      <c r="A74" s="73" t="s">
        <v>80</v>
      </c>
      <c r="B74" s="120" t="s">
        <v>245</v>
      </c>
      <c r="C74" s="113">
        <v>0</v>
      </c>
      <c r="D74" s="113">
        <v>0</v>
      </c>
      <c r="E74" s="96">
        <v>0</v>
      </c>
      <c r="F74" s="280" t="s">
        <v>470</v>
      </c>
    </row>
    <row r="75" spans="1:9" s="119" customFormat="1" ht="12" customHeight="1" x14ac:dyDescent="0.2">
      <c r="A75" s="72" t="s">
        <v>81</v>
      </c>
      <c r="B75" s="121" t="s">
        <v>246</v>
      </c>
      <c r="C75" s="113">
        <v>0</v>
      </c>
      <c r="D75" s="113">
        <v>0</v>
      </c>
      <c r="E75" s="96">
        <v>0</v>
      </c>
      <c r="F75" s="280" t="s">
        <v>471</v>
      </c>
    </row>
    <row r="76" spans="1:9" s="119" customFormat="1" ht="12" customHeight="1" x14ac:dyDescent="0.2">
      <c r="A76" s="72" t="s">
        <v>247</v>
      </c>
      <c r="B76" s="121" t="s">
        <v>248</v>
      </c>
      <c r="C76" s="113">
        <v>0</v>
      </c>
      <c r="D76" s="113">
        <v>0</v>
      </c>
      <c r="E76" s="96">
        <v>0</v>
      </c>
      <c r="F76" s="280" t="s">
        <v>472</v>
      </c>
    </row>
    <row r="77" spans="1:9" s="119" customFormat="1" ht="12" customHeight="1" thickBot="1" x14ac:dyDescent="0.25">
      <c r="A77" s="74" t="s">
        <v>249</v>
      </c>
      <c r="B77" s="122" t="s">
        <v>250</v>
      </c>
      <c r="C77" s="113">
        <v>0</v>
      </c>
      <c r="D77" s="113">
        <v>0</v>
      </c>
      <c r="E77" s="96">
        <v>0</v>
      </c>
      <c r="F77" s="280" t="s">
        <v>473</v>
      </c>
    </row>
    <row r="78" spans="1:9" s="119" customFormat="1" ht="12" customHeight="1" thickBot="1" x14ac:dyDescent="0.25">
      <c r="A78" s="130" t="s">
        <v>251</v>
      </c>
      <c r="B78" s="99" t="s">
        <v>252</v>
      </c>
      <c r="C78" s="109">
        <f>SUM(C79:C80)</f>
        <v>60059</v>
      </c>
      <c r="D78" s="109">
        <f t="shared" ref="D78:E78" si="12">SUM(D79:D80)</f>
        <v>15677</v>
      </c>
      <c r="E78" s="109">
        <f t="shared" si="12"/>
        <v>15677</v>
      </c>
      <c r="F78" s="280" t="s">
        <v>474</v>
      </c>
    </row>
    <row r="79" spans="1:9" s="119" customFormat="1" ht="12" customHeight="1" x14ac:dyDescent="0.2">
      <c r="A79" s="73" t="s">
        <v>253</v>
      </c>
      <c r="B79" s="120" t="s">
        <v>254</v>
      </c>
      <c r="C79" s="113">
        <v>60059</v>
      </c>
      <c r="D79" s="113">
        <v>15677</v>
      </c>
      <c r="E79" s="96">
        <v>15677</v>
      </c>
      <c r="F79" s="280" t="s">
        <v>475</v>
      </c>
      <c r="I79" s="309"/>
    </row>
    <row r="80" spans="1:9" s="119" customFormat="1" ht="12" customHeight="1" thickBot="1" x14ac:dyDescent="0.25">
      <c r="A80" s="74" t="s">
        <v>255</v>
      </c>
      <c r="B80" s="122" t="s">
        <v>256</v>
      </c>
      <c r="C80" s="113">
        <v>0</v>
      </c>
      <c r="D80" s="113">
        <v>0</v>
      </c>
      <c r="E80" s="96">
        <v>0</v>
      </c>
      <c r="F80" s="280" t="s">
        <v>476</v>
      </c>
    </row>
    <row r="81" spans="1:6" s="119" customFormat="1" ht="13.5" thickBot="1" x14ac:dyDescent="0.25">
      <c r="A81" s="130" t="s">
        <v>257</v>
      </c>
      <c r="B81" s="99" t="s">
        <v>258</v>
      </c>
      <c r="C81" s="109">
        <f>SUM(C82:C84)</f>
        <v>0</v>
      </c>
      <c r="D81" s="109">
        <f t="shared" ref="D81:E81" si="13">SUM(D82:D84)</f>
        <v>44382</v>
      </c>
      <c r="E81" s="109">
        <f t="shared" si="13"/>
        <v>28568</v>
      </c>
      <c r="F81" s="280" t="s">
        <v>477</v>
      </c>
    </row>
    <row r="82" spans="1:6" s="119" customFormat="1" ht="12.75" x14ac:dyDescent="0.2">
      <c r="A82" s="73" t="s">
        <v>259</v>
      </c>
      <c r="B82" s="120" t="s">
        <v>260</v>
      </c>
      <c r="C82" s="113">
        <v>0</v>
      </c>
      <c r="D82" s="113"/>
      <c r="E82" s="96">
        <v>3481</v>
      </c>
      <c r="F82" s="280" t="s">
        <v>478</v>
      </c>
    </row>
    <row r="83" spans="1:6" s="119" customFormat="1" ht="12.75" x14ac:dyDescent="0.2">
      <c r="A83" s="72" t="s">
        <v>261</v>
      </c>
      <c r="B83" s="121" t="s">
        <v>262</v>
      </c>
      <c r="C83" s="113">
        <v>0</v>
      </c>
      <c r="D83" s="113">
        <v>0</v>
      </c>
      <c r="E83" s="96">
        <v>0</v>
      </c>
      <c r="F83" s="280" t="s">
        <v>479</v>
      </c>
    </row>
    <row r="84" spans="1:6" s="119" customFormat="1" ht="13.5" thickBot="1" x14ac:dyDescent="0.25">
      <c r="A84" s="74" t="s">
        <v>263</v>
      </c>
      <c r="B84" s="101" t="s">
        <v>264</v>
      </c>
      <c r="C84" s="113">
        <v>0</v>
      </c>
      <c r="D84" s="113">
        <v>44382</v>
      </c>
      <c r="E84" s="96">
        <v>25087</v>
      </c>
      <c r="F84" s="280" t="s">
        <v>480</v>
      </c>
    </row>
    <row r="85" spans="1:6" s="119" customFormat="1" ht="13.5" thickBot="1" x14ac:dyDescent="0.25">
      <c r="A85" s="130" t="s">
        <v>265</v>
      </c>
      <c r="B85" s="99" t="s">
        <v>266</v>
      </c>
      <c r="C85" s="109">
        <f>SUM(C86:C89)</f>
        <v>0</v>
      </c>
      <c r="D85" s="109">
        <f t="shared" ref="D85:E85" si="14">SUM(D86:D89)</f>
        <v>0</v>
      </c>
      <c r="E85" s="109">
        <f t="shared" si="14"/>
        <v>0</v>
      </c>
      <c r="F85" s="280" t="s">
        <v>481</v>
      </c>
    </row>
    <row r="86" spans="1:6" s="119" customFormat="1" ht="22.5" x14ac:dyDescent="0.2">
      <c r="A86" s="123" t="s">
        <v>267</v>
      </c>
      <c r="B86" s="120" t="s">
        <v>268</v>
      </c>
      <c r="C86" s="113">
        <v>0</v>
      </c>
      <c r="D86" s="113">
        <v>0</v>
      </c>
      <c r="E86" s="96">
        <v>0</v>
      </c>
      <c r="F86" s="280" t="s">
        <v>482</v>
      </c>
    </row>
    <row r="87" spans="1:6" s="119" customFormat="1" ht="22.5" x14ac:dyDescent="0.2">
      <c r="A87" s="124" t="s">
        <v>269</v>
      </c>
      <c r="B87" s="121" t="s">
        <v>270</v>
      </c>
      <c r="C87" s="113">
        <v>0</v>
      </c>
      <c r="D87" s="113">
        <v>0</v>
      </c>
      <c r="E87" s="96">
        <v>0</v>
      </c>
      <c r="F87" s="280" t="s">
        <v>483</v>
      </c>
    </row>
    <row r="88" spans="1:6" s="119" customFormat="1" ht="22.5" x14ac:dyDescent="0.2">
      <c r="A88" s="124" t="s">
        <v>271</v>
      </c>
      <c r="B88" s="121" t="s">
        <v>272</v>
      </c>
      <c r="C88" s="113">
        <v>0</v>
      </c>
      <c r="D88" s="113">
        <v>0</v>
      </c>
      <c r="E88" s="96">
        <v>0</v>
      </c>
      <c r="F88" s="280" t="s">
        <v>484</v>
      </c>
    </row>
    <row r="89" spans="1:6" s="119" customFormat="1" ht="23.25" thickBot="1" x14ac:dyDescent="0.25">
      <c r="A89" s="131" t="s">
        <v>273</v>
      </c>
      <c r="B89" s="101" t="s">
        <v>274</v>
      </c>
      <c r="C89" s="113">
        <v>0</v>
      </c>
      <c r="D89" s="113">
        <v>0</v>
      </c>
      <c r="E89" s="96">
        <v>0</v>
      </c>
      <c r="F89" s="280" t="s">
        <v>485</v>
      </c>
    </row>
    <row r="90" spans="1:6" s="119" customFormat="1" ht="13.5" thickBot="1" x14ac:dyDescent="0.25">
      <c r="A90" s="130" t="s">
        <v>275</v>
      </c>
      <c r="B90" s="99" t="s">
        <v>276</v>
      </c>
      <c r="C90" s="133">
        <v>0</v>
      </c>
      <c r="D90" s="133">
        <v>0</v>
      </c>
      <c r="E90" s="134">
        <v>0</v>
      </c>
      <c r="F90" s="280" t="s">
        <v>486</v>
      </c>
    </row>
    <row r="91" spans="1:6" s="119" customFormat="1" ht="13.5" thickBot="1" x14ac:dyDescent="0.25">
      <c r="A91" s="130" t="s">
        <v>277</v>
      </c>
      <c r="B91" s="61" t="s">
        <v>278</v>
      </c>
      <c r="C91" s="115">
        <f>C69+C73+C78+C81+C85+C90</f>
        <v>60059</v>
      </c>
      <c r="D91" s="115">
        <f t="shared" ref="D91:E91" si="15">D69+D73+D78+D81+D85+D90</f>
        <v>60059</v>
      </c>
      <c r="E91" s="115">
        <f t="shared" si="15"/>
        <v>44245</v>
      </c>
      <c r="F91" s="280" t="s">
        <v>487</v>
      </c>
    </row>
    <row r="92" spans="1:6" s="119" customFormat="1" ht="21.75" thickBot="1" x14ac:dyDescent="0.25">
      <c r="A92" s="132" t="s">
        <v>279</v>
      </c>
      <c r="B92" s="63" t="s">
        <v>280</v>
      </c>
      <c r="C92" s="115">
        <f>C68+C91</f>
        <v>278432</v>
      </c>
      <c r="D92" s="115">
        <f t="shared" ref="D92:E92" si="16">D68+D91</f>
        <v>439116</v>
      </c>
      <c r="E92" s="115">
        <f t="shared" si="16"/>
        <v>435965</v>
      </c>
      <c r="F92" s="280" t="s">
        <v>488</v>
      </c>
    </row>
    <row r="93" spans="1:6" s="119" customFormat="1" ht="12.75" x14ac:dyDescent="0.2">
      <c r="A93" s="59"/>
      <c r="B93" s="59"/>
      <c r="C93" s="60"/>
      <c r="D93" s="60"/>
      <c r="E93" s="60"/>
      <c r="F93" s="280"/>
    </row>
    <row r="94" spans="1:6" x14ac:dyDescent="0.25">
      <c r="A94" s="319" t="s">
        <v>32</v>
      </c>
      <c r="B94" s="319"/>
      <c r="C94" s="319"/>
      <c r="D94" s="319"/>
      <c r="E94" s="319"/>
      <c r="F94" s="278"/>
    </row>
    <row r="95" spans="1:6" s="125" customFormat="1" ht="16.5" thickBot="1" x14ac:dyDescent="0.3">
      <c r="A95" s="25" t="s">
        <v>83</v>
      </c>
      <c r="B95" s="25"/>
      <c r="C95" s="87"/>
      <c r="D95" s="87"/>
      <c r="E95" s="87" t="s">
        <v>124</v>
      </c>
      <c r="F95" s="281"/>
    </row>
    <row r="96" spans="1:6" s="125" customFormat="1" x14ac:dyDescent="0.25">
      <c r="A96" s="327" t="s">
        <v>47</v>
      </c>
      <c r="B96" s="325" t="s">
        <v>144</v>
      </c>
      <c r="C96" s="323" t="str">
        <f>+C9</f>
        <v>2017. évi</v>
      </c>
      <c r="D96" s="323"/>
      <c r="E96" s="324"/>
      <c r="F96" s="281"/>
    </row>
    <row r="97" spans="1:9" ht="24" customHeight="1" thickBot="1" x14ac:dyDescent="0.3">
      <c r="A97" s="328"/>
      <c r="B97" s="326"/>
      <c r="C97" s="318" t="s">
        <v>145</v>
      </c>
      <c r="D97" s="318" t="s">
        <v>146</v>
      </c>
      <c r="E97" s="26" t="s">
        <v>147</v>
      </c>
      <c r="F97" s="278"/>
    </row>
    <row r="98" spans="1:9" s="118" customFormat="1" ht="12" customHeight="1" thickBot="1" x14ac:dyDescent="0.25">
      <c r="A98" s="83" t="s">
        <v>281</v>
      </c>
      <c r="B98" s="84" t="s">
        <v>282</v>
      </c>
      <c r="C98" s="84" t="s">
        <v>283</v>
      </c>
      <c r="D98" s="84" t="s">
        <v>284</v>
      </c>
      <c r="E98" s="85" t="s">
        <v>285</v>
      </c>
      <c r="F98" s="279"/>
    </row>
    <row r="99" spans="1:9" ht="12" customHeight="1" thickBot="1" x14ac:dyDescent="0.3">
      <c r="A99" s="80" t="s">
        <v>4</v>
      </c>
      <c r="B99" s="82" t="s">
        <v>287</v>
      </c>
      <c r="C99" s="108">
        <f>SUM(C100:C104)</f>
        <v>216487</v>
      </c>
      <c r="D99" s="108">
        <f t="shared" ref="D99:E99" si="17">SUM(D100:D104)</f>
        <v>268963</v>
      </c>
      <c r="E99" s="108">
        <f t="shared" si="17"/>
        <v>248684</v>
      </c>
      <c r="F99" s="278" t="s">
        <v>409</v>
      </c>
    </row>
    <row r="100" spans="1:9" ht="12" customHeight="1" x14ac:dyDescent="0.25">
      <c r="A100" s="75" t="s">
        <v>59</v>
      </c>
      <c r="B100" s="68" t="s">
        <v>33</v>
      </c>
      <c r="C100" s="212">
        <v>71063</v>
      </c>
      <c r="D100" s="212">
        <v>102985</v>
      </c>
      <c r="E100" s="212">
        <v>100446</v>
      </c>
      <c r="F100" s="278" t="s">
        <v>410</v>
      </c>
      <c r="I100" s="309"/>
    </row>
    <row r="101" spans="1:9" ht="12" customHeight="1" x14ac:dyDescent="0.25">
      <c r="A101" s="72" t="s">
        <v>60</v>
      </c>
      <c r="B101" s="66" t="s">
        <v>101</v>
      </c>
      <c r="C101" s="213">
        <v>15122</v>
      </c>
      <c r="D101" s="213">
        <v>19040</v>
      </c>
      <c r="E101" s="213">
        <v>18959</v>
      </c>
      <c r="F101" s="278" t="s">
        <v>411</v>
      </c>
      <c r="I101" s="309"/>
    </row>
    <row r="102" spans="1:9" ht="12" customHeight="1" x14ac:dyDescent="0.25">
      <c r="A102" s="72" t="s">
        <v>61</v>
      </c>
      <c r="B102" s="66" t="s">
        <v>78</v>
      </c>
      <c r="C102" s="215">
        <v>46001</v>
      </c>
      <c r="D102" s="215">
        <v>61609</v>
      </c>
      <c r="E102" s="215">
        <v>58743</v>
      </c>
      <c r="F102" s="278" t="s">
        <v>412</v>
      </c>
      <c r="I102" s="309"/>
    </row>
    <row r="103" spans="1:9" ht="12" customHeight="1" x14ac:dyDescent="0.25">
      <c r="A103" s="72" t="s">
        <v>62</v>
      </c>
      <c r="B103" s="69" t="s">
        <v>102</v>
      </c>
      <c r="C103" s="215">
        <v>8640</v>
      </c>
      <c r="D103" s="215">
        <v>9655</v>
      </c>
      <c r="E103" s="215">
        <v>1963</v>
      </c>
      <c r="F103" s="278" t="s">
        <v>413</v>
      </c>
    </row>
    <row r="104" spans="1:9" ht="12" customHeight="1" x14ac:dyDescent="0.25">
      <c r="A104" s="72" t="s">
        <v>70</v>
      </c>
      <c r="B104" s="77" t="s">
        <v>103</v>
      </c>
      <c r="C104" s="215">
        <f>82270-6609</f>
        <v>75661</v>
      </c>
      <c r="D104" s="215">
        <f>79738-4064</f>
        <v>75674</v>
      </c>
      <c r="E104" s="215">
        <v>68573</v>
      </c>
      <c r="F104" s="278" t="s">
        <v>414</v>
      </c>
    </row>
    <row r="105" spans="1:9" ht="12" customHeight="1" x14ac:dyDescent="0.25">
      <c r="A105" s="72" t="s">
        <v>63</v>
      </c>
      <c r="B105" s="66" t="s">
        <v>288</v>
      </c>
      <c r="C105" s="215">
        <v>0</v>
      </c>
      <c r="D105" s="215">
        <v>13</v>
      </c>
      <c r="E105" s="215">
        <v>13</v>
      </c>
      <c r="F105" s="278" t="s">
        <v>415</v>
      </c>
    </row>
    <row r="106" spans="1:9" ht="12" customHeight="1" x14ac:dyDescent="0.25">
      <c r="A106" s="72" t="s">
        <v>64</v>
      </c>
      <c r="B106" s="89" t="s">
        <v>289</v>
      </c>
      <c r="C106" s="112">
        <v>0</v>
      </c>
      <c r="D106" s="112">
        <v>0</v>
      </c>
      <c r="E106" s="95">
        <v>0</v>
      </c>
      <c r="F106" s="278" t="s">
        <v>416</v>
      </c>
    </row>
    <row r="107" spans="1:9" ht="12" customHeight="1" x14ac:dyDescent="0.25">
      <c r="A107" s="72" t="s">
        <v>71</v>
      </c>
      <c r="B107" s="90" t="s">
        <v>290</v>
      </c>
      <c r="C107" s="112">
        <v>0</v>
      </c>
      <c r="D107" s="112">
        <v>0</v>
      </c>
      <c r="E107" s="95">
        <v>0</v>
      </c>
      <c r="F107" s="278" t="s">
        <v>417</v>
      </c>
    </row>
    <row r="108" spans="1:9" ht="17.25" customHeight="1" x14ac:dyDescent="0.25">
      <c r="A108" s="72" t="s">
        <v>72</v>
      </c>
      <c r="B108" s="90" t="s">
        <v>291</v>
      </c>
      <c r="C108" s="112"/>
      <c r="D108" s="112">
        <v>0</v>
      </c>
      <c r="E108" s="95">
        <v>0</v>
      </c>
      <c r="F108" s="278" t="s">
        <v>418</v>
      </c>
    </row>
    <row r="109" spans="1:9" ht="12" customHeight="1" x14ac:dyDescent="0.25">
      <c r="A109" s="72" t="s">
        <v>73</v>
      </c>
      <c r="B109" s="89" t="s">
        <v>292</v>
      </c>
      <c r="C109" s="215">
        <v>67595</v>
      </c>
      <c r="D109" s="215">
        <v>67595</v>
      </c>
      <c r="E109" s="215">
        <v>63344</v>
      </c>
      <c r="F109" s="278" t="s">
        <v>419</v>
      </c>
    </row>
    <row r="110" spans="1:9" ht="12" customHeight="1" x14ac:dyDescent="0.25">
      <c r="A110" s="72" t="s">
        <v>74</v>
      </c>
      <c r="B110" s="89" t="s">
        <v>293</v>
      </c>
      <c r="C110" s="215">
        <v>0</v>
      </c>
      <c r="D110" s="215">
        <v>0</v>
      </c>
      <c r="E110" s="215">
        <v>0</v>
      </c>
      <c r="F110" s="278" t="s">
        <v>420</v>
      </c>
    </row>
    <row r="111" spans="1:9" ht="12" customHeight="1" x14ac:dyDescent="0.25">
      <c r="A111" s="72" t="s">
        <v>76</v>
      </c>
      <c r="B111" s="90" t="s">
        <v>294</v>
      </c>
      <c r="C111" s="215">
        <v>1800</v>
      </c>
      <c r="D111" s="215">
        <v>1800</v>
      </c>
      <c r="E111" s="215">
        <v>840</v>
      </c>
      <c r="F111" s="278" t="s">
        <v>421</v>
      </c>
    </row>
    <row r="112" spans="1:9" ht="12" customHeight="1" x14ac:dyDescent="0.25">
      <c r="A112" s="71" t="s">
        <v>104</v>
      </c>
      <c r="B112" s="91" t="s">
        <v>295</v>
      </c>
      <c r="C112" s="215">
        <v>0</v>
      </c>
      <c r="D112" s="215">
        <v>0</v>
      </c>
      <c r="E112" s="215">
        <v>0</v>
      </c>
      <c r="F112" s="278" t="s">
        <v>422</v>
      </c>
    </row>
    <row r="113" spans="1:9" ht="12" customHeight="1" x14ac:dyDescent="0.25">
      <c r="A113" s="72" t="s">
        <v>296</v>
      </c>
      <c r="B113" s="91" t="s">
        <v>297</v>
      </c>
      <c r="C113" s="215">
        <v>0</v>
      </c>
      <c r="D113" s="215">
        <v>0</v>
      </c>
      <c r="E113" s="215">
        <v>0</v>
      </c>
      <c r="F113" s="278" t="s">
        <v>423</v>
      </c>
    </row>
    <row r="114" spans="1:9" ht="12" customHeight="1" thickBot="1" x14ac:dyDescent="0.3">
      <c r="A114" s="76" t="s">
        <v>298</v>
      </c>
      <c r="B114" s="92" t="s">
        <v>299</v>
      </c>
      <c r="C114" s="217">
        <v>6266</v>
      </c>
      <c r="D114" s="217">
        <v>6266</v>
      </c>
      <c r="E114" s="217">
        <v>4376</v>
      </c>
      <c r="F114" s="278" t="s">
        <v>424</v>
      </c>
    </row>
    <row r="115" spans="1:9" ht="12" customHeight="1" thickBot="1" x14ac:dyDescent="0.3">
      <c r="A115" s="78" t="s">
        <v>5</v>
      </c>
      <c r="B115" s="81" t="s">
        <v>300</v>
      </c>
      <c r="C115" s="109">
        <f>SUM(C116:C120)-C117-C119</f>
        <v>52256</v>
      </c>
      <c r="D115" s="109">
        <f t="shared" ref="D115:E115" si="18">SUM(D116:D120)-D117-D119</f>
        <v>163009</v>
      </c>
      <c r="E115" s="109">
        <f t="shared" si="18"/>
        <v>132690</v>
      </c>
      <c r="F115" s="278" t="s">
        <v>425</v>
      </c>
    </row>
    <row r="116" spans="1:9" ht="12" customHeight="1" x14ac:dyDescent="0.25">
      <c r="A116" s="73" t="s">
        <v>65</v>
      </c>
      <c r="B116" s="66" t="s">
        <v>123</v>
      </c>
      <c r="C116" s="214">
        <v>976</v>
      </c>
      <c r="D116" s="214">
        <v>134045</v>
      </c>
      <c r="E116" s="214">
        <v>103726</v>
      </c>
      <c r="F116" s="278" t="s">
        <v>426</v>
      </c>
      <c r="I116" s="309"/>
    </row>
    <row r="117" spans="1:9" ht="12" customHeight="1" x14ac:dyDescent="0.25">
      <c r="A117" s="73" t="s">
        <v>66</v>
      </c>
      <c r="B117" s="304" t="s">
        <v>301</v>
      </c>
      <c r="C117" s="214"/>
      <c r="D117" s="214"/>
      <c r="E117" s="214"/>
      <c r="F117" s="278" t="s">
        <v>427</v>
      </c>
      <c r="I117" s="309"/>
    </row>
    <row r="118" spans="1:9" x14ac:dyDescent="0.25">
      <c r="A118" s="73" t="s">
        <v>67</v>
      </c>
      <c r="B118" s="70" t="s">
        <v>105</v>
      </c>
      <c r="C118" s="213">
        <v>51280</v>
      </c>
      <c r="D118" s="213">
        <v>28964</v>
      </c>
      <c r="E118" s="213">
        <v>28964</v>
      </c>
      <c r="F118" s="278" t="s">
        <v>428</v>
      </c>
    </row>
    <row r="119" spans="1:9" ht="12" customHeight="1" x14ac:dyDescent="0.25">
      <c r="A119" s="73" t="s">
        <v>68</v>
      </c>
      <c r="B119" s="304" t="s">
        <v>302</v>
      </c>
      <c r="C119" s="93">
        <v>0</v>
      </c>
      <c r="D119" s="93">
        <v>0</v>
      </c>
      <c r="E119" s="93">
        <v>0</v>
      </c>
      <c r="F119" s="278" t="s">
        <v>429</v>
      </c>
    </row>
    <row r="120" spans="1:9" ht="12" customHeight="1" x14ac:dyDescent="0.25">
      <c r="A120" s="73" t="s">
        <v>69</v>
      </c>
      <c r="B120" s="101" t="s">
        <v>126</v>
      </c>
      <c r="C120" s="93">
        <v>0</v>
      </c>
      <c r="D120" s="93">
        <v>0</v>
      </c>
      <c r="E120" s="93">
        <v>0</v>
      </c>
      <c r="F120" s="278" t="s">
        <v>430</v>
      </c>
    </row>
    <row r="121" spans="1:9" ht="12" customHeight="1" x14ac:dyDescent="0.25">
      <c r="A121" s="73" t="s">
        <v>75</v>
      </c>
      <c r="B121" s="100" t="s">
        <v>303</v>
      </c>
      <c r="C121" s="93">
        <v>0</v>
      </c>
      <c r="D121" s="93">
        <v>0</v>
      </c>
      <c r="E121" s="93">
        <v>0</v>
      </c>
      <c r="F121" s="278" t="s">
        <v>431</v>
      </c>
    </row>
    <row r="122" spans="1:9" ht="9" customHeight="1" x14ac:dyDescent="0.25">
      <c r="A122" s="73" t="s">
        <v>77</v>
      </c>
      <c r="B122" s="116" t="s">
        <v>304</v>
      </c>
      <c r="C122" s="93">
        <v>0</v>
      </c>
      <c r="D122" s="93">
        <v>0</v>
      </c>
      <c r="E122" s="93">
        <v>0</v>
      </c>
      <c r="F122" s="278" t="s">
        <v>432</v>
      </c>
    </row>
    <row r="123" spans="1:9" ht="16.5" customHeight="1" x14ac:dyDescent="0.25">
      <c r="A123" s="73" t="s">
        <v>106</v>
      </c>
      <c r="B123" s="90" t="s">
        <v>506</v>
      </c>
      <c r="C123" s="93">
        <v>0</v>
      </c>
      <c r="D123" s="93">
        <v>0</v>
      </c>
      <c r="E123" s="93">
        <v>0</v>
      </c>
      <c r="F123" s="278" t="s">
        <v>433</v>
      </c>
    </row>
    <row r="124" spans="1:9" ht="12" customHeight="1" x14ac:dyDescent="0.25">
      <c r="A124" s="73" t="s">
        <v>107</v>
      </c>
      <c r="B124" s="90" t="s">
        <v>305</v>
      </c>
      <c r="C124" s="93">
        <v>0</v>
      </c>
      <c r="D124" s="93"/>
      <c r="E124" s="93"/>
      <c r="F124" s="278" t="s">
        <v>434</v>
      </c>
    </row>
    <row r="125" spans="1:9" ht="12" customHeight="1" x14ac:dyDescent="0.25">
      <c r="A125" s="73" t="s">
        <v>108</v>
      </c>
      <c r="B125" s="90" t="s">
        <v>306</v>
      </c>
      <c r="C125" s="93">
        <v>0</v>
      </c>
      <c r="D125" s="93">
        <v>0</v>
      </c>
      <c r="E125" s="93">
        <v>0</v>
      </c>
      <c r="F125" s="278" t="s">
        <v>435</v>
      </c>
    </row>
    <row r="126" spans="1:9" s="135" customFormat="1" ht="12" customHeight="1" x14ac:dyDescent="0.25">
      <c r="A126" s="73" t="s">
        <v>307</v>
      </c>
      <c r="B126" s="90" t="s">
        <v>294</v>
      </c>
      <c r="C126" s="93"/>
      <c r="D126" s="93"/>
      <c r="E126" s="93"/>
      <c r="F126" s="278" t="s">
        <v>436</v>
      </c>
    </row>
    <row r="127" spans="1:9" ht="12" customHeight="1" x14ac:dyDescent="0.25">
      <c r="A127" s="73" t="s">
        <v>308</v>
      </c>
      <c r="B127" s="90" t="s">
        <v>309</v>
      </c>
      <c r="C127" s="93"/>
      <c r="D127" s="93"/>
      <c r="E127" s="93"/>
      <c r="F127" s="278" t="s">
        <v>437</v>
      </c>
    </row>
    <row r="128" spans="1:9" ht="12" customHeight="1" thickBot="1" x14ac:dyDescent="0.3">
      <c r="A128" s="71" t="s">
        <v>310</v>
      </c>
      <c r="B128" s="90" t="s">
        <v>311</v>
      </c>
      <c r="C128" s="95">
        <v>0</v>
      </c>
      <c r="D128" s="95">
        <v>0</v>
      </c>
      <c r="E128" s="95">
        <v>0</v>
      </c>
      <c r="F128" s="278" t="s">
        <v>438</v>
      </c>
    </row>
    <row r="129" spans="1:7" ht="16.5" thickBot="1" x14ac:dyDescent="0.3">
      <c r="A129" s="78" t="s">
        <v>6</v>
      </c>
      <c r="B129" s="86" t="s">
        <v>312</v>
      </c>
      <c r="C129" s="109">
        <f>SUM(C130:C131)</f>
        <v>6609</v>
      </c>
      <c r="D129" s="109">
        <f t="shared" ref="D129:E129" si="19">SUM(D130:D131)</f>
        <v>4064</v>
      </c>
      <c r="E129" s="109">
        <f t="shared" si="19"/>
        <v>0</v>
      </c>
      <c r="F129" s="278" t="s">
        <v>439</v>
      </c>
    </row>
    <row r="130" spans="1:7" x14ac:dyDescent="0.25">
      <c r="A130" s="73" t="s">
        <v>48</v>
      </c>
      <c r="B130" s="67" t="s">
        <v>41</v>
      </c>
      <c r="C130" s="214">
        <v>6609</v>
      </c>
      <c r="D130" s="214">
        <v>4064</v>
      </c>
      <c r="E130" s="94">
        <v>0</v>
      </c>
      <c r="F130" s="278" t="s">
        <v>440</v>
      </c>
    </row>
    <row r="131" spans="1:7" ht="16.5" thickBot="1" x14ac:dyDescent="0.3">
      <c r="A131" s="74" t="s">
        <v>49</v>
      </c>
      <c r="B131" s="70" t="s">
        <v>42</v>
      </c>
      <c r="C131" s="112"/>
      <c r="D131" s="112"/>
      <c r="E131" s="95">
        <v>0</v>
      </c>
      <c r="F131" s="278" t="s">
        <v>441</v>
      </c>
    </row>
    <row r="132" spans="1:7" ht="16.5" thickBot="1" x14ac:dyDescent="0.3">
      <c r="A132" s="78" t="s">
        <v>7</v>
      </c>
      <c r="B132" s="86" t="s">
        <v>313</v>
      </c>
      <c r="C132" s="109">
        <f>C99+C115+C129</f>
        <v>275352</v>
      </c>
      <c r="D132" s="109">
        <f t="shared" ref="D132:F132" si="20">D99+D115+D129</f>
        <v>436036</v>
      </c>
      <c r="E132" s="109">
        <f>E99+E115+E129</f>
        <v>381374</v>
      </c>
      <c r="F132" s="109">
        <f t="shared" si="20"/>
        <v>49</v>
      </c>
    </row>
    <row r="133" spans="1:7" ht="21.75" thickBot="1" x14ac:dyDescent="0.3">
      <c r="A133" s="78" t="s">
        <v>8</v>
      </c>
      <c r="B133" s="86" t="s">
        <v>314</v>
      </c>
      <c r="C133" s="109">
        <f>SUM(C134:C136)</f>
        <v>0</v>
      </c>
      <c r="D133" s="109">
        <f t="shared" ref="D133:E133" si="21">SUM(D134:D136)</f>
        <v>0</v>
      </c>
      <c r="E133" s="109">
        <f t="shared" si="21"/>
        <v>0</v>
      </c>
      <c r="F133" s="278" t="s">
        <v>443</v>
      </c>
    </row>
    <row r="134" spans="1:7" x14ac:dyDescent="0.25">
      <c r="A134" s="73" t="s">
        <v>52</v>
      </c>
      <c r="B134" s="67" t="s">
        <v>315</v>
      </c>
      <c r="C134" s="110"/>
      <c r="D134" s="110">
        <v>0</v>
      </c>
      <c r="E134" s="93">
        <v>0</v>
      </c>
      <c r="F134" s="278" t="s">
        <v>444</v>
      </c>
    </row>
    <row r="135" spans="1:7" ht="22.5" x14ac:dyDescent="0.25">
      <c r="A135" s="73" t="s">
        <v>53</v>
      </c>
      <c r="B135" s="67" t="s">
        <v>316</v>
      </c>
      <c r="C135" s="110">
        <v>0</v>
      </c>
      <c r="D135" s="110">
        <v>0</v>
      </c>
      <c r="E135" s="93">
        <v>0</v>
      </c>
      <c r="F135" s="278" t="s">
        <v>445</v>
      </c>
    </row>
    <row r="136" spans="1:7" ht="16.5" thickBot="1" x14ac:dyDescent="0.3">
      <c r="A136" s="71" t="s">
        <v>54</v>
      </c>
      <c r="B136" s="65" t="s">
        <v>317</v>
      </c>
      <c r="C136" s="110">
        <v>0</v>
      </c>
      <c r="D136" s="110"/>
      <c r="E136" s="93"/>
      <c r="F136" s="278" t="s">
        <v>446</v>
      </c>
    </row>
    <row r="137" spans="1:7" ht="16.5" thickBot="1" x14ac:dyDescent="0.3">
      <c r="A137" s="78" t="s">
        <v>9</v>
      </c>
      <c r="B137" s="86" t="s">
        <v>318</v>
      </c>
      <c r="C137" s="109"/>
      <c r="D137" s="109"/>
      <c r="E137" s="109"/>
      <c r="F137" s="278" t="s">
        <v>447</v>
      </c>
    </row>
    <row r="138" spans="1:7" ht="16.5" thickBot="1" x14ac:dyDescent="0.3">
      <c r="A138" s="78" t="s">
        <v>10</v>
      </c>
      <c r="B138" s="86" t="s">
        <v>323</v>
      </c>
      <c r="C138" s="115">
        <f>SUM(C139:C142)</f>
        <v>3080</v>
      </c>
      <c r="D138" s="115">
        <f t="shared" ref="D138:E138" si="22">SUM(D139:D142)</f>
        <v>3080</v>
      </c>
      <c r="E138" s="115">
        <f t="shared" si="22"/>
        <v>3143</v>
      </c>
      <c r="F138" s="278" t="s">
        <v>452</v>
      </c>
    </row>
    <row r="139" spans="1:7" x14ac:dyDescent="0.25">
      <c r="A139" s="73" t="s">
        <v>57</v>
      </c>
      <c r="B139" s="67" t="s">
        <v>324</v>
      </c>
      <c r="C139" s="110">
        <v>0</v>
      </c>
      <c r="D139" s="110">
        <v>0</v>
      </c>
      <c r="E139" s="93">
        <v>0</v>
      </c>
      <c r="F139" s="278" t="s">
        <v>453</v>
      </c>
    </row>
    <row r="140" spans="1:7" x14ac:dyDescent="0.25">
      <c r="A140" s="73" t="s">
        <v>58</v>
      </c>
      <c r="B140" s="67" t="s">
        <v>325</v>
      </c>
      <c r="C140" s="110">
        <v>3080</v>
      </c>
      <c r="D140" s="110">
        <v>3080</v>
      </c>
      <c r="E140" s="93">
        <v>3080</v>
      </c>
      <c r="F140" s="278" t="s">
        <v>454</v>
      </c>
    </row>
    <row r="141" spans="1:7" x14ac:dyDescent="0.25">
      <c r="A141" s="73" t="s">
        <v>224</v>
      </c>
      <c r="B141" s="67" t="s">
        <v>326</v>
      </c>
      <c r="C141" s="110">
        <v>0</v>
      </c>
      <c r="D141" s="110"/>
      <c r="E141" s="93">
        <v>63</v>
      </c>
      <c r="F141" s="278" t="s">
        <v>455</v>
      </c>
    </row>
    <row r="142" spans="1:7" ht="16.5" thickBot="1" x14ac:dyDescent="0.3">
      <c r="A142" s="71" t="s">
        <v>226</v>
      </c>
      <c r="B142" s="65" t="s">
        <v>327</v>
      </c>
      <c r="C142" s="110">
        <v>0</v>
      </c>
      <c r="D142" s="110">
        <v>0</v>
      </c>
      <c r="E142" s="93">
        <v>0</v>
      </c>
      <c r="F142" s="278" t="s">
        <v>456</v>
      </c>
    </row>
    <row r="143" spans="1:7" ht="16.5" thickBot="1" x14ac:dyDescent="0.3">
      <c r="A143" s="78" t="s">
        <v>11</v>
      </c>
      <c r="B143" s="86" t="s">
        <v>328</v>
      </c>
      <c r="C143" s="313"/>
      <c r="D143" s="313"/>
      <c r="E143" s="28"/>
      <c r="F143" s="278" t="s">
        <v>457</v>
      </c>
      <c r="G143" s="126"/>
    </row>
    <row r="144" spans="1:7" ht="16.5" thickBot="1" x14ac:dyDescent="0.3">
      <c r="A144" s="78" t="s">
        <v>12</v>
      </c>
      <c r="B144" s="86" t="s">
        <v>333</v>
      </c>
      <c r="C144" s="314">
        <f>C133+C137+C138+C143</f>
        <v>3080</v>
      </c>
      <c r="D144" s="314">
        <f>D133+D137+D138+D143</f>
        <v>3080</v>
      </c>
      <c r="E144" s="64">
        <f>E133+E137+E138+E143</f>
        <v>3143</v>
      </c>
      <c r="F144" s="278" t="s">
        <v>462</v>
      </c>
    </row>
    <row r="145" spans="1:6" ht="16.5" thickBot="1" x14ac:dyDescent="0.3">
      <c r="A145" s="102" t="s">
        <v>13</v>
      </c>
      <c r="B145" s="105" t="s">
        <v>334</v>
      </c>
      <c r="C145" s="314">
        <f>C132+C144</f>
        <v>278432</v>
      </c>
      <c r="D145" s="314">
        <f t="shared" ref="D145:E145" si="23">D132+D144</f>
        <v>439116</v>
      </c>
      <c r="E145" s="64">
        <f t="shared" si="23"/>
        <v>384517</v>
      </c>
      <c r="F145" s="278"/>
    </row>
    <row r="146" spans="1:6" ht="16.5" thickBot="1" x14ac:dyDescent="0.3">
      <c r="A146" s="243" t="s">
        <v>14</v>
      </c>
      <c r="B146" s="294" t="s">
        <v>494</v>
      </c>
      <c r="C146" s="314"/>
      <c r="D146" s="314"/>
      <c r="E146" s="231"/>
      <c r="F146" s="278"/>
    </row>
    <row r="147" spans="1:6" ht="16.5" thickBot="1" x14ac:dyDescent="0.3">
      <c r="A147" s="243" t="s">
        <v>15</v>
      </c>
      <c r="B147" s="294" t="s">
        <v>495</v>
      </c>
      <c r="C147" s="314">
        <f>SUM(C145:C146)</f>
        <v>278432</v>
      </c>
      <c r="D147" s="314">
        <f t="shared" ref="D147:E147" si="24">SUM(D145:D146)</f>
        <v>439116</v>
      </c>
      <c r="E147" s="231">
        <f t="shared" si="24"/>
        <v>384517</v>
      </c>
      <c r="F147" s="278"/>
    </row>
    <row r="148" spans="1:6" x14ac:dyDescent="0.25">
      <c r="A148" s="295"/>
      <c r="B148" s="296"/>
      <c r="C148" s="315"/>
      <c r="D148" s="315"/>
      <c r="E148" s="297"/>
      <c r="F148" s="278" t="s">
        <v>463</v>
      </c>
    </row>
    <row r="150" spans="1:6" x14ac:dyDescent="0.25">
      <c r="A150" s="322" t="s">
        <v>335</v>
      </c>
      <c r="B150" s="322"/>
      <c r="C150" s="322"/>
      <c r="D150" s="322"/>
      <c r="E150" s="322"/>
    </row>
    <row r="151" spans="1:6" ht="16.5" thickBot="1" x14ac:dyDescent="0.3">
      <c r="A151" s="88" t="s">
        <v>84</v>
      </c>
      <c r="B151" s="88"/>
      <c r="C151" s="117"/>
      <c r="E151" s="104" t="s">
        <v>124</v>
      </c>
    </row>
    <row r="152" spans="1:6" ht="21.75" thickBot="1" x14ac:dyDescent="0.3">
      <c r="A152" s="78">
        <v>1</v>
      </c>
      <c r="B152" s="81" t="s">
        <v>336</v>
      </c>
      <c r="C152" s="103">
        <f>+C68-C132</f>
        <v>-56979</v>
      </c>
      <c r="D152" s="103">
        <f>+D68-D132</f>
        <v>-56979</v>
      </c>
      <c r="E152" s="103">
        <f>+E68-E132</f>
        <v>10346</v>
      </c>
    </row>
    <row r="153" spans="1:6" ht="21.75" thickBot="1" x14ac:dyDescent="0.3">
      <c r="A153" s="78" t="s">
        <v>5</v>
      </c>
      <c r="B153" s="81" t="s">
        <v>337</v>
      </c>
      <c r="C153" s="103">
        <f>+C91-C144</f>
        <v>56979</v>
      </c>
      <c r="D153" s="103">
        <f>+D91-D144</f>
        <v>56979</v>
      </c>
      <c r="E153" s="103">
        <f>+E91-E144</f>
        <v>41102</v>
      </c>
    </row>
  </sheetData>
  <mergeCells count="12">
    <mergeCell ref="A94:E94"/>
    <mergeCell ref="A96:A97"/>
    <mergeCell ref="B96:B97"/>
    <mergeCell ref="C96:E96"/>
    <mergeCell ref="A150:E150"/>
    <mergeCell ref="A3:E3"/>
    <mergeCell ref="A4:E4"/>
    <mergeCell ref="A5:E5"/>
    <mergeCell ref="A7:F7"/>
    <mergeCell ref="A9:A10"/>
    <mergeCell ref="B9:B10"/>
    <mergeCell ref="C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53"/>
  <sheetViews>
    <sheetView workbookViewId="0">
      <selection activeCell="A3" sqref="A3:E3"/>
    </sheetView>
  </sheetViews>
  <sheetFormatPr defaultRowHeight="15.75" x14ac:dyDescent="0.25"/>
  <cols>
    <col min="1" max="1" width="7" style="106" customWidth="1"/>
    <col min="2" max="2" width="58.5" style="106" customWidth="1"/>
    <col min="3" max="3" width="13" style="107" customWidth="1"/>
    <col min="4" max="5" width="12.83203125" style="107" customWidth="1"/>
    <col min="6" max="6" width="9.33203125" style="117" hidden="1" customWidth="1"/>
    <col min="7" max="7" width="9.33203125" style="117"/>
    <col min="8" max="8" width="9.6640625" style="117" bestFit="1" customWidth="1"/>
    <col min="9" max="16384" width="9.33203125" style="117"/>
  </cols>
  <sheetData>
    <row r="1" spans="1:6" x14ac:dyDescent="0.25">
      <c r="A1" s="317"/>
      <c r="B1" s="317"/>
      <c r="C1" s="317"/>
      <c r="D1" s="317"/>
      <c r="E1" s="317"/>
    </row>
    <row r="2" spans="1:6" x14ac:dyDescent="0.25">
      <c r="E2" s="300" t="s">
        <v>518</v>
      </c>
    </row>
    <row r="3" spans="1:6" x14ac:dyDescent="0.25">
      <c r="A3" s="320" t="s">
        <v>515</v>
      </c>
      <c r="B3" s="320"/>
      <c r="C3" s="320"/>
      <c r="D3" s="320"/>
      <c r="E3" s="320"/>
    </row>
    <row r="4" spans="1:6" x14ac:dyDescent="0.25">
      <c r="A4" s="321" t="s">
        <v>509</v>
      </c>
      <c r="B4" s="321"/>
      <c r="C4" s="321"/>
      <c r="D4" s="321"/>
      <c r="E4" s="321"/>
    </row>
    <row r="5" spans="1:6" x14ac:dyDescent="0.25">
      <c r="A5" s="321" t="s">
        <v>517</v>
      </c>
      <c r="B5" s="321"/>
      <c r="C5" s="321"/>
      <c r="D5" s="321"/>
      <c r="E5" s="321"/>
    </row>
    <row r="6" spans="1:6" x14ac:dyDescent="0.25">
      <c r="A6" s="316"/>
      <c r="B6" s="316"/>
      <c r="C6" s="316"/>
      <c r="D6" s="316"/>
      <c r="E6" s="316"/>
    </row>
    <row r="7" spans="1:6" x14ac:dyDescent="0.25">
      <c r="A7" s="319" t="s">
        <v>1</v>
      </c>
      <c r="B7" s="319"/>
      <c r="C7" s="319"/>
      <c r="D7" s="319"/>
      <c r="E7" s="319"/>
      <c r="F7" s="319"/>
    </row>
    <row r="8" spans="1:6" ht="16.5" thickBot="1" x14ac:dyDescent="0.3">
      <c r="A8" s="24" t="s">
        <v>82</v>
      </c>
      <c r="B8" s="24"/>
      <c r="C8" s="104"/>
      <c r="D8" s="104"/>
      <c r="E8" s="104" t="s">
        <v>124</v>
      </c>
    </row>
    <row r="9" spans="1:6" x14ac:dyDescent="0.25">
      <c r="A9" s="327" t="s">
        <v>47</v>
      </c>
      <c r="B9" s="325" t="s">
        <v>3</v>
      </c>
      <c r="C9" s="323" t="s">
        <v>510</v>
      </c>
      <c r="D9" s="323"/>
      <c r="E9" s="324"/>
      <c r="F9" s="278"/>
    </row>
    <row r="10" spans="1:6" ht="24.75" thickBot="1" x14ac:dyDescent="0.3">
      <c r="A10" s="328"/>
      <c r="B10" s="326"/>
      <c r="C10" s="318" t="s">
        <v>145</v>
      </c>
      <c r="D10" s="318" t="s">
        <v>146</v>
      </c>
      <c r="E10" s="26" t="s">
        <v>147</v>
      </c>
      <c r="F10" s="278"/>
    </row>
    <row r="11" spans="1:6" s="118" customFormat="1" ht="12" thickBot="1" x14ac:dyDescent="0.25">
      <c r="A11" s="83" t="s">
        <v>281</v>
      </c>
      <c r="B11" s="84" t="s">
        <v>282</v>
      </c>
      <c r="C11" s="84" t="s">
        <v>283</v>
      </c>
      <c r="D11" s="84" t="s">
        <v>284</v>
      </c>
      <c r="E11" s="128" t="s">
        <v>285</v>
      </c>
      <c r="F11" s="279"/>
    </row>
    <row r="12" spans="1:6" s="119" customFormat="1" ht="13.5" thickBot="1" x14ac:dyDescent="0.25">
      <c r="A12" s="78" t="s">
        <v>4</v>
      </c>
      <c r="B12" s="79" t="s">
        <v>166</v>
      </c>
      <c r="C12" s="109">
        <f>SUM(C13:C19)</f>
        <v>0</v>
      </c>
      <c r="D12" s="109">
        <f t="shared" ref="D12:E12" si="0">SUM(D13:D19)</f>
        <v>0</v>
      </c>
      <c r="E12" s="109">
        <f t="shared" si="0"/>
        <v>0</v>
      </c>
      <c r="F12" s="280" t="s">
        <v>409</v>
      </c>
    </row>
    <row r="13" spans="1:6" s="119" customFormat="1" ht="12.75" x14ac:dyDescent="0.2">
      <c r="A13" s="73" t="s">
        <v>59</v>
      </c>
      <c r="B13" s="120" t="s">
        <v>167</v>
      </c>
      <c r="C13" s="111"/>
      <c r="D13" s="111"/>
      <c r="E13" s="94"/>
      <c r="F13" s="280" t="s">
        <v>410</v>
      </c>
    </row>
    <row r="14" spans="1:6" s="119" customFormat="1" ht="12.75" x14ac:dyDescent="0.2">
      <c r="A14" s="72" t="s">
        <v>60</v>
      </c>
      <c r="B14" s="121" t="s">
        <v>168</v>
      </c>
      <c r="C14" s="110"/>
      <c r="D14" s="110"/>
      <c r="E14" s="93"/>
      <c r="F14" s="280" t="s">
        <v>411</v>
      </c>
    </row>
    <row r="15" spans="1:6" s="119" customFormat="1" ht="12.75" x14ac:dyDescent="0.2">
      <c r="A15" s="72" t="s">
        <v>61</v>
      </c>
      <c r="B15" s="121" t="s">
        <v>169</v>
      </c>
      <c r="C15" s="110"/>
      <c r="D15" s="110"/>
      <c r="E15" s="93"/>
      <c r="F15" s="280" t="s">
        <v>412</v>
      </c>
    </row>
    <row r="16" spans="1:6" s="119" customFormat="1" ht="12.75" x14ac:dyDescent="0.2">
      <c r="A16" s="72" t="s">
        <v>62</v>
      </c>
      <c r="B16" s="121" t="s">
        <v>170</v>
      </c>
      <c r="C16" s="110"/>
      <c r="D16" s="110"/>
      <c r="E16" s="93"/>
      <c r="F16" s="280" t="s">
        <v>413</v>
      </c>
    </row>
    <row r="17" spans="1:6" s="119" customFormat="1" ht="12.75" x14ac:dyDescent="0.2">
      <c r="A17" s="72" t="s">
        <v>79</v>
      </c>
      <c r="B17" s="121" t="s">
        <v>171</v>
      </c>
      <c r="C17" s="110"/>
      <c r="D17" s="110"/>
      <c r="E17" s="93"/>
      <c r="F17" s="280" t="s">
        <v>414</v>
      </c>
    </row>
    <row r="18" spans="1:6" s="119" customFormat="1" ht="12.75" x14ac:dyDescent="0.2">
      <c r="A18" s="74" t="s">
        <v>63</v>
      </c>
      <c r="B18" s="122" t="s">
        <v>172</v>
      </c>
      <c r="C18" s="112"/>
      <c r="D18" s="112"/>
      <c r="E18" s="95"/>
      <c r="F18" s="280"/>
    </row>
    <row r="19" spans="1:6" s="119" customFormat="1" ht="13.5" thickBot="1" x14ac:dyDescent="0.25">
      <c r="A19" s="74" t="s">
        <v>64</v>
      </c>
      <c r="B19" s="122" t="s">
        <v>501</v>
      </c>
      <c r="C19" s="112"/>
      <c r="D19" s="112"/>
      <c r="E19" s="95"/>
      <c r="F19" s="280" t="s">
        <v>415</v>
      </c>
    </row>
    <row r="20" spans="1:6" s="119" customFormat="1" ht="21.75" thickBot="1" x14ac:dyDescent="0.25">
      <c r="A20" s="78" t="s">
        <v>5</v>
      </c>
      <c r="B20" s="99" t="s">
        <v>173</v>
      </c>
      <c r="C20" s="109">
        <f>SUM(C21:C26)</f>
        <v>0</v>
      </c>
      <c r="D20" s="109">
        <f t="shared" ref="D20:E20" si="1">SUM(D21:D26)</f>
        <v>0</v>
      </c>
      <c r="E20" s="109">
        <f t="shared" si="1"/>
        <v>0</v>
      </c>
      <c r="F20" s="280" t="s">
        <v>416</v>
      </c>
    </row>
    <row r="21" spans="1:6" s="119" customFormat="1" ht="12.75" x14ac:dyDescent="0.2">
      <c r="A21" s="73" t="s">
        <v>65</v>
      </c>
      <c r="B21" s="120" t="s">
        <v>174</v>
      </c>
      <c r="C21" s="111"/>
      <c r="D21" s="111"/>
      <c r="E21" s="94"/>
      <c r="F21" s="280" t="s">
        <v>417</v>
      </c>
    </row>
    <row r="22" spans="1:6" s="119" customFormat="1" ht="12.75" x14ac:dyDescent="0.2">
      <c r="A22" s="72" t="s">
        <v>66</v>
      </c>
      <c r="B22" s="121" t="s">
        <v>175</v>
      </c>
      <c r="C22" s="110"/>
      <c r="D22" s="110"/>
      <c r="E22" s="93"/>
      <c r="F22" s="280" t="s">
        <v>418</v>
      </c>
    </row>
    <row r="23" spans="1:6" s="119" customFormat="1" ht="12.75" x14ac:dyDescent="0.2">
      <c r="A23" s="72" t="s">
        <v>67</v>
      </c>
      <c r="B23" s="121" t="s">
        <v>176</v>
      </c>
      <c r="C23" s="110"/>
      <c r="D23" s="110"/>
      <c r="E23" s="93"/>
      <c r="F23" s="280" t="s">
        <v>419</v>
      </c>
    </row>
    <row r="24" spans="1:6" s="119" customFormat="1" ht="12.75" x14ac:dyDescent="0.2">
      <c r="A24" s="72" t="s">
        <v>68</v>
      </c>
      <c r="B24" s="121" t="s">
        <v>177</v>
      </c>
      <c r="C24" s="110"/>
      <c r="D24" s="110"/>
      <c r="E24" s="93"/>
      <c r="F24" s="280" t="s">
        <v>420</v>
      </c>
    </row>
    <row r="25" spans="1:6" s="119" customFormat="1" ht="12.75" x14ac:dyDescent="0.2">
      <c r="A25" s="72" t="s">
        <v>69</v>
      </c>
      <c r="B25" s="121" t="s">
        <v>178</v>
      </c>
      <c r="C25" s="110"/>
      <c r="D25" s="110"/>
      <c r="E25" s="93"/>
      <c r="F25" s="280" t="s">
        <v>421</v>
      </c>
    </row>
    <row r="26" spans="1:6" s="119" customFormat="1" ht="13.5" thickBot="1" x14ac:dyDescent="0.25">
      <c r="A26" s="74" t="s">
        <v>75</v>
      </c>
      <c r="B26" s="303" t="s">
        <v>179</v>
      </c>
      <c r="C26" s="112"/>
      <c r="D26" s="112"/>
      <c r="E26" s="95"/>
      <c r="F26" s="280" t="s">
        <v>422</v>
      </c>
    </row>
    <row r="27" spans="1:6" s="119" customFormat="1" ht="21.75" thickBot="1" x14ac:dyDescent="0.25">
      <c r="A27" s="78" t="s">
        <v>6</v>
      </c>
      <c r="B27" s="79" t="s">
        <v>180</v>
      </c>
      <c r="C27" s="109">
        <f>SUM(C28:C32)</f>
        <v>0</v>
      </c>
      <c r="D27" s="109">
        <f t="shared" ref="D27:E27" si="2">SUM(D28:D32)</f>
        <v>0</v>
      </c>
      <c r="E27" s="109">
        <f t="shared" si="2"/>
        <v>0</v>
      </c>
      <c r="F27" s="280" t="s">
        <v>423</v>
      </c>
    </row>
    <row r="28" spans="1:6" s="119" customFormat="1" ht="12.75" x14ac:dyDescent="0.2">
      <c r="A28" s="73" t="s">
        <v>48</v>
      </c>
      <c r="B28" s="120" t="s">
        <v>181</v>
      </c>
      <c r="C28" s="111"/>
      <c r="D28" s="111"/>
      <c r="E28" s="94"/>
      <c r="F28" s="280" t="s">
        <v>424</v>
      </c>
    </row>
    <row r="29" spans="1:6" s="119" customFormat="1" ht="12.75" x14ac:dyDescent="0.2">
      <c r="A29" s="72" t="s">
        <v>49</v>
      </c>
      <c r="B29" s="121" t="s">
        <v>182</v>
      </c>
      <c r="C29" s="110"/>
      <c r="D29" s="110"/>
      <c r="E29" s="93"/>
      <c r="F29" s="280" t="s">
        <v>425</v>
      </c>
    </row>
    <row r="30" spans="1:6" s="119" customFormat="1" ht="22.5" x14ac:dyDescent="0.2">
      <c r="A30" s="72" t="s">
        <v>50</v>
      </c>
      <c r="B30" s="121" t="s">
        <v>183</v>
      </c>
      <c r="C30" s="110"/>
      <c r="D30" s="110"/>
      <c r="E30" s="93"/>
      <c r="F30" s="280" t="s">
        <v>426</v>
      </c>
    </row>
    <row r="31" spans="1:6" s="119" customFormat="1" ht="22.5" x14ac:dyDescent="0.2">
      <c r="A31" s="72" t="s">
        <v>51</v>
      </c>
      <c r="B31" s="121" t="s">
        <v>184</v>
      </c>
      <c r="C31" s="110"/>
      <c r="D31" s="110"/>
      <c r="E31" s="93"/>
      <c r="F31" s="280" t="s">
        <v>427</v>
      </c>
    </row>
    <row r="32" spans="1:6" s="119" customFormat="1" ht="12.75" x14ac:dyDescent="0.2">
      <c r="A32" s="72" t="s">
        <v>89</v>
      </c>
      <c r="B32" s="121" t="s">
        <v>185</v>
      </c>
      <c r="C32" s="110"/>
      <c r="D32" s="110"/>
      <c r="E32" s="93"/>
      <c r="F32" s="280" t="s">
        <v>428</v>
      </c>
    </row>
    <row r="33" spans="1:6" s="119" customFormat="1" ht="13.5" thickBot="1" x14ac:dyDescent="0.25">
      <c r="A33" s="74" t="s">
        <v>90</v>
      </c>
      <c r="B33" s="302" t="s">
        <v>186</v>
      </c>
      <c r="C33" s="112"/>
      <c r="D33" s="112"/>
      <c r="E33" s="95"/>
      <c r="F33" s="280" t="s">
        <v>429</v>
      </c>
    </row>
    <row r="34" spans="1:6" s="119" customFormat="1" ht="13.5" thickBot="1" x14ac:dyDescent="0.25">
      <c r="A34" s="78" t="s">
        <v>91</v>
      </c>
      <c r="B34" s="79" t="s">
        <v>187</v>
      </c>
      <c r="C34" s="115">
        <f>C35+C38+C39+C40</f>
        <v>0</v>
      </c>
      <c r="D34" s="115">
        <f t="shared" ref="D34:E34" si="3">D35+D38+D39+D40</f>
        <v>0</v>
      </c>
      <c r="E34" s="115">
        <f t="shared" si="3"/>
        <v>0</v>
      </c>
      <c r="F34" s="280" t="s">
        <v>430</v>
      </c>
    </row>
    <row r="35" spans="1:6" s="119" customFormat="1" ht="12.75" x14ac:dyDescent="0.2">
      <c r="A35" s="73" t="s">
        <v>188</v>
      </c>
      <c r="B35" s="120" t="s">
        <v>189</v>
      </c>
      <c r="C35" s="127"/>
      <c r="D35" s="127"/>
      <c r="E35" s="127"/>
      <c r="F35" s="280" t="s">
        <v>431</v>
      </c>
    </row>
    <row r="36" spans="1:6" s="119" customFormat="1" ht="22.5" x14ac:dyDescent="0.2">
      <c r="A36" s="72" t="s">
        <v>190</v>
      </c>
      <c r="B36" s="121" t="s">
        <v>191</v>
      </c>
      <c r="C36" s="110"/>
      <c r="D36" s="110"/>
      <c r="E36" s="93"/>
      <c r="F36" s="280" t="s">
        <v>432</v>
      </c>
    </row>
    <row r="37" spans="1:6" s="119" customFormat="1" ht="22.5" x14ac:dyDescent="0.2">
      <c r="A37" s="72" t="s">
        <v>192</v>
      </c>
      <c r="B37" s="121" t="s">
        <v>489</v>
      </c>
      <c r="C37" s="110"/>
      <c r="D37" s="110"/>
      <c r="E37" s="93"/>
      <c r="F37" s="280" t="s">
        <v>433</v>
      </c>
    </row>
    <row r="38" spans="1:6" s="119" customFormat="1" ht="12.75" x14ac:dyDescent="0.2">
      <c r="A38" s="72" t="s">
        <v>193</v>
      </c>
      <c r="B38" s="121" t="s">
        <v>194</v>
      </c>
      <c r="C38" s="110"/>
      <c r="D38" s="110"/>
      <c r="E38" s="93"/>
      <c r="F38" s="280" t="s">
        <v>434</v>
      </c>
    </row>
    <row r="39" spans="1:6" s="119" customFormat="1" ht="12.75" x14ac:dyDescent="0.2">
      <c r="A39" s="72" t="s">
        <v>195</v>
      </c>
      <c r="B39" s="121" t="s">
        <v>196</v>
      </c>
      <c r="C39" s="110"/>
      <c r="D39" s="110"/>
      <c r="E39" s="93"/>
      <c r="F39" s="280" t="s">
        <v>435</v>
      </c>
    </row>
    <row r="40" spans="1:6" s="119" customFormat="1" ht="13.5" thickBot="1" x14ac:dyDescent="0.25">
      <c r="A40" s="74" t="s">
        <v>197</v>
      </c>
      <c r="B40" s="101" t="s">
        <v>198</v>
      </c>
      <c r="C40" s="112"/>
      <c r="D40" s="112"/>
      <c r="E40" s="95"/>
      <c r="F40" s="280" t="s">
        <v>436</v>
      </c>
    </row>
    <row r="41" spans="1:6" s="119" customFormat="1" ht="13.5" thickBot="1" x14ac:dyDescent="0.25">
      <c r="A41" s="78" t="s">
        <v>8</v>
      </c>
      <c r="B41" s="79" t="s">
        <v>199</v>
      </c>
      <c r="C41" s="109">
        <f>SUM(C42:C51)</f>
        <v>0</v>
      </c>
      <c r="D41" s="109">
        <f t="shared" ref="D41:E41" si="4">SUM(D42:D51)</f>
        <v>0</v>
      </c>
      <c r="E41" s="109">
        <f t="shared" si="4"/>
        <v>0</v>
      </c>
      <c r="F41" s="280" t="s">
        <v>437</v>
      </c>
    </row>
    <row r="42" spans="1:6" s="119" customFormat="1" ht="12.75" x14ac:dyDescent="0.2">
      <c r="A42" s="73" t="s">
        <v>52</v>
      </c>
      <c r="B42" s="120" t="s">
        <v>200</v>
      </c>
      <c r="C42" s="111"/>
      <c r="D42" s="111"/>
      <c r="E42" s="94"/>
      <c r="F42" s="280" t="s">
        <v>438</v>
      </c>
    </row>
    <row r="43" spans="1:6" s="119" customFormat="1" ht="12.75" x14ac:dyDescent="0.2">
      <c r="A43" s="72" t="s">
        <v>53</v>
      </c>
      <c r="B43" s="121" t="s">
        <v>201</v>
      </c>
      <c r="C43" s="110"/>
      <c r="D43" s="110"/>
      <c r="E43" s="93"/>
      <c r="F43" s="280" t="s">
        <v>439</v>
      </c>
    </row>
    <row r="44" spans="1:6" s="119" customFormat="1" ht="12.75" x14ac:dyDescent="0.2">
      <c r="A44" s="72" t="s">
        <v>54</v>
      </c>
      <c r="B44" s="121" t="s">
        <v>202</v>
      </c>
      <c r="C44" s="110"/>
      <c r="D44" s="110"/>
      <c r="E44" s="93"/>
      <c r="F44" s="280" t="s">
        <v>440</v>
      </c>
    </row>
    <row r="45" spans="1:6" s="119" customFormat="1" ht="12.75" x14ac:dyDescent="0.2">
      <c r="A45" s="72" t="s">
        <v>93</v>
      </c>
      <c r="B45" s="121" t="s">
        <v>203</v>
      </c>
      <c r="C45" s="110"/>
      <c r="D45" s="110"/>
      <c r="E45" s="93"/>
      <c r="F45" s="280" t="s">
        <v>441</v>
      </c>
    </row>
    <row r="46" spans="1:6" s="119" customFormat="1" ht="12.75" x14ac:dyDescent="0.2">
      <c r="A46" s="72" t="s">
        <v>94</v>
      </c>
      <c r="B46" s="121" t="s">
        <v>204</v>
      </c>
      <c r="C46" s="110"/>
      <c r="D46" s="110"/>
      <c r="E46" s="93"/>
      <c r="F46" s="280" t="s">
        <v>442</v>
      </c>
    </row>
    <row r="47" spans="1:6" s="119" customFormat="1" ht="12.75" x14ac:dyDescent="0.2">
      <c r="A47" s="72" t="s">
        <v>95</v>
      </c>
      <c r="B47" s="121" t="s">
        <v>205</v>
      </c>
      <c r="C47" s="110"/>
      <c r="D47" s="110"/>
      <c r="E47" s="93"/>
      <c r="F47" s="280" t="s">
        <v>443</v>
      </c>
    </row>
    <row r="48" spans="1:6" s="119" customFormat="1" ht="12.75" x14ac:dyDescent="0.2">
      <c r="A48" s="72" t="s">
        <v>96</v>
      </c>
      <c r="B48" s="121" t="s">
        <v>206</v>
      </c>
      <c r="C48" s="110"/>
      <c r="D48" s="110"/>
      <c r="E48" s="93"/>
      <c r="F48" s="280" t="s">
        <v>444</v>
      </c>
    </row>
    <row r="49" spans="1:6" s="119" customFormat="1" ht="12.75" x14ac:dyDescent="0.2">
      <c r="A49" s="72" t="s">
        <v>97</v>
      </c>
      <c r="B49" s="121" t="s">
        <v>207</v>
      </c>
      <c r="C49" s="110"/>
      <c r="D49" s="110"/>
      <c r="E49" s="93"/>
      <c r="F49" s="280" t="s">
        <v>445</v>
      </c>
    </row>
    <row r="50" spans="1:6" s="119" customFormat="1" ht="12.75" x14ac:dyDescent="0.2">
      <c r="A50" s="72" t="s">
        <v>208</v>
      </c>
      <c r="B50" s="121" t="s">
        <v>209</v>
      </c>
      <c r="C50" s="113"/>
      <c r="D50" s="113"/>
      <c r="E50" s="96"/>
      <c r="F50" s="280" t="s">
        <v>446</v>
      </c>
    </row>
    <row r="51" spans="1:6" s="119" customFormat="1" ht="13.5" thickBot="1" x14ac:dyDescent="0.25">
      <c r="A51" s="74" t="s">
        <v>210</v>
      </c>
      <c r="B51" s="122" t="s">
        <v>211</v>
      </c>
      <c r="C51" s="114"/>
      <c r="D51" s="114"/>
      <c r="E51" s="97"/>
      <c r="F51" s="280" t="s">
        <v>447</v>
      </c>
    </row>
    <row r="52" spans="1:6" s="119" customFormat="1" ht="13.5" thickBot="1" x14ac:dyDescent="0.25">
      <c r="A52" s="78" t="s">
        <v>9</v>
      </c>
      <c r="B52" s="79" t="s">
        <v>212</v>
      </c>
      <c r="C52" s="109">
        <f>SUM(C53:C57)</f>
        <v>0</v>
      </c>
      <c r="D52" s="109">
        <f t="shared" ref="D52:E52" si="5">SUM(D53:D57)</f>
        <v>0</v>
      </c>
      <c r="E52" s="109">
        <f t="shared" si="5"/>
        <v>0</v>
      </c>
      <c r="F52" s="280" t="s">
        <v>448</v>
      </c>
    </row>
    <row r="53" spans="1:6" s="119" customFormat="1" ht="12.75" x14ac:dyDescent="0.2">
      <c r="A53" s="73" t="s">
        <v>55</v>
      </c>
      <c r="B53" s="120" t="s">
        <v>213</v>
      </c>
      <c r="C53" s="129"/>
      <c r="D53" s="129"/>
      <c r="E53" s="98"/>
      <c r="F53" s="280" t="s">
        <v>449</v>
      </c>
    </row>
    <row r="54" spans="1:6" s="119" customFormat="1" ht="12.75" x14ac:dyDescent="0.2">
      <c r="A54" s="72" t="s">
        <v>56</v>
      </c>
      <c r="B54" s="121" t="s">
        <v>214</v>
      </c>
      <c r="C54" s="113"/>
      <c r="D54" s="113"/>
      <c r="E54" s="96"/>
      <c r="F54" s="280" t="s">
        <v>450</v>
      </c>
    </row>
    <row r="55" spans="1:6" s="119" customFormat="1" ht="12.75" x14ac:dyDescent="0.2">
      <c r="A55" s="72" t="s">
        <v>215</v>
      </c>
      <c r="B55" s="121" t="s">
        <v>216</v>
      </c>
      <c r="C55" s="113"/>
      <c r="D55" s="113"/>
      <c r="E55" s="96"/>
      <c r="F55" s="280" t="s">
        <v>451</v>
      </c>
    </row>
    <row r="56" spans="1:6" s="119" customFormat="1" ht="12.75" x14ac:dyDescent="0.2">
      <c r="A56" s="72" t="s">
        <v>217</v>
      </c>
      <c r="B56" s="121" t="s">
        <v>218</v>
      </c>
      <c r="C56" s="113"/>
      <c r="D56" s="113"/>
      <c r="E56" s="96"/>
      <c r="F56" s="280" t="s">
        <v>452</v>
      </c>
    </row>
    <row r="57" spans="1:6" s="119" customFormat="1" ht="13.5" thickBot="1" x14ac:dyDescent="0.25">
      <c r="A57" s="74" t="s">
        <v>219</v>
      </c>
      <c r="B57" s="122" t="s">
        <v>220</v>
      </c>
      <c r="C57" s="114"/>
      <c r="D57" s="114"/>
      <c r="E57" s="97"/>
      <c r="F57" s="280" t="s">
        <v>453</v>
      </c>
    </row>
    <row r="58" spans="1:6" s="119" customFormat="1" ht="13.5" thickBot="1" x14ac:dyDescent="0.25">
      <c r="A58" s="78" t="s">
        <v>98</v>
      </c>
      <c r="B58" s="79" t="s">
        <v>221</v>
      </c>
      <c r="C58" s="109">
        <f>SUM(C59:C62)</f>
        <v>0</v>
      </c>
      <c r="D58" s="109">
        <f t="shared" ref="D58:E58" si="6">SUM(D59:D62)</f>
        <v>0</v>
      </c>
      <c r="E58" s="109">
        <f t="shared" si="6"/>
        <v>0</v>
      </c>
      <c r="F58" s="280" t="s">
        <v>454</v>
      </c>
    </row>
    <row r="59" spans="1:6" s="119" customFormat="1" ht="22.5" x14ac:dyDescent="0.2">
      <c r="A59" s="73" t="s">
        <v>57</v>
      </c>
      <c r="B59" s="120" t="s">
        <v>222</v>
      </c>
      <c r="C59" s="111"/>
      <c r="D59" s="111"/>
      <c r="E59" s="94"/>
      <c r="F59" s="280" t="s">
        <v>455</v>
      </c>
    </row>
    <row r="60" spans="1:6" s="119" customFormat="1" ht="22.5" x14ac:dyDescent="0.2">
      <c r="A60" s="72" t="s">
        <v>58</v>
      </c>
      <c r="B60" s="121" t="s">
        <v>223</v>
      </c>
      <c r="C60" s="110"/>
      <c r="D60" s="110"/>
      <c r="E60" s="93"/>
      <c r="F60" s="280" t="s">
        <v>456</v>
      </c>
    </row>
    <row r="61" spans="1:6" s="119" customFormat="1" ht="12.75" x14ac:dyDescent="0.2">
      <c r="A61" s="72" t="s">
        <v>224</v>
      </c>
      <c r="B61" s="121" t="s">
        <v>225</v>
      </c>
      <c r="C61" s="110"/>
      <c r="D61" s="110"/>
      <c r="E61" s="93"/>
      <c r="F61" s="280" t="s">
        <v>457</v>
      </c>
    </row>
    <row r="62" spans="1:6" s="119" customFormat="1" ht="13.5" thickBot="1" x14ac:dyDescent="0.25">
      <c r="A62" s="74" t="s">
        <v>226</v>
      </c>
      <c r="B62" s="122" t="s">
        <v>227</v>
      </c>
      <c r="C62" s="112"/>
      <c r="D62" s="112"/>
      <c r="E62" s="95"/>
      <c r="F62" s="280" t="s">
        <v>458</v>
      </c>
    </row>
    <row r="63" spans="1:6" s="119" customFormat="1" ht="13.5" thickBot="1" x14ac:dyDescent="0.25">
      <c r="A63" s="78" t="s">
        <v>11</v>
      </c>
      <c r="B63" s="99" t="s">
        <v>228</v>
      </c>
      <c r="C63" s="109">
        <f>SUM(C64:C66)</f>
        <v>0</v>
      </c>
      <c r="D63" s="109">
        <f t="shared" ref="D63:E63" si="7">SUM(D64:D66)</f>
        <v>0</v>
      </c>
      <c r="E63" s="109">
        <f t="shared" si="7"/>
        <v>0</v>
      </c>
      <c r="F63" s="280" t="s">
        <v>459</v>
      </c>
    </row>
    <row r="64" spans="1:6" s="119" customFormat="1" ht="22.5" x14ac:dyDescent="0.2">
      <c r="A64" s="73" t="s">
        <v>99</v>
      </c>
      <c r="B64" s="120" t="s">
        <v>229</v>
      </c>
      <c r="C64" s="113"/>
      <c r="D64" s="113"/>
      <c r="E64" s="96"/>
      <c r="F64" s="280" t="s">
        <v>460</v>
      </c>
    </row>
    <row r="65" spans="1:9" s="119" customFormat="1" ht="12" customHeight="1" x14ac:dyDescent="0.2">
      <c r="A65" s="72" t="s">
        <v>100</v>
      </c>
      <c r="B65" s="121" t="s">
        <v>230</v>
      </c>
      <c r="C65" s="113"/>
      <c r="D65" s="113"/>
      <c r="E65" s="96"/>
      <c r="F65" s="280" t="s">
        <v>461</v>
      </c>
    </row>
    <row r="66" spans="1:9" s="119" customFormat="1" ht="12" customHeight="1" x14ac:dyDescent="0.2">
      <c r="A66" s="72" t="s">
        <v>125</v>
      </c>
      <c r="B66" s="121" t="s">
        <v>231</v>
      </c>
      <c r="C66" s="113"/>
      <c r="D66" s="113"/>
      <c r="E66" s="96"/>
      <c r="F66" s="280" t="s">
        <v>462</v>
      </c>
    </row>
    <row r="67" spans="1:9" s="119" customFormat="1" ht="12" customHeight="1" thickBot="1" x14ac:dyDescent="0.25">
      <c r="A67" s="74" t="s">
        <v>232</v>
      </c>
      <c r="B67" s="303" t="s">
        <v>233</v>
      </c>
      <c r="C67" s="113"/>
      <c r="D67" s="113"/>
      <c r="E67" s="96"/>
      <c r="F67" s="280" t="s">
        <v>463</v>
      </c>
    </row>
    <row r="68" spans="1:9" s="119" customFormat="1" ht="12" customHeight="1" thickBot="1" x14ac:dyDescent="0.25">
      <c r="A68" s="78" t="s">
        <v>12</v>
      </c>
      <c r="B68" s="79" t="s">
        <v>234</v>
      </c>
      <c r="C68" s="115">
        <f>C12+C20+C27+C34+C41+C52+C58+C63</f>
        <v>0</v>
      </c>
      <c r="D68" s="115">
        <f t="shared" ref="D68:E68" si="8">D12+D20+D27+D34+D41+D52+D58+D63</f>
        <v>0</v>
      </c>
      <c r="E68" s="115">
        <f t="shared" si="8"/>
        <v>0</v>
      </c>
      <c r="F68" s="280" t="s">
        <v>464</v>
      </c>
    </row>
    <row r="69" spans="1:9" s="119" customFormat="1" ht="12" customHeight="1" thickBot="1" x14ac:dyDescent="0.25">
      <c r="A69" s="130" t="s">
        <v>235</v>
      </c>
      <c r="B69" s="99" t="s">
        <v>236</v>
      </c>
      <c r="C69" s="109">
        <f>SUM(C70:C72)</f>
        <v>0</v>
      </c>
      <c r="D69" s="109">
        <f t="shared" ref="D69:F69" si="9">SUM(D70:D72)</f>
        <v>0</v>
      </c>
      <c r="E69" s="109">
        <f t="shared" si="9"/>
        <v>0</v>
      </c>
      <c r="F69" s="109">
        <f t="shared" si="9"/>
        <v>0</v>
      </c>
    </row>
    <row r="70" spans="1:9" s="119" customFormat="1" ht="12" customHeight="1" x14ac:dyDescent="0.2">
      <c r="A70" s="73" t="s">
        <v>237</v>
      </c>
      <c r="B70" s="120" t="s">
        <v>238</v>
      </c>
      <c r="C70" s="113">
        <v>0</v>
      </c>
      <c r="D70" s="113">
        <v>0</v>
      </c>
      <c r="E70" s="96">
        <v>0</v>
      </c>
      <c r="F70" s="280" t="s">
        <v>466</v>
      </c>
    </row>
    <row r="71" spans="1:9" s="119" customFormat="1" ht="12" customHeight="1" x14ac:dyDescent="0.2">
      <c r="A71" s="72" t="s">
        <v>239</v>
      </c>
      <c r="B71" s="121" t="s">
        <v>240</v>
      </c>
      <c r="C71" s="113">
        <v>0</v>
      </c>
      <c r="D71" s="113">
        <v>0</v>
      </c>
      <c r="E71" s="96">
        <v>0</v>
      </c>
      <c r="F71" s="280" t="s">
        <v>467</v>
      </c>
    </row>
    <row r="72" spans="1:9" s="119" customFormat="1" ht="12" customHeight="1" thickBot="1" x14ac:dyDescent="0.25">
      <c r="A72" s="74" t="s">
        <v>241</v>
      </c>
      <c r="B72" s="62" t="s">
        <v>286</v>
      </c>
      <c r="C72" s="113">
        <v>0</v>
      </c>
      <c r="D72" s="113">
        <v>0</v>
      </c>
      <c r="E72" s="96">
        <v>0</v>
      </c>
      <c r="F72" s="280" t="s">
        <v>468</v>
      </c>
    </row>
    <row r="73" spans="1:9" s="119" customFormat="1" ht="12" customHeight="1" thickBot="1" x14ac:dyDescent="0.25">
      <c r="A73" s="130" t="s">
        <v>243</v>
      </c>
      <c r="B73" s="99" t="s">
        <v>244</v>
      </c>
      <c r="C73" s="109">
        <f>SUM(C74:C77)</f>
        <v>0</v>
      </c>
      <c r="D73" s="109">
        <f t="shared" ref="D73:E73" si="10">SUM(D74:D77)</f>
        <v>0</v>
      </c>
      <c r="E73" s="109">
        <f t="shared" si="10"/>
        <v>0</v>
      </c>
      <c r="F73" s="280" t="s">
        <v>469</v>
      </c>
    </row>
    <row r="74" spans="1:9" s="119" customFormat="1" ht="13.5" customHeight="1" x14ac:dyDescent="0.2">
      <c r="A74" s="73" t="s">
        <v>80</v>
      </c>
      <c r="B74" s="120" t="s">
        <v>245</v>
      </c>
      <c r="C74" s="113">
        <v>0</v>
      </c>
      <c r="D74" s="113">
        <v>0</v>
      </c>
      <c r="E74" s="96">
        <v>0</v>
      </c>
      <c r="F74" s="280" t="s">
        <v>470</v>
      </c>
    </row>
    <row r="75" spans="1:9" s="119" customFormat="1" ht="12" customHeight="1" x14ac:dyDescent="0.2">
      <c r="A75" s="72" t="s">
        <v>81</v>
      </c>
      <c r="B75" s="121" t="s">
        <v>246</v>
      </c>
      <c r="C75" s="113">
        <v>0</v>
      </c>
      <c r="D75" s="113">
        <v>0</v>
      </c>
      <c r="E75" s="96">
        <v>0</v>
      </c>
      <c r="F75" s="280" t="s">
        <v>471</v>
      </c>
    </row>
    <row r="76" spans="1:9" s="119" customFormat="1" ht="12" customHeight="1" x14ac:dyDescent="0.2">
      <c r="A76" s="72" t="s">
        <v>247</v>
      </c>
      <c r="B76" s="121" t="s">
        <v>248</v>
      </c>
      <c r="C76" s="113">
        <v>0</v>
      </c>
      <c r="D76" s="113">
        <v>0</v>
      </c>
      <c r="E76" s="96">
        <v>0</v>
      </c>
      <c r="F76" s="280" t="s">
        <v>472</v>
      </c>
    </row>
    <row r="77" spans="1:9" s="119" customFormat="1" ht="12" customHeight="1" thickBot="1" x14ac:dyDescent="0.25">
      <c r="A77" s="74" t="s">
        <v>249</v>
      </c>
      <c r="B77" s="122" t="s">
        <v>250</v>
      </c>
      <c r="C77" s="113">
        <v>0</v>
      </c>
      <c r="D77" s="113">
        <v>0</v>
      </c>
      <c r="E77" s="96">
        <v>0</v>
      </c>
      <c r="F77" s="280" t="s">
        <v>473</v>
      </c>
    </row>
    <row r="78" spans="1:9" s="119" customFormat="1" ht="12" customHeight="1" thickBot="1" x14ac:dyDescent="0.25">
      <c r="A78" s="130" t="s">
        <v>251</v>
      </c>
      <c r="B78" s="99" t="s">
        <v>252</v>
      </c>
      <c r="C78" s="109">
        <f>SUM(C79:C80)</f>
        <v>0</v>
      </c>
      <c r="D78" s="109">
        <f t="shared" ref="D78:E78" si="11">SUM(D79:D80)</f>
        <v>0</v>
      </c>
      <c r="E78" s="109">
        <f t="shared" si="11"/>
        <v>0</v>
      </c>
      <c r="F78" s="280" t="s">
        <v>474</v>
      </c>
    </row>
    <row r="79" spans="1:9" s="119" customFormat="1" ht="12" customHeight="1" x14ac:dyDescent="0.2">
      <c r="A79" s="73" t="s">
        <v>253</v>
      </c>
      <c r="B79" s="120" t="s">
        <v>254</v>
      </c>
      <c r="C79" s="113"/>
      <c r="D79" s="113"/>
      <c r="E79" s="96"/>
      <c r="F79" s="280" t="s">
        <v>475</v>
      </c>
      <c r="I79" s="309"/>
    </row>
    <row r="80" spans="1:9" s="119" customFormat="1" ht="12" customHeight="1" thickBot="1" x14ac:dyDescent="0.25">
      <c r="A80" s="74" t="s">
        <v>255</v>
      </c>
      <c r="B80" s="122" t="s">
        <v>256</v>
      </c>
      <c r="C80" s="113"/>
      <c r="D80" s="113"/>
      <c r="E80" s="96"/>
      <c r="F80" s="280" t="s">
        <v>476</v>
      </c>
    </row>
    <row r="81" spans="1:6" s="119" customFormat="1" ht="13.5" thickBot="1" x14ac:dyDescent="0.25">
      <c r="A81" s="130" t="s">
        <v>257</v>
      </c>
      <c r="B81" s="99" t="s">
        <v>258</v>
      </c>
      <c r="C81" s="109">
        <f>SUM(C82:C84)</f>
        <v>0</v>
      </c>
      <c r="D81" s="109">
        <f t="shared" ref="D81:E81" si="12">SUM(D82:D84)</f>
        <v>0</v>
      </c>
      <c r="E81" s="109">
        <f t="shared" si="12"/>
        <v>0</v>
      </c>
      <c r="F81" s="280" t="s">
        <v>477</v>
      </c>
    </row>
    <row r="82" spans="1:6" s="119" customFormat="1" ht="12.75" x14ac:dyDescent="0.2">
      <c r="A82" s="73" t="s">
        <v>259</v>
      </c>
      <c r="B82" s="120" t="s">
        <v>260</v>
      </c>
      <c r="C82" s="113"/>
      <c r="D82" s="113"/>
      <c r="E82" s="96"/>
      <c r="F82" s="280" t="s">
        <v>478</v>
      </c>
    </row>
    <row r="83" spans="1:6" s="119" customFormat="1" ht="12.75" x14ac:dyDescent="0.2">
      <c r="A83" s="72" t="s">
        <v>261</v>
      </c>
      <c r="B83" s="121" t="s">
        <v>262</v>
      </c>
      <c r="C83" s="113"/>
      <c r="D83" s="113"/>
      <c r="E83" s="96"/>
      <c r="F83" s="280" t="s">
        <v>479</v>
      </c>
    </row>
    <row r="84" spans="1:6" s="119" customFormat="1" ht="13.5" thickBot="1" x14ac:dyDescent="0.25">
      <c r="A84" s="74" t="s">
        <v>263</v>
      </c>
      <c r="B84" s="101" t="s">
        <v>264</v>
      </c>
      <c r="C84" s="113"/>
      <c r="D84" s="113"/>
      <c r="E84" s="96"/>
      <c r="F84" s="280" t="s">
        <v>480</v>
      </c>
    </row>
    <row r="85" spans="1:6" s="119" customFormat="1" ht="13.5" thickBot="1" x14ac:dyDescent="0.25">
      <c r="A85" s="130" t="s">
        <v>265</v>
      </c>
      <c r="B85" s="99" t="s">
        <v>266</v>
      </c>
      <c r="C85" s="109">
        <f>SUM(C86:C89)</f>
        <v>0</v>
      </c>
      <c r="D85" s="109">
        <f t="shared" ref="D85:E85" si="13">SUM(D86:D89)</f>
        <v>0</v>
      </c>
      <c r="E85" s="109">
        <f t="shared" si="13"/>
        <v>0</v>
      </c>
      <c r="F85" s="280" t="s">
        <v>481</v>
      </c>
    </row>
    <row r="86" spans="1:6" s="119" customFormat="1" ht="22.5" x14ac:dyDescent="0.2">
      <c r="A86" s="123" t="s">
        <v>267</v>
      </c>
      <c r="B86" s="120" t="s">
        <v>268</v>
      </c>
      <c r="C86" s="113">
        <v>0</v>
      </c>
      <c r="D86" s="113">
        <v>0</v>
      </c>
      <c r="E86" s="96">
        <v>0</v>
      </c>
      <c r="F86" s="280" t="s">
        <v>482</v>
      </c>
    </row>
    <row r="87" spans="1:6" s="119" customFormat="1" ht="22.5" x14ac:dyDescent="0.2">
      <c r="A87" s="124" t="s">
        <v>269</v>
      </c>
      <c r="B87" s="121" t="s">
        <v>270</v>
      </c>
      <c r="C87" s="113">
        <v>0</v>
      </c>
      <c r="D87" s="113">
        <v>0</v>
      </c>
      <c r="E87" s="96">
        <v>0</v>
      </c>
      <c r="F87" s="280" t="s">
        <v>483</v>
      </c>
    </row>
    <row r="88" spans="1:6" s="119" customFormat="1" ht="22.5" x14ac:dyDescent="0.2">
      <c r="A88" s="124" t="s">
        <v>271</v>
      </c>
      <c r="B88" s="121" t="s">
        <v>272</v>
      </c>
      <c r="C88" s="113">
        <v>0</v>
      </c>
      <c r="D88" s="113">
        <v>0</v>
      </c>
      <c r="E88" s="96">
        <v>0</v>
      </c>
      <c r="F88" s="280" t="s">
        <v>484</v>
      </c>
    </row>
    <row r="89" spans="1:6" s="119" customFormat="1" ht="23.25" thickBot="1" x14ac:dyDescent="0.25">
      <c r="A89" s="131" t="s">
        <v>273</v>
      </c>
      <c r="B89" s="101" t="s">
        <v>274</v>
      </c>
      <c r="C89" s="113">
        <v>0</v>
      </c>
      <c r="D89" s="113">
        <v>0</v>
      </c>
      <c r="E89" s="96">
        <v>0</v>
      </c>
      <c r="F89" s="280" t="s">
        <v>485</v>
      </c>
    </row>
    <row r="90" spans="1:6" s="119" customFormat="1" ht="13.5" thickBot="1" x14ac:dyDescent="0.25">
      <c r="A90" s="130" t="s">
        <v>275</v>
      </c>
      <c r="B90" s="99" t="s">
        <v>276</v>
      </c>
      <c r="C90" s="133">
        <v>0</v>
      </c>
      <c r="D90" s="133">
        <v>0</v>
      </c>
      <c r="E90" s="134">
        <v>0</v>
      </c>
      <c r="F90" s="280" t="s">
        <v>486</v>
      </c>
    </row>
    <row r="91" spans="1:6" s="119" customFormat="1" ht="13.5" thickBot="1" x14ac:dyDescent="0.25">
      <c r="A91" s="130" t="s">
        <v>277</v>
      </c>
      <c r="B91" s="61" t="s">
        <v>278</v>
      </c>
      <c r="C91" s="115">
        <f>C69+C73+C78+C81+C85+C90</f>
        <v>0</v>
      </c>
      <c r="D91" s="115">
        <f t="shared" ref="D91:E91" si="14">D69+D73+D78+D81+D85+D90</f>
        <v>0</v>
      </c>
      <c r="E91" s="115">
        <f t="shared" si="14"/>
        <v>0</v>
      </c>
      <c r="F91" s="280" t="s">
        <v>487</v>
      </c>
    </row>
    <row r="92" spans="1:6" s="119" customFormat="1" ht="21.75" thickBot="1" x14ac:dyDescent="0.25">
      <c r="A92" s="132" t="s">
        <v>279</v>
      </c>
      <c r="B92" s="63" t="s">
        <v>280</v>
      </c>
      <c r="C92" s="115">
        <f>C68+C91</f>
        <v>0</v>
      </c>
      <c r="D92" s="115">
        <f t="shared" ref="D92:E92" si="15">D68+D91</f>
        <v>0</v>
      </c>
      <c r="E92" s="115">
        <f t="shared" si="15"/>
        <v>0</v>
      </c>
      <c r="F92" s="280" t="s">
        <v>488</v>
      </c>
    </row>
    <row r="93" spans="1:6" s="119" customFormat="1" ht="12.75" x14ac:dyDescent="0.2">
      <c r="A93" s="59"/>
      <c r="B93" s="59"/>
      <c r="C93" s="60"/>
      <c r="D93" s="60"/>
      <c r="E93" s="60"/>
      <c r="F93" s="280"/>
    </row>
    <row r="94" spans="1:6" x14ac:dyDescent="0.25">
      <c r="A94" s="319" t="s">
        <v>32</v>
      </c>
      <c r="B94" s="319"/>
      <c r="C94" s="319"/>
      <c r="D94" s="319"/>
      <c r="E94" s="319"/>
      <c r="F94" s="278"/>
    </row>
    <row r="95" spans="1:6" s="125" customFormat="1" ht="16.5" thickBot="1" x14ac:dyDescent="0.3">
      <c r="A95" s="25" t="s">
        <v>83</v>
      </c>
      <c r="B95" s="25"/>
      <c r="C95" s="87"/>
      <c r="D95" s="87"/>
      <c r="E95" s="87" t="s">
        <v>124</v>
      </c>
      <c r="F95" s="281"/>
    </row>
    <row r="96" spans="1:6" s="125" customFormat="1" x14ac:dyDescent="0.25">
      <c r="A96" s="327" t="s">
        <v>47</v>
      </c>
      <c r="B96" s="325" t="s">
        <v>144</v>
      </c>
      <c r="C96" s="323" t="str">
        <f>+C9</f>
        <v>2017. évi</v>
      </c>
      <c r="D96" s="323"/>
      <c r="E96" s="324"/>
      <c r="F96" s="281"/>
    </row>
    <row r="97" spans="1:9" ht="24" customHeight="1" thickBot="1" x14ac:dyDescent="0.3">
      <c r="A97" s="328"/>
      <c r="B97" s="326"/>
      <c r="C97" s="318" t="s">
        <v>145</v>
      </c>
      <c r="D97" s="318" t="s">
        <v>146</v>
      </c>
      <c r="E97" s="26" t="s">
        <v>147</v>
      </c>
      <c r="F97" s="278"/>
    </row>
    <row r="98" spans="1:9" s="118" customFormat="1" ht="12" customHeight="1" thickBot="1" x14ac:dyDescent="0.25">
      <c r="A98" s="83" t="s">
        <v>281</v>
      </c>
      <c r="B98" s="84" t="s">
        <v>282</v>
      </c>
      <c r="C98" s="84" t="s">
        <v>283</v>
      </c>
      <c r="D98" s="84" t="s">
        <v>284</v>
      </c>
      <c r="E98" s="85" t="s">
        <v>285</v>
      </c>
      <c r="F98" s="279"/>
    </row>
    <row r="99" spans="1:9" ht="12" customHeight="1" thickBot="1" x14ac:dyDescent="0.3">
      <c r="A99" s="80" t="s">
        <v>4</v>
      </c>
      <c r="B99" s="82" t="s">
        <v>287</v>
      </c>
      <c r="C99" s="108">
        <f>SUM(C100:C104)</f>
        <v>0</v>
      </c>
      <c r="D99" s="108">
        <f t="shared" ref="D99:E99" si="16">SUM(D100:D104)</f>
        <v>0</v>
      </c>
      <c r="E99" s="108">
        <f t="shared" si="16"/>
        <v>0</v>
      </c>
      <c r="F99" s="278" t="s">
        <v>409</v>
      </c>
    </row>
    <row r="100" spans="1:9" ht="12" customHeight="1" x14ac:dyDescent="0.25">
      <c r="A100" s="75" t="s">
        <v>59</v>
      </c>
      <c r="B100" s="68" t="s">
        <v>33</v>
      </c>
      <c r="C100" s="212"/>
      <c r="D100" s="212"/>
      <c r="E100" s="212"/>
      <c r="F100" s="278" t="s">
        <v>410</v>
      </c>
      <c r="I100" s="309"/>
    </row>
    <row r="101" spans="1:9" ht="12" customHeight="1" x14ac:dyDescent="0.25">
      <c r="A101" s="72" t="s">
        <v>60</v>
      </c>
      <c r="B101" s="66" t="s">
        <v>101</v>
      </c>
      <c r="C101" s="213"/>
      <c r="D101" s="213"/>
      <c r="E101" s="213"/>
      <c r="F101" s="278" t="s">
        <v>411</v>
      </c>
      <c r="I101" s="309"/>
    </row>
    <row r="102" spans="1:9" ht="12" customHeight="1" x14ac:dyDescent="0.25">
      <c r="A102" s="72" t="s">
        <v>61</v>
      </c>
      <c r="B102" s="66" t="s">
        <v>78</v>
      </c>
      <c r="C102" s="215"/>
      <c r="D102" s="215"/>
      <c r="E102" s="215"/>
      <c r="F102" s="278" t="s">
        <v>412</v>
      </c>
      <c r="I102" s="309"/>
    </row>
    <row r="103" spans="1:9" ht="12" customHeight="1" x14ac:dyDescent="0.25">
      <c r="A103" s="72" t="s">
        <v>62</v>
      </c>
      <c r="B103" s="69" t="s">
        <v>102</v>
      </c>
      <c r="C103" s="215"/>
      <c r="D103" s="215"/>
      <c r="E103" s="215"/>
      <c r="F103" s="278" t="s">
        <v>413</v>
      </c>
    </row>
    <row r="104" spans="1:9" ht="12" customHeight="1" x14ac:dyDescent="0.25">
      <c r="A104" s="72" t="s">
        <v>70</v>
      </c>
      <c r="B104" s="77" t="s">
        <v>103</v>
      </c>
      <c r="C104" s="215"/>
      <c r="D104" s="215"/>
      <c r="E104" s="215"/>
      <c r="F104" s="278" t="s">
        <v>414</v>
      </c>
    </row>
    <row r="105" spans="1:9" ht="12" customHeight="1" x14ac:dyDescent="0.25">
      <c r="A105" s="72" t="s">
        <v>63</v>
      </c>
      <c r="B105" s="66" t="s">
        <v>288</v>
      </c>
      <c r="C105" s="215"/>
      <c r="D105" s="215"/>
      <c r="E105" s="215"/>
      <c r="F105" s="278" t="s">
        <v>415</v>
      </c>
    </row>
    <row r="106" spans="1:9" ht="12" customHeight="1" x14ac:dyDescent="0.25">
      <c r="A106" s="72" t="s">
        <v>64</v>
      </c>
      <c r="B106" s="89" t="s">
        <v>289</v>
      </c>
      <c r="C106" s="112"/>
      <c r="D106" s="112"/>
      <c r="E106" s="95"/>
      <c r="F106" s="278" t="s">
        <v>416</v>
      </c>
    </row>
    <row r="107" spans="1:9" ht="12" customHeight="1" x14ac:dyDescent="0.25">
      <c r="A107" s="72" t="s">
        <v>71</v>
      </c>
      <c r="B107" s="90" t="s">
        <v>290</v>
      </c>
      <c r="C107" s="112"/>
      <c r="D107" s="112"/>
      <c r="E107" s="95"/>
      <c r="F107" s="278" t="s">
        <v>417</v>
      </c>
    </row>
    <row r="108" spans="1:9" ht="17.25" customHeight="1" x14ac:dyDescent="0.25">
      <c r="A108" s="72" t="s">
        <v>72</v>
      </c>
      <c r="B108" s="90" t="s">
        <v>291</v>
      </c>
      <c r="C108" s="112"/>
      <c r="D108" s="112"/>
      <c r="E108" s="95"/>
      <c r="F108" s="278" t="s">
        <v>418</v>
      </c>
    </row>
    <row r="109" spans="1:9" ht="12" customHeight="1" x14ac:dyDescent="0.25">
      <c r="A109" s="72" t="s">
        <v>73</v>
      </c>
      <c r="B109" s="89" t="s">
        <v>292</v>
      </c>
      <c r="C109" s="215"/>
      <c r="D109" s="215"/>
      <c r="E109" s="215"/>
      <c r="F109" s="278" t="s">
        <v>419</v>
      </c>
    </row>
    <row r="110" spans="1:9" ht="12" customHeight="1" x14ac:dyDescent="0.25">
      <c r="A110" s="72" t="s">
        <v>74</v>
      </c>
      <c r="B110" s="89" t="s">
        <v>293</v>
      </c>
      <c r="C110" s="215"/>
      <c r="D110" s="215"/>
      <c r="E110" s="215"/>
      <c r="F110" s="278" t="s">
        <v>420</v>
      </c>
    </row>
    <row r="111" spans="1:9" ht="12" customHeight="1" x14ac:dyDescent="0.25">
      <c r="A111" s="72" t="s">
        <v>76</v>
      </c>
      <c r="B111" s="90" t="s">
        <v>294</v>
      </c>
      <c r="C111" s="215"/>
      <c r="D111" s="215"/>
      <c r="E111" s="215"/>
      <c r="F111" s="278" t="s">
        <v>421</v>
      </c>
    </row>
    <row r="112" spans="1:9" ht="12" customHeight="1" x14ac:dyDescent="0.25">
      <c r="A112" s="71" t="s">
        <v>104</v>
      </c>
      <c r="B112" s="91" t="s">
        <v>295</v>
      </c>
      <c r="C112" s="215"/>
      <c r="D112" s="215"/>
      <c r="E112" s="215"/>
      <c r="F112" s="278" t="s">
        <v>422</v>
      </c>
    </row>
    <row r="113" spans="1:9" ht="12" customHeight="1" x14ac:dyDescent="0.25">
      <c r="A113" s="72" t="s">
        <v>296</v>
      </c>
      <c r="B113" s="91" t="s">
        <v>297</v>
      </c>
      <c r="C113" s="215"/>
      <c r="D113" s="215"/>
      <c r="E113" s="215"/>
      <c r="F113" s="278" t="s">
        <v>423</v>
      </c>
    </row>
    <row r="114" spans="1:9" ht="12" customHeight="1" thickBot="1" x14ac:dyDescent="0.3">
      <c r="A114" s="76" t="s">
        <v>298</v>
      </c>
      <c r="B114" s="92" t="s">
        <v>299</v>
      </c>
      <c r="C114" s="217"/>
      <c r="D114" s="217"/>
      <c r="E114" s="217"/>
      <c r="F114" s="278" t="s">
        <v>424</v>
      </c>
    </row>
    <row r="115" spans="1:9" ht="12" customHeight="1" thickBot="1" x14ac:dyDescent="0.3">
      <c r="A115" s="78" t="s">
        <v>5</v>
      </c>
      <c r="B115" s="81" t="s">
        <v>300</v>
      </c>
      <c r="C115" s="109">
        <f>SUM(C116:C120)-C117-C119</f>
        <v>0</v>
      </c>
      <c r="D115" s="109">
        <f t="shared" ref="D115:E115" si="17">SUM(D116:D120)-D117-D119</f>
        <v>0</v>
      </c>
      <c r="E115" s="109">
        <f t="shared" si="17"/>
        <v>0</v>
      </c>
      <c r="F115" s="278" t="s">
        <v>425</v>
      </c>
    </row>
    <row r="116" spans="1:9" ht="12" customHeight="1" x14ac:dyDescent="0.25">
      <c r="A116" s="73" t="s">
        <v>65</v>
      </c>
      <c r="B116" s="66" t="s">
        <v>123</v>
      </c>
      <c r="C116" s="214"/>
      <c r="D116" s="214"/>
      <c r="E116" s="214"/>
      <c r="F116" s="278" t="s">
        <v>426</v>
      </c>
      <c r="I116" s="309"/>
    </row>
    <row r="117" spans="1:9" ht="12" customHeight="1" x14ac:dyDescent="0.25">
      <c r="A117" s="73" t="s">
        <v>66</v>
      </c>
      <c r="B117" s="304" t="s">
        <v>301</v>
      </c>
      <c r="C117" s="214"/>
      <c r="D117" s="214"/>
      <c r="E117" s="214"/>
      <c r="F117" s="278" t="s">
        <v>427</v>
      </c>
      <c r="I117" s="309"/>
    </row>
    <row r="118" spans="1:9" x14ac:dyDescent="0.25">
      <c r="A118" s="73" t="s">
        <v>67</v>
      </c>
      <c r="B118" s="70" t="s">
        <v>105</v>
      </c>
      <c r="C118" s="213"/>
      <c r="D118" s="213"/>
      <c r="E118" s="213"/>
      <c r="F118" s="278" t="s">
        <v>428</v>
      </c>
    </row>
    <row r="119" spans="1:9" ht="12" customHeight="1" x14ac:dyDescent="0.25">
      <c r="A119" s="73" t="s">
        <v>68</v>
      </c>
      <c r="B119" s="304" t="s">
        <v>302</v>
      </c>
      <c r="C119" s="93"/>
      <c r="D119" s="93"/>
      <c r="E119" s="93"/>
      <c r="F119" s="278" t="s">
        <v>429</v>
      </c>
    </row>
    <row r="120" spans="1:9" ht="12" customHeight="1" x14ac:dyDescent="0.25">
      <c r="A120" s="73" t="s">
        <v>69</v>
      </c>
      <c r="B120" s="101" t="s">
        <v>126</v>
      </c>
      <c r="C120" s="93"/>
      <c r="D120" s="93"/>
      <c r="E120" s="93"/>
      <c r="F120" s="278" t="s">
        <v>430</v>
      </c>
    </row>
    <row r="121" spans="1:9" ht="12" customHeight="1" x14ac:dyDescent="0.25">
      <c r="A121" s="73" t="s">
        <v>75</v>
      </c>
      <c r="B121" s="100" t="s">
        <v>303</v>
      </c>
      <c r="C121" s="93"/>
      <c r="D121" s="93"/>
      <c r="E121" s="93"/>
      <c r="F121" s="278" t="s">
        <v>431</v>
      </c>
    </row>
    <row r="122" spans="1:9" ht="9" customHeight="1" x14ac:dyDescent="0.25">
      <c r="A122" s="73" t="s">
        <v>77</v>
      </c>
      <c r="B122" s="116" t="s">
        <v>304</v>
      </c>
      <c r="C122" s="93"/>
      <c r="D122" s="93"/>
      <c r="E122" s="93"/>
      <c r="F122" s="278" t="s">
        <v>432</v>
      </c>
    </row>
    <row r="123" spans="1:9" ht="16.5" customHeight="1" x14ac:dyDescent="0.25">
      <c r="A123" s="73" t="s">
        <v>106</v>
      </c>
      <c r="B123" s="90" t="s">
        <v>506</v>
      </c>
      <c r="C123" s="93"/>
      <c r="D123" s="93"/>
      <c r="E123" s="93"/>
      <c r="F123" s="278" t="s">
        <v>433</v>
      </c>
    </row>
    <row r="124" spans="1:9" ht="12" customHeight="1" x14ac:dyDescent="0.25">
      <c r="A124" s="73" t="s">
        <v>107</v>
      </c>
      <c r="B124" s="90" t="s">
        <v>305</v>
      </c>
      <c r="C124" s="93"/>
      <c r="D124" s="93"/>
      <c r="E124" s="93"/>
      <c r="F124" s="278" t="s">
        <v>434</v>
      </c>
    </row>
    <row r="125" spans="1:9" ht="12" customHeight="1" x14ac:dyDescent="0.25">
      <c r="A125" s="73" t="s">
        <v>108</v>
      </c>
      <c r="B125" s="90" t="s">
        <v>306</v>
      </c>
      <c r="C125" s="93"/>
      <c r="D125" s="93"/>
      <c r="E125" s="93"/>
      <c r="F125" s="278" t="s">
        <v>435</v>
      </c>
    </row>
    <row r="126" spans="1:9" s="135" customFormat="1" ht="12" customHeight="1" x14ac:dyDescent="0.25">
      <c r="A126" s="73" t="s">
        <v>307</v>
      </c>
      <c r="B126" s="90" t="s">
        <v>294</v>
      </c>
      <c r="C126" s="93"/>
      <c r="D126" s="93"/>
      <c r="E126" s="93"/>
      <c r="F126" s="278" t="s">
        <v>436</v>
      </c>
    </row>
    <row r="127" spans="1:9" ht="12" customHeight="1" x14ac:dyDescent="0.25">
      <c r="A127" s="73" t="s">
        <v>308</v>
      </c>
      <c r="B127" s="90" t="s">
        <v>309</v>
      </c>
      <c r="C127" s="93"/>
      <c r="D127" s="93"/>
      <c r="E127" s="93"/>
      <c r="F127" s="278" t="s">
        <v>437</v>
      </c>
    </row>
    <row r="128" spans="1:9" ht="12" customHeight="1" thickBot="1" x14ac:dyDescent="0.3">
      <c r="A128" s="71" t="s">
        <v>310</v>
      </c>
      <c r="B128" s="90" t="s">
        <v>311</v>
      </c>
      <c r="C128" s="95"/>
      <c r="D128" s="95"/>
      <c r="E128" s="95"/>
      <c r="F128" s="278" t="s">
        <v>438</v>
      </c>
    </row>
    <row r="129" spans="1:7" ht="16.5" thickBot="1" x14ac:dyDescent="0.3">
      <c r="A129" s="78" t="s">
        <v>6</v>
      </c>
      <c r="B129" s="86" t="s">
        <v>312</v>
      </c>
      <c r="C129" s="109">
        <f>SUM(C130:C131)</f>
        <v>0</v>
      </c>
      <c r="D129" s="109">
        <f t="shared" ref="D129:E129" si="18">SUM(D130:D131)</f>
        <v>0</v>
      </c>
      <c r="E129" s="109">
        <f t="shared" si="18"/>
        <v>0</v>
      </c>
      <c r="F129" s="278" t="s">
        <v>439</v>
      </c>
    </row>
    <row r="130" spans="1:7" x14ac:dyDescent="0.25">
      <c r="A130" s="73" t="s">
        <v>48</v>
      </c>
      <c r="B130" s="67" t="s">
        <v>41</v>
      </c>
      <c r="C130" s="214"/>
      <c r="D130" s="214"/>
      <c r="E130" s="94"/>
      <c r="F130" s="278" t="s">
        <v>440</v>
      </c>
    </row>
    <row r="131" spans="1:7" ht="16.5" thickBot="1" x14ac:dyDescent="0.3">
      <c r="A131" s="74" t="s">
        <v>49</v>
      </c>
      <c r="B131" s="70" t="s">
        <v>42</v>
      </c>
      <c r="C131" s="112"/>
      <c r="D131" s="112"/>
      <c r="E131" s="95"/>
      <c r="F131" s="278" t="s">
        <v>441</v>
      </c>
    </row>
    <row r="132" spans="1:7" ht="16.5" thickBot="1" x14ac:dyDescent="0.3">
      <c r="A132" s="78" t="s">
        <v>7</v>
      </c>
      <c r="B132" s="86" t="s">
        <v>313</v>
      </c>
      <c r="C132" s="109">
        <f>C99+C115+C129</f>
        <v>0</v>
      </c>
      <c r="D132" s="109">
        <f t="shared" ref="D132:F132" si="19">D99+D115+D129</f>
        <v>0</v>
      </c>
      <c r="E132" s="109">
        <f>E99+E115+E129</f>
        <v>0</v>
      </c>
      <c r="F132" s="109">
        <f t="shared" si="19"/>
        <v>49</v>
      </c>
    </row>
    <row r="133" spans="1:7" ht="21.75" thickBot="1" x14ac:dyDescent="0.3">
      <c r="A133" s="78" t="s">
        <v>8</v>
      </c>
      <c r="B133" s="86" t="s">
        <v>314</v>
      </c>
      <c r="C133" s="109">
        <f>SUM(C134:C136)</f>
        <v>0</v>
      </c>
      <c r="D133" s="109">
        <f t="shared" ref="D133:E133" si="20">SUM(D134:D136)</f>
        <v>0</v>
      </c>
      <c r="E133" s="109">
        <f t="shared" si="20"/>
        <v>0</v>
      </c>
      <c r="F133" s="278" t="s">
        <v>443</v>
      </c>
    </row>
    <row r="134" spans="1:7" x14ac:dyDescent="0.25">
      <c r="A134" s="73" t="s">
        <v>52</v>
      </c>
      <c r="B134" s="67" t="s">
        <v>315</v>
      </c>
      <c r="C134" s="110"/>
      <c r="D134" s="110">
        <v>0</v>
      </c>
      <c r="E134" s="93">
        <v>0</v>
      </c>
      <c r="F134" s="278" t="s">
        <v>444</v>
      </c>
    </row>
    <row r="135" spans="1:7" ht="22.5" x14ac:dyDescent="0.25">
      <c r="A135" s="73" t="s">
        <v>53</v>
      </c>
      <c r="B135" s="67" t="s">
        <v>316</v>
      </c>
      <c r="C135" s="110">
        <v>0</v>
      </c>
      <c r="D135" s="110">
        <v>0</v>
      </c>
      <c r="E135" s="93">
        <v>0</v>
      </c>
      <c r="F135" s="278" t="s">
        <v>445</v>
      </c>
    </row>
    <row r="136" spans="1:7" ht="16.5" thickBot="1" x14ac:dyDescent="0.3">
      <c r="A136" s="71" t="s">
        <v>54</v>
      </c>
      <c r="B136" s="65" t="s">
        <v>317</v>
      </c>
      <c r="C136" s="110">
        <v>0</v>
      </c>
      <c r="D136" s="110"/>
      <c r="E136" s="93"/>
      <c r="F136" s="278" t="s">
        <v>446</v>
      </c>
    </row>
    <row r="137" spans="1:7" ht="16.5" thickBot="1" x14ac:dyDescent="0.3">
      <c r="A137" s="78" t="s">
        <v>9</v>
      </c>
      <c r="B137" s="86" t="s">
        <v>318</v>
      </c>
      <c r="C137" s="109"/>
      <c r="D137" s="109"/>
      <c r="E137" s="109"/>
      <c r="F137" s="278" t="s">
        <v>447</v>
      </c>
    </row>
    <row r="138" spans="1:7" ht="16.5" thickBot="1" x14ac:dyDescent="0.3">
      <c r="A138" s="78" t="s">
        <v>10</v>
      </c>
      <c r="B138" s="86" t="s">
        <v>323</v>
      </c>
      <c r="C138" s="115">
        <f>SUM(C139:C142)</f>
        <v>0</v>
      </c>
      <c r="D138" s="115">
        <f t="shared" ref="D138:E138" si="21">SUM(D139:D142)</f>
        <v>0</v>
      </c>
      <c r="E138" s="115">
        <f t="shared" si="21"/>
        <v>0</v>
      </c>
      <c r="F138" s="278" t="s">
        <v>452</v>
      </c>
    </row>
    <row r="139" spans="1:7" x14ac:dyDescent="0.25">
      <c r="A139" s="73" t="s">
        <v>57</v>
      </c>
      <c r="B139" s="67" t="s">
        <v>324</v>
      </c>
      <c r="C139" s="110"/>
      <c r="D139" s="110"/>
      <c r="E139" s="93"/>
      <c r="F139" s="278" t="s">
        <v>453</v>
      </c>
    </row>
    <row r="140" spans="1:7" x14ac:dyDescent="0.25">
      <c r="A140" s="73" t="s">
        <v>58</v>
      </c>
      <c r="B140" s="67" t="s">
        <v>325</v>
      </c>
      <c r="C140" s="110"/>
      <c r="D140" s="110"/>
      <c r="E140" s="93"/>
      <c r="F140" s="278" t="s">
        <v>454</v>
      </c>
    </row>
    <row r="141" spans="1:7" x14ac:dyDescent="0.25">
      <c r="A141" s="73" t="s">
        <v>224</v>
      </c>
      <c r="B141" s="67" t="s">
        <v>326</v>
      </c>
      <c r="C141" s="110"/>
      <c r="D141" s="110"/>
      <c r="E141" s="93"/>
      <c r="F141" s="278" t="s">
        <v>455</v>
      </c>
    </row>
    <row r="142" spans="1:7" ht="16.5" thickBot="1" x14ac:dyDescent="0.3">
      <c r="A142" s="71" t="s">
        <v>226</v>
      </c>
      <c r="B142" s="65" t="s">
        <v>327</v>
      </c>
      <c r="C142" s="110"/>
      <c r="D142" s="110"/>
      <c r="E142" s="93"/>
      <c r="F142" s="278" t="s">
        <v>456</v>
      </c>
    </row>
    <row r="143" spans="1:7" ht="16.5" thickBot="1" x14ac:dyDescent="0.3">
      <c r="A143" s="78" t="s">
        <v>11</v>
      </c>
      <c r="B143" s="86" t="s">
        <v>328</v>
      </c>
      <c r="C143" s="313"/>
      <c r="D143" s="313"/>
      <c r="E143" s="28"/>
      <c r="F143" s="278" t="s">
        <v>457</v>
      </c>
      <c r="G143" s="126"/>
    </row>
    <row r="144" spans="1:7" ht="16.5" thickBot="1" x14ac:dyDescent="0.3">
      <c r="A144" s="78" t="s">
        <v>12</v>
      </c>
      <c r="B144" s="86" t="s">
        <v>333</v>
      </c>
      <c r="C144" s="314">
        <f>C133+C137+C138+C143</f>
        <v>0</v>
      </c>
      <c r="D144" s="314">
        <f>D133+D137+D138+D143</f>
        <v>0</v>
      </c>
      <c r="E144" s="64">
        <f>E133+E137+E138+E143</f>
        <v>0</v>
      </c>
      <c r="F144" s="278" t="s">
        <v>462</v>
      </c>
    </row>
    <row r="145" spans="1:6" ht="16.5" thickBot="1" x14ac:dyDescent="0.3">
      <c r="A145" s="102" t="s">
        <v>13</v>
      </c>
      <c r="B145" s="105" t="s">
        <v>334</v>
      </c>
      <c r="C145" s="314">
        <f>C132+C144</f>
        <v>0</v>
      </c>
      <c r="D145" s="314">
        <f t="shared" ref="D145:E145" si="22">D132+D144</f>
        <v>0</v>
      </c>
      <c r="E145" s="64">
        <f t="shared" si="22"/>
        <v>0</v>
      </c>
      <c r="F145" s="278"/>
    </row>
    <row r="146" spans="1:6" ht="16.5" thickBot="1" x14ac:dyDescent="0.3">
      <c r="A146" s="243" t="s">
        <v>14</v>
      </c>
      <c r="B146" s="294" t="s">
        <v>494</v>
      </c>
      <c r="C146" s="314"/>
      <c r="D146" s="314"/>
      <c r="E146" s="231"/>
      <c r="F146" s="278"/>
    </row>
    <row r="147" spans="1:6" ht="16.5" thickBot="1" x14ac:dyDescent="0.3">
      <c r="A147" s="243" t="s">
        <v>15</v>
      </c>
      <c r="B147" s="294" t="s">
        <v>495</v>
      </c>
      <c r="C147" s="314">
        <f>SUM(C145:C146)</f>
        <v>0</v>
      </c>
      <c r="D147" s="314">
        <f t="shared" ref="D147:E147" si="23">SUM(D145:D146)</f>
        <v>0</v>
      </c>
      <c r="E147" s="231">
        <f t="shared" si="23"/>
        <v>0</v>
      </c>
      <c r="F147" s="278"/>
    </row>
    <row r="148" spans="1:6" x14ac:dyDescent="0.25">
      <c r="A148" s="295"/>
      <c r="B148" s="296"/>
      <c r="C148" s="315"/>
      <c r="D148" s="315"/>
      <c r="E148" s="297"/>
      <c r="F148" s="278" t="s">
        <v>463</v>
      </c>
    </row>
    <row r="150" spans="1:6" x14ac:dyDescent="0.25">
      <c r="A150" s="322" t="s">
        <v>335</v>
      </c>
      <c r="B150" s="322"/>
      <c r="C150" s="322"/>
      <c r="D150" s="322"/>
      <c r="E150" s="322"/>
    </row>
    <row r="151" spans="1:6" ht="16.5" thickBot="1" x14ac:dyDescent="0.3">
      <c r="A151" s="88" t="s">
        <v>84</v>
      </c>
      <c r="B151" s="88"/>
      <c r="C151" s="117"/>
      <c r="E151" s="104" t="s">
        <v>124</v>
      </c>
    </row>
    <row r="152" spans="1:6" ht="21.75" thickBot="1" x14ac:dyDescent="0.3">
      <c r="A152" s="78">
        <v>1</v>
      </c>
      <c r="B152" s="81" t="s">
        <v>336</v>
      </c>
      <c r="C152" s="103">
        <f>+C68-C132</f>
        <v>0</v>
      </c>
      <c r="D152" s="103">
        <f>+D68-D132</f>
        <v>0</v>
      </c>
      <c r="E152" s="103">
        <f>+E68-E132</f>
        <v>0</v>
      </c>
    </row>
    <row r="153" spans="1:6" ht="21.75" thickBot="1" x14ac:dyDescent="0.3">
      <c r="A153" s="78" t="s">
        <v>5</v>
      </c>
      <c r="B153" s="81" t="s">
        <v>337</v>
      </c>
      <c r="C153" s="103">
        <f>+C91-C144</f>
        <v>0</v>
      </c>
      <c r="D153" s="103">
        <f>+D91-D144</f>
        <v>0</v>
      </c>
      <c r="E153" s="103">
        <f>+E91-E144</f>
        <v>0</v>
      </c>
    </row>
  </sheetData>
  <mergeCells count="12">
    <mergeCell ref="A94:E94"/>
    <mergeCell ref="A96:A97"/>
    <mergeCell ref="B96:B97"/>
    <mergeCell ref="C96:E96"/>
    <mergeCell ref="A150:E150"/>
    <mergeCell ref="A3:E3"/>
    <mergeCell ref="A4:E4"/>
    <mergeCell ref="A5:E5"/>
    <mergeCell ref="A7:F7"/>
    <mergeCell ref="A9:A10"/>
    <mergeCell ref="B9:B10"/>
    <mergeCell ref="C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K33"/>
  <sheetViews>
    <sheetView view="pageBreakPreview" zoomScaleSheetLayoutView="100" workbookViewId="0">
      <selection activeCell="B4" sqref="B4"/>
    </sheetView>
  </sheetViews>
  <sheetFormatPr defaultRowHeight="12.75" x14ac:dyDescent="0.2"/>
  <cols>
    <col min="1" max="1" width="6.83203125" style="3" customWidth="1"/>
    <col min="2" max="2" width="55.1640625" style="10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9.33203125" style="282" hidden="1" customWidth="1"/>
    <col min="12" max="16384" width="9.33203125" style="3"/>
  </cols>
  <sheetData>
    <row r="2" spans="1:11" ht="32.25" customHeight="1" x14ac:dyDescent="0.2">
      <c r="B2" s="148"/>
      <c r="C2" s="149"/>
      <c r="D2" s="149"/>
      <c r="E2" s="149"/>
      <c r="F2" s="149"/>
      <c r="G2" s="333" t="s">
        <v>492</v>
      </c>
      <c r="H2" s="333"/>
      <c r="I2" s="333"/>
      <c r="J2" s="329"/>
    </row>
    <row r="3" spans="1:11" ht="24.75" customHeight="1" x14ac:dyDescent="0.2">
      <c r="B3" s="332" t="s">
        <v>520</v>
      </c>
      <c r="C3" s="332"/>
      <c r="D3" s="332"/>
      <c r="E3" s="332"/>
      <c r="F3" s="332"/>
      <c r="G3" s="332"/>
      <c r="H3" s="332"/>
      <c r="I3" s="332"/>
      <c r="J3" s="329"/>
    </row>
    <row r="4" spans="1:11" ht="39.75" customHeight="1" x14ac:dyDescent="0.2">
      <c r="B4" s="148" t="s">
        <v>511</v>
      </c>
      <c r="C4" s="149"/>
      <c r="D4" s="149"/>
      <c r="E4" s="149"/>
      <c r="F4" s="149"/>
      <c r="G4" s="149"/>
      <c r="H4" s="149"/>
      <c r="I4" s="149"/>
      <c r="J4" s="329"/>
    </row>
    <row r="5" spans="1:11" ht="14.25" thickBot="1" x14ac:dyDescent="0.25">
      <c r="G5" s="21"/>
      <c r="H5" s="21"/>
      <c r="I5" s="21" t="s">
        <v>44</v>
      </c>
      <c r="J5" s="329"/>
    </row>
    <row r="6" spans="1:11" ht="18" customHeight="1" thickBot="1" x14ac:dyDescent="0.25">
      <c r="A6" s="330" t="s">
        <v>47</v>
      </c>
      <c r="B6" s="171" t="s">
        <v>508</v>
      </c>
      <c r="C6" s="172"/>
      <c r="D6" s="172"/>
      <c r="E6" s="172"/>
      <c r="F6" s="171" t="s">
        <v>507</v>
      </c>
      <c r="G6" s="173"/>
      <c r="H6" s="173"/>
      <c r="I6" s="173"/>
      <c r="J6" s="329"/>
    </row>
    <row r="7" spans="1:11" s="150" customFormat="1" ht="35.25" customHeight="1" thickBot="1" x14ac:dyDescent="0.25">
      <c r="A7" s="331"/>
      <c r="B7" s="11" t="s">
        <v>45</v>
      </c>
      <c r="C7" s="308" t="s">
        <v>145</v>
      </c>
      <c r="D7" s="308" t="s">
        <v>146</v>
      </c>
      <c r="E7" s="26" t="s">
        <v>147</v>
      </c>
      <c r="F7" s="11" t="s">
        <v>45</v>
      </c>
      <c r="G7" s="12" t="str">
        <f>+C7</f>
        <v>Eredeti előirányzat</v>
      </c>
      <c r="H7" s="136" t="str">
        <f>+D7</f>
        <v>Módosított előirányzat</v>
      </c>
      <c r="I7" s="166" t="str">
        <f>+E7</f>
        <v>Teljesítés</v>
      </c>
      <c r="J7" s="329"/>
      <c r="K7" s="283"/>
    </row>
    <row r="8" spans="1:11" s="151" customFormat="1" ht="12" customHeight="1" thickBot="1" x14ac:dyDescent="0.25">
      <c r="A8" s="174" t="s">
        <v>281</v>
      </c>
      <c r="B8" s="175" t="s">
        <v>282</v>
      </c>
      <c r="C8" s="176" t="s">
        <v>283</v>
      </c>
      <c r="D8" s="176" t="s">
        <v>284</v>
      </c>
      <c r="E8" s="176" t="s">
        <v>285</v>
      </c>
      <c r="F8" s="175" t="s">
        <v>362</v>
      </c>
      <c r="G8" s="176" t="s">
        <v>363</v>
      </c>
      <c r="H8" s="176" t="s">
        <v>364</v>
      </c>
      <c r="I8" s="177" t="s">
        <v>365</v>
      </c>
      <c r="J8" s="329"/>
      <c r="K8" s="284"/>
    </row>
    <row r="9" spans="1:11" ht="15" customHeight="1" x14ac:dyDescent="0.2">
      <c r="A9" s="152" t="s">
        <v>4</v>
      </c>
      <c r="B9" s="153" t="s">
        <v>338</v>
      </c>
      <c r="C9" s="139">
        <v>92220</v>
      </c>
      <c r="D9" s="139">
        <v>97327</v>
      </c>
      <c r="E9" s="139">
        <v>97327</v>
      </c>
      <c r="F9" s="153" t="s">
        <v>46</v>
      </c>
      <c r="G9" s="139">
        <v>71063</v>
      </c>
      <c r="H9" s="139">
        <v>102985</v>
      </c>
      <c r="I9" s="145">
        <v>100446</v>
      </c>
      <c r="J9" s="329"/>
      <c r="K9" s="282" t="s">
        <v>409</v>
      </c>
    </row>
    <row r="10" spans="1:11" ht="15" customHeight="1" x14ac:dyDescent="0.2">
      <c r="A10" s="154" t="s">
        <v>5</v>
      </c>
      <c r="B10" s="155" t="s">
        <v>339</v>
      </c>
      <c r="C10" s="140">
        <v>34213</v>
      </c>
      <c r="D10" s="140">
        <v>54790</v>
      </c>
      <c r="E10" s="140">
        <v>66537</v>
      </c>
      <c r="F10" s="155" t="s">
        <v>101</v>
      </c>
      <c r="G10" s="140">
        <v>15122</v>
      </c>
      <c r="H10" s="140">
        <v>19040</v>
      </c>
      <c r="I10" s="146">
        <v>18959</v>
      </c>
      <c r="J10" s="329"/>
      <c r="K10" s="282" t="s">
        <v>410</v>
      </c>
    </row>
    <row r="11" spans="1:11" ht="15" customHeight="1" x14ac:dyDescent="0.2">
      <c r="A11" s="154" t="s">
        <v>6</v>
      </c>
      <c r="B11" s="155" t="s">
        <v>340</v>
      </c>
      <c r="C11" s="140">
        <v>0</v>
      </c>
      <c r="D11" s="140">
        <v>0</v>
      </c>
      <c r="E11" s="140">
        <v>0</v>
      </c>
      <c r="F11" s="155" t="s">
        <v>128</v>
      </c>
      <c r="G11" s="140">
        <v>46001</v>
      </c>
      <c r="H11" s="140">
        <v>61609</v>
      </c>
      <c r="I11" s="146">
        <v>58743</v>
      </c>
      <c r="J11" s="329"/>
      <c r="K11" s="282" t="s">
        <v>411</v>
      </c>
    </row>
    <row r="12" spans="1:11" ht="15" customHeight="1" x14ac:dyDescent="0.2">
      <c r="A12" s="154" t="s">
        <v>7</v>
      </c>
      <c r="B12" s="155" t="s">
        <v>92</v>
      </c>
      <c r="C12" s="140">
        <v>85600</v>
      </c>
      <c r="D12" s="140">
        <v>85600</v>
      </c>
      <c r="E12" s="140">
        <v>70132</v>
      </c>
      <c r="F12" s="155" t="s">
        <v>102</v>
      </c>
      <c r="G12" s="140">
        <v>8640</v>
      </c>
      <c r="H12" s="140">
        <v>9655</v>
      </c>
      <c r="I12" s="146">
        <v>1963</v>
      </c>
      <c r="J12" s="329"/>
      <c r="K12" s="282" t="s">
        <v>412</v>
      </c>
    </row>
    <row r="13" spans="1:11" ht="15" customHeight="1" x14ac:dyDescent="0.2">
      <c r="A13" s="154" t="s">
        <v>8</v>
      </c>
      <c r="B13" s="156" t="s">
        <v>341</v>
      </c>
      <c r="C13" s="140">
        <v>1900</v>
      </c>
      <c r="D13" s="140">
        <v>1900</v>
      </c>
      <c r="E13" s="140">
        <v>1431</v>
      </c>
      <c r="F13" s="155" t="s">
        <v>103</v>
      </c>
      <c r="G13" s="140">
        <f>82270-6609</f>
        <v>75661</v>
      </c>
      <c r="H13" s="140">
        <f>79738-4064</f>
        <v>75674</v>
      </c>
      <c r="I13" s="146">
        <f>68573</f>
        <v>68573</v>
      </c>
      <c r="J13" s="329"/>
      <c r="K13" s="282" t="s">
        <v>413</v>
      </c>
    </row>
    <row r="14" spans="1:11" ht="15" customHeight="1" x14ac:dyDescent="0.2">
      <c r="A14" s="154" t="s">
        <v>9</v>
      </c>
      <c r="B14" s="155" t="s">
        <v>400</v>
      </c>
      <c r="C14" s="141">
        <v>0</v>
      </c>
      <c r="D14" s="141">
        <v>0</v>
      </c>
      <c r="E14" s="141">
        <v>0</v>
      </c>
      <c r="F14" s="155" t="s">
        <v>34</v>
      </c>
      <c r="G14" s="140">
        <v>6609</v>
      </c>
      <c r="H14" s="140">
        <v>4064</v>
      </c>
      <c r="I14" s="146"/>
      <c r="J14" s="329"/>
      <c r="K14" s="282" t="s">
        <v>414</v>
      </c>
    </row>
    <row r="15" spans="1:11" ht="15" customHeight="1" x14ac:dyDescent="0.2">
      <c r="A15" s="154" t="s">
        <v>10</v>
      </c>
      <c r="B15" s="155" t="s">
        <v>211</v>
      </c>
      <c r="C15" s="140">
        <v>4412</v>
      </c>
      <c r="D15" s="140">
        <v>4412</v>
      </c>
      <c r="E15" s="140">
        <v>15596</v>
      </c>
      <c r="F15" s="1"/>
      <c r="G15" s="140"/>
      <c r="H15" s="140"/>
      <c r="I15" s="146"/>
      <c r="J15" s="329"/>
      <c r="K15" s="282" t="s">
        <v>415</v>
      </c>
    </row>
    <row r="16" spans="1:11" ht="15" customHeight="1" x14ac:dyDescent="0.2">
      <c r="A16" s="154" t="s">
        <v>11</v>
      </c>
      <c r="B16" s="1"/>
      <c r="C16" s="140"/>
      <c r="D16" s="140"/>
      <c r="E16" s="140"/>
      <c r="F16" s="1"/>
      <c r="G16" s="140"/>
      <c r="H16" s="140"/>
      <c r="I16" s="146"/>
      <c r="J16" s="329"/>
    </row>
    <row r="17" spans="1:11" ht="15" customHeight="1" x14ac:dyDescent="0.2">
      <c r="A17" s="154" t="s">
        <v>12</v>
      </c>
      <c r="B17" s="165"/>
      <c r="C17" s="141"/>
      <c r="D17" s="141"/>
      <c r="E17" s="141"/>
      <c r="F17" s="1"/>
      <c r="G17" s="140"/>
      <c r="H17" s="140"/>
      <c r="I17" s="146"/>
      <c r="J17" s="329"/>
    </row>
    <row r="18" spans="1:11" ht="15" customHeight="1" x14ac:dyDescent="0.2">
      <c r="A18" s="154" t="s">
        <v>13</v>
      </c>
      <c r="B18" s="1"/>
      <c r="C18" s="140"/>
      <c r="D18" s="140"/>
      <c r="E18" s="140"/>
      <c r="F18" s="1"/>
      <c r="G18" s="140"/>
      <c r="H18" s="140"/>
      <c r="I18" s="146"/>
      <c r="J18" s="329"/>
    </row>
    <row r="19" spans="1:11" ht="15" customHeight="1" x14ac:dyDescent="0.2">
      <c r="A19" s="154" t="s">
        <v>14</v>
      </c>
      <c r="B19" s="1"/>
      <c r="C19" s="140"/>
      <c r="D19" s="140"/>
      <c r="E19" s="140"/>
      <c r="F19" s="1"/>
      <c r="G19" s="140"/>
      <c r="H19" s="140"/>
      <c r="I19" s="146"/>
      <c r="J19" s="329"/>
    </row>
    <row r="20" spans="1:11" ht="15" customHeight="1" thickBot="1" x14ac:dyDescent="0.25">
      <c r="A20" s="154" t="s">
        <v>15</v>
      </c>
      <c r="B20" s="4"/>
      <c r="C20" s="142"/>
      <c r="D20" s="142"/>
      <c r="E20" s="142"/>
      <c r="F20" s="1"/>
      <c r="G20" s="142"/>
      <c r="H20" s="142"/>
      <c r="I20" s="147"/>
      <c r="J20" s="329"/>
    </row>
    <row r="21" spans="1:11" ht="17.25" customHeight="1" thickBot="1" x14ac:dyDescent="0.25">
      <c r="A21" s="157" t="s">
        <v>16</v>
      </c>
      <c r="B21" s="138" t="s">
        <v>342</v>
      </c>
      <c r="C21" s="143">
        <f>+C9+C10+C12+C13+C15+C16+C17+C18+C19+C20</f>
        <v>218345</v>
      </c>
      <c r="D21" s="143">
        <f>+D9+D10+D12+D13+D15+D16+D17+D18+D19+D20</f>
        <v>244029</v>
      </c>
      <c r="E21" s="143">
        <f>+E9+E10+E12+E13+E15+E16+E17+E18+E19+E20</f>
        <v>251023</v>
      </c>
      <c r="F21" s="138" t="s">
        <v>349</v>
      </c>
      <c r="G21" s="143">
        <f>SUM(G9:G20)</f>
        <v>223096</v>
      </c>
      <c r="H21" s="143">
        <f>SUM(H9:H20)</f>
        <v>273027</v>
      </c>
      <c r="I21" s="143">
        <f>SUM(I9:I20)</f>
        <v>248684</v>
      </c>
      <c r="J21" s="329"/>
      <c r="K21" s="282" t="s">
        <v>416</v>
      </c>
    </row>
    <row r="22" spans="1:11" ht="15" customHeight="1" x14ac:dyDescent="0.2">
      <c r="A22" s="158" t="s">
        <v>17</v>
      </c>
      <c r="B22" s="159" t="s">
        <v>343</v>
      </c>
      <c r="C22" s="22">
        <f>+C23+C24+C25+C26</f>
        <v>60059</v>
      </c>
      <c r="D22" s="22">
        <f>+D23+D24+D25+D26</f>
        <v>60059</v>
      </c>
      <c r="E22" s="22">
        <f>+E23+E24+E25+E26</f>
        <v>44246</v>
      </c>
      <c r="F22" s="160" t="s">
        <v>109</v>
      </c>
      <c r="G22" s="144"/>
      <c r="H22" s="144"/>
      <c r="I22" s="144"/>
      <c r="J22" s="329"/>
      <c r="K22" s="282" t="s">
        <v>417</v>
      </c>
    </row>
    <row r="23" spans="1:11" ht="15" customHeight="1" x14ac:dyDescent="0.2">
      <c r="A23" s="161" t="s">
        <v>18</v>
      </c>
      <c r="B23" s="160" t="s">
        <v>121</v>
      </c>
      <c r="C23" s="137">
        <v>60059</v>
      </c>
      <c r="D23" s="137">
        <v>15677</v>
      </c>
      <c r="E23" s="137">
        <v>15677</v>
      </c>
      <c r="F23" s="160" t="s">
        <v>350</v>
      </c>
      <c r="G23" s="137"/>
      <c r="H23" s="137"/>
      <c r="I23" s="137"/>
      <c r="J23" s="329"/>
      <c r="K23" s="282" t="s">
        <v>418</v>
      </c>
    </row>
    <row r="24" spans="1:11" ht="15" customHeight="1" x14ac:dyDescent="0.2">
      <c r="A24" s="161" t="s">
        <v>19</v>
      </c>
      <c r="B24" s="160" t="s">
        <v>122</v>
      </c>
      <c r="C24" s="137"/>
      <c r="D24" s="137"/>
      <c r="E24" s="137"/>
      <c r="F24" s="160" t="s">
        <v>85</v>
      </c>
      <c r="G24" s="137"/>
      <c r="H24" s="137"/>
      <c r="I24" s="137"/>
      <c r="J24" s="329"/>
      <c r="K24" s="282" t="s">
        <v>419</v>
      </c>
    </row>
    <row r="25" spans="1:11" ht="15" customHeight="1" x14ac:dyDescent="0.2">
      <c r="A25" s="161" t="s">
        <v>20</v>
      </c>
      <c r="B25" s="160" t="s">
        <v>127</v>
      </c>
      <c r="C25" s="137"/>
      <c r="D25" s="137">
        <v>44382</v>
      </c>
      <c r="E25" s="137">
        <v>25088</v>
      </c>
      <c r="F25" s="160" t="s">
        <v>86</v>
      </c>
      <c r="G25" s="137"/>
      <c r="H25" s="137"/>
      <c r="I25" s="137"/>
      <c r="J25" s="329"/>
      <c r="K25" s="282" t="s">
        <v>420</v>
      </c>
    </row>
    <row r="26" spans="1:11" ht="22.5" customHeight="1" x14ac:dyDescent="0.2">
      <c r="A26" s="161" t="s">
        <v>21</v>
      </c>
      <c r="B26" s="160" t="s">
        <v>496</v>
      </c>
      <c r="C26" s="137"/>
      <c r="D26" s="137"/>
      <c r="E26" s="137">
        <v>3481</v>
      </c>
      <c r="F26" s="159" t="s">
        <v>129</v>
      </c>
      <c r="G26" s="137"/>
      <c r="H26" s="137"/>
      <c r="I26" s="137"/>
      <c r="J26" s="329"/>
      <c r="K26" s="282" t="s">
        <v>421</v>
      </c>
    </row>
    <row r="27" spans="1:11" ht="15" customHeight="1" x14ac:dyDescent="0.2">
      <c r="A27" s="161" t="s">
        <v>22</v>
      </c>
      <c r="B27" s="160" t="s">
        <v>344</v>
      </c>
      <c r="C27" s="162">
        <f>+C28+C29</f>
        <v>0</v>
      </c>
      <c r="D27" s="162">
        <f>+D28+D29</f>
        <v>0</v>
      </c>
      <c r="E27" s="162">
        <f>+E28+E29</f>
        <v>0</v>
      </c>
      <c r="F27" s="160" t="s">
        <v>110</v>
      </c>
      <c r="G27" s="137"/>
      <c r="H27" s="137"/>
      <c r="I27" s="137"/>
      <c r="J27" s="329"/>
      <c r="K27" s="282" t="s">
        <v>422</v>
      </c>
    </row>
    <row r="28" spans="1:11" ht="15" customHeight="1" x14ac:dyDescent="0.2">
      <c r="A28" s="158" t="s">
        <v>23</v>
      </c>
      <c r="B28" s="159" t="s">
        <v>345</v>
      </c>
      <c r="C28" s="144"/>
      <c r="D28" s="144"/>
      <c r="E28" s="144"/>
      <c r="F28" s="67" t="s">
        <v>325</v>
      </c>
      <c r="G28" s="144">
        <v>3080</v>
      </c>
      <c r="H28" s="144">
        <v>3080</v>
      </c>
      <c r="I28" s="144">
        <v>3080</v>
      </c>
      <c r="J28" s="329"/>
      <c r="K28" s="282" t="s">
        <v>423</v>
      </c>
    </row>
    <row r="29" spans="1:11" ht="15" customHeight="1" thickBot="1" x14ac:dyDescent="0.25">
      <c r="A29" s="161" t="s">
        <v>24</v>
      </c>
      <c r="B29" s="160" t="s">
        <v>346</v>
      </c>
      <c r="C29" s="137"/>
      <c r="D29" s="137"/>
      <c r="E29" s="137"/>
      <c r="F29" s="153" t="s">
        <v>111</v>
      </c>
      <c r="G29" s="137"/>
      <c r="H29" s="137"/>
      <c r="I29" s="137">
        <v>63</v>
      </c>
      <c r="J29" s="329"/>
      <c r="K29" s="282" t="s">
        <v>424</v>
      </c>
    </row>
    <row r="30" spans="1:11" ht="17.25" customHeight="1" thickBot="1" x14ac:dyDescent="0.25">
      <c r="A30" s="157" t="s">
        <v>25</v>
      </c>
      <c r="B30" s="138" t="s">
        <v>347</v>
      </c>
      <c r="C30" s="143">
        <f>+C22+C27</f>
        <v>60059</v>
      </c>
      <c r="D30" s="143">
        <f>+D22+D27</f>
        <v>60059</v>
      </c>
      <c r="E30" s="143">
        <f>+E22+E27</f>
        <v>44246</v>
      </c>
      <c r="F30" s="138" t="s">
        <v>351</v>
      </c>
      <c r="G30" s="143">
        <f>SUM(G22:G29)</f>
        <v>3080</v>
      </c>
      <c r="H30" s="143">
        <f>SUM(H22:H29)</f>
        <v>3080</v>
      </c>
      <c r="I30" s="143">
        <f>SUM(I22:I29)</f>
        <v>3143</v>
      </c>
      <c r="J30" s="329"/>
      <c r="K30" s="282" t="s">
        <v>425</v>
      </c>
    </row>
    <row r="31" spans="1:11" ht="17.25" customHeight="1" thickBot="1" x14ac:dyDescent="0.25">
      <c r="A31" s="157" t="s">
        <v>26</v>
      </c>
      <c r="B31" s="163" t="s">
        <v>348</v>
      </c>
      <c r="C31" s="29">
        <f>+C21+C30</f>
        <v>278404</v>
      </c>
      <c r="D31" s="29">
        <f>+D21+D30</f>
        <v>304088</v>
      </c>
      <c r="E31" s="164">
        <f>+E21+E30</f>
        <v>295269</v>
      </c>
      <c r="F31" s="163" t="s">
        <v>352</v>
      </c>
      <c r="G31" s="29">
        <f>+G21+G30</f>
        <v>226176</v>
      </c>
      <c r="H31" s="29">
        <f>+H21+H30</f>
        <v>276107</v>
      </c>
      <c r="I31" s="29">
        <f>+I21+I30</f>
        <v>251827</v>
      </c>
      <c r="J31" s="329"/>
      <c r="K31" s="282" t="s">
        <v>426</v>
      </c>
    </row>
    <row r="32" spans="1:11" ht="17.25" customHeight="1" thickBot="1" x14ac:dyDescent="0.25">
      <c r="A32" s="157" t="s">
        <v>27</v>
      </c>
      <c r="B32" s="163" t="s">
        <v>87</v>
      </c>
      <c r="C32" s="29">
        <f>IF(C21-G21&lt;0,G21-C21,"-")</f>
        <v>4751</v>
      </c>
      <c r="D32" s="29">
        <f>IF(D21-H21&lt;0,H21-D21,"-")</f>
        <v>28998</v>
      </c>
      <c r="E32" s="164" t="str">
        <f>IF(E21-I21&lt;0,I21-E21,"-")</f>
        <v>-</v>
      </c>
      <c r="F32" s="163" t="s">
        <v>88</v>
      </c>
      <c r="G32" s="29" t="str">
        <f>IF(C21-G21&gt;0,C21-G21,"-")</f>
        <v>-</v>
      </c>
      <c r="H32" s="29" t="str">
        <f>IF(D21-H21&gt;0,D21-H21,"-")</f>
        <v>-</v>
      </c>
      <c r="I32" s="29">
        <f>IF(E21-I21&gt;0,E21-I21,"-")</f>
        <v>2339</v>
      </c>
      <c r="J32" s="329"/>
      <c r="K32" s="282" t="s">
        <v>427</v>
      </c>
    </row>
    <row r="33" spans="1:11" ht="17.25" customHeight="1" thickBot="1" x14ac:dyDescent="0.25">
      <c r="A33" s="157" t="s">
        <v>28</v>
      </c>
      <c r="B33" s="163" t="s">
        <v>130</v>
      </c>
      <c r="C33" s="29" t="str">
        <f>IF(C31-G31&lt;0,G31-C31,"-")</f>
        <v>-</v>
      </c>
      <c r="D33" s="29" t="str">
        <f>IF(D31-H31&lt;0,H31-D31,"-")</f>
        <v>-</v>
      </c>
      <c r="E33" s="164" t="str">
        <f>IF(E31-I31&lt;0,I31-E31,"-")</f>
        <v>-</v>
      </c>
      <c r="F33" s="163" t="s">
        <v>131</v>
      </c>
      <c r="G33" s="29">
        <f>IF(C31-G31&gt;0,C31-G31,"-")</f>
        <v>52228</v>
      </c>
      <c r="H33" s="29">
        <f>IF(D31-H31&gt;0,D31-H31,"-")</f>
        <v>27981</v>
      </c>
      <c r="I33" s="29">
        <f>IF(E31-I31&gt;0,E31-I31,"-")</f>
        <v>43442</v>
      </c>
      <c r="J33" s="329"/>
      <c r="K33" s="282" t="s">
        <v>428</v>
      </c>
    </row>
  </sheetData>
  <mergeCells count="4">
    <mergeCell ref="J2:J33"/>
    <mergeCell ref="A6:A7"/>
    <mergeCell ref="B3:I3"/>
    <mergeCell ref="G2:I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35"/>
  <sheetViews>
    <sheetView view="pageBreakPreview" zoomScale="115" zoomScaleSheetLayoutView="115" workbookViewId="0">
      <selection activeCell="C4" sqref="C4"/>
    </sheetView>
  </sheetViews>
  <sheetFormatPr defaultRowHeight="12.75" x14ac:dyDescent="0.2"/>
  <cols>
    <col min="1" max="1" width="6.83203125" style="3" customWidth="1"/>
    <col min="2" max="2" width="55.1640625" style="10" customWidth="1"/>
    <col min="3" max="5" width="16.33203125" style="3" customWidth="1"/>
    <col min="6" max="6" width="55.1640625" style="3" customWidth="1"/>
    <col min="7" max="9" width="16.33203125" style="3" customWidth="1"/>
    <col min="10" max="10" width="4.83203125" style="3" customWidth="1"/>
    <col min="11" max="11" width="0" style="282" hidden="1" customWidth="1"/>
    <col min="12" max="16384" width="9.33203125" style="3"/>
  </cols>
  <sheetData>
    <row r="1" spans="1:11" x14ac:dyDescent="0.2">
      <c r="H1" s="337" t="s">
        <v>493</v>
      </c>
      <c r="I1" s="337"/>
      <c r="J1" s="293"/>
    </row>
    <row r="2" spans="1:11" ht="27.75" customHeight="1" x14ac:dyDescent="0.2">
      <c r="A2" s="332" t="s">
        <v>520</v>
      </c>
      <c r="B2" s="332"/>
      <c r="C2" s="332"/>
      <c r="D2" s="332"/>
      <c r="E2" s="332"/>
      <c r="F2" s="332"/>
      <c r="G2" s="332"/>
      <c r="H2" s="332"/>
      <c r="I2" s="332"/>
    </row>
    <row r="3" spans="1:11" ht="39.75" customHeight="1" x14ac:dyDescent="0.2">
      <c r="B3" s="148" t="s">
        <v>512</v>
      </c>
      <c r="C3" s="149"/>
      <c r="D3" s="149"/>
      <c r="E3" s="149"/>
      <c r="F3" s="149"/>
      <c r="G3" s="149"/>
      <c r="H3" s="149"/>
      <c r="I3" s="149"/>
      <c r="J3" s="334"/>
    </row>
    <row r="4" spans="1:11" ht="14.25" thickBot="1" x14ac:dyDescent="0.25">
      <c r="G4" s="21"/>
      <c r="H4" s="21"/>
      <c r="I4" s="21" t="s">
        <v>44</v>
      </c>
      <c r="J4" s="334"/>
    </row>
    <row r="5" spans="1:11" ht="24" customHeight="1" thickBot="1" x14ac:dyDescent="0.25">
      <c r="A5" s="335" t="s">
        <v>47</v>
      </c>
      <c r="B5" s="171" t="s">
        <v>38</v>
      </c>
      <c r="C5" s="172"/>
      <c r="D5" s="172"/>
      <c r="E5" s="172"/>
      <c r="F5" s="171" t="s">
        <v>39</v>
      </c>
      <c r="G5" s="173"/>
      <c r="H5" s="173"/>
      <c r="I5" s="173"/>
      <c r="J5" s="334"/>
    </row>
    <row r="6" spans="1:11" s="150" customFormat="1" ht="35.25" customHeight="1" thickBot="1" x14ac:dyDescent="0.25">
      <c r="A6" s="336"/>
      <c r="B6" s="11" t="s">
        <v>45</v>
      </c>
      <c r="C6" s="12" t="str">
        <f>+'2.1.sz.mell  '!C7</f>
        <v>Eredeti előirányzat</v>
      </c>
      <c r="D6" s="136" t="str">
        <f>+'2.1.sz.mell  '!D7</f>
        <v>Módosított előirányzat</v>
      </c>
      <c r="E6" s="12" t="str">
        <f>+'2.1.sz.mell  '!E7</f>
        <v>Teljesítés</v>
      </c>
      <c r="F6" s="11" t="s">
        <v>45</v>
      </c>
      <c r="G6" s="12" t="str">
        <f>+'2.1.sz.mell  '!C7</f>
        <v>Eredeti előirányzat</v>
      </c>
      <c r="H6" s="136" t="str">
        <f>+'2.1.sz.mell  '!D7</f>
        <v>Módosított előirányzat</v>
      </c>
      <c r="I6" s="166" t="str">
        <f>+'2.1.sz.mell  '!E7</f>
        <v>Teljesítés</v>
      </c>
      <c r="J6" s="334"/>
      <c r="K6" s="283"/>
    </row>
    <row r="7" spans="1:11" s="150" customFormat="1" ht="13.5" thickBot="1" x14ac:dyDescent="0.25">
      <c r="A7" s="174" t="s">
        <v>281</v>
      </c>
      <c r="B7" s="175" t="s">
        <v>282</v>
      </c>
      <c r="C7" s="176" t="s">
        <v>283</v>
      </c>
      <c r="D7" s="176" t="s">
        <v>284</v>
      </c>
      <c r="E7" s="176" t="s">
        <v>285</v>
      </c>
      <c r="F7" s="175" t="s">
        <v>362</v>
      </c>
      <c r="G7" s="176" t="s">
        <v>363</v>
      </c>
      <c r="H7" s="176" t="s">
        <v>364</v>
      </c>
      <c r="I7" s="177" t="s">
        <v>365</v>
      </c>
      <c r="J7" s="334"/>
      <c r="K7" s="284"/>
    </row>
    <row r="8" spans="1:11" ht="12.95" customHeight="1" x14ac:dyDescent="0.2">
      <c r="A8" s="152" t="s">
        <v>4</v>
      </c>
      <c r="B8" s="153" t="s">
        <v>353</v>
      </c>
      <c r="C8" s="139">
        <v>0</v>
      </c>
      <c r="D8" s="139">
        <v>135000</v>
      </c>
      <c r="E8" s="139">
        <v>140649</v>
      </c>
      <c r="F8" s="153" t="s">
        <v>123</v>
      </c>
      <c r="G8" s="139">
        <v>976</v>
      </c>
      <c r="H8" s="139">
        <v>134045</v>
      </c>
      <c r="I8" s="145">
        <v>103726</v>
      </c>
      <c r="J8" s="334"/>
      <c r="K8" s="282" t="s">
        <v>409</v>
      </c>
    </row>
    <row r="9" spans="1:11" x14ac:dyDescent="0.2">
      <c r="A9" s="154" t="s">
        <v>5</v>
      </c>
      <c r="B9" s="305" t="s">
        <v>354</v>
      </c>
      <c r="C9" s="140">
        <v>0</v>
      </c>
      <c r="D9" s="140">
        <v>135000</v>
      </c>
      <c r="E9" s="140">
        <v>135000</v>
      </c>
      <c r="F9" s="305" t="s">
        <v>366</v>
      </c>
      <c r="G9" s="306"/>
      <c r="H9" s="306"/>
      <c r="I9" s="307"/>
      <c r="J9" s="334"/>
      <c r="K9" s="282" t="s">
        <v>410</v>
      </c>
    </row>
    <row r="10" spans="1:11" ht="12.95" customHeight="1" x14ac:dyDescent="0.2">
      <c r="A10" s="154" t="s">
        <v>6</v>
      </c>
      <c r="B10" s="155" t="s">
        <v>355</v>
      </c>
      <c r="C10" s="140"/>
      <c r="D10" s="140"/>
      <c r="E10" s="140">
        <v>47</v>
      </c>
      <c r="F10" s="155" t="s">
        <v>105</v>
      </c>
      <c r="G10" s="140">
        <v>51280</v>
      </c>
      <c r="H10" s="140">
        <v>28964</v>
      </c>
      <c r="I10" s="146">
        <v>28964</v>
      </c>
      <c r="J10" s="334"/>
      <c r="K10" s="282" t="s">
        <v>411</v>
      </c>
    </row>
    <row r="11" spans="1:11" ht="12.95" customHeight="1" x14ac:dyDescent="0.2">
      <c r="A11" s="154" t="s">
        <v>7</v>
      </c>
      <c r="B11" s="155" t="s">
        <v>356</v>
      </c>
      <c r="C11" s="140">
        <v>28</v>
      </c>
      <c r="D11" s="140">
        <v>28</v>
      </c>
      <c r="E11" s="140">
        <v>0</v>
      </c>
      <c r="F11" s="305" t="s">
        <v>367</v>
      </c>
      <c r="G11" s="140"/>
      <c r="H11" s="140"/>
      <c r="I11" s="146"/>
      <c r="J11" s="334"/>
      <c r="K11" s="282" t="s">
        <v>412</v>
      </c>
    </row>
    <row r="12" spans="1:11" ht="12.75" customHeight="1" x14ac:dyDescent="0.2">
      <c r="A12" s="154" t="s">
        <v>8</v>
      </c>
      <c r="B12" s="305" t="s">
        <v>357</v>
      </c>
      <c r="C12" s="140"/>
      <c r="D12" s="140"/>
      <c r="E12" s="140"/>
      <c r="F12" s="155" t="s">
        <v>126</v>
      </c>
      <c r="G12" s="140">
        <v>0</v>
      </c>
      <c r="H12" s="140">
        <v>0</v>
      </c>
      <c r="I12" s="146">
        <v>0</v>
      </c>
      <c r="J12" s="334"/>
      <c r="K12" s="282" t="s">
        <v>413</v>
      </c>
    </row>
    <row r="13" spans="1:11" ht="12.95" customHeight="1" x14ac:dyDescent="0.2">
      <c r="A13" s="154" t="s">
        <v>9</v>
      </c>
      <c r="B13" s="155" t="s">
        <v>358</v>
      </c>
      <c r="C13" s="141"/>
      <c r="D13" s="141"/>
      <c r="E13" s="141"/>
      <c r="F13" s="192"/>
      <c r="G13" s="140"/>
      <c r="H13" s="140"/>
      <c r="I13" s="146"/>
      <c r="J13" s="334"/>
      <c r="K13" s="282" t="s">
        <v>414</v>
      </c>
    </row>
    <row r="14" spans="1:11" ht="12.95" customHeight="1" x14ac:dyDescent="0.2">
      <c r="A14" s="154" t="s">
        <v>10</v>
      </c>
      <c r="B14" s="1"/>
      <c r="C14" s="140"/>
      <c r="D14" s="140"/>
      <c r="E14" s="140"/>
      <c r="F14" s="192"/>
      <c r="G14" s="140"/>
      <c r="H14" s="140"/>
      <c r="I14" s="146"/>
      <c r="J14" s="334"/>
    </row>
    <row r="15" spans="1:11" ht="12.95" customHeight="1" x14ac:dyDescent="0.2">
      <c r="A15" s="154" t="s">
        <v>11</v>
      </c>
      <c r="B15" s="1"/>
      <c r="C15" s="140"/>
      <c r="D15" s="140"/>
      <c r="E15" s="140"/>
      <c r="F15" s="193"/>
      <c r="G15" s="140"/>
      <c r="H15" s="140"/>
      <c r="I15" s="146"/>
      <c r="J15" s="334"/>
    </row>
    <row r="16" spans="1:11" ht="12.95" customHeight="1" x14ac:dyDescent="0.2">
      <c r="A16" s="154" t="s">
        <v>12</v>
      </c>
      <c r="B16" s="190"/>
      <c r="C16" s="141"/>
      <c r="D16" s="141"/>
      <c r="E16" s="141"/>
      <c r="F16" s="192"/>
      <c r="G16" s="140"/>
      <c r="H16" s="140"/>
      <c r="I16" s="146"/>
      <c r="J16" s="334"/>
    </row>
    <row r="17" spans="1:11" x14ac:dyDescent="0.2">
      <c r="A17" s="154" t="s">
        <v>13</v>
      </c>
      <c r="B17" s="1"/>
      <c r="C17" s="141"/>
      <c r="D17" s="141"/>
      <c r="E17" s="141"/>
      <c r="F17" s="192"/>
      <c r="G17" s="140"/>
      <c r="H17" s="140"/>
      <c r="I17" s="146"/>
      <c r="J17" s="334"/>
    </row>
    <row r="18" spans="1:11" ht="12.95" customHeight="1" thickBot="1" x14ac:dyDescent="0.25">
      <c r="A18" s="187" t="s">
        <v>14</v>
      </c>
      <c r="B18" s="191"/>
      <c r="C18" s="189"/>
      <c r="D18" s="34"/>
      <c r="E18" s="41"/>
      <c r="F18" s="188" t="s">
        <v>34</v>
      </c>
      <c r="G18" s="140"/>
      <c r="H18" s="140"/>
      <c r="I18" s="146"/>
      <c r="J18" s="334"/>
    </row>
    <row r="19" spans="1:11" ht="15.95" customHeight="1" thickBot="1" x14ac:dyDescent="0.25">
      <c r="A19" s="157" t="s">
        <v>15</v>
      </c>
      <c r="B19" s="138" t="s">
        <v>359</v>
      </c>
      <c r="C19" s="143">
        <f>+C8+C10+C11+C13+C14+C15+C16+C17+C18</f>
        <v>28</v>
      </c>
      <c r="D19" s="143">
        <f>+D8+D10+D11+D13+D14+D15+D16+D17+D18</f>
        <v>135028</v>
      </c>
      <c r="E19" s="143">
        <f>+E8+E10+E11+E13+E14+E15+E16+E17+E18</f>
        <v>140696</v>
      </c>
      <c r="F19" s="138" t="s">
        <v>368</v>
      </c>
      <c r="G19" s="143">
        <f>+G8+G10+G12+G13+G14+G15+G16+G17+G18</f>
        <v>52256</v>
      </c>
      <c r="H19" s="143">
        <f>+H8+H10+H12+H13+H14+H15+H16+H17+H18</f>
        <v>163009</v>
      </c>
      <c r="I19" s="170">
        <f>+I8+I10+I12+I13+I14+I15+I16+I17+I18</f>
        <v>132690</v>
      </c>
      <c r="J19" s="334"/>
      <c r="K19" s="282" t="s">
        <v>415</v>
      </c>
    </row>
    <row r="20" spans="1:11" ht="12.95" customHeight="1" x14ac:dyDescent="0.2">
      <c r="A20" s="152" t="s">
        <v>16</v>
      </c>
      <c r="B20" s="179" t="s">
        <v>143</v>
      </c>
      <c r="C20" s="186">
        <f>SUM(C21:C25)</f>
        <v>0</v>
      </c>
      <c r="D20" s="186">
        <f t="shared" ref="D20:E20" si="0">SUM(D21:D25)</f>
        <v>0</v>
      </c>
      <c r="E20" s="186">
        <f t="shared" si="0"/>
        <v>0</v>
      </c>
      <c r="F20" s="160" t="s">
        <v>109</v>
      </c>
      <c r="G20" s="31"/>
      <c r="H20" s="31"/>
      <c r="I20" s="167"/>
      <c r="J20" s="334"/>
      <c r="K20" s="282" t="s">
        <v>416</v>
      </c>
    </row>
    <row r="21" spans="1:11" ht="12.95" customHeight="1" x14ac:dyDescent="0.2">
      <c r="A21" s="154" t="s">
        <v>17</v>
      </c>
      <c r="B21" s="180" t="s">
        <v>132</v>
      </c>
      <c r="C21" s="137">
        <v>0</v>
      </c>
      <c r="D21" s="137">
        <v>0</v>
      </c>
      <c r="E21" s="137">
        <v>0</v>
      </c>
      <c r="F21" s="160" t="s">
        <v>112</v>
      </c>
      <c r="G21" s="137"/>
      <c r="H21" s="137"/>
      <c r="I21" s="168"/>
      <c r="J21" s="334"/>
      <c r="K21" s="282" t="s">
        <v>417</v>
      </c>
    </row>
    <row r="22" spans="1:11" ht="12.95" customHeight="1" x14ac:dyDescent="0.2">
      <c r="A22" s="152" t="s">
        <v>18</v>
      </c>
      <c r="B22" s="180" t="s">
        <v>133</v>
      </c>
      <c r="C22" s="137"/>
      <c r="D22" s="137"/>
      <c r="E22" s="137"/>
      <c r="F22" s="160" t="s">
        <v>85</v>
      </c>
      <c r="G22" s="137"/>
      <c r="H22" s="137"/>
      <c r="I22" s="168"/>
      <c r="J22" s="334"/>
      <c r="K22" s="282" t="s">
        <v>418</v>
      </c>
    </row>
    <row r="23" spans="1:11" ht="12.95" customHeight="1" x14ac:dyDescent="0.2">
      <c r="A23" s="154" t="s">
        <v>19</v>
      </c>
      <c r="B23" s="180" t="s">
        <v>134</v>
      </c>
      <c r="C23" s="137"/>
      <c r="D23" s="137"/>
      <c r="E23" s="137"/>
      <c r="F23" s="160" t="s">
        <v>86</v>
      </c>
      <c r="G23" s="137"/>
      <c r="H23" s="137"/>
      <c r="I23" s="168"/>
      <c r="J23" s="334"/>
      <c r="K23" s="282" t="s">
        <v>419</v>
      </c>
    </row>
    <row r="24" spans="1:11" ht="12.95" customHeight="1" x14ac:dyDescent="0.2">
      <c r="A24" s="152" t="s">
        <v>20</v>
      </c>
      <c r="B24" s="180" t="s">
        <v>135</v>
      </c>
      <c r="C24" s="137"/>
      <c r="D24" s="137"/>
      <c r="E24" s="137"/>
      <c r="F24" s="159" t="s">
        <v>129</v>
      </c>
      <c r="G24" s="137"/>
      <c r="H24" s="137"/>
      <c r="I24" s="168"/>
      <c r="J24" s="334"/>
      <c r="K24" s="282" t="s">
        <v>420</v>
      </c>
    </row>
    <row r="25" spans="1:11" ht="12.95" customHeight="1" x14ac:dyDescent="0.2">
      <c r="A25" s="154" t="s">
        <v>21</v>
      </c>
      <c r="B25" s="181" t="s">
        <v>136</v>
      </c>
      <c r="C25" s="137"/>
      <c r="D25" s="137"/>
      <c r="E25" s="137"/>
      <c r="F25" s="160" t="s">
        <v>113</v>
      </c>
      <c r="G25" s="137"/>
      <c r="H25" s="137"/>
      <c r="I25" s="168"/>
      <c r="J25" s="334"/>
      <c r="K25" s="282" t="s">
        <v>421</v>
      </c>
    </row>
    <row r="26" spans="1:11" ht="12.95" customHeight="1" x14ac:dyDescent="0.2">
      <c r="A26" s="152" t="s">
        <v>22</v>
      </c>
      <c r="B26" s="182" t="s">
        <v>137</v>
      </c>
      <c r="C26" s="162">
        <f>+C27+C28+C29+C30+C31</f>
        <v>0</v>
      </c>
      <c r="D26" s="162">
        <f>+D27+D28+D29+D30+D31</f>
        <v>0</v>
      </c>
      <c r="E26" s="162">
        <f>+E27+E28+E29+E30+E31</f>
        <v>0</v>
      </c>
      <c r="F26" s="183" t="s">
        <v>111</v>
      </c>
      <c r="G26" s="137"/>
      <c r="H26" s="137"/>
      <c r="I26" s="168"/>
      <c r="J26" s="334"/>
      <c r="K26" s="282" t="s">
        <v>422</v>
      </c>
    </row>
    <row r="27" spans="1:11" ht="12.95" customHeight="1" x14ac:dyDescent="0.2">
      <c r="A27" s="154" t="s">
        <v>23</v>
      </c>
      <c r="B27" s="181" t="s">
        <v>138</v>
      </c>
      <c r="C27" s="137"/>
      <c r="D27" s="137"/>
      <c r="E27" s="137"/>
      <c r="F27" s="183" t="s">
        <v>369</v>
      </c>
      <c r="G27" s="137"/>
      <c r="H27" s="137"/>
      <c r="I27" s="168"/>
      <c r="J27" s="334"/>
      <c r="K27" s="282" t="s">
        <v>423</v>
      </c>
    </row>
    <row r="28" spans="1:11" ht="12.95" customHeight="1" x14ac:dyDescent="0.2">
      <c r="A28" s="152" t="s">
        <v>24</v>
      </c>
      <c r="B28" s="181" t="s">
        <v>139</v>
      </c>
      <c r="C28" s="137"/>
      <c r="D28" s="137"/>
      <c r="E28" s="137"/>
      <c r="F28" s="178" t="s">
        <v>494</v>
      </c>
      <c r="G28" s="137"/>
      <c r="H28" s="137"/>
      <c r="I28" s="168"/>
      <c r="J28" s="334"/>
      <c r="K28" s="282" t="s">
        <v>424</v>
      </c>
    </row>
    <row r="29" spans="1:11" ht="12.95" customHeight="1" x14ac:dyDescent="0.2">
      <c r="A29" s="154" t="s">
        <v>25</v>
      </c>
      <c r="B29" s="180" t="s">
        <v>140</v>
      </c>
      <c r="C29" s="137"/>
      <c r="D29" s="137"/>
      <c r="E29" s="137"/>
      <c r="F29" s="169"/>
      <c r="G29" s="137"/>
      <c r="H29" s="137"/>
      <c r="I29" s="168"/>
      <c r="J29" s="334"/>
      <c r="K29" s="282" t="s">
        <v>425</v>
      </c>
    </row>
    <row r="30" spans="1:11" ht="12.95" customHeight="1" x14ac:dyDescent="0.2">
      <c r="A30" s="152" t="s">
        <v>26</v>
      </c>
      <c r="B30" s="184" t="s">
        <v>141</v>
      </c>
      <c r="C30" s="137"/>
      <c r="D30" s="137"/>
      <c r="E30" s="137"/>
      <c r="F30" s="1"/>
      <c r="G30" s="137"/>
      <c r="H30" s="137"/>
      <c r="I30" s="168"/>
      <c r="J30" s="334"/>
      <c r="K30" s="282" t="s">
        <v>426</v>
      </c>
    </row>
    <row r="31" spans="1:11" ht="12.95" customHeight="1" thickBot="1" x14ac:dyDescent="0.25">
      <c r="A31" s="154" t="s">
        <v>27</v>
      </c>
      <c r="B31" s="185" t="s">
        <v>142</v>
      </c>
      <c r="C31" s="137"/>
      <c r="D31" s="137"/>
      <c r="E31" s="137"/>
      <c r="F31" s="169"/>
      <c r="G31" s="137"/>
      <c r="H31" s="137"/>
      <c r="I31" s="168"/>
      <c r="J31" s="334"/>
      <c r="K31" s="282" t="s">
        <v>427</v>
      </c>
    </row>
    <row r="32" spans="1:11" ht="16.5" customHeight="1" thickBot="1" x14ac:dyDescent="0.25">
      <c r="A32" s="157" t="s">
        <v>28</v>
      </c>
      <c r="B32" s="138" t="s">
        <v>360</v>
      </c>
      <c r="C32" s="143">
        <f>+C20+C26</f>
        <v>0</v>
      </c>
      <c r="D32" s="143">
        <f>+D20+D26</f>
        <v>0</v>
      </c>
      <c r="E32" s="143">
        <f>+E20+E26</f>
        <v>0</v>
      </c>
      <c r="F32" s="138" t="s">
        <v>371</v>
      </c>
      <c r="G32" s="143">
        <f>SUM(G20:G31)</f>
        <v>0</v>
      </c>
      <c r="H32" s="143">
        <f>SUM(H20:H31)</f>
        <v>0</v>
      </c>
      <c r="I32" s="170">
        <f>SUM(I20:I31)</f>
        <v>0</v>
      </c>
      <c r="J32" s="334"/>
      <c r="K32" s="282" t="s">
        <v>428</v>
      </c>
    </row>
    <row r="33" spans="1:11" ht="16.5" customHeight="1" thickBot="1" x14ac:dyDescent="0.25">
      <c r="A33" s="157" t="s">
        <v>29</v>
      </c>
      <c r="B33" s="163" t="s">
        <v>361</v>
      </c>
      <c r="C33" s="29">
        <f>+C19+C32</f>
        <v>28</v>
      </c>
      <c r="D33" s="29">
        <f>+D19+D32</f>
        <v>135028</v>
      </c>
      <c r="E33" s="164">
        <f>+E19+E32</f>
        <v>140696</v>
      </c>
      <c r="F33" s="163" t="s">
        <v>370</v>
      </c>
      <c r="G33" s="29">
        <f>+G19+G32</f>
        <v>52256</v>
      </c>
      <c r="H33" s="29">
        <f>+H19+H32</f>
        <v>163009</v>
      </c>
      <c r="I33" s="30">
        <f>+I19+I32</f>
        <v>132690</v>
      </c>
      <c r="J33" s="334"/>
      <c r="K33" s="282" t="s">
        <v>429</v>
      </c>
    </row>
    <row r="34" spans="1:11" ht="16.5" customHeight="1" thickBot="1" x14ac:dyDescent="0.25">
      <c r="A34" s="157" t="s">
        <v>30</v>
      </c>
      <c r="B34" s="163" t="s">
        <v>87</v>
      </c>
      <c r="C34" s="29">
        <f>IF(C19-G19&lt;0,G19-C19,"-")</f>
        <v>52228</v>
      </c>
      <c r="D34" s="29">
        <f>IF(D19-H19&lt;0,H19-D19,"-")</f>
        <v>27981</v>
      </c>
      <c r="E34" s="164" t="str">
        <f>IF(E19-I19&lt;0,I19-E19,"-")</f>
        <v>-</v>
      </c>
      <c r="F34" s="163" t="s">
        <v>88</v>
      </c>
      <c r="G34" s="29" t="str">
        <f>IF(C19-G19&gt;0,C19-G19,"-")</f>
        <v>-</v>
      </c>
      <c r="H34" s="29" t="str">
        <f>IF(D19-H19&gt;0,D19-H19,"-")</f>
        <v>-</v>
      </c>
      <c r="I34" s="30">
        <f>IF(E19-I19&gt;0,E19-I19,"-")</f>
        <v>8006</v>
      </c>
      <c r="J34" s="334"/>
      <c r="K34" s="282" t="s">
        <v>430</v>
      </c>
    </row>
    <row r="35" spans="1:11" ht="16.5" customHeight="1" thickBot="1" x14ac:dyDescent="0.25">
      <c r="A35" s="157" t="s">
        <v>31</v>
      </c>
      <c r="B35" s="163" t="s">
        <v>130</v>
      </c>
      <c r="C35" s="29" t="str">
        <f>IF(C28-G28&lt;0,G28-C28,"-")</f>
        <v>-</v>
      </c>
      <c r="D35" s="29" t="str">
        <f>IF(D28-H28&lt;0,H28-D28,"-")</f>
        <v>-</v>
      </c>
      <c r="E35" s="164" t="str">
        <f>IF(E28-I28&lt;0,I28-E28,"-")</f>
        <v>-</v>
      </c>
      <c r="F35" s="163" t="s">
        <v>131</v>
      </c>
      <c r="G35" s="29" t="str">
        <f>IF(C28-G28&gt;0,C28-G28,"-")</f>
        <v>-</v>
      </c>
      <c r="H35" s="29" t="str">
        <f>IF(D28-H28&gt;0,D28-H28,"-")</f>
        <v>-</v>
      </c>
      <c r="I35" s="30" t="str">
        <f>IF(E28-I28&gt;0,E28-I28,"-")</f>
        <v>-</v>
      </c>
      <c r="J35" s="334"/>
      <c r="K35" s="282" t="s">
        <v>431</v>
      </c>
    </row>
  </sheetData>
  <mergeCells count="4">
    <mergeCell ref="J3:J35"/>
    <mergeCell ref="A5:A6"/>
    <mergeCell ref="H1:I1"/>
    <mergeCell ref="A2:I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52"/>
  <sheetViews>
    <sheetView zoomScaleSheetLayoutView="100" workbookViewId="0">
      <selection activeCell="A3" sqref="A3"/>
    </sheetView>
  </sheetViews>
  <sheetFormatPr defaultRowHeight="12.75" x14ac:dyDescent="0.2"/>
  <cols>
    <col min="1" max="1" width="14.83203125" style="223" customWidth="1"/>
    <col min="2" max="2" width="65.33203125" style="224" customWidth="1"/>
    <col min="3" max="5" width="17" style="225" customWidth="1"/>
    <col min="6" max="6" width="9.33203125" style="282" hidden="1" customWidth="1"/>
    <col min="7" max="16384" width="9.33203125" style="14"/>
  </cols>
  <sheetData>
    <row r="1" spans="1:9" x14ac:dyDescent="0.2">
      <c r="D1" s="341" t="s">
        <v>499</v>
      </c>
      <c r="E1" s="341"/>
    </row>
    <row r="2" spans="1:9" ht="15.75" customHeight="1" x14ac:dyDescent="0.2">
      <c r="A2" s="332" t="s">
        <v>520</v>
      </c>
      <c r="B2" s="332"/>
      <c r="C2" s="332"/>
      <c r="D2" s="332"/>
      <c r="E2" s="332"/>
      <c r="F2" s="298"/>
      <c r="G2" s="298"/>
      <c r="H2" s="298"/>
      <c r="I2" s="298"/>
    </row>
    <row r="3" spans="1:9" s="199" customFormat="1" ht="16.5" customHeight="1" thickBot="1" x14ac:dyDescent="0.25">
      <c r="A3" s="198"/>
      <c r="B3" s="200"/>
      <c r="C3" s="245"/>
      <c r="D3" s="210"/>
      <c r="E3" s="245"/>
      <c r="F3" s="285"/>
    </row>
    <row r="4" spans="1:9" s="246" customFormat="1" ht="15.75" customHeight="1" x14ac:dyDescent="0.2">
      <c r="A4" s="291" t="s">
        <v>45</v>
      </c>
      <c r="B4" s="345" t="s">
        <v>490</v>
      </c>
      <c r="C4" s="346"/>
      <c r="D4" s="347"/>
      <c r="E4" s="219" t="s">
        <v>35</v>
      </c>
      <c r="F4" s="286"/>
    </row>
    <row r="5" spans="1:9" s="246" customFormat="1" ht="21" customHeight="1" thickBot="1" x14ac:dyDescent="0.25">
      <c r="A5" s="292" t="s">
        <v>372</v>
      </c>
      <c r="B5" s="342" t="s">
        <v>513</v>
      </c>
      <c r="C5" s="343"/>
      <c r="D5" s="344"/>
      <c r="E5" s="194" t="s">
        <v>35</v>
      </c>
      <c r="F5" s="286"/>
    </row>
    <row r="6" spans="1:9" s="247" customFormat="1" ht="15.95" customHeight="1" thickBot="1" x14ac:dyDescent="0.3">
      <c r="A6" s="201"/>
      <c r="B6" s="201"/>
      <c r="C6" s="202"/>
      <c r="D6" s="202"/>
      <c r="E6" s="202" t="s">
        <v>36</v>
      </c>
      <c r="F6" s="287"/>
    </row>
    <row r="7" spans="1:9" ht="24.75" customHeight="1" thickBot="1" x14ac:dyDescent="0.25">
      <c r="A7" s="57" t="s">
        <v>115</v>
      </c>
      <c r="B7" s="58" t="s">
        <v>37</v>
      </c>
      <c r="C7" s="27" t="s">
        <v>145</v>
      </c>
      <c r="D7" s="27" t="s">
        <v>146</v>
      </c>
      <c r="E7" s="203" t="s">
        <v>147</v>
      </c>
    </row>
    <row r="8" spans="1:9" s="248" customFormat="1" ht="12.95" customHeight="1" thickBot="1" x14ac:dyDescent="0.25">
      <c r="A8" s="196" t="s">
        <v>281</v>
      </c>
      <c r="B8" s="197" t="s">
        <v>282</v>
      </c>
      <c r="C8" s="197" t="s">
        <v>283</v>
      </c>
      <c r="D8" s="38" t="s">
        <v>284</v>
      </c>
      <c r="E8" s="36" t="s">
        <v>285</v>
      </c>
      <c r="F8" s="288"/>
    </row>
    <row r="9" spans="1:9" s="248" customFormat="1" ht="15.95" customHeight="1" thickBot="1" x14ac:dyDescent="0.25">
      <c r="A9" s="338" t="s">
        <v>38</v>
      </c>
      <c r="B9" s="339"/>
      <c r="C9" s="339"/>
      <c r="D9" s="339"/>
      <c r="E9" s="340"/>
      <c r="F9" s="288"/>
    </row>
    <row r="10" spans="1:9" s="248" customFormat="1" ht="12" customHeight="1" thickBot="1" x14ac:dyDescent="0.25">
      <c r="A10" s="83" t="s">
        <v>4</v>
      </c>
      <c r="B10" s="79" t="s">
        <v>166</v>
      </c>
      <c r="C10" s="109">
        <f>SUM(C11:C17)</f>
        <v>92220</v>
      </c>
      <c r="D10" s="109">
        <f t="shared" ref="D10:E10" si="0">SUM(D11:D17)</f>
        <v>97327</v>
      </c>
      <c r="E10" s="109">
        <f t="shared" si="0"/>
        <v>97327</v>
      </c>
      <c r="F10" s="288" t="s">
        <v>409</v>
      </c>
    </row>
    <row r="11" spans="1:9" s="222" customFormat="1" ht="12" customHeight="1" x14ac:dyDescent="0.2">
      <c r="A11" s="232" t="s">
        <v>59</v>
      </c>
      <c r="B11" s="120" t="s">
        <v>167</v>
      </c>
      <c r="C11" s="111">
        <v>34710</v>
      </c>
      <c r="D11" s="111">
        <v>34816</v>
      </c>
      <c r="E11" s="94">
        <v>34816</v>
      </c>
      <c r="F11" s="288" t="s">
        <v>410</v>
      </c>
    </row>
    <row r="12" spans="1:9" s="249" customFormat="1" ht="12" customHeight="1" x14ac:dyDescent="0.2">
      <c r="A12" s="233" t="s">
        <v>60</v>
      </c>
      <c r="B12" s="121" t="s">
        <v>168</v>
      </c>
      <c r="C12" s="110">
        <v>44007</v>
      </c>
      <c r="D12" s="110">
        <v>45242</v>
      </c>
      <c r="E12" s="93">
        <v>45242</v>
      </c>
      <c r="F12" s="288" t="s">
        <v>411</v>
      </c>
    </row>
    <row r="13" spans="1:9" s="249" customFormat="1" ht="12" customHeight="1" x14ac:dyDescent="0.2">
      <c r="A13" s="233" t="s">
        <v>61</v>
      </c>
      <c r="B13" s="121" t="s">
        <v>169</v>
      </c>
      <c r="C13" s="110">
        <v>11777</v>
      </c>
      <c r="D13" s="110">
        <v>11935</v>
      </c>
      <c r="E13" s="93">
        <v>11935</v>
      </c>
      <c r="F13" s="288" t="s">
        <v>412</v>
      </c>
    </row>
    <row r="14" spans="1:9" s="249" customFormat="1" ht="12" customHeight="1" x14ac:dyDescent="0.2">
      <c r="A14" s="233" t="s">
        <v>62</v>
      </c>
      <c r="B14" s="121" t="s">
        <v>170</v>
      </c>
      <c r="C14" s="110">
        <v>1726</v>
      </c>
      <c r="D14" s="110">
        <v>1726</v>
      </c>
      <c r="E14" s="93">
        <v>1726</v>
      </c>
      <c r="F14" s="288" t="s">
        <v>413</v>
      </c>
    </row>
    <row r="15" spans="1:9" s="249" customFormat="1" ht="12" customHeight="1" x14ac:dyDescent="0.2">
      <c r="A15" s="233" t="s">
        <v>79</v>
      </c>
      <c r="B15" s="121" t="s">
        <v>171</v>
      </c>
      <c r="C15" s="110"/>
      <c r="D15" s="110"/>
      <c r="E15" s="93"/>
      <c r="F15" s="288" t="s">
        <v>414</v>
      </c>
    </row>
    <row r="16" spans="1:9" s="222" customFormat="1" ht="12" customHeight="1" x14ac:dyDescent="0.2">
      <c r="A16" s="234" t="s">
        <v>63</v>
      </c>
      <c r="B16" s="101" t="s">
        <v>172</v>
      </c>
      <c r="C16" s="112">
        <v>0</v>
      </c>
      <c r="D16" s="112">
        <v>3575</v>
      </c>
      <c r="E16" s="95">
        <v>3575</v>
      </c>
      <c r="F16" s="288" t="s">
        <v>415</v>
      </c>
    </row>
    <row r="17" spans="1:6" s="222" customFormat="1" ht="12" customHeight="1" thickBot="1" x14ac:dyDescent="0.25">
      <c r="A17" s="234" t="s">
        <v>64</v>
      </c>
      <c r="B17" s="101" t="s">
        <v>501</v>
      </c>
      <c r="C17" s="112">
        <v>0</v>
      </c>
      <c r="D17" s="112">
        <v>33</v>
      </c>
      <c r="E17" s="95">
        <v>33</v>
      </c>
      <c r="F17" s="288" t="s">
        <v>416</v>
      </c>
    </row>
    <row r="18" spans="1:6" s="222" customFormat="1" ht="12" customHeight="1" thickBot="1" x14ac:dyDescent="0.25">
      <c r="A18" s="83" t="s">
        <v>5</v>
      </c>
      <c r="B18" s="99" t="s">
        <v>173</v>
      </c>
      <c r="C18" s="109">
        <f>SUM(C19:C24)</f>
        <v>34213</v>
      </c>
      <c r="D18" s="109">
        <f t="shared" ref="D18:E18" si="1">SUM(D19:D24)</f>
        <v>54790</v>
      </c>
      <c r="E18" s="109">
        <f t="shared" si="1"/>
        <v>66537</v>
      </c>
      <c r="F18" s="288" t="s">
        <v>417</v>
      </c>
    </row>
    <row r="19" spans="1:6" s="222" customFormat="1" ht="12" customHeight="1" x14ac:dyDescent="0.2">
      <c r="A19" s="232" t="s">
        <v>65</v>
      </c>
      <c r="B19" s="120" t="s">
        <v>174</v>
      </c>
      <c r="C19" s="111">
        <v>0</v>
      </c>
      <c r="D19" s="111">
        <v>0</v>
      </c>
      <c r="E19" s="94">
        <v>0</v>
      </c>
      <c r="F19" s="288" t="s">
        <v>418</v>
      </c>
    </row>
    <row r="20" spans="1:6" s="222" customFormat="1" ht="12" customHeight="1" x14ac:dyDescent="0.2">
      <c r="A20" s="233" t="s">
        <v>66</v>
      </c>
      <c r="B20" s="121" t="s">
        <v>175</v>
      </c>
      <c r="C20" s="110">
        <v>0</v>
      </c>
      <c r="D20" s="110">
        <v>0</v>
      </c>
      <c r="E20" s="93">
        <v>0</v>
      </c>
      <c r="F20" s="288" t="s">
        <v>419</v>
      </c>
    </row>
    <row r="21" spans="1:6" s="222" customFormat="1" ht="12" customHeight="1" x14ac:dyDescent="0.2">
      <c r="A21" s="233" t="s">
        <v>67</v>
      </c>
      <c r="B21" s="121" t="s">
        <v>176</v>
      </c>
      <c r="C21" s="110">
        <v>0</v>
      </c>
      <c r="D21" s="110">
        <v>0</v>
      </c>
      <c r="E21" s="93">
        <v>0</v>
      </c>
      <c r="F21" s="288" t="s">
        <v>420</v>
      </c>
    </row>
    <row r="22" spans="1:6" s="222" customFormat="1" ht="12" customHeight="1" x14ac:dyDescent="0.2">
      <c r="A22" s="233" t="s">
        <v>68</v>
      </c>
      <c r="B22" s="121" t="s">
        <v>177</v>
      </c>
      <c r="C22" s="110">
        <v>0</v>
      </c>
      <c r="D22" s="110">
        <v>0</v>
      </c>
      <c r="E22" s="93">
        <v>0</v>
      </c>
      <c r="F22" s="288" t="s">
        <v>421</v>
      </c>
    </row>
    <row r="23" spans="1:6" s="249" customFormat="1" ht="12" customHeight="1" x14ac:dyDescent="0.2">
      <c r="A23" s="233" t="s">
        <v>69</v>
      </c>
      <c r="B23" s="121" t="s">
        <v>178</v>
      </c>
      <c r="C23" s="110">
        <v>34213</v>
      </c>
      <c r="D23" s="110">
        <v>54790</v>
      </c>
      <c r="E23" s="93">
        <v>66537</v>
      </c>
      <c r="F23" s="288" t="s">
        <v>422</v>
      </c>
    </row>
    <row r="24" spans="1:6" s="249" customFormat="1" ht="12" customHeight="1" thickBot="1" x14ac:dyDescent="0.25">
      <c r="A24" s="234" t="s">
        <v>75</v>
      </c>
      <c r="B24" s="101" t="s">
        <v>179</v>
      </c>
      <c r="C24" s="112">
        <v>0</v>
      </c>
      <c r="D24" s="112">
        <v>0</v>
      </c>
      <c r="E24" s="95">
        <v>0</v>
      </c>
      <c r="F24" s="288" t="s">
        <v>423</v>
      </c>
    </row>
    <row r="25" spans="1:6" s="249" customFormat="1" ht="12" customHeight="1" thickBot="1" x14ac:dyDescent="0.25">
      <c r="A25" s="83" t="s">
        <v>6</v>
      </c>
      <c r="B25" s="79" t="s">
        <v>180</v>
      </c>
      <c r="C25" s="109">
        <f>SUM(C26:C30)</f>
        <v>0</v>
      </c>
      <c r="D25" s="109">
        <f t="shared" ref="D25:E25" si="2">SUM(D26:D30)</f>
        <v>135000</v>
      </c>
      <c r="E25" s="109">
        <f t="shared" si="2"/>
        <v>140649</v>
      </c>
      <c r="F25" s="288" t="s">
        <v>424</v>
      </c>
    </row>
    <row r="26" spans="1:6" s="222" customFormat="1" ht="12" customHeight="1" x14ac:dyDescent="0.2">
      <c r="A26" s="232" t="s">
        <v>48</v>
      </c>
      <c r="B26" s="120" t="s">
        <v>181</v>
      </c>
      <c r="C26" s="111">
        <v>0</v>
      </c>
      <c r="D26" s="111"/>
      <c r="E26" s="94">
        <v>0</v>
      </c>
      <c r="F26" s="288" t="s">
        <v>425</v>
      </c>
    </row>
    <row r="27" spans="1:6" s="249" customFormat="1" ht="12" customHeight="1" x14ac:dyDescent="0.2">
      <c r="A27" s="233" t="s">
        <v>49</v>
      </c>
      <c r="B27" s="121" t="s">
        <v>182</v>
      </c>
      <c r="C27" s="110"/>
      <c r="D27" s="110">
        <v>0</v>
      </c>
      <c r="E27" s="93">
        <v>0</v>
      </c>
      <c r="F27" s="288" t="s">
        <v>426</v>
      </c>
    </row>
    <row r="28" spans="1:6" s="249" customFormat="1" ht="12" customHeight="1" x14ac:dyDescent="0.2">
      <c r="A28" s="233" t="s">
        <v>50</v>
      </c>
      <c r="B28" s="121" t="s">
        <v>183</v>
      </c>
      <c r="C28" s="110">
        <v>0</v>
      </c>
      <c r="D28" s="110">
        <v>0</v>
      </c>
      <c r="E28" s="93">
        <v>0</v>
      </c>
      <c r="F28" s="288" t="s">
        <v>427</v>
      </c>
    </row>
    <row r="29" spans="1:6" s="249" customFormat="1" ht="12" customHeight="1" x14ac:dyDescent="0.2">
      <c r="A29" s="233" t="s">
        <v>51</v>
      </c>
      <c r="B29" s="121" t="s">
        <v>184</v>
      </c>
      <c r="C29" s="110">
        <v>0</v>
      </c>
      <c r="D29" s="110">
        <v>0</v>
      </c>
      <c r="E29" s="93">
        <v>0</v>
      </c>
      <c r="F29" s="288" t="s">
        <v>428</v>
      </c>
    </row>
    <row r="30" spans="1:6" s="249" customFormat="1" ht="12" customHeight="1" x14ac:dyDescent="0.2">
      <c r="A30" s="233" t="s">
        <v>89</v>
      </c>
      <c r="B30" s="121" t="s">
        <v>185</v>
      </c>
      <c r="C30" s="110"/>
      <c r="D30" s="110">
        <v>135000</v>
      </c>
      <c r="E30" s="93">
        <v>140649</v>
      </c>
      <c r="F30" s="288" t="s">
        <v>429</v>
      </c>
    </row>
    <row r="31" spans="1:6" s="249" customFormat="1" ht="12" customHeight="1" thickBot="1" x14ac:dyDescent="0.25">
      <c r="A31" s="234" t="s">
        <v>90</v>
      </c>
      <c r="B31" s="122" t="s">
        <v>186</v>
      </c>
      <c r="C31" s="112">
        <v>0</v>
      </c>
      <c r="D31" s="112">
        <v>135000</v>
      </c>
      <c r="E31" s="95">
        <v>135000</v>
      </c>
      <c r="F31" s="288" t="s">
        <v>430</v>
      </c>
    </row>
    <row r="32" spans="1:6" s="249" customFormat="1" ht="12" customHeight="1" thickBot="1" x14ac:dyDescent="0.25">
      <c r="A32" s="83" t="s">
        <v>91</v>
      </c>
      <c r="B32" s="79" t="s">
        <v>187</v>
      </c>
      <c r="C32" s="115">
        <f>C33+C36+C37+C38</f>
        <v>85600</v>
      </c>
      <c r="D32" s="115">
        <f t="shared" ref="D32:E32" si="3">D33+D36+D37+D38</f>
        <v>85600</v>
      </c>
      <c r="E32" s="115">
        <f t="shared" si="3"/>
        <v>70132</v>
      </c>
      <c r="F32" s="288" t="s">
        <v>431</v>
      </c>
    </row>
    <row r="33" spans="1:6" s="249" customFormat="1" ht="12" customHeight="1" x14ac:dyDescent="0.2">
      <c r="A33" s="232" t="s">
        <v>188</v>
      </c>
      <c r="B33" s="120" t="s">
        <v>189</v>
      </c>
      <c r="C33" s="127">
        <f>SUM(C34:C35)</f>
        <v>81600</v>
      </c>
      <c r="D33" s="127">
        <f t="shared" ref="D33:E33" si="4">SUM(D34:D35)</f>
        <v>81600</v>
      </c>
      <c r="E33" s="127">
        <f t="shared" si="4"/>
        <v>64494</v>
      </c>
      <c r="F33" s="288" t="s">
        <v>432</v>
      </c>
    </row>
    <row r="34" spans="1:6" s="249" customFormat="1" ht="12" customHeight="1" x14ac:dyDescent="0.2">
      <c r="A34" s="233" t="s">
        <v>190</v>
      </c>
      <c r="B34" s="121" t="s">
        <v>191</v>
      </c>
      <c r="C34" s="110">
        <v>1600</v>
      </c>
      <c r="D34" s="110">
        <v>1600</v>
      </c>
      <c r="E34" s="93">
        <v>1491</v>
      </c>
      <c r="F34" s="288" t="s">
        <v>433</v>
      </c>
    </row>
    <row r="35" spans="1:6" s="249" customFormat="1" ht="12" customHeight="1" x14ac:dyDescent="0.2">
      <c r="A35" s="233" t="s">
        <v>192</v>
      </c>
      <c r="B35" s="121" t="s">
        <v>489</v>
      </c>
      <c r="C35" s="110">
        <f>83700-C36</f>
        <v>80000</v>
      </c>
      <c r="D35" s="110">
        <f t="shared" ref="D35" si="5">83700-D36</f>
        <v>80000</v>
      </c>
      <c r="E35" s="110">
        <f>68546-E36</f>
        <v>63003</v>
      </c>
      <c r="F35" s="288" t="s">
        <v>434</v>
      </c>
    </row>
    <row r="36" spans="1:6" s="249" customFormat="1" ht="12" customHeight="1" x14ac:dyDescent="0.2">
      <c r="A36" s="233" t="s">
        <v>193</v>
      </c>
      <c r="B36" s="121" t="s">
        <v>194</v>
      </c>
      <c r="C36" s="110">
        <v>3700</v>
      </c>
      <c r="D36" s="110">
        <v>3700</v>
      </c>
      <c r="E36" s="93">
        <v>5543</v>
      </c>
      <c r="F36" s="288" t="s">
        <v>435</v>
      </c>
    </row>
    <row r="37" spans="1:6" s="249" customFormat="1" ht="12" customHeight="1" x14ac:dyDescent="0.2">
      <c r="A37" s="233" t="s">
        <v>195</v>
      </c>
      <c r="B37" s="121" t="s">
        <v>196</v>
      </c>
      <c r="C37" s="110">
        <v>0</v>
      </c>
      <c r="D37" s="110">
        <v>0</v>
      </c>
      <c r="E37" s="93"/>
      <c r="F37" s="288" t="s">
        <v>436</v>
      </c>
    </row>
    <row r="38" spans="1:6" s="249" customFormat="1" ht="12" customHeight="1" thickBot="1" x14ac:dyDescent="0.25">
      <c r="A38" s="234" t="s">
        <v>197</v>
      </c>
      <c r="B38" s="122" t="s">
        <v>198</v>
      </c>
      <c r="C38" s="112">
        <v>300</v>
      </c>
      <c r="D38" s="112">
        <v>300</v>
      </c>
      <c r="E38" s="95">
        <v>95</v>
      </c>
      <c r="F38" s="288" t="s">
        <v>437</v>
      </c>
    </row>
    <row r="39" spans="1:6" s="249" customFormat="1" ht="12" customHeight="1" thickBot="1" x14ac:dyDescent="0.25">
      <c r="A39" s="83" t="s">
        <v>8</v>
      </c>
      <c r="B39" s="79" t="s">
        <v>199</v>
      </c>
      <c r="C39" s="109">
        <f>SUM(C40:C49)</f>
        <v>4412</v>
      </c>
      <c r="D39" s="109">
        <f t="shared" ref="D39:E39" si="6">SUM(D40:D49)</f>
        <v>4412</v>
      </c>
      <c r="E39" s="109">
        <f t="shared" si="6"/>
        <v>15596</v>
      </c>
      <c r="F39" s="288" t="s">
        <v>438</v>
      </c>
    </row>
    <row r="40" spans="1:6" s="249" customFormat="1" ht="12" customHeight="1" x14ac:dyDescent="0.2">
      <c r="A40" s="232" t="s">
        <v>52</v>
      </c>
      <c r="B40" s="120" t="s">
        <v>200</v>
      </c>
      <c r="C40" s="111">
        <v>0</v>
      </c>
      <c r="D40" s="111"/>
      <c r="E40" s="94">
        <v>0</v>
      </c>
      <c r="F40" s="288" t="s">
        <v>439</v>
      </c>
    </row>
    <row r="41" spans="1:6" s="249" customFormat="1" ht="12" customHeight="1" x14ac:dyDescent="0.2">
      <c r="A41" s="233" t="s">
        <v>53</v>
      </c>
      <c r="B41" s="121" t="s">
        <v>201</v>
      </c>
      <c r="C41" s="110">
        <v>650</v>
      </c>
      <c r="D41" s="110">
        <v>650</v>
      </c>
      <c r="E41" s="93">
        <v>304</v>
      </c>
      <c r="F41" s="288" t="s">
        <v>440</v>
      </c>
    </row>
    <row r="42" spans="1:6" s="249" customFormat="1" ht="12" customHeight="1" x14ac:dyDescent="0.2">
      <c r="A42" s="233" t="s">
        <v>54</v>
      </c>
      <c r="B42" s="121" t="s">
        <v>202</v>
      </c>
      <c r="C42" s="110">
        <v>600</v>
      </c>
      <c r="D42" s="110">
        <v>600</v>
      </c>
      <c r="E42" s="93">
        <v>599</v>
      </c>
      <c r="F42" s="288" t="s">
        <v>441</v>
      </c>
    </row>
    <row r="43" spans="1:6" s="249" customFormat="1" ht="12" customHeight="1" x14ac:dyDescent="0.2">
      <c r="A43" s="233" t="s">
        <v>93</v>
      </c>
      <c r="B43" s="121" t="s">
        <v>203</v>
      </c>
      <c r="C43" s="110"/>
      <c r="D43" s="110">
        <v>0</v>
      </c>
      <c r="E43" s="93">
        <v>288</v>
      </c>
      <c r="F43" s="288" t="s">
        <v>442</v>
      </c>
    </row>
    <row r="44" spans="1:6" s="249" customFormat="1" ht="12" customHeight="1" x14ac:dyDescent="0.2">
      <c r="A44" s="233" t="s">
        <v>94</v>
      </c>
      <c r="B44" s="121" t="s">
        <v>204</v>
      </c>
      <c r="C44" s="110">
        <v>2293</v>
      </c>
      <c r="D44" s="110">
        <v>2293</v>
      </c>
      <c r="E44" s="93">
        <v>1798</v>
      </c>
      <c r="F44" s="288" t="s">
        <v>443</v>
      </c>
    </row>
    <row r="45" spans="1:6" s="249" customFormat="1" ht="12" customHeight="1" x14ac:dyDescent="0.2">
      <c r="A45" s="233" t="s">
        <v>95</v>
      </c>
      <c r="B45" s="121" t="s">
        <v>205</v>
      </c>
      <c r="C45" s="110">
        <v>619</v>
      </c>
      <c r="D45" s="110">
        <v>619</v>
      </c>
      <c r="E45" s="93">
        <v>804</v>
      </c>
      <c r="F45" s="288" t="s">
        <v>444</v>
      </c>
    </row>
    <row r="46" spans="1:6" s="249" customFormat="1" ht="12" customHeight="1" x14ac:dyDescent="0.2">
      <c r="A46" s="233" t="s">
        <v>96</v>
      </c>
      <c r="B46" s="121" t="s">
        <v>206</v>
      </c>
      <c r="C46" s="110">
        <v>0</v>
      </c>
      <c r="D46" s="110">
        <v>0</v>
      </c>
      <c r="E46" s="93">
        <v>0</v>
      </c>
      <c r="F46" s="288" t="s">
        <v>445</v>
      </c>
    </row>
    <row r="47" spans="1:6" s="249" customFormat="1" ht="12" customHeight="1" x14ac:dyDescent="0.2">
      <c r="A47" s="233" t="s">
        <v>97</v>
      </c>
      <c r="B47" s="121" t="s">
        <v>207</v>
      </c>
      <c r="C47" s="110">
        <v>250</v>
      </c>
      <c r="D47" s="110">
        <v>250</v>
      </c>
      <c r="E47" s="93">
        <v>745</v>
      </c>
      <c r="F47" s="288" t="s">
        <v>446</v>
      </c>
    </row>
    <row r="48" spans="1:6" s="222" customFormat="1" ht="12" customHeight="1" thickBot="1" x14ac:dyDescent="0.25">
      <c r="A48" s="233" t="s">
        <v>208</v>
      </c>
      <c r="B48" s="121" t="s">
        <v>209</v>
      </c>
      <c r="C48" s="113">
        <v>0</v>
      </c>
      <c r="D48" s="113">
        <v>0</v>
      </c>
      <c r="E48" s="96">
        <v>0</v>
      </c>
      <c r="F48" s="288" t="s">
        <v>447</v>
      </c>
    </row>
    <row r="49" spans="1:6" s="249" customFormat="1" ht="12" customHeight="1" thickBot="1" x14ac:dyDescent="0.25">
      <c r="A49" s="234" t="s">
        <v>210</v>
      </c>
      <c r="B49" s="122" t="s">
        <v>211</v>
      </c>
      <c r="C49" s="114">
        <v>0</v>
      </c>
      <c r="D49" s="114">
        <v>0</v>
      </c>
      <c r="E49" s="97">
        <v>11058</v>
      </c>
      <c r="F49" s="109">
        <f t="shared" ref="F49" si="7">SUM(F50:F54)</f>
        <v>0</v>
      </c>
    </row>
    <row r="50" spans="1:6" s="249" customFormat="1" ht="12" customHeight="1" thickBot="1" x14ac:dyDescent="0.25">
      <c r="A50" s="83" t="s">
        <v>9</v>
      </c>
      <c r="B50" s="79" t="s">
        <v>212</v>
      </c>
      <c r="C50" s="109">
        <f>SUM(C51:C55)</f>
        <v>0</v>
      </c>
      <c r="D50" s="109">
        <f t="shared" ref="D50:E50" si="8">SUM(D51:D55)</f>
        <v>0</v>
      </c>
      <c r="E50" s="109">
        <f t="shared" si="8"/>
        <v>47</v>
      </c>
      <c r="F50" s="288" t="s">
        <v>449</v>
      </c>
    </row>
    <row r="51" spans="1:6" s="249" customFormat="1" ht="12" customHeight="1" x14ac:dyDescent="0.2">
      <c r="A51" s="232" t="s">
        <v>55</v>
      </c>
      <c r="B51" s="120" t="s">
        <v>213</v>
      </c>
      <c r="C51" s="129">
        <v>0</v>
      </c>
      <c r="D51" s="129">
        <v>0</v>
      </c>
      <c r="E51" s="98">
        <v>0</v>
      </c>
      <c r="F51" s="288" t="s">
        <v>450</v>
      </c>
    </row>
    <row r="52" spans="1:6" s="249" customFormat="1" ht="12" customHeight="1" x14ac:dyDescent="0.2">
      <c r="A52" s="233" t="s">
        <v>56</v>
      </c>
      <c r="B52" s="121" t="s">
        <v>214</v>
      </c>
      <c r="C52" s="113"/>
      <c r="D52" s="113"/>
      <c r="E52" s="96">
        <v>0</v>
      </c>
      <c r="F52" s="288" t="s">
        <v>451</v>
      </c>
    </row>
    <row r="53" spans="1:6" s="249" customFormat="1" ht="12" customHeight="1" x14ac:dyDescent="0.2">
      <c r="A53" s="233" t="s">
        <v>215</v>
      </c>
      <c r="B53" s="121" t="s">
        <v>216</v>
      </c>
      <c r="C53" s="113">
        <v>0</v>
      </c>
      <c r="D53" s="113"/>
      <c r="E53" s="96">
        <v>47</v>
      </c>
      <c r="F53" s="288" t="s">
        <v>452</v>
      </c>
    </row>
    <row r="54" spans="1:6" s="249" customFormat="1" ht="12" customHeight="1" x14ac:dyDescent="0.2">
      <c r="A54" s="233" t="s">
        <v>217</v>
      </c>
      <c r="B54" s="121" t="s">
        <v>218</v>
      </c>
      <c r="C54" s="113">
        <v>0</v>
      </c>
      <c r="D54" s="113">
        <v>0</v>
      </c>
      <c r="E54" s="96">
        <v>0</v>
      </c>
      <c r="F54" s="288" t="s">
        <v>453</v>
      </c>
    </row>
    <row r="55" spans="1:6" s="249" customFormat="1" ht="12" customHeight="1" thickBot="1" x14ac:dyDescent="0.25">
      <c r="A55" s="234" t="s">
        <v>219</v>
      </c>
      <c r="B55" s="122" t="s">
        <v>220</v>
      </c>
      <c r="C55" s="114">
        <v>0</v>
      </c>
      <c r="D55" s="114">
        <v>0</v>
      </c>
      <c r="E55" s="97">
        <v>0</v>
      </c>
      <c r="F55" s="288" t="s">
        <v>454</v>
      </c>
    </row>
    <row r="56" spans="1:6" s="222" customFormat="1" ht="12" customHeight="1" thickBot="1" x14ac:dyDescent="0.25">
      <c r="A56" s="83" t="s">
        <v>98</v>
      </c>
      <c r="B56" s="79" t="s">
        <v>221</v>
      </c>
      <c r="C56" s="109">
        <f>SUM(C57:C60)</f>
        <v>1900</v>
      </c>
      <c r="D56" s="109">
        <f t="shared" ref="D56:E56" si="9">SUM(D57:D60)</f>
        <v>1900</v>
      </c>
      <c r="E56" s="109">
        <f t="shared" si="9"/>
        <v>1431</v>
      </c>
      <c r="F56" s="288" t="s">
        <v>455</v>
      </c>
    </row>
    <row r="57" spans="1:6" s="222" customFormat="1" ht="12" customHeight="1" x14ac:dyDescent="0.2">
      <c r="A57" s="232" t="s">
        <v>57</v>
      </c>
      <c r="B57" s="120" t="s">
        <v>222</v>
      </c>
      <c r="C57" s="111">
        <v>0</v>
      </c>
      <c r="D57" s="111">
        <v>0</v>
      </c>
      <c r="E57" s="94">
        <v>0</v>
      </c>
      <c r="F57" s="288" t="s">
        <v>456</v>
      </c>
    </row>
    <row r="58" spans="1:6" s="222" customFormat="1" ht="12" customHeight="1" x14ac:dyDescent="0.2">
      <c r="A58" s="233" t="s">
        <v>58</v>
      </c>
      <c r="B58" s="121" t="s">
        <v>223</v>
      </c>
      <c r="C58" s="110">
        <v>1900</v>
      </c>
      <c r="D58" s="110">
        <v>1900</v>
      </c>
      <c r="E58" s="93">
        <v>1431</v>
      </c>
      <c r="F58" s="288" t="s">
        <v>457</v>
      </c>
    </row>
    <row r="59" spans="1:6" s="222" customFormat="1" ht="12" customHeight="1" x14ac:dyDescent="0.2">
      <c r="A59" s="233" t="s">
        <v>224</v>
      </c>
      <c r="B59" s="121" t="s">
        <v>225</v>
      </c>
      <c r="C59" s="110"/>
      <c r="D59" s="110"/>
      <c r="E59" s="93"/>
      <c r="F59" s="288" t="s">
        <v>458</v>
      </c>
    </row>
    <row r="60" spans="1:6" s="249" customFormat="1" ht="12" customHeight="1" thickBot="1" x14ac:dyDescent="0.25">
      <c r="A60" s="234" t="s">
        <v>226</v>
      </c>
      <c r="B60" s="122" t="s">
        <v>227</v>
      </c>
      <c r="C60" s="112">
        <v>0</v>
      </c>
      <c r="D60" s="112">
        <v>0</v>
      </c>
      <c r="E60" s="95">
        <v>0</v>
      </c>
      <c r="F60" s="288" t="s">
        <v>459</v>
      </c>
    </row>
    <row r="61" spans="1:6" s="249" customFormat="1" ht="12" customHeight="1" thickBot="1" x14ac:dyDescent="0.25">
      <c r="A61" s="83" t="s">
        <v>11</v>
      </c>
      <c r="B61" s="99" t="s">
        <v>228</v>
      </c>
      <c r="C61" s="109">
        <f>SUM(C62:C64)</f>
        <v>28</v>
      </c>
      <c r="D61" s="109">
        <f t="shared" ref="D61:E61" si="10">SUM(D62:D64)</f>
        <v>28</v>
      </c>
      <c r="E61" s="109">
        <f t="shared" si="10"/>
        <v>0</v>
      </c>
      <c r="F61" s="288" t="s">
        <v>460</v>
      </c>
    </row>
    <row r="62" spans="1:6" s="249" customFormat="1" ht="12" customHeight="1" x14ac:dyDescent="0.2">
      <c r="A62" s="232" t="s">
        <v>99</v>
      </c>
      <c r="B62" s="120" t="s">
        <v>229</v>
      </c>
      <c r="C62" s="113">
        <v>0</v>
      </c>
      <c r="D62" s="113">
        <v>0</v>
      </c>
      <c r="E62" s="96">
        <v>0</v>
      </c>
      <c r="F62" s="288" t="s">
        <v>461</v>
      </c>
    </row>
    <row r="63" spans="1:6" s="249" customFormat="1" ht="12" customHeight="1" x14ac:dyDescent="0.2">
      <c r="A63" s="233" t="s">
        <v>100</v>
      </c>
      <c r="B63" s="121" t="s">
        <v>375</v>
      </c>
      <c r="C63" s="113">
        <v>28</v>
      </c>
      <c r="D63" s="113">
        <v>28</v>
      </c>
      <c r="E63" s="96">
        <v>0</v>
      </c>
      <c r="F63" s="288" t="s">
        <v>462</v>
      </c>
    </row>
    <row r="64" spans="1:6" s="249" customFormat="1" ht="12" customHeight="1" x14ac:dyDescent="0.2">
      <c r="A64" s="233" t="s">
        <v>125</v>
      </c>
      <c r="B64" s="121" t="s">
        <v>231</v>
      </c>
      <c r="C64" s="113"/>
      <c r="D64" s="113"/>
      <c r="E64" s="96"/>
      <c r="F64" s="288" t="s">
        <v>463</v>
      </c>
    </row>
    <row r="65" spans="1:6" s="249" customFormat="1" ht="12" customHeight="1" thickBot="1" x14ac:dyDescent="0.25">
      <c r="A65" s="234" t="s">
        <v>232</v>
      </c>
      <c r="B65" s="122" t="s">
        <v>233</v>
      </c>
      <c r="C65" s="113"/>
      <c r="D65" s="113"/>
      <c r="E65" s="96"/>
      <c r="F65" s="288" t="s">
        <v>464</v>
      </c>
    </row>
    <row r="66" spans="1:6" s="249" customFormat="1" ht="12" customHeight="1" thickBot="1" x14ac:dyDescent="0.25">
      <c r="A66" s="83" t="s">
        <v>12</v>
      </c>
      <c r="B66" s="79" t="s">
        <v>234</v>
      </c>
      <c r="C66" s="115">
        <f>C10+C18+C25+C32+C39+C50+C56+C61</f>
        <v>218373</v>
      </c>
      <c r="D66" s="115">
        <f t="shared" ref="D66:E66" si="11">D10+D18+D25+D32+D39+D50+D56+D61</f>
        <v>379057</v>
      </c>
      <c r="E66" s="115">
        <f t="shared" si="11"/>
        <v>391719</v>
      </c>
      <c r="F66" s="288" t="s">
        <v>465</v>
      </c>
    </row>
    <row r="67" spans="1:6" s="249" customFormat="1" ht="12" customHeight="1" thickBot="1" x14ac:dyDescent="0.2">
      <c r="A67" s="235" t="s">
        <v>373</v>
      </c>
      <c r="B67" s="99" t="s">
        <v>236</v>
      </c>
      <c r="C67" s="109">
        <f>SUM(C68:C70)</f>
        <v>0</v>
      </c>
      <c r="D67" s="109">
        <f t="shared" ref="D67:E67" si="12">SUM(D68:D70)</f>
        <v>0</v>
      </c>
      <c r="E67" s="109">
        <f t="shared" si="12"/>
        <v>0</v>
      </c>
      <c r="F67" s="288" t="s">
        <v>466</v>
      </c>
    </row>
    <row r="68" spans="1:6" s="249" customFormat="1" ht="12" customHeight="1" x14ac:dyDescent="0.2">
      <c r="A68" s="232" t="s">
        <v>237</v>
      </c>
      <c r="B68" s="120" t="s">
        <v>238</v>
      </c>
      <c r="C68" s="113">
        <v>0</v>
      </c>
      <c r="D68" s="113">
        <v>0</v>
      </c>
      <c r="E68" s="96">
        <v>0</v>
      </c>
      <c r="F68" s="288" t="s">
        <v>467</v>
      </c>
    </row>
    <row r="69" spans="1:6" s="249" customFormat="1" ht="12" customHeight="1" x14ac:dyDescent="0.2">
      <c r="A69" s="233" t="s">
        <v>239</v>
      </c>
      <c r="B69" s="121" t="s">
        <v>240</v>
      </c>
      <c r="C69" s="113">
        <v>0</v>
      </c>
      <c r="D69" s="113">
        <v>0</v>
      </c>
      <c r="E69" s="96">
        <v>0</v>
      </c>
      <c r="F69" s="288" t="s">
        <v>468</v>
      </c>
    </row>
    <row r="70" spans="1:6" s="249" customFormat="1" ht="12" customHeight="1" thickBot="1" x14ac:dyDescent="0.25">
      <c r="A70" s="234" t="s">
        <v>241</v>
      </c>
      <c r="B70" s="228" t="s">
        <v>242</v>
      </c>
      <c r="C70" s="113">
        <v>0</v>
      </c>
      <c r="D70" s="113">
        <v>0</v>
      </c>
      <c r="E70" s="96">
        <v>0</v>
      </c>
      <c r="F70" s="288" t="s">
        <v>469</v>
      </c>
    </row>
    <row r="71" spans="1:6" s="249" customFormat="1" ht="12" customHeight="1" thickBot="1" x14ac:dyDescent="0.2">
      <c r="A71" s="235" t="s">
        <v>243</v>
      </c>
      <c r="B71" s="99" t="s">
        <v>244</v>
      </c>
      <c r="C71" s="109">
        <f>SUM(C72:C75)</f>
        <v>0</v>
      </c>
      <c r="D71" s="109">
        <f t="shared" ref="D71:E71" si="13">SUM(D72:D75)</f>
        <v>0</v>
      </c>
      <c r="E71" s="109">
        <f t="shared" si="13"/>
        <v>0</v>
      </c>
      <c r="F71" s="288" t="s">
        <v>470</v>
      </c>
    </row>
    <row r="72" spans="1:6" s="249" customFormat="1" ht="12" customHeight="1" x14ac:dyDescent="0.2">
      <c r="A72" s="232" t="s">
        <v>80</v>
      </c>
      <c r="B72" s="120" t="s">
        <v>245</v>
      </c>
      <c r="C72" s="113">
        <v>0</v>
      </c>
      <c r="D72" s="113">
        <v>0</v>
      </c>
      <c r="E72" s="96">
        <v>0</v>
      </c>
      <c r="F72" s="288" t="s">
        <v>471</v>
      </c>
    </row>
    <row r="73" spans="1:6" s="249" customFormat="1" ht="12" customHeight="1" x14ac:dyDescent="0.2">
      <c r="A73" s="233" t="s">
        <v>81</v>
      </c>
      <c r="B73" s="121" t="s">
        <v>246</v>
      </c>
      <c r="C73" s="113">
        <v>0</v>
      </c>
      <c r="D73" s="113">
        <v>0</v>
      </c>
      <c r="E73" s="96">
        <v>0</v>
      </c>
      <c r="F73" s="288" t="s">
        <v>472</v>
      </c>
    </row>
    <row r="74" spans="1:6" s="249" customFormat="1" ht="12" customHeight="1" x14ac:dyDescent="0.2">
      <c r="A74" s="233" t="s">
        <v>247</v>
      </c>
      <c r="B74" s="121" t="s">
        <v>248</v>
      </c>
      <c r="C74" s="113">
        <v>0</v>
      </c>
      <c r="D74" s="113">
        <v>0</v>
      </c>
      <c r="E74" s="96">
        <v>0</v>
      </c>
      <c r="F74" s="288" t="s">
        <v>473</v>
      </c>
    </row>
    <row r="75" spans="1:6" s="249" customFormat="1" ht="12" customHeight="1" thickBot="1" x14ac:dyDescent="0.25">
      <c r="A75" s="234" t="s">
        <v>249</v>
      </c>
      <c r="B75" s="122" t="s">
        <v>250</v>
      </c>
      <c r="C75" s="113">
        <v>0</v>
      </c>
      <c r="D75" s="113">
        <v>0</v>
      </c>
      <c r="E75" s="96">
        <v>0</v>
      </c>
      <c r="F75" s="288" t="s">
        <v>474</v>
      </c>
    </row>
    <row r="76" spans="1:6" s="249" customFormat="1" ht="12" customHeight="1" thickBot="1" x14ac:dyDescent="0.2">
      <c r="A76" s="235" t="s">
        <v>251</v>
      </c>
      <c r="B76" s="99" t="s">
        <v>252</v>
      </c>
      <c r="C76" s="109">
        <f>SUM(C77:C78)</f>
        <v>59493</v>
      </c>
      <c r="D76" s="109">
        <f t="shared" ref="D76:E76" si="14">SUM(D77:D78)</f>
        <v>15111</v>
      </c>
      <c r="E76" s="109">
        <f t="shared" si="14"/>
        <v>15111</v>
      </c>
      <c r="F76" s="288" t="s">
        <v>475</v>
      </c>
    </row>
    <row r="77" spans="1:6" s="249" customFormat="1" ht="12" customHeight="1" x14ac:dyDescent="0.2">
      <c r="A77" s="232" t="s">
        <v>253</v>
      </c>
      <c r="B77" s="120" t="s">
        <v>254</v>
      </c>
      <c r="C77" s="113">
        <v>59493</v>
      </c>
      <c r="D77" s="113">
        <v>15111</v>
      </c>
      <c r="E77" s="96">
        <v>15111</v>
      </c>
      <c r="F77" s="288" t="s">
        <v>476</v>
      </c>
    </row>
    <row r="78" spans="1:6" s="249" customFormat="1" ht="12" customHeight="1" thickBot="1" x14ac:dyDescent="0.25">
      <c r="A78" s="234" t="s">
        <v>255</v>
      </c>
      <c r="B78" s="122" t="s">
        <v>256</v>
      </c>
      <c r="C78" s="113">
        <v>0</v>
      </c>
      <c r="D78" s="113">
        <v>0</v>
      </c>
      <c r="E78" s="96">
        <v>0</v>
      </c>
      <c r="F78" s="288" t="s">
        <v>477</v>
      </c>
    </row>
    <row r="79" spans="1:6" s="249" customFormat="1" ht="12" customHeight="1" thickBot="1" x14ac:dyDescent="0.2">
      <c r="A79" s="235" t="s">
        <v>257</v>
      </c>
      <c r="B79" s="99" t="s">
        <v>258</v>
      </c>
      <c r="C79" s="109">
        <f>SUM(C80:C82)</f>
        <v>0</v>
      </c>
      <c r="D79" s="109">
        <f t="shared" ref="D79:E79" si="15">SUM(D80:D82)</f>
        <v>44382</v>
      </c>
      <c r="E79" s="109">
        <f t="shared" si="15"/>
        <v>28569</v>
      </c>
      <c r="F79" s="288" t="s">
        <v>478</v>
      </c>
    </row>
    <row r="80" spans="1:6" s="249" customFormat="1" ht="12" customHeight="1" x14ac:dyDescent="0.2">
      <c r="A80" s="232" t="s">
        <v>259</v>
      </c>
      <c r="B80" s="120" t="s">
        <v>260</v>
      </c>
      <c r="C80" s="113">
        <v>0</v>
      </c>
      <c r="D80" s="113"/>
      <c r="E80" s="96">
        <v>3481</v>
      </c>
      <c r="F80" s="288" t="s">
        <v>479</v>
      </c>
    </row>
    <row r="81" spans="1:6" s="249" customFormat="1" ht="12" customHeight="1" x14ac:dyDescent="0.2">
      <c r="A81" s="233" t="s">
        <v>261</v>
      </c>
      <c r="B81" s="121" t="s">
        <v>262</v>
      </c>
      <c r="C81" s="113">
        <v>0</v>
      </c>
      <c r="D81" s="113">
        <v>0</v>
      </c>
      <c r="E81" s="96">
        <v>0</v>
      </c>
      <c r="F81" s="288" t="s">
        <v>480</v>
      </c>
    </row>
    <row r="82" spans="1:6" s="249" customFormat="1" ht="12" customHeight="1" thickBot="1" x14ac:dyDescent="0.25">
      <c r="A82" s="234" t="s">
        <v>263</v>
      </c>
      <c r="B82" s="122" t="s">
        <v>264</v>
      </c>
      <c r="C82" s="113">
        <v>0</v>
      </c>
      <c r="D82" s="113">
        <v>44382</v>
      </c>
      <c r="E82" s="96">
        <v>25088</v>
      </c>
      <c r="F82" s="288" t="s">
        <v>481</v>
      </c>
    </row>
    <row r="83" spans="1:6" s="249" customFormat="1" ht="12" customHeight="1" thickBot="1" x14ac:dyDescent="0.2">
      <c r="A83" s="235" t="s">
        <v>265</v>
      </c>
      <c r="B83" s="99" t="s">
        <v>266</v>
      </c>
      <c r="C83" s="109">
        <f>SUM(C84:C87)</f>
        <v>0</v>
      </c>
      <c r="D83" s="109">
        <f t="shared" ref="D83:E83" si="16">SUM(D84:D87)</f>
        <v>0</v>
      </c>
      <c r="E83" s="109">
        <f t="shared" si="16"/>
        <v>0</v>
      </c>
      <c r="F83" s="288" t="s">
        <v>482</v>
      </c>
    </row>
    <row r="84" spans="1:6" s="249" customFormat="1" ht="12" customHeight="1" x14ac:dyDescent="0.2">
      <c r="A84" s="236" t="s">
        <v>267</v>
      </c>
      <c r="B84" s="120" t="s">
        <v>268</v>
      </c>
      <c r="C84" s="113">
        <v>0</v>
      </c>
      <c r="D84" s="113">
        <v>0</v>
      </c>
      <c r="E84" s="96">
        <v>0</v>
      </c>
      <c r="F84" s="288" t="s">
        <v>483</v>
      </c>
    </row>
    <row r="85" spans="1:6" s="249" customFormat="1" ht="12" customHeight="1" x14ac:dyDescent="0.2">
      <c r="A85" s="237" t="s">
        <v>269</v>
      </c>
      <c r="B85" s="121" t="s">
        <v>270</v>
      </c>
      <c r="C85" s="113">
        <v>0</v>
      </c>
      <c r="D85" s="113">
        <v>0</v>
      </c>
      <c r="E85" s="96">
        <v>0</v>
      </c>
      <c r="F85" s="288" t="s">
        <v>484</v>
      </c>
    </row>
    <row r="86" spans="1:6" s="249" customFormat="1" ht="12" customHeight="1" x14ac:dyDescent="0.2">
      <c r="A86" s="237" t="s">
        <v>271</v>
      </c>
      <c r="B86" s="121" t="s">
        <v>272</v>
      </c>
      <c r="C86" s="113">
        <v>0</v>
      </c>
      <c r="D86" s="113">
        <v>0</v>
      </c>
      <c r="E86" s="96">
        <v>0</v>
      </c>
      <c r="F86" s="288" t="s">
        <v>485</v>
      </c>
    </row>
    <row r="87" spans="1:6" s="249" customFormat="1" ht="12" customHeight="1" thickBot="1" x14ac:dyDescent="0.25">
      <c r="A87" s="238" t="s">
        <v>273</v>
      </c>
      <c r="B87" s="122" t="s">
        <v>274</v>
      </c>
      <c r="C87" s="113">
        <v>0</v>
      </c>
      <c r="D87" s="113">
        <v>0</v>
      </c>
      <c r="E87" s="96">
        <v>0</v>
      </c>
      <c r="F87" s="288" t="s">
        <v>486</v>
      </c>
    </row>
    <row r="88" spans="1:6" s="249" customFormat="1" ht="12" customHeight="1" thickBot="1" x14ac:dyDescent="0.2">
      <c r="A88" s="235" t="s">
        <v>275</v>
      </c>
      <c r="B88" s="99" t="s">
        <v>276</v>
      </c>
      <c r="C88" s="133">
        <v>0</v>
      </c>
      <c r="D88" s="133">
        <v>0</v>
      </c>
      <c r="E88" s="134">
        <v>0</v>
      </c>
      <c r="F88" s="288" t="s">
        <v>487</v>
      </c>
    </row>
    <row r="89" spans="1:6" s="249" customFormat="1" ht="12" customHeight="1" thickBot="1" x14ac:dyDescent="0.2">
      <c r="A89" s="235" t="s">
        <v>277</v>
      </c>
      <c r="B89" s="229" t="s">
        <v>278</v>
      </c>
      <c r="C89" s="115">
        <f>C67+C71+C76+C79+C83+C88</f>
        <v>59493</v>
      </c>
      <c r="D89" s="115">
        <f t="shared" ref="D89:E89" si="17">D67+D71+D76+D79+D83+D88</f>
        <v>59493</v>
      </c>
      <c r="E89" s="115">
        <f t="shared" si="17"/>
        <v>43680</v>
      </c>
      <c r="F89" s="288" t="s">
        <v>488</v>
      </c>
    </row>
    <row r="90" spans="1:6" s="249" customFormat="1" ht="15" customHeight="1" thickBot="1" x14ac:dyDescent="0.2">
      <c r="A90" s="239" t="s">
        <v>279</v>
      </c>
      <c r="B90" s="230" t="s">
        <v>374</v>
      </c>
      <c r="C90" s="115">
        <f>C66+C89</f>
        <v>277866</v>
      </c>
      <c r="D90" s="115">
        <f t="shared" ref="D90:E90" si="18">D66+D89</f>
        <v>438550</v>
      </c>
      <c r="E90" s="115">
        <f t="shared" si="18"/>
        <v>435399</v>
      </c>
      <c r="F90" s="289"/>
    </row>
    <row r="91" spans="1:6" x14ac:dyDescent="0.2">
      <c r="A91" s="204"/>
      <c r="B91" s="205"/>
      <c r="C91" s="220"/>
      <c r="D91" s="220"/>
      <c r="E91" s="220"/>
    </row>
    <row r="92" spans="1:6" s="248" customFormat="1" ht="16.5" customHeight="1" thickBot="1" x14ac:dyDescent="0.25">
      <c r="A92" s="206"/>
      <c r="B92" s="207"/>
      <c r="C92" s="221"/>
      <c r="D92" s="221"/>
      <c r="E92" s="221"/>
      <c r="F92" s="288"/>
    </row>
    <row r="93" spans="1:6" s="56" customFormat="1" ht="12" customHeight="1" thickBot="1" x14ac:dyDescent="0.25">
      <c r="A93" s="338" t="s">
        <v>39</v>
      </c>
      <c r="B93" s="339"/>
      <c r="C93" s="339"/>
      <c r="D93" s="339"/>
      <c r="E93" s="340"/>
      <c r="F93" s="290" t="s">
        <v>409</v>
      </c>
    </row>
    <row r="94" spans="1:6" ht="12" customHeight="1" thickBot="1" x14ac:dyDescent="0.25">
      <c r="A94" s="227" t="s">
        <v>4</v>
      </c>
      <c r="B94" s="82" t="s">
        <v>287</v>
      </c>
      <c r="C94" s="211">
        <f>SUM(C95:C99)</f>
        <v>137636</v>
      </c>
      <c r="D94" s="211">
        <f t="shared" ref="D94:E94" si="19">SUM(D95:D99)</f>
        <v>226784</v>
      </c>
      <c r="E94" s="211">
        <f t="shared" si="19"/>
        <v>209162</v>
      </c>
      <c r="F94" s="290" t="s">
        <v>410</v>
      </c>
    </row>
    <row r="95" spans="1:6" ht="12" customHeight="1" x14ac:dyDescent="0.2">
      <c r="A95" s="240" t="s">
        <v>59</v>
      </c>
      <c r="B95" s="68" t="s">
        <v>33</v>
      </c>
      <c r="C95" s="212">
        <v>31253</v>
      </c>
      <c r="D95" s="212">
        <v>76368</v>
      </c>
      <c r="E95" s="212">
        <v>73649</v>
      </c>
      <c r="F95" s="290" t="s">
        <v>411</v>
      </c>
    </row>
    <row r="96" spans="1:6" ht="12" customHeight="1" x14ac:dyDescent="0.2">
      <c r="A96" s="233" t="s">
        <v>60</v>
      </c>
      <c r="B96" s="66" t="s">
        <v>101</v>
      </c>
      <c r="C96" s="213">
        <v>8195</v>
      </c>
      <c r="D96" s="213">
        <v>14639</v>
      </c>
      <c r="E96" s="213">
        <v>14550</v>
      </c>
      <c r="F96" s="290" t="s">
        <v>412</v>
      </c>
    </row>
    <row r="97" spans="1:6" ht="12" customHeight="1" x14ac:dyDescent="0.2">
      <c r="A97" s="233" t="s">
        <v>61</v>
      </c>
      <c r="B97" s="66" t="s">
        <v>78</v>
      </c>
      <c r="C97" s="215">
        <v>36174</v>
      </c>
      <c r="D97" s="215">
        <v>66121</v>
      </c>
      <c r="E97" s="215">
        <v>54634</v>
      </c>
      <c r="F97" s="290" t="s">
        <v>413</v>
      </c>
    </row>
    <row r="98" spans="1:6" ht="12" customHeight="1" x14ac:dyDescent="0.2">
      <c r="A98" s="233" t="s">
        <v>62</v>
      </c>
      <c r="B98" s="69" t="s">
        <v>102</v>
      </c>
      <c r="C98" s="215">
        <v>8100</v>
      </c>
      <c r="D98" s="215">
        <v>9291</v>
      </c>
      <c r="E98" s="215">
        <v>6152</v>
      </c>
      <c r="F98" s="290" t="s">
        <v>414</v>
      </c>
    </row>
    <row r="99" spans="1:6" ht="12" customHeight="1" x14ac:dyDescent="0.2">
      <c r="A99" s="233" t="s">
        <v>70</v>
      </c>
      <c r="B99" s="77" t="s">
        <v>103</v>
      </c>
      <c r="C99" s="215">
        <v>53914</v>
      </c>
      <c r="D99" s="215">
        <v>60365</v>
      </c>
      <c r="E99" s="215">
        <v>60177</v>
      </c>
      <c r="F99" s="290" t="s">
        <v>415</v>
      </c>
    </row>
    <row r="100" spans="1:6" ht="12" customHeight="1" x14ac:dyDescent="0.2">
      <c r="A100" s="233" t="s">
        <v>63</v>
      </c>
      <c r="B100" s="66" t="s">
        <v>502</v>
      </c>
      <c r="C100" s="215">
        <v>0</v>
      </c>
      <c r="D100" s="215">
        <v>4262</v>
      </c>
      <c r="E100" s="215">
        <v>4262</v>
      </c>
      <c r="F100" s="290" t="s">
        <v>416</v>
      </c>
    </row>
    <row r="101" spans="1:6" ht="12" customHeight="1" x14ac:dyDescent="0.2">
      <c r="A101" s="233" t="s">
        <v>64</v>
      </c>
      <c r="B101" s="89" t="s">
        <v>289</v>
      </c>
      <c r="C101" s="215">
        <v>0</v>
      </c>
      <c r="D101" s="215">
        <v>0</v>
      </c>
      <c r="E101" s="215">
        <v>0</v>
      </c>
      <c r="F101" s="290" t="s">
        <v>417</v>
      </c>
    </row>
    <row r="102" spans="1:6" ht="12" customHeight="1" x14ac:dyDescent="0.2">
      <c r="A102" s="233" t="s">
        <v>71</v>
      </c>
      <c r="B102" s="90" t="s">
        <v>290</v>
      </c>
      <c r="C102" s="215">
        <v>0</v>
      </c>
      <c r="D102" s="215">
        <v>0</v>
      </c>
      <c r="E102" s="215">
        <v>0</v>
      </c>
      <c r="F102" s="290" t="s">
        <v>418</v>
      </c>
    </row>
    <row r="103" spans="1:6" ht="12" customHeight="1" x14ac:dyDescent="0.2">
      <c r="A103" s="233" t="s">
        <v>72</v>
      </c>
      <c r="B103" s="90" t="s">
        <v>291</v>
      </c>
      <c r="C103" s="215"/>
      <c r="D103" s="215">
        <v>0</v>
      </c>
      <c r="E103" s="215">
        <v>0</v>
      </c>
      <c r="F103" s="290" t="s">
        <v>419</v>
      </c>
    </row>
    <row r="104" spans="1:6" ht="12" customHeight="1" x14ac:dyDescent="0.2">
      <c r="A104" s="233" t="s">
        <v>73</v>
      </c>
      <c r="B104" s="89" t="s">
        <v>292</v>
      </c>
      <c r="C104" s="215">
        <v>47416</v>
      </c>
      <c r="D104" s="215">
        <v>48273</v>
      </c>
      <c r="E104" s="215">
        <v>48260</v>
      </c>
      <c r="F104" s="290" t="s">
        <v>420</v>
      </c>
    </row>
    <row r="105" spans="1:6" ht="12" customHeight="1" x14ac:dyDescent="0.2">
      <c r="A105" s="233" t="s">
        <v>74</v>
      </c>
      <c r="B105" s="89" t="s">
        <v>293</v>
      </c>
      <c r="C105" s="215">
        <v>0</v>
      </c>
      <c r="D105" s="215">
        <v>0</v>
      </c>
      <c r="E105" s="215">
        <v>0</v>
      </c>
      <c r="F105" s="290" t="s">
        <v>421</v>
      </c>
    </row>
    <row r="106" spans="1:6" ht="12" customHeight="1" x14ac:dyDescent="0.2">
      <c r="A106" s="233" t="s">
        <v>76</v>
      </c>
      <c r="B106" s="90" t="s">
        <v>294</v>
      </c>
      <c r="C106" s="215">
        <v>1800</v>
      </c>
      <c r="D106" s="215">
        <v>2660</v>
      </c>
      <c r="E106" s="215">
        <v>2554</v>
      </c>
      <c r="F106" s="290" t="s">
        <v>422</v>
      </c>
    </row>
    <row r="107" spans="1:6" ht="12" customHeight="1" x14ac:dyDescent="0.2">
      <c r="A107" s="241" t="s">
        <v>104</v>
      </c>
      <c r="B107" s="91" t="s">
        <v>295</v>
      </c>
      <c r="C107" s="215">
        <v>0</v>
      </c>
      <c r="D107" s="215">
        <v>0</v>
      </c>
      <c r="E107" s="215">
        <v>0</v>
      </c>
      <c r="F107" s="290" t="s">
        <v>423</v>
      </c>
    </row>
    <row r="108" spans="1:6" s="56" customFormat="1" ht="12" customHeight="1" x14ac:dyDescent="0.2">
      <c r="A108" s="233" t="s">
        <v>296</v>
      </c>
      <c r="B108" s="91" t="s">
        <v>297</v>
      </c>
      <c r="C108" s="215">
        <v>0</v>
      </c>
      <c r="D108" s="215">
        <v>0</v>
      </c>
      <c r="E108" s="215">
        <v>0</v>
      </c>
      <c r="F108" s="290" t="s">
        <v>424</v>
      </c>
    </row>
    <row r="109" spans="1:6" ht="12" customHeight="1" thickBot="1" x14ac:dyDescent="0.25">
      <c r="A109" s="242" t="s">
        <v>298</v>
      </c>
      <c r="B109" s="92" t="s">
        <v>299</v>
      </c>
      <c r="C109" s="217">
        <v>4698</v>
      </c>
      <c r="D109" s="217">
        <v>5170</v>
      </c>
      <c r="E109" s="217">
        <v>5102</v>
      </c>
      <c r="F109" s="290" t="s">
        <v>425</v>
      </c>
    </row>
    <row r="110" spans="1:6" ht="12" customHeight="1" thickBot="1" x14ac:dyDescent="0.25">
      <c r="A110" s="83" t="s">
        <v>5</v>
      </c>
      <c r="B110" s="81" t="s">
        <v>300</v>
      </c>
      <c r="C110" s="103">
        <f>SUM(C111:C115)-C112</f>
        <v>95015</v>
      </c>
      <c r="D110" s="103">
        <f t="shared" ref="D110:E110" si="20">SUM(D111:D115)-D112</f>
        <v>128268</v>
      </c>
      <c r="E110" s="103">
        <f t="shared" si="20"/>
        <v>112598</v>
      </c>
      <c r="F110" s="290" t="s">
        <v>426</v>
      </c>
    </row>
    <row r="111" spans="1:6" ht="12" customHeight="1" x14ac:dyDescent="0.2">
      <c r="A111" s="232" t="s">
        <v>65</v>
      </c>
      <c r="B111" s="66" t="s">
        <v>123</v>
      </c>
      <c r="C111" s="214">
        <v>48265</v>
      </c>
      <c r="D111" s="214">
        <v>62347</v>
      </c>
      <c r="E111" s="214">
        <v>61675</v>
      </c>
      <c r="F111" s="290" t="s">
        <v>427</v>
      </c>
    </row>
    <row r="112" spans="1:6" ht="12" customHeight="1" x14ac:dyDescent="0.2">
      <c r="A112" s="232" t="s">
        <v>66</v>
      </c>
      <c r="B112" s="70" t="s">
        <v>301</v>
      </c>
      <c r="C112" s="214"/>
      <c r="D112" s="214"/>
      <c r="E112" s="214"/>
      <c r="F112" s="290" t="s">
        <v>428</v>
      </c>
    </row>
    <row r="113" spans="1:6" ht="12" customHeight="1" x14ac:dyDescent="0.2">
      <c r="A113" s="232" t="s">
        <v>67</v>
      </c>
      <c r="B113" s="70" t="s">
        <v>105</v>
      </c>
      <c r="C113" s="213">
        <v>8000</v>
      </c>
      <c r="D113" s="213">
        <v>27171</v>
      </c>
      <c r="E113" s="213">
        <v>12173</v>
      </c>
      <c r="F113" s="290" t="s">
        <v>429</v>
      </c>
    </row>
    <row r="114" spans="1:6" ht="12" customHeight="1" x14ac:dyDescent="0.2">
      <c r="A114" s="232" t="s">
        <v>68</v>
      </c>
      <c r="B114" s="70" t="s">
        <v>302</v>
      </c>
      <c r="C114" s="93">
        <v>0</v>
      </c>
      <c r="D114" s="93">
        <v>0</v>
      </c>
      <c r="E114" s="93">
        <v>0</v>
      </c>
      <c r="F114" s="290" t="s">
        <v>430</v>
      </c>
    </row>
    <row r="115" spans="1:6" ht="12" customHeight="1" x14ac:dyDescent="0.2">
      <c r="A115" s="232" t="s">
        <v>69</v>
      </c>
      <c r="B115" s="101" t="s">
        <v>126</v>
      </c>
      <c r="C115" s="93">
        <v>38750</v>
      </c>
      <c r="D115" s="93">
        <v>38750</v>
      </c>
      <c r="E115" s="93">
        <v>38750</v>
      </c>
      <c r="F115" s="290" t="s">
        <v>431</v>
      </c>
    </row>
    <row r="116" spans="1:6" ht="12" customHeight="1" x14ac:dyDescent="0.2">
      <c r="A116" s="232" t="s">
        <v>75</v>
      </c>
      <c r="B116" s="100" t="s">
        <v>303</v>
      </c>
      <c r="C116" s="93">
        <v>0</v>
      </c>
      <c r="D116" s="93">
        <v>0</v>
      </c>
      <c r="E116" s="93">
        <v>0</v>
      </c>
      <c r="F116" s="290" t="s">
        <v>432</v>
      </c>
    </row>
    <row r="117" spans="1:6" ht="12" customHeight="1" x14ac:dyDescent="0.2">
      <c r="A117" s="232" t="s">
        <v>77</v>
      </c>
      <c r="B117" s="116" t="s">
        <v>304</v>
      </c>
      <c r="C117" s="93">
        <v>0</v>
      </c>
      <c r="D117" s="93">
        <v>0</v>
      </c>
      <c r="E117" s="93">
        <v>0</v>
      </c>
      <c r="F117" s="290" t="s">
        <v>433</v>
      </c>
    </row>
    <row r="118" spans="1:6" ht="12" customHeight="1" x14ac:dyDescent="0.2">
      <c r="A118" s="232" t="s">
        <v>106</v>
      </c>
      <c r="B118" s="90" t="s">
        <v>291</v>
      </c>
      <c r="C118" s="93">
        <v>38750</v>
      </c>
      <c r="D118" s="93">
        <v>38750</v>
      </c>
      <c r="E118" s="93">
        <v>38750</v>
      </c>
      <c r="F118" s="290" t="s">
        <v>434</v>
      </c>
    </row>
    <row r="119" spans="1:6" ht="12" customHeight="1" x14ac:dyDescent="0.2">
      <c r="A119" s="232" t="s">
        <v>107</v>
      </c>
      <c r="B119" s="90" t="s">
        <v>305</v>
      </c>
      <c r="C119" s="93">
        <v>0</v>
      </c>
      <c r="D119" s="93"/>
      <c r="E119" s="93"/>
      <c r="F119" s="290" t="s">
        <v>435</v>
      </c>
    </row>
    <row r="120" spans="1:6" ht="12" customHeight="1" x14ac:dyDescent="0.2">
      <c r="A120" s="232" t="s">
        <v>108</v>
      </c>
      <c r="B120" s="90" t="s">
        <v>306</v>
      </c>
      <c r="C120" s="93">
        <v>0</v>
      </c>
      <c r="D120" s="93">
        <v>0</v>
      </c>
      <c r="E120" s="93">
        <v>0</v>
      </c>
      <c r="F120" s="290" t="s">
        <v>436</v>
      </c>
    </row>
    <row r="121" spans="1:6" ht="12" customHeight="1" x14ac:dyDescent="0.2">
      <c r="A121" s="232" t="s">
        <v>307</v>
      </c>
      <c r="B121" s="90" t="s">
        <v>294</v>
      </c>
      <c r="C121" s="93">
        <v>0</v>
      </c>
      <c r="D121" s="93"/>
      <c r="E121" s="93"/>
      <c r="F121" s="290" t="s">
        <v>437</v>
      </c>
    </row>
    <row r="122" spans="1:6" ht="12" customHeight="1" x14ac:dyDescent="0.2">
      <c r="A122" s="232" t="s">
        <v>308</v>
      </c>
      <c r="B122" s="90" t="s">
        <v>309</v>
      </c>
      <c r="C122" s="93"/>
      <c r="D122" s="93"/>
      <c r="E122" s="93">
        <v>0</v>
      </c>
      <c r="F122" s="290" t="s">
        <v>438</v>
      </c>
    </row>
    <row r="123" spans="1:6" ht="12" customHeight="1" thickBot="1" x14ac:dyDescent="0.25">
      <c r="A123" s="241" t="s">
        <v>310</v>
      </c>
      <c r="B123" s="90" t="s">
        <v>311</v>
      </c>
      <c r="C123" s="95">
        <v>0</v>
      </c>
      <c r="D123" s="95">
        <v>0</v>
      </c>
      <c r="E123" s="95">
        <v>0</v>
      </c>
      <c r="F123" s="290" t="s">
        <v>439</v>
      </c>
    </row>
    <row r="124" spans="1:6" ht="12" customHeight="1" thickBot="1" x14ac:dyDescent="0.25">
      <c r="A124" s="83" t="s">
        <v>6</v>
      </c>
      <c r="B124" s="86" t="s">
        <v>312</v>
      </c>
      <c r="C124" s="103">
        <f>SUM(C125:C126)</f>
        <v>21421</v>
      </c>
      <c r="D124" s="103">
        <f t="shared" ref="D124:E124" si="21">SUM(D125:D126)</f>
        <v>13622</v>
      </c>
      <c r="E124" s="103">
        <f t="shared" si="21"/>
        <v>0</v>
      </c>
      <c r="F124" s="290" t="s">
        <v>440</v>
      </c>
    </row>
    <row r="125" spans="1:6" ht="12" customHeight="1" x14ac:dyDescent="0.2">
      <c r="A125" s="232" t="s">
        <v>48</v>
      </c>
      <c r="B125" s="67" t="s">
        <v>41</v>
      </c>
      <c r="C125" s="214">
        <v>21421</v>
      </c>
      <c r="D125" s="214">
        <v>13622</v>
      </c>
      <c r="E125" s="214">
        <v>0</v>
      </c>
      <c r="F125" s="290" t="s">
        <v>441</v>
      </c>
    </row>
    <row r="126" spans="1:6" ht="12" customHeight="1" thickBot="1" x14ac:dyDescent="0.25">
      <c r="A126" s="234" t="s">
        <v>49</v>
      </c>
      <c r="B126" s="70" t="s">
        <v>42</v>
      </c>
      <c r="C126" s="215">
        <v>0</v>
      </c>
      <c r="D126" s="215">
        <v>0</v>
      </c>
      <c r="E126" s="215">
        <v>0</v>
      </c>
      <c r="F126" s="290" t="s">
        <v>442</v>
      </c>
    </row>
    <row r="127" spans="1:6" ht="12" customHeight="1" thickBot="1" x14ac:dyDescent="0.25">
      <c r="A127" s="83" t="s">
        <v>7</v>
      </c>
      <c r="B127" s="86" t="s">
        <v>313</v>
      </c>
      <c r="C127" s="103">
        <f>C94+C110+C124</f>
        <v>254072</v>
      </c>
      <c r="D127" s="103">
        <f t="shared" ref="D127:E127" si="22">D94+D110+D124</f>
        <v>368674</v>
      </c>
      <c r="E127" s="103">
        <f t="shared" si="22"/>
        <v>321760</v>
      </c>
      <c r="F127" s="290" t="s">
        <v>443</v>
      </c>
    </row>
    <row r="128" spans="1:6" ht="12" customHeight="1" thickBot="1" x14ac:dyDescent="0.25">
      <c r="A128" s="83" t="s">
        <v>8</v>
      </c>
      <c r="B128" s="86" t="s">
        <v>376</v>
      </c>
      <c r="C128" s="103">
        <f>SUM(C129:C131)</f>
        <v>0</v>
      </c>
      <c r="D128" s="103">
        <f t="shared" ref="D128:E128" si="23">SUM(D129:D131)</f>
        <v>0</v>
      </c>
      <c r="E128" s="103">
        <f t="shared" si="23"/>
        <v>0</v>
      </c>
      <c r="F128" s="290" t="s">
        <v>444</v>
      </c>
    </row>
    <row r="129" spans="1:11" ht="12" customHeight="1" x14ac:dyDescent="0.2">
      <c r="A129" s="232" t="s">
        <v>52</v>
      </c>
      <c r="B129" s="67" t="s">
        <v>315</v>
      </c>
      <c r="C129" s="93"/>
      <c r="D129" s="93">
        <v>0</v>
      </c>
      <c r="E129" s="93">
        <v>0</v>
      </c>
      <c r="F129" s="290" t="s">
        <v>445</v>
      </c>
    </row>
    <row r="130" spans="1:11" ht="12" customHeight="1" x14ac:dyDescent="0.2">
      <c r="A130" s="232" t="s">
        <v>53</v>
      </c>
      <c r="B130" s="67" t="s">
        <v>316</v>
      </c>
      <c r="C130" s="93">
        <v>0</v>
      </c>
      <c r="D130" s="93">
        <v>0</v>
      </c>
      <c r="E130" s="93">
        <v>0</v>
      </c>
      <c r="F130" s="290" t="s">
        <v>446</v>
      </c>
    </row>
    <row r="131" spans="1:11" ht="12" customHeight="1" thickBot="1" x14ac:dyDescent="0.25">
      <c r="A131" s="241" t="s">
        <v>54</v>
      </c>
      <c r="B131" s="65" t="s">
        <v>317</v>
      </c>
      <c r="C131" s="93">
        <v>0</v>
      </c>
      <c r="D131" s="93"/>
      <c r="E131" s="93"/>
      <c r="F131" s="290" t="s">
        <v>447</v>
      </c>
    </row>
    <row r="132" spans="1:11" ht="12" customHeight="1" thickBot="1" x14ac:dyDescent="0.25">
      <c r="A132" s="83" t="s">
        <v>9</v>
      </c>
      <c r="B132" s="86" t="s">
        <v>318</v>
      </c>
      <c r="C132" s="103">
        <f>SUM(C133:C136)</f>
        <v>0</v>
      </c>
      <c r="D132" s="103">
        <f t="shared" ref="D132:E132" si="24">SUM(D133:D136)</f>
        <v>0</v>
      </c>
      <c r="E132" s="103">
        <f t="shared" si="24"/>
        <v>0</v>
      </c>
      <c r="F132" s="290" t="s">
        <v>448</v>
      </c>
    </row>
    <row r="133" spans="1:11" ht="12" customHeight="1" x14ac:dyDescent="0.2">
      <c r="A133" s="232" t="s">
        <v>55</v>
      </c>
      <c r="B133" s="67" t="s">
        <v>319</v>
      </c>
      <c r="C133" s="93">
        <v>0</v>
      </c>
      <c r="D133" s="93">
        <v>0</v>
      </c>
      <c r="E133" s="93">
        <v>0</v>
      </c>
      <c r="F133" s="290" t="s">
        <v>449</v>
      </c>
    </row>
    <row r="134" spans="1:11" ht="12" customHeight="1" x14ac:dyDescent="0.2">
      <c r="A134" s="232" t="s">
        <v>56</v>
      </c>
      <c r="B134" s="67" t="s">
        <v>320</v>
      </c>
      <c r="C134" s="93">
        <v>0</v>
      </c>
      <c r="D134" s="93">
        <v>0</v>
      </c>
      <c r="E134" s="93">
        <v>0</v>
      </c>
      <c r="F134" s="290" t="s">
        <v>450</v>
      </c>
    </row>
    <row r="135" spans="1:11" s="56" customFormat="1" ht="12" customHeight="1" x14ac:dyDescent="0.2">
      <c r="A135" s="232" t="s">
        <v>215</v>
      </c>
      <c r="B135" s="67" t="s">
        <v>321</v>
      </c>
      <c r="C135" s="93">
        <v>0</v>
      </c>
      <c r="D135" s="93">
        <v>0</v>
      </c>
      <c r="E135" s="93">
        <v>0</v>
      </c>
      <c r="F135" s="290" t="s">
        <v>451</v>
      </c>
    </row>
    <row r="136" spans="1:11" ht="13.5" thickBot="1" x14ac:dyDescent="0.25">
      <c r="A136" s="241" t="s">
        <v>217</v>
      </c>
      <c r="B136" s="65" t="s">
        <v>322</v>
      </c>
      <c r="C136" s="93">
        <v>0</v>
      </c>
      <c r="D136" s="93">
        <v>0</v>
      </c>
      <c r="E136" s="93">
        <v>0</v>
      </c>
      <c r="F136" s="290" t="s">
        <v>452</v>
      </c>
      <c r="K136" s="195"/>
    </row>
    <row r="137" spans="1:11" ht="13.5" thickBot="1" x14ac:dyDescent="0.25">
      <c r="A137" s="83" t="s">
        <v>10</v>
      </c>
      <c r="B137" s="86" t="s">
        <v>403</v>
      </c>
      <c r="C137" s="216">
        <f>SUM(C138:C142)</f>
        <v>57234</v>
      </c>
      <c r="D137" s="216">
        <f t="shared" ref="D137:E137" si="25">SUM(D138:D142)</f>
        <v>57733</v>
      </c>
      <c r="E137" s="216">
        <f t="shared" si="25"/>
        <v>125339</v>
      </c>
      <c r="F137" s="290" t="s">
        <v>453</v>
      </c>
    </row>
    <row r="138" spans="1:11" ht="12" customHeight="1" x14ac:dyDescent="0.2">
      <c r="A138" s="232" t="s">
        <v>57</v>
      </c>
      <c r="B138" s="67" t="s">
        <v>324</v>
      </c>
      <c r="C138" s="93">
        <v>0</v>
      </c>
      <c r="D138" s="93">
        <v>0</v>
      </c>
      <c r="E138" s="93">
        <v>0</v>
      </c>
      <c r="F138" s="290" t="s">
        <v>454</v>
      </c>
    </row>
    <row r="139" spans="1:11" s="56" customFormat="1" ht="12" customHeight="1" x14ac:dyDescent="0.2">
      <c r="A139" s="232" t="s">
        <v>58</v>
      </c>
      <c r="B139" s="67" t="s">
        <v>325</v>
      </c>
      <c r="C139" s="93">
        <v>3170</v>
      </c>
      <c r="D139" s="93">
        <v>3170</v>
      </c>
      <c r="E139" s="93">
        <v>3170</v>
      </c>
      <c r="F139" s="290" t="s">
        <v>455</v>
      </c>
    </row>
    <row r="140" spans="1:11" s="56" customFormat="1" ht="12" customHeight="1" x14ac:dyDescent="0.2">
      <c r="A140" s="232" t="s">
        <v>224</v>
      </c>
      <c r="B140" s="67" t="s">
        <v>402</v>
      </c>
      <c r="C140" s="93">
        <v>54064</v>
      </c>
      <c r="D140" s="93">
        <v>54563</v>
      </c>
      <c r="E140" s="93">
        <v>52012</v>
      </c>
      <c r="F140" s="290" t="s">
        <v>456</v>
      </c>
    </row>
    <row r="141" spans="1:11" s="56" customFormat="1" ht="12" customHeight="1" x14ac:dyDescent="0.2">
      <c r="A141" s="232" t="s">
        <v>226</v>
      </c>
      <c r="B141" s="67" t="s">
        <v>326</v>
      </c>
      <c r="C141" s="93">
        <v>0</v>
      </c>
      <c r="D141" s="93"/>
      <c r="E141" s="93">
        <v>70157</v>
      </c>
      <c r="F141" s="290" t="s">
        <v>457</v>
      </c>
    </row>
    <row r="142" spans="1:11" s="56" customFormat="1" ht="12" customHeight="1" thickBot="1" x14ac:dyDescent="0.25">
      <c r="A142" s="241" t="s">
        <v>401</v>
      </c>
      <c r="B142" s="65" t="s">
        <v>327</v>
      </c>
      <c r="C142" s="93">
        <v>0</v>
      </c>
      <c r="D142" s="93">
        <v>0</v>
      </c>
      <c r="E142" s="93">
        <v>0</v>
      </c>
      <c r="F142" s="290" t="s">
        <v>458</v>
      </c>
    </row>
    <row r="143" spans="1:11" s="56" customFormat="1" ht="12" customHeight="1" thickBot="1" x14ac:dyDescent="0.25">
      <c r="A143" s="83" t="s">
        <v>11</v>
      </c>
      <c r="B143" s="86" t="s">
        <v>377</v>
      </c>
      <c r="C143" s="218">
        <f>SUM(C144:C147)</f>
        <v>0</v>
      </c>
      <c r="D143" s="218">
        <f t="shared" ref="D143:E143" si="26">SUM(D144:D147)</f>
        <v>0</v>
      </c>
      <c r="E143" s="218">
        <f t="shared" si="26"/>
        <v>0</v>
      </c>
      <c r="F143" s="290" t="s">
        <v>459</v>
      </c>
    </row>
    <row r="144" spans="1:11" s="56" customFormat="1" ht="12" customHeight="1" x14ac:dyDescent="0.2">
      <c r="A144" s="232" t="s">
        <v>99</v>
      </c>
      <c r="B144" s="67" t="s">
        <v>329</v>
      </c>
      <c r="C144" s="93">
        <v>0</v>
      </c>
      <c r="D144" s="93">
        <v>0</v>
      </c>
      <c r="E144" s="93">
        <v>0</v>
      </c>
      <c r="F144" s="290" t="s">
        <v>460</v>
      </c>
    </row>
    <row r="145" spans="1:6" s="56" customFormat="1" ht="12" customHeight="1" x14ac:dyDescent="0.2">
      <c r="A145" s="232" t="s">
        <v>100</v>
      </c>
      <c r="B145" s="67" t="s">
        <v>330</v>
      </c>
      <c r="C145" s="93">
        <v>0</v>
      </c>
      <c r="D145" s="93">
        <v>0</v>
      </c>
      <c r="E145" s="93">
        <v>0</v>
      </c>
      <c r="F145" s="290" t="s">
        <v>461</v>
      </c>
    </row>
    <row r="146" spans="1:6" ht="12.75" customHeight="1" x14ac:dyDescent="0.2">
      <c r="A146" s="232" t="s">
        <v>125</v>
      </c>
      <c r="B146" s="67" t="s">
        <v>331</v>
      </c>
      <c r="C146" s="93">
        <v>0</v>
      </c>
      <c r="D146" s="93">
        <v>0</v>
      </c>
      <c r="E146" s="93">
        <v>0</v>
      </c>
      <c r="F146" s="290" t="s">
        <v>462</v>
      </c>
    </row>
    <row r="147" spans="1:6" ht="12" customHeight="1" thickBot="1" x14ac:dyDescent="0.25">
      <c r="A147" s="232" t="s">
        <v>232</v>
      </c>
      <c r="B147" s="67" t="s">
        <v>332</v>
      </c>
      <c r="C147" s="93">
        <v>0</v>
      </c>
      <c r="D147" s="93">
        <v>0</v>
      </c>
      <c r="E147" s="93">
        <v>0</v>
      </c>
      <c r="F147" s="290" t="s">
        <v>463</v>
      </c>
    </row>
    <row r="148" spans="1:6" ht="15" customHeight="1" thickBot="1" x14ac:dyDescent="0.25">
      <c r="A148" s="83" t="s">
        <v>12</v>
      </c>
      <c r="B148" s="86" t="s">
        <v>333</v>
      </c>
      <c r="C148" s="231">
        <f>C128+C132+C137+C143</f>
        <v>57234</v>
      </c>
      <c r="D148" s="231">
        <f t="shared" ref="D148:E148" si="27">D128+D132+D137+D143</f>
        <v>57733</v>
      </c>
      <c r="E148" s="231">
        <f t="shared" si="27"/>
        <v>125339</v>
      </c>
      <c r="F148" s="290" t="s">
        <v>464</v>
      </c>
    </row>
    <row r="149" spans="1:6" ht="15" customHeight="1" thickBot="1" x14ac:dyDescent="0.25">
      <c r="A149" s="243" t="s">
        <v>13</v>
      </c>
      <c r="B149" s="105" t="s">
        <v>334</v>
      </c>
      <c r="C149" s="231">
        <f>C127+C148</f>
        <v>311306</v>
      </c>
      <c r="D149" s="231">
        <f t="shared" ref="D149:E149" si="28">D127+D148</f>
        <v>426407</v>
      </c>
      <c r="E149" s="231">
        <f t="shared" si="28"/>
        <v>447099</v>
      </c>
      <c r="F149" s="290"/>
    </row>
    <row r="150" spans="1:6" ht="15" customHeight="1" thickBot="1" x14ac:dyDescent="0.25">
      <c r="F150" s="290"/>
    </row>
    <row r="151" spans="1:6" ht="13.5" thickBot="1" x14ac:dyDescent="0.25">
      <c r="A151" s="208" t="s">
        <v>404</v>
      </c>
      <c r="B151" s="209"/>
      <c r="C151" s="39">
        <v>43</v>
      </c>
      <c r="D151" s="40">
        <v>52</v>
      </c>
      <c r="E151" s="37">
        <v>52</v>
      </c>
    </row>
    <row r="152" spans="1:6" ht="14.25" customHeight="1" thickBot="1" x14ac:dyDescent="0.25">
      <c r="A152" s="208" t="s">
        <v>116</v>
      </c>
      <c r="B152" s="209"/>
      <c r="C152" s="39">
        <v>32</v>
      </c>
      <c r="D152" s="40">
        <v>36</v>
      </c>
      <c r="E152" s="37">
        <v>36</v>
      </c>
    </row>
  </sheetData>
  <mergeCells count="6">
    <mergeCell ref="A93:E93"/>
    <mergeCell ref="D1:E1"/>
    <mergeCell ref="B5:D5"/>
    <mergeCell ref="B4:D4"/>
    <mergeCell ref="A9:E9"/>
    <mergeCell ref="A2:E2"/>
  </mergeCells>
  <phoneticPr fontId="0" type="noConversion"/>
  <printOptions horizontalCentered="1"/>
  <pageMargins left="0.78740157480314965" right="0.78740157480314965" top="0.78740157480314965" bottom="0.39370078740157483" header="0.78740157480314965" footer="0.78740157480314965"/>
  <pageSetup paperSize="9" scale="65" orientation="portrait" verticalDpi="300" r:id="rId1"/>
  <headerFooter alignWithMargins="0"/>
  <rowBreaks count="1" manualBreakCount="1">
    <brk id="90" min="1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48"/>
  <sheetViews>
    <sheetView zoomScaleSheetLayoutView="115" workbookViewId="0">
      <selection activeCell="J15" sqref="J15"/>
    </sheetView>
  </sheetViews>
  <sheetFormatPr defaultRowHeight="12.75" x14ac:dyDescent="0.2"/>
  <cols>
    <col min="1" max="1" width="16" style="264" customWidth="1"/>
    <col min="2" max="2" width="59.33203125" style="14" customWidth="1"/>
    <col min="3" max="5" width="15.83203125" style="14" customWidth="1"/>
    <col min="6" max="6" width="0" style="282" hidden="1" customWidth="1"/>
    <col min="7" max="16384" width="9.33203125" style="14"/>
  </cols>
  <sheetData>
    <row r="1" spans="1:9" x14ac:dyDescent="0.2">
      <c r="D1" s="341" t="s">
        <v>500</v>
      </c>
      <c r="E1" s="341"/>
    </row>
    <row r="2" spans="1:9" ht="15.75" customHeight="1" x14ac:dyDescent="0.2">
      <c r="A2" s="332" t="s">
        <v>520</v>
      </c>
      <c r="B2" s="332"/>
      <c r="C2" s="332"/>
      <c r="D2" s="332"/>
      <c r="E2" s="332"/>
      <c r="F2" s="298"/>
      <c r="G2" s="298"/>
      <c r="H2" s="298"/>
      <c r="I2" s="298"/>
    </row>
    <row r="3" spans="1:9" s="199" customFormat="1" ht="21" customHeight="1" thickBot="1" x14ac:dyDescent="0.25">
      <c r="A3" s="198"/>
      <c r="B3" s="200"/>
      <c r="C3" s="245"/>
      <c r="D3" s="245"/>
      <c r="E3" s="277"/>
      <c r="F3" s="285"/>
    </row>
    <row r="4" spans="1:9" s="246" customFormat="1" ht="25.5" customHeight="1" x14ac:dyDescent="0.2">
      <c r="A4" s="226" t="s">
        <v>114</v>
      </c>
      <c r="B4" s="345" t="s">
        <v>491</v>
      </c>
      <c r="C4" s="346"/>
      <c r="D4" s="347"/>
      <c r="E4" s="268" t="s">
        <v>43</v>
      </c>
      <c r="F4" s="286"/>
    </row>
    <row r="5" spans="1:9" s="246" customFormat="1" ht="24.75" thickBot="1" x14ac:dyDescent="0.25">
      <c r="A5" s="244" t="s">
        <v>378</v>
      </c>
      <c r="B5" s="342" t="s">
        <v>514</v>
      </c>
      <c r="C5" s="348"/>
      <c r="D5" s="349"/>
      <c r="E5" s="269" t="s">
        <v>35</v>
      </c>
      <c r="F5" s="286"/>
    </row>
    <row r="6" spans="1:9" s="247" customFormat="1" ht="15.95" customHeight="1" thickBot="1" x14ac:dyDescent="0.3">
      <c r="A6" s="201"/>
      <c r="B6" s="201"/>
      <c r="C6" s="202"/>
      <c r="D6" s="202"/>
      <c r="E6" s="202" t="s">
        <v>36</v>
      </c>
      <c r="F6" s="287"/>
    </row>
    <row r="7" spans="1:9" ht="24.75" thickBot="1" x14ac:dyDescent="0.25">
      <c r="A7" s="57" t="s">
        <v>115</v>
      </c>
      <c r="B7" s="58" t="s">
        <v>37</v>
      </c>
      <c r="C7" s="27" t="s">
        <v>145</v>
      </c>
      <c r="D7" s="27" t="s">
        <v>146</v>
      </c>
      <c r="E7" s="203" t="s">
        <v>147</v>
      </c>
    </row>
    <row r="8" spans="1:9" s="248" customFormat="1" ht="12.95" customHeight="1" thickBot="1" x14ac:dyDescent="0.25">
      <c r="A8" s="196" t="s">
        <v>281</v>
      </c>
      <c r="B8" s="197" t="s">
        <v>282</v>
      </c>
      <c r="C8" s="197" t="s">
        <v>283</v>
      </c>
      <c r="D8" s="38" t="s">
        <v>284</v>
      </c>
      <c r="E8" s="36" t="s">
        <v>285</v>
      </c>
      <c r="F8" s="288"/>
    </row>
    <row r="9" spans="1:9" s="248" customFormat="1" ht="15.95" customHeight="1" thickBot="1" x14ac:dyDescent="0.25">
      <c r="A9" s="338" t="s">
        <v>38</v>
      </c>
      <c r="B9" s="339"/>
      <c r="C9" s="339"/>
      <c r="D9" s="339"/>
      <c r="E9" s="340"/>
      <c r="F9" s="288"/>
    </row>
    <row r="10" spans="1:9" s="222" customFormat="1" ht="12" customHeight="1" thickBot="1" x14ac:dyDescent="0.25">
      <c r="A10" s="196" t="s">
        <v>4</v>
      </c>
      <c r="B10" s="260" t="s">
        <v>379</v>
      </c>
      <c r="C10" s="143">
        <f>SUM(C11:C20)</f>
        <v>0</v>
      </c>
      <c r="D10" s="143">
        <f t="shared" ref="D10:E10" si="0">SUM(D11:D20)</f>
        <v>1</v>
      </c>
      <c r="E10" s="143">
        <f t="shared" si="0"/>
        <v>1</v>
      </c>
      <c r="F10" s="288" t="s">
        <v>409</v>
      </c>
    </row>
    <row r="11" spans="1:9" s="222" customFormat="1" ht="12" customHeight="1" x14ac:dyDescent="0.2">
      <c r="A11" s="270" t="s">
        <v>59</v>
      </c>
      <c r="B11" s="68" t="s">
        <v>200</v>
      </c>
      <c r="C11" s="32">
        <v>0</v>
      </c>
      <c r="D11" s="32">
        <v>0</v>
      </c>
      <c r="E11" s="255">
        <v>0</v>
      </c>
      <c r="F11" s="288" t="s">
        <v>410</v>
      </c>
    </row>
    <row r="12" spans="1:9" s="222" customFormat="1" ht="12" customHeight="1" x14ac:dyDescent="0.2">
      <c r="A12" s="271" t="s">
        <v>60</v>
      </c>
      <c r="B12" s="66" t="s">
        <v>201</v>
      </c>
      <c r="C12" s="140"/>
      <c r="D12" s="140">
        <v>0</v>
      </c>
      <c r="E12" s="41">
        <v>0</v>
      </c>
      <c r="F12" s="288" t="s">
        <v>411</v>
      </c>
    </row>
    <row r="13" spans="1:9" s="222" customFormat="1" ht="12" customHeight="1" x14ac:dyDescent="0.2">
      <c r="A13" s="271" t="s">
        <v>61</v>
      </c>
      <c r="B13" s="66" t="s">
        <v>202</v>
      </c>
      <c r="C13" s="140"/>
      <c r="D13" s="140"/>
      <c r="E13" s="41"/>
      <c r="F13" s="288" t="s">
        <v>412</v>
      </c>
    </row>
    <row r="14" spans="1:9" s="222" customFormat="1" ht="12" customHeight="1" x14ac:dyDescent="0.2">
      <c r="A14" s="271" t="s">
        <v>62</v>
      </c>
      <c r="B14" s="66" t="s">
        <v>203</v>
      </c>
      <c r="C14" s="140"/>
      <c r="D14" s="140"/>
      <c r="E14" s="41"/>
      <c r="F14" s="288" t="s">
        <v>413</v>
      </c>
    </row>
    <row r="15" spans="1:9" s="222" customFormat="1" ht="12" customHeight="1" x14ac:dyDescent="0.2">
      <c r="A15" s="271" t="s">
        <v>79</v>
      </c>
      <c r="B15" s="66" t="s">
        <v>204</v>
      </c>
      <c r="C15" s="140"/>
      <c r="D15" s="140"/>
      <c r="E15" s="41"/>
      <c r="F15" s="288" t="s">
        <v>414</v>
      </c>
    </row>
    <row r="16" spans="1:9" s="222" customFormat="1" ht="12" customHeight="1" x14ac:dyDescent="0.2">
      <c r="A16" s="271" t="s">
        <v>63</v>
      </c>
      <c r="B16" s="66" t="s">
        <v>380</v>
      </c>
      <c r="C16" s="140"/>
      <c r="D16" s="140"/>
      <c r="E16" s="41"/>
      <c r="F16" s="288" t="s">
        <v>415</v>
      </c>
    </row>
    <row r="17" spans="1:6" s="249" customFormat="1" ht="12" customHeight="1" x14ac:dyDescent="0.2">
      <c r="A17" s="271" t="s">
        <v>64</v>
      </c>
      <c r="B17" s="65" t="s">
        <v>381</v>
      </c>
      <c r="C17" s="140"/>
      <c r="D17" s="140"/>
      <c r="E17" s="41"/>
      <c r="F17" s="288" t="s">
        <v>416</v>
      </c>
    </row>
    <row r="18" spans="1:6" s="249" customFormat="1" ht="12" customHeight="1" x14ac:dyDescent="0.2">
      <c r="A18" s="271" t="s">
        <v>71</v>
      </c>
      <c r="B18" s="66" t="s">
        <v>207</v>
      </c>
      <c r="C18" s="33">
        <v>0</v>
      </c>
      <c r="D18" s="33">
        <v>1</v>
      </c>
      <c r="E18" s="254">
        <v>1</v>
      </c>
      <c r="F18" s="288" t="s">
        <v>417</v>
      </c>
    </row>
    <row r="19" spans="1:6" s="222" customFormat="1" ht="12" customHeight="1" x14ac:dyDescent="0.2">
      <c r="A19" s="271" t="s">
        <v>72</v>
      </c>
      <c r="B19" s="66" t="s">
        <v>209</v>
      </c>
      <c r="C19" s="140"/>
      <c r="D19" s="140"/>
      <c r="E19" s="41"/>
      <c r="F19" s="288" t="s">
        <v>418</v>
      </c>
    </row>
    <row r="20" spans="1:6" s="249" customFormat="1" ht="12" customHeight="1" thickBot="1" x14ac:dyDescent="0.25">
      <c r="A20" s="271" t="s">
        <v>73</v>
      </c>
      <c r="B20" s="65" t="s">
        <v>211</v>
      </c>
      <c r="C20" s="142"/>
      <c r="D20" s="142">
        <v>0</v>
      </c>
      <c r="E20" s="250">
        <v>0</v>
      </c>
      <c r="F20" s="288" t="s">
        <v>419</v>
      </c>
    </row>
    <row r="21" spans="1:6" s="249" customFormat="1" ht="12" customHeight="1" thickBot="1" x14ac:dyDescent="0.25">
      <c r="A21" s="196" t="s">
        <v>5</v>
      </c>
      <c r="B21" s="260" t="s">
        <v>382</v>
      </c>
      <c r="C21" s="143">
        <f>SUM(C22:C24)</f>
        <v>0</v>
      </c>
      <c r="D21" s="143">
        <f t="shared" ref="D21:E21" si="1">SUM(D22:D24)</f>
        <v>0</v>
      </c>
      <c r="E21" s="143">
        <f t="shared" si="1"/>
        <v>0</v>
      </c>
      <c r="F21" s="288" t="s">
        <v>420</v>
      </c>
    </row>
    <row r="22" spans="1:6" s="249" customFormat="1" ht="12" customHeight="1" x14ac:dyDescent="0.2">
      <c r="A22" s="271" t="s">
        <v>65</v>
      </c>
      <c r="B22" s="67" t="s">
        <v>174</v>
      </c>
      <c r="C22" s="140"/>
      <c r="D22" s="140"/>
      <c r="E22" s="41"/>
      <c r="F22" s="288" t="s">
        <v>421</v>
      </c>
    </row>
    <row r="23" spans="1:6" s="249" customFormat="1" ht="12" customHeight="1" x14ac:dyDescent="0.2">
      <c r="A23" s="271" t="s">
        <v>66</v>
      </c>
      <c r="B23" s="66" t="s">
        <v>383</v>
      </c>
      <c r="C23" s="140"/>
      <c r="D23" s="140"/>
      <c r="E23" s="41"/>
      <c r="F23" s="288" t="s">
        <v>422</v>
      </c>
    </row>
    <row r="24" spans="1:6" s="249" customFormat="1" ht="12" customHeight="1" x14ac:dyDescent="0.2">
      <c r="A24" s="271" t="s">
        <v>67</v>
      </c>
      <c r="B24" s="66" t="s">
        <v>384</v>
      </c>
      <c r="C24" s="140"/>
      <c r="D24" s="140">
        <v>0</v>
      </c>
      <c r="E24" s="41">
        <v>0</v>
      </c>
      <c r="F24" s="288" t="s">
        <v>423</v>
      </c>
    </row>
    <row r="25" spans="1:6" s="249" customFormat="1" ht="12" customHeight="1" thickBot="1" x14ac:dyDescent="0.25">
      <c r="A25" s="271" t="s">
        <v>68</v>
      </c>
      <c r="B25" s="66" t="s">
        <v>405</v>
      </c>
      <c r="C25" s="140"/>
      <c r="D25" s="140"/>
      <c r="E25" s="41"/>
      <c r="F25" s="288" t="s">
        <v>424</v>
      </c>
    </row>
    <row r="26" spans="1:6" s="249" customFormat="1" ht="12" customHeight="1" thickBot="1" x14ac:dyDescent="0.25">
      <c r="A26" s="259" t="s">
        <v>6</v>
      </c>
      <c r="B26" s="86" t="s">
        <v>92</v>
      </c>
      <c r="C26" s="23"/>
      <c r="D26" s="23"/>
      <c r="E26" s="265"/>
      <c r="F26" s="288" t="s">
        <v>425</v>
      </c>
    </row>
    <row r="27" spans="1:6" s="249" customFormat="1" ht="12" customHeight="1" thickBot="1" x14ac:dyDescent="0.25">
      <c r="A27" s="259" t="s">
        <v>7</v>
      </c>
      <c r="B27" s="86" t="s">
        <v>385</v>
      </c>
      <c r="C27" s="143"/>
      <c r="D27" s="143"/>
      <c r="E27" s="266"/>
      <c r="F27" s="288" t="s">
        <v>426</v>
      </c>
    </row>
    <row r="28" spans="1:6" s="249" customFormat="1" ht="12" customHeight="1" x14ac:dyDescent="0.2">
      <c r="A28" s="272" t="s">
        <v>188</v>
      </c>
      <c r="B28" s="273" t="s">
        <v>383</v>
      </c>
      <c r="C28" s="31"/>
      <c r="D28" s="31"/>
      <c r="E28" s="253"/>
      <c r="F28" s="288" t="s">
        <v>427</v>
      </c>
    </row>
    <row r="29" spans="1:6" s="249" customFormat="1" ht="12" customHeight="1" x14ac:dyDescent="0.2">
      <c r="A29" s="272" t="s">
        <v>193</v>
      </c>
      <c r="B29" s="274" t="s">
        <v>386</v>
      </c>
      <c r="C29" s="144"/>
      <c r="D29" s="144"/>
      <c r="E29" s="252"/>
      <c r="F29" s="288" t="s">
        <v>428</v>
      </c>
    </row>
    <row r="30" spans="1:6" s="249" customFormat="1" ht="12" customHeight="1" thickBot="1" x14ac:dyDescent="0.25">
      <c r="A30" s="271" t="s">
        <v>195</v>
      </c>
      <c r="B30" s="275" t="s">
        <v>406</v>
      </c>
      <c r="C30" s="256">
        <v>0</v>
      </c>
      <c r="D30" s="256">
        <v>0</v>
      </c>
      <c r="E30" s="251">
        <v>0</v>
      </c>
      <c r="F30" s="288" t="s">
        <v>429</v>
      </c>
    </row>
    <row r="31" spans="1:6" s="249" customFormat="1" ht="12" customHeight="1" thickBot="1" x14ac:dyDescent="0.25">
      <c r="A31" s="259" t="s">
        <v>8</v>
      </c>
      <c r="B31" s="86" t="s">
        <v>387</v>
      </c>
      <c r="C31" s="143"/>
      <c r="D31" s="143"/>
      <c r="E31" s="266"/>
      <c r="F31" s="288" t="s">
        <v>430</v>
      </c>
    </row>
    <row r="32" spans="1:6" s="249" customFormat="1" ht="12" customHeight="1" x14ac:dyDescent="0.2">
      <c r="A32" s="272" t="s">
        <v>52</v>
      </c>
      <c r="B32" s="273" t="s">
        <v>213</v>
      </c>
      <c r="C32" s="31"/>
      <c r="D32" s="31"/>
      <c r="E32" s="253"/>
      <c r="F32" s="288" t="s">
        <v>431</v>
      </c>
    </row>
    <row r="33" spans="1:6" s="249" customFormat="1" ht="12" customHeight="1" x14ac:dyDescent="0.2">
      <c r="A33" s="272" t="s">
        <v>53</v>
      </c>
      <c r="B33" s="274" t="s">
        <v>214</v>
      </c>
      <c r="C33" s="144"/>
      <c r="D33" s="144"/>
      <c r="E33" s="252"/>
      <c r="F33" s="288" t="s">
        <v>432</v>
      </c>
    </row>
    <row r="34" spans="1:6" s="249" customFormat="1" ht="12" customHeight="1" thickBot="1" x14ac:dyDescent="0.25">
      <c r="A34" s="271" t="s">
        <v>54</v>
      </c>
      <c r="B34" s="258" t="s">
        <v>216</v>
      </c>
      <c r="C34" s="256"/>
      <c r="D34" s="256"/>
      <c r="E34" s="251"/>
      <c r="F34" s="288" t="s">
        <v>433</v>
      </c>
    </row>
    <row r="35" spans="1:6" s="249" customFormat="1" ht="12" customHeight="1" thickBot="1" x14ac:dyDescent="0.25">
      <c r="A35" s="259" t="s">
        <v>9</v>
      </c>
      <c r="B35" s="86" t="s">
        <v>341</v>
      </c>
      <c r="C35" s="23"/>
      <c r="D35" s="23"/>
      <c r="E35" s="265"/>
      <c r="F35" s="288" t="s">
        <v>434</v>
      </c>
    </row>
    <row r="36" spans="1:6" s="222" customFormat="1" ht="12" customHeight="1" thickBot="1" x14ac:dyDescent="0.25">
      <c r="A36" s="259" t="s">
        <v>10</v>
      </c>
      <c r="B36" s="86" t="s">
        <v>388</v>
      </c>
      <c r="C36" s="23"/>
      <c r="D36" s="23"/>
      <c r="E36" s="265"/>
      <c r="F36" s="288" t="s">
        <v>435</v>
      </c>
    </row>
    <row r="37" spans="1:6" s="222" customFormat="1" ht="12" customHeight="1" thickBot="1" x14ac:dyDescent="0.25">
      <c r="A37" s="196" t="s">
        <v>11</v>
      </c>
      <c r="B37" s="86" t="s">
        <v>407</v>
      </c>
      <c r="C37" s="143">
        <f>C10+C21+C26+C27+C31+C35+C36</f>
        <v>0</v>
      </c>
      <c r="D37" s="143">
        <f t="shared" ref="D37:E37" si="2">D10+D21+D26+D27+D31+D35+D36</f>
        <v>1</v>
      </c>
      <c r="E37" s="143">
        <f t="shared" si="2"/>
        <v>1</v>
      </c>
      <c r="F37" s="288" t="s">
        <v>436</v>
      </c>
    </row>
    <row r="38" spans="1:6" s="222" customFormat="1" ht="12" customHeight="1" thickBot="1" x14ac:dyDescent="0.25">
      <c r="A38" s="261" t="s">
        <v>12</v>
      </c>
      <c r="B38" s="86" t="s">
        <v>389</v>
      </c>
      <c r="C38" s="143">
        <f>SUM(C39:C41)</f>
        <v>51707</v>
      </c>
      <c r="D38" s="143">
        <f t="shared" ref="D38:E38" si="3">SUM(D39:D41)</f>
        <v>53933</v>
      </c>
      <c r="E38" s="143">
        <f t="shared" si="3"/>
        <v>52750</v>
      </c>
      <c r="F38" s="288" t="s">
        <v>437</v>
      </c>
    </row>
    <row r="39" spans="1:6" s="222" customFormat="1" ht="12" customHeight="1" x14ac:dyDescent="0.2">
      <c r="A39" s="272" t="s">
        <v>390</v>
      </c>
      <c r="B39" s="273" t="s">
        <v>132</v>
      </c>
      <c r="C39" s="31">
        <v>566</v>
      </c>
      <c r="D39" s="31">
        <v>566</v>
      </c>
      <c r="E39" s="253">
        <v>566</v>
      </c>
      <c r="F39" s="288" t="s">
        <v>438</v>
      </c>
    </row>
    <row r="40" spans="1:6" s="249" customFormat="1" ht="12" customHeight="1" x14ac:dyDescent="0.2">
      <c r="A40" s="272" t="s">
        <v>391</v>
      </c>
      <c r="B40" s="274" t="s">
        <v>0</v>
      </c>
      <c r="C40" s="144">
        <v>0</v>
      </c>
      <c r="D40" s="144">
        <v>0</v>
      </c>
      <c r="E40" s="252">
        <v>0</v>
      </c>
      <c r="F40" s="288" t="s">
        <v>439</v>
      </c>
    </row>
    <row r="41" spans="1:6" s="249" customFormat="1" ht="12" customHeight="1" thickBot="1" x14ac:dyDescent="0.25">
      <c r="A41" s="271" t="s">
        <v>392</v>
      </c>
      <c r="B41" s="258" t="s">
        <v>393</v>
      </c>
      <c r="C41" s="256">
        <v>51141</v>
      </c>
      <c r="D41" s="251">
        <v>53367</v>
      </c>
      <c r="E41" s="251">
        <v>52184</v>
      </c>
      <c r="F41" s="288" t="s">
        <v>440</v>
      </c>
    </row>
    <row r="42" spans="1:6" s="249" customFormat="1" ht="15" customHeight="1" thickBot="1" x14ac:dyDescent="0.25">
      <c r="A42" s="261" t="s">
        <v>13</v>
      </c>
      <c r="B42" s="262" t="s">
        <v>394</v>
      </c>
      <c r="C42" s="35">
        <f>C37+C38</f>
        <v>51707</v>
      </c>
      <c r="D42" s="35">
        <f t="shared" ref="D42:E42" si="4">D37+D38</f>
        <v>53934</v>
      </c>
      <c r="E42" s="35">
        <f t="shared" si="4"/>
        <v>52751</v>
      </c>
      <c r="F42" s="288" t="s">
        <v>441</v>
      </c>
    </row>
    <row r="43" spans="1:6" s="249" customFormat="1" ht="15" customHeight="1" x14ac:dyDescent="0.2">
      <c r="A43" s="204"/>
      <c r="B43" s="205"/>
      <c r="C43" s="220"/>
      <c r="D43" s="220"/>
      <c r="E43" s="220"/>
      <c r="F43" s="288"/>
    </row>
    <row r="44" spans="1:6" ht="16.5" thickBot="1" x14ac:dyDescent="0.25">
      <c r="A44" s="206"/>
      <c r="B44" s="207"/>
      <c r="C44" s="221"/>
      <c r="D44" s="221"/>
      <c r="E44" s="221"/>
      <c r="F44" s="288"/>
    </row>
    <row r="45" spans="1:6" s="248" customFormat="1" ht="16.5" customHeight="1" thickBot="1" x14ac:dyDescent="0.25">
      <c r="A45" s="338" t="s">
        <v>39</v>
      </c>
      <c r="B45" s="339"/>
      <c r="C45" s="339"/>
      <c r="D45" s="339"/>
      <c r="E45" s="340"/>
    </row>
    <row r="46" spans="1:6" s="56" customFormat="1" ht="12" customHeight="1" thickBot="1" x14ac:dyDescent="0.25">
      <c r="A46" s="259" t="s">
        <v>4</v>
      </c>
      <c r="B46" s="86" t="s">
        <v>395</v>
      </c>
      <c r="C46" s="143">
        <f>SUM(C47:C51)</f>
        <v>51580</v>
      </c>
      <c r="D46" s="143">
        <f t="shared" ref="D46:E46" si="5">SUM(D47:D51)</f>
        <v>53806</v>
      </c>
      <c r="E46" s="143">
        <f t="shared" si="5"/>
        <v>52322</v>
      </c>
      <c r="F46" s="288" t="s">
        <v>409</v>
      </c>
    </row>
    <row r="47" spans="1:6" ht="12" customHeight="1" x14ac:dyDescent="0.2">
      <c r="A47" s="271" t="s">
        <v>59</v>
      </c>
      <c r="B47" s="67" t="s">
        <v>33</v>
      </c>
      <c r="C47" s="31">
        <v>34105</v>
      </c>
      <c r="D47" s="31">
        <v>36908</v>
      </c>
      <c r="E47" s="167">
        <v>35737</v>
      </c>
      <c r="F47" s="288" t="s">
        <v>410</v>
      </c>
    </row>
    <row r="48" spans="1:6" ht="12" customHeight="1" x14ac:dyDescent="0.2">
      <c r="A48" s="271" t="s">
        <v>60</v>
      </c>
      <c r="B48" s="66" t="s">
        <v>101</v>
      </c>
      <c r="C48" s="137">
        <v>7819</v>
      </c>
      <c r="D48" s="137">
        <v>8290</v>
      </c>
      <c r="E48" s="168">
        <v>8209</v>
      </c>
      <c r="F48" s="288" t="s">
        <v>411</v>
      </c>
    </row>
    <row r="49" spans="1:6" ht="12" customHeight="1" x14ac:dyDescent="0.2">
      <c r="A49" s="271" t="s">
        <v>61</v>
      </c>
      <c r="B49" s="66" t="s">
        <v>78</v>
      </c>
      <c r="C49" s="137">
        <v>9656</v>
      </c>
      <c r="D49" s="137">
        <v>8608</v>
      </c>
      <c r="E49" s="168">
        <v>8376</v>
      </c>
      <c r="F49" s="288" t="s">
        <v>412</v>
      </c>
    </row>
    <row r="50" spans="1:6" ht="12" customHeight="1" x14ac:dyDescent="0.2">
      <c r="A50" s="271" t="s">
        <v>62</v>
      </c>
      <c r="B50" s="66" t="s">
        <v>102</v>
      </c>
      <c r="C50" s="137"/>
      <c r="D50" s="137"/>
      <c r="E50" s="168"/>
      <c r="F50" s="288" t="s">
        <v>413</v>
      </c>
    </row>
    <row r="51" spans="1:6" ht="12" customHeight="1" thickBot="1" x14ac:dyDescent="0.25">
      <c r="A51" s="271" t="s">
        <v>79</v>
      </c>
      <c r="B51" s="66" t="s">
        <v>103</v>
      </c>
      <c r="C51" s="137"/>
      <c r="D51" s="137"/>
      <c r="E51" s="168"/>
      <c r="F51" s="288" t="s">
        <v>414</v>
      </c>
    </row>
    <row r="52" spans="1:6" ht="12" customHeight="1" thickBot="1" x14ac:dyDescent="0.25">
      <c r="A52" s="259" t="s">
        <v>5</v>
      </c>
      <c r="B52" s="86" t="s">
        <v>396</v>
      </c>
      <c r="C52" s="143">
        <f>SUM(C53:C56)</f>
        <v>127</v>
      </c>
      <c r="D52" s="143">
        <f t="shared" ref="D52:E52" si="6">SUM(D53:D56)</f>
        <v>127</v>
      </c>
      <c r="E52" s="143">
        <f t="shared" si="6"/>
        <v>50</v>
      </c>
      <c r="F52" s="288" t="s">
        <v>415</v>
      </c>
    </row>
    <row r="53" spans="1:6" s="56" customFormat="1" ht="12" customHeight="1" x14ac:dyDescent="0.2">
      <c r="A53" s="271" t="s">
        <v>65</v>
      </c>
      <c r="B53" s="67" t="s">
        <v>123</v>
      </c>
      <c r="C53" s="31">
        <v>127</v>
      </c>
      <c r="D53" s="31">
        <v>127</v>
      </c>
      <c r="E53" s="167">
        <v>50</v>
      </c>
      <c r="F53" s="288" t="s">
        <v>416</v>
      </c>
    </row>
    <row r="54" spans="1:6" ht="12" customHeight="1" x14ac:dyDescent="0.2">
      <c r="A54" s="271" t="s">
        <v>66</v>
      </c>
      <c r="B54" s="66" t="s">
        <v>105</v>
      </c>
      <c r="C54" s="137"/>
      <c r="D54" s="137"/>
      <c r="E54" s="168"/>
      <c r="F54" s="288" t="s">
        <v>417</v>
      </c>
    </row>
    <row r="55" spans="1:6" ht="12" customHeight="1" x14ac:dyDescent="0.2">
      <c r="A55" s="271" t="s">
        <v>67</v>
      </c>
      <c r="B55" s="66" t="s">
        <v>40</v>
      </c>
      <c r="C55" s="137"/>
      <c r="D55" s="137"/>
      <c r="E55" s="168"/>
      <c r="F55" s="288" t="s">
        <v>418</v>
      </c>
    </row>
    <row r="56" spans="1:6" ht="12" customHeight="1" thickBot="1" x14ac:dyDescent="0.25">
      <c r="A56" s="271" t="s">
        <v>68</v>
      </c>
      <c r="B56" s="66" t="s">
        <v>408</v>
      </c>
      <c r="C56" s="137"/>
      <c r="D56" s="137"/>
      <c r="E56" s="168"/>
      <c r="F56" s="288" t="s">
        <v>419</v>
      </c>
    </row>
    <row r="57" spans="1:6" ht="12" customHeight="1" thickBot="1" x14ac:dyDescent="0.25">
      <c r="A57" s="259" t="s">
        <v>6</v>
      </c>
      <c r="B57" s="263" t="s">
        <v>397</v>
      </c>
      <c r="C57" s="143">
        <f>C46+C52</f>
        <v>51707</v>
      </c>
      <c r="D57" s="143">
        <f t="shared" ref="D57:E57" si="7">D46+D52</f>
        <v>53933</v>
      </c>
      <c r="E57" s="143">
        <f t="shared" si="7"/>
        <v>52372</v>
      </c>
      <c r="F57" s="288" t="s">
        <v>420</v>
      </c>
    </row>
    <row r="58" spans="1:6" ht="16.5" thickBot="1" x14ac:dyDescent="0.25">
      <c r="C58" s="267"/>
      <c r="D58" s="267"/>
      <c r="E58" s="267"/>
      <c r="F58" s="288"/>
    </row>
    <row r="59" spans="1:6" ht="15" customHeight="1" thickBot="1" x14ac:dyDescent="0.25">
      <c r="A59" s="208" t="s">
        <v>404</v>
      </c>
      <c r="B59" s="209"/>
      <c r="C59" s="39">
        <v>11</v>
      </c>
      <c r="D59" s="39">
        <v>11</v>
      </c>
      <c r="E59" s="257">
        <v>11</v>
      </c>
      <c r="F59" s="288"/>
    </row>
    <row r="60" spans="1:6" ht="14.25" customHeight="1" thickBot="1" x14ac:dyDescent="0.25">
      <c r="A60" s="208" t="s">
        <v>116</v>
      </c>
      <c r="B60" s="209"/>
      <c r="C60" s="39">
        <v>0</v>
      </c>
      <c r="D60" s="39">
        <v>0</v>
      </c>
      <c r="E60" s="257">
        <v>0</v>
      </c>
      <c r="F60" s="288"/>
    </row>
    <row r="61" spans="1:6" ht="15.75" x14ac:dyDescent="0.2">
      <c r="F61" s="288"/>
    </row>
    <row r="62" spans="1:6" ht="15.75" x14ac:dyDescent="0.2">
      <c r="F62" s="288"/>
    </row>
    <row r="63" spans="1:6" ht="15.75" x14ac:dyDescent="0.2">
      <c r="F63" s="288"/>
    </row>
    <row r="64" spans="1:6" ht="15.75" x14ac:dyDescent="0.2">
      <c r="F64" s="288"/>
    </row>
    <row r="65" spans="6:6" ht="15.75" x14ac:dyDescent="0.2">
      <c r="F65" s="288"/>
    </row>
    <row r="66" spans="6:6" ht="15.75" x14ac:dyDescent="0.2">
      <c r="F66" s="288"/>
    </row>
    <row r="67" spans="6:6" ht="15.75" x14ac:dyDescent="0.2">
      <c r="F67" s="288"/>
    </row>
    <row r="68" spans="6:6" ht="15.75" x14ac:dyDescent="0.2">
      <c r="F68" s="288"/>
    </row>
    <row r="69" spans="6:6" ht="15.75" x14ac:dyDescent="0.2">
      <c r="F69" s="288"/>
    </row>
    <row r="70" spans="6:6" ht="15.75" x14ac:dyDescent="0.2">
      <c r="F70" s="288"/>
    </row>
    <row r="71" spans="6:6" ht="15.75" x14ac:dyDescent="0.2">
      <c r="F71" s="288"/>
    </row>
    <row r="72" spans="6:6" ht="15.75" x14ac:dyDescent="0.2">
      <c r="F72" s="288"/>
    </row>
    <row r="73" spans="6:6" ht="15.75" x14ac:dyDescent="0.2">
      <c r="F73" s="288"/>
    </row>
    <row r="74" spans="6:6" ht="15.75" x14ac:dyDescent="0.2">
      <c r="F74" s="288"/>
    </row>
    <row r="75" spans="6:6" ht="15.75" x14ac:dyDescent="0.2">
      <c r="F75" s="288"/>
    </row>
    <row r="76" spans="6:6" ht="15.75" x14ac:dyDescent="0.2">
      <c r="F76" s="288"/>
    </row>
    <row r="77" spans="6:6" ht="15.75" x14ac:dyDescent="0.2">
      <c r="F77" s="288"/>
    </row>
    <row r="78" spans="6:6" ht="15.75" x14ac:dyDescent="0.2">
      <c r="F78" s="288"/>
    </row>
    <row r="79" spans="6:6" ht="15.75" x14ac:dyDescent="0.2">
      <c r="F79" s="288"/>
    </row>
    <row r="80" spans="6:6" ht="15.75" x14ac:dyDescent="0.2">
      <c r="F80" s="288"/>
    </row>
    <row r="81" spans="6:6" ht="15.75" x14ac:dyDescent="0.2">
      <c r="F81" s="288"/>
    </row>
    <row r="82" spans="6:6" ht="15.75" x14ac:dyDescent="0.2">
      <c r="F82" s="288"/>
    </row>
    <row r="83" spans="6:6" ht="15.75" x14ac:dyDescent="0.2">
      <c r="F83" s="288"/>
    </row>
    <row r="84" spans="6:6" ht="15.75" x14ac:dyDescent="0.2">
      <c r="F84" s="288"/>
    </row>
    <row r="85" spans="6:6" ht="15.75" x14ac:dyDescent="0.2">
      <c r="F85" s="288"/>
    </row>
    <row r="86" spans="6:6" ht="15.75" x14ac:dyDescent="0.2">
      <c r="F86" s="288"/>
    </row>
    <row r="87" spans="6:6" ht="15.75" x14ac:dyDescent="0.2">
      <c r="F87" s="288"/>
    </row>
    <row r="88" spans="6:6" ht="15.75" x14ac:dyDescent="0.2">
      <c r="F88" s="288"/>
    </row>
    <row r="89" spans="6:6" ht="15.75" x14ac:dyDescent="0.2">
      <c r="F89" s="288"/>
    </row>
    <row r="90" spans="6:6" ht="15" x14ac:dyDescent="0.2">
      <c r="F90" s="289"/>
    </row>
    <row r="92" spans="6:6" ht="15.75" x14ac:dyDescent="0.2">
      <c r="F92" s="288"/>
    </row>
    <row r="93" spans="6:6" x14ac:dyDescent="0.2">
      <c r="F93" s="290"/>
    </row>
    <row r="94" spans="6:6" x14ac:dyDescent="0.2">
      <c r="F94" s="290"/>
    </row>
    <row r="95" spans="6:6" x14ac:dyDescent="0.2">
      <c r="F95" s="290"/>
    </row>
    <row r="96" spans="6:6" x14ac:dyDescent="0.2">
      <c r="F96" s="290"/>
    </row>
    <row r="97" spans="6:6" x14ac:dyDescent="0.2">
      <c r="F97" s="290"/>
    </row>
    <row r="98" spans="6:6" x14ac:dyDescent="0.2">
      <c r="F98" s="290"/>
    </row>
    <row r="99" spans="6:6" x14ac:dyDescent="0.2">
      <c r="F99" s="290"/>
    </row>
    <row r="100" spans="6:6" x14ac:dyDescent="0.2">
      <c r="F100" s="290"/>
    </row>
    <row r="101" spans="6:6" x14ac:dyDescent="0.2">
      <c r="F101" s="290"/>
    </row>
    <row r="102" spans="6:6" x14ac:dyDescent="0.2">
      <c r="F102" s="290"/>
    </row>
    <row r="103" spans="6:6" x14ac:dyDescent="0.2">
      <c r="F103" s="290"/>
    </row>
    <row r="104" spans="6:6" x14ac:dyDescent="0.2">
      <c r="F104" s="290"/>
    </row>
    <row r="105" spans="6:6" x14ac:dyDescent="0.2">
      <c r="F105" s="290"/>
    </row>
    <row r="106" spans="6:6" x14ac:dyDescent="0.2">
      <c r="F106" s="290"/>
    </row>
    <row r="107" spans="6:6" x14ac:dyDescent="0.2">
      <c r="F107" s="290"/>
    </row>
    <row r="108" spans="6:6" x14ac:dyDescent="0.2">
      <c r="F108" s="290"/>
    </row>
    <row r="109" spans="6:6" x14ac:dyDescent="0.2">
      <c r="F109" s="290"/>
    </row>
    <row r="110" spans="6:6" x14ac:dyDescent="0.2">
      <c r="F110" s="290"/>
    </row>
    <row r="111" spans="6:6" x14ac:dyDescent="0.2">
      <c r="F111" s="290"/>
    </row>
    <row r="112" spans="6:6" x14ac:dyDescent="0.2">
      <c r="F112" s="290"/>
    </row>
    <row r="113" spans="6:6" x14ac:dyDescent="0.2">
      <c r="F113" s="290"/>
    </row>
    <row r="114" spans="6:6" x14ac:dyDescent="0.2">
      <c r="F114" s="290"/>
    </row>
    <row r="115" spans="6:6" x14ac:dyDescent="0.2">
      <c r="F115" s="290"/>
    </row>
    <row r="116" spans="6:6" x14ac:dyDescent="0.2">
      <c r="F116" s="290"/>
    </row>
    <row r="117" spans="6:6" x14ac:dyDescent="0.2">
      <c r="F117" s="290"/>
    </row>
    <row r="118" spans="6:6" x14ac:dyDescent="0.2">
      <c r="F118" s="290"/>
    </row>
    <row r="119" spans="6:6" x14ac:dyDescent="0.2">
      <c r="F119" s="290"/>
    </row>
    <row r="120" spans="6:6" x14ac:dyDescent="0.2">
      <c r="F120" s="290"/>
    </row>
    <row r="121" spans="6:6" x14ac:dyDescent="0.2">
      <c r="F121" s="290"/>
    </row>
    <row r="122" spans="6:6" x14ac:dyDescent="0.2">
      <c r="F122" s="290"/>
    </row>
    <row r="123" spans="6:6" x14ac:dyDescent="0.2">
      <c r="F123" s="290"/>
    </row>
    <row r="124" spans="6:6" x14ac:dyDescent="0.2">
      <c r="F124" s="290"/>
    </row>
    <row r="125" spans="6:6" x14ac:dyDescent="0.2">
      <c r="F125" s="290"/>
    </row>
    <row r="126" spans="6:6" x14ac:dyDescent="0.2">
      <c r="F126" s="290"/>
    </row>
    <row r="127" spans="6:6" x14ac:dyDescent="0.2">
      <c r="F127" s="290"/>
    </row>
    <row r="128" spans="6:6" x14ac:dyDescent="0.2">
      <c r="F128" s="290"/>
    </row>
    <row r="129" spans="6:6" x14ac:dyDescent="0.2">
      <c r="F129" s="290"/>
    </row>
    <row r="130" spans="6:6" x14ac:dyDescent="0.2">
      <c r="F130" s="290"/>
    </row>
    <row r="131" spans="6:6" x14ac:dyDescent="0.2">
      <c r="F131" s="290"/>
    </row>
    <row r="132" spans="6:6" x14ac:dyDescent="0.2">
      <c r="F132" s="290"/>
    </row>
    <row r="133" spans="6:6" x14ac:dyDescent="0.2">
      <c r="F133" s="290"/>
    </row>
    <row r="134" spans="6:6" x14ac:dyDescent="0.2">
      <c r="F134" s="290"/>
    </row>
    <row r="135" spans="6:6" x14ac:dyDescent="0.2">
      <c r="F135" s="290"/>
    </row>
    <row r="136" spans="6:6" x14ac:dyDescent="0.2">
      <c r="F136" s="290"/>
    </row>
    <row r="137" spans="6:6" x14ac:dyDescent="0.2">
      <c r="F137" s="290"/>
    </row>
    <row r="138" spans="6:6" x14ac:dyDescent="0.2">
      <c r="F138" s="290"/>
    </row>
    <row r="139" spans="6:6" x14ac:dyDescent="0.2">
      <c r="F139" s="290"/>
    </row>
    <row r="140" spans="6:6" x14ac:dyDescent="0.2">
      <c r="F140" s="290"/>
    </row>
    <row r="141" spans="6:6" x14ac:dyDescent="0.2">
      <c r="F141" s="290"/>
    </row>
    <row r="142" spans="6:6" x14ac:dyDescent="0.2">
      <c r="F142" s="290"/>
    </row>
    <row r="143" spans="6:6" x14ac:dyDescent="0.2">
      <c r="F143" s="290"/>
    </row>
    <row r="144" spans="6:6" x14ac:dyDescent="0.2">
      <c r="F144" s="290"/>
    </row>
    <row r="145" spans="6:6" x14ac:dyDescent="0.2">
      <c r="F145" s="290"/>
    </row>
    <row r="146" spans="6:6" x14ac:dyDescent="0.2">
      <c r="F146" s="290"/>
    </row>
    <row r="147" spans="6:6" x14ac:dyDescent="0.2">
      <c r="F147" s="290"/>
    </row>
    <row r="148" spans="6:6" x14ac:dyDescent="0.2">
      <c r="F148" s="290"/>
    </row>
  </sheetData>
  <mergeCells count="6">
    <mergeCell ref="B4:D4"/>
    <mergeCell ref="B5:D5"/>
    <mergeCell ref="A45:E45"/>
    <mergeCell ref="A9:E9"/>
    <mergeCell ref="D1:E1"/>
    <mergeCell ref="A2:E2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R30"/>
  <sheetViews>
    <sheetView tabSelected="1" workbookViewId="0">
      <selection activeCell="A4" sqref="A4:I4"/>
    </sheetView>
  </sheetViews>
  <sheetFormatPr defaultRowHeight="12.75" x14ac:dyDescent="0.2"/>
  <cols>
    <col min="1" max="1" width="5.5" style="2" customWidth="1"/>
    <col min="2" max="2" width="36.83203125" style="2" customWidth="1"/>
    <col min="3" max="8" width="13.83203125" style="2" customWidth="1"/>
    <col min="9" max="9" width="15.1640625" style="2" customWidth="1"/>
    <col min="10" max="10" width="5" style="2" customWidth="1"/>
    <col min="11" max="16384" width="9.33203125" style="2"/>
  </cols>
  <sheetData>
    <row r="1" spans="1:18" x14ac:dyDescent="0.2">
      <c r="A1"/>
      <c r="B1"/>
      <c r="C1"/>
      <c r="D1"/>
      <c r="E1" s="368" t="s">
        <v>497</v>
      </c>
      <c r="F1" s="368"/>
      <c r="G1" s="368"/>
      <c r="H1" s="368"/>
      <c r="I1" s="368"/>
    </row>
    <row r="2" spans="1:18" x14ac:dyDescent="0.2">
      <c r="A2"/>
      <c r="B2"/>
      <c r="C2"/>
      <c r="D2"/>
      <c r="E2"/>
      <c r="F2"/>
      <c r="G2"/>
      <c r="H2"/>
      <c r="I2"/>
    </row>
    <row r="3" spans="1:18" ht="15.75" customHeight="1" x14ac:dyDescent="0.25">
      <c r="A3" s="369" t="s">
        <v>521</v>
      </c>
      <c r="B3" s="369"/>
      <c r="C3" s="369"/>
      <c r="D3" s="369"/>
      <c r="E3" s="369"/>
      <c r="F3" s="369"/>
      <c r="G3" s="369"/>
      <c r="H3" s="369"/>
      <c r="I3" s="369"/>
      <c r="L3" s="332"/>
      <c r="M3" s="332"/>
      <c r="N3" s="332"/>
      <c r="O3" s="332"/>
      <c r="P3" s="332"/>
      <c r="Q3" s="332"/>
      <c r="R3" s="332"/>
    </row>
    <row r="4" spans="1:18" ht="34.5" customHeight="1" x14ac:dyDescent="0.2">
      <c r="A4" s="356" t="s">
        <v>522</v>
      </c>
      <c r="B4" s="356"/>
      <c r="C4" s="356"/>
      <c r="D4" s="356"/>
      <c r="E4" s="356"/>
      <c r="F4" s="356"/>
      <c r="G4" s="356"/>
      <c r="H4" s="356"/>
      <c r="I4" s="356"/>
      <c r="J4" s="350"/>
    </row>
    <row r="5" spans="1:18" ht="14.25" thickBot="1" x14ac:dyDescent="0.3">
      <c r="H5" s="367" t="s">
        <v>148</v>
      </c>
      <c r="I5" s="367"/>
      <c r="J5" s="350"/>
    </row>
    <row r="6" spans="1:18" ht="13.5" thickBot="1" x14ac:dyDescent="0.25">
      <c r="A6" s="365" t="s">
        <v>2</v>
      </c>
      <c r="B6" s="363" t="s">
        <v>149</v>
      </c>
      <c r="C6" s="361" t="s">
        <v>150</v>
      </c>
      <c r="D6" s="359" t="s">
        <v>151</v>
      </c>
      <c r="E6" s="360"/>
      <c r="F6" s="360"/>
      <c r="G6" s="360"/>
      <c r="H6" s="360"/>
      <c r="I6" s="357" t="s">
        <v>505</v>
      </c>
      <c r="J6" s="350"/>
    </row>
    <row r="7" spans="1:18" s="5" customFormat="1" ht="42" customHeight="1" thickBot="1" x14ac:dyDescent="0.25">
      <c r="A7" s="366"/>
      <c r="B7" s="364"/>
      <c r="C7" s="362"/>
      <c r="D7" s="42" t="s">
        <v>152</v>
      </c>
      <c r="E7" s="42" t="s">
        <v>153</v>
      </c>
      <c r="F7" s="42" t="s">
        <v>154</v>
      </c>
      <c r="G7" s="43" t="s">
        <v>155</v>
      </c>
      <c r="H7" s="43" t="s">
        <v>156</v>
      </c>
      <c r="I7" s="358"/>
      <c r="J7" s="350"/>
    </row>
    <row r="8" spans="1:18" s="5" customFormat="1" ht="12" customHeight="1" thickBot="1" x14ac:dyDescent="0.25">
      <c r="A8" s="276" t="s">
        <v>281</v>
      </c>
      <c r="B8" s="44" t="s">
        <v>282</v>
      </c>
      <c r="C8" s="44" t="s">
        <v>283</v>
      </c>
      <c r="D8" s="44" t="s">
        <v>284</v>
      </c>
      <c r="E8" s="44" t="s">
        <v>285</v>
      </c>
      <c r="F8" s="44" t="s">
        <v>362</v>
      </c>
      <c r="G8" s="44" t="s">
        <v>363</v>
      </c>
      <c r="H8" s="44" t="s">
        <v>398</v>
      </c>
      <c r="I8" s="45" t="s">
        <v>399</v>
      </c>
      <c r="J8" s="350"/>
    </row>
    <row r="9" spans="1:18" s="5" customFormat="1" ht="18" customHeight="1" x14ac:dyDescent="0.2">
      <c r="A9" s="351" t="s">
        <v>157</v>
      </c>
      <c r="B9" s="352"/>
      <c r="C9" s="352"/>
      <c r="D9" s="352"/>
      <c r="E9" s="352"/>
      <c r="F9" s="352"/>
      <c r="G9" s="352"/>
      <c r="H9" s="352"/>
      <c r="I9" s="353"/>
      <c r="J9" s="350"/>
    </row>
    <row r="10" spans="1:18" ht="15.95" customHeight="1" x14ac:dyDescent="0.2">
      <c r="A10" s="15" t="s">
        <v>4</v>
      </c>
      <c r="B10" s="13" t="s">
        <v>158</v>
      </c>
      <c r="C10" s="7"/>
      <c r="D10" s="7"/>
      <c r="E10" s="7"/>
      <c r="F10" s="7"/>
      <c r="G10" s="46"/>
      <c r="H10" s="47">
        <f t="shared" ref="H10:H16" si="0">SUM(D10:G10)</f>
        <v>0</v>
      </c>
      <c r="I10" s="16">
        <f t="shared" ref="I10:I16" si="1">C10+H10</f>
        <v>0</v>
      </c>
      <c r="J10" s="350"/>
    </row>
    <row r="11" spans="1:18" ht="22.5" x14ac:dyDescent="0.2">
      <c r="A11" s="15" t="s">
        <v>5</v>
      </c>
      <c r="B11" s="13" t="s">
        <v>117</v>
      </c>
      <c r="C11" s="7">
        <v>3481</v>
      </c>
      <c r="D11" s="7">
        <v>0</v>
      </c>
      <c r="E11" s="7"/>
      <c r="F11" s="7"/>
      <c r="G11" s="46"/>
      <c r="H11" s="47">
        <f>SUM(D11:G11)</f>
        <v>0</v>
      </c>
      <c r="I11" s="16">
        <f t="shared" si="1"/>
        <v>3481</v>
      </c>
      <c r="J11" s="350"/>
    </row>
    <row r="12" spans="1:18" ht="22.5" x14ac:dyDescent="0.2">
      <c r="A12" s="15" t="s">
        <v>6</v>
      </c>
      <c r="B12" s="13" t="s">
        <v>118</v>
      </c>
      <c r="C12" s="7"/>
      <c r="D12" s="7"/>
      <c r="E12" s="7"/>
      <c r="F12" s="7"/>
      <c r="G12" s="46"/>
      <c r="H12" s="47">
        <f t="shared" si="0"/>
        <v>0</v>
      </c>
      <c r="I12" s="16">
        <f t="shared" si="1"/>
        <v>0</v>
      </c>
      <c r="J12" s="350"/>
    </row>
    <row r="13" spans="1:18" ht="15.95" customHeight="1" x14ac:dyDescent="0.2">
      <c r="A13" s="15" t="s">
        <v>7</v>
      </c>
      <c r="B13" s="13" t="s">
        <v>119</v>
      </c>
      <c r="C13" s="7"/>
      <c r="D13" s="7"/>
      <c r="E13" s="7"/>
      <c r="F13" s="7"/>
      <c r="G13" s="46"/>
      <c r="H13" s="47">
        <f t="shared" si="0"/>
        <v>0</v>
      </c>
      <c r="I13" s="16">
        <f t="shared" si="1"/>
        <v>0</v>
      </c>
      <c r="J13" s="350"/>
    </row>
    <row r="14" spans="1:18" ht="22.5" x14ac:dyDescent="0.2">
      <c r="A14" s="15" t="s">
        <v>8</v>
      </c>
      <c r="B14" s="13" t="s">
        <v>120</v>
      </c>
      <c r="C14" s="7"/>
      <c r="D14" s="7">
        <v>0</v>
      </c>
      <c r="E14" s="7"/>
      <c r="F14" s="7"/>
      <c r="G14" s="46"/>
      <c r="H14" s="47">
        <f t="shared" si="0"/>
        <v>0</v>
      </c>
      <c r="I14" s="16">
        <f t="shared" si="1"/>
        <v>0</v>
      </c>
      <c r="J14" s="350"/>
    </row>
    <row r="15" spans="1:18" ht="15.95" customHeight="1" x14ac:dyDescent="0.2">
      <c r="A15" s="17" t="s">
        <v>9</v>
      </c>
      <c r="B15" s="18" t="s">
        <v>159</v>
      </c>
      <c r="C15" s="8">
        <v>0</v>
      </c>
      <c r="D15" s="8">
        <v>0</v>
      </c>
      <c r="E15" s="8"/>
      <c r="F15" s="8"/>
      <c r="G15" s="48"/>
      <c r="H15" s="47">
        <f t="shared" si="0"/>
        <v>0</v>
      </c>
      <c r="I15" s="16">
        <f t="shared" si="1"/>
        <v>0</v>
      </c>
      <c r="J15" s="350"/>
    </row>
    <row r="16" spans="1:18" ht="15.95" customHeight="1" thickBot="1" x14ac:dyDescent="0.25">
      <c r="A16" s="49" t="s">
        <v>10</v>
      </c>
      <c r="B16" s="50" t="s">
        <v>498</v>
      </c>
      <c r="C16" s="51"/>
      <c r="D16" s="51">
        <v>0</v>
      </c>
      <c r="E16" s="51"/>
      <c r="F16" s="51"/>
      <c r="G16" s="52"/>
      <c r="H16" s="47">
        <f t="shared" si="0"/>
        <v>0</v>
      </c>
      <c r="I16" s="16">
        <f t="shared" si="1"/>
        <v>0</v>
      </c>
      <c r="J16" s="350"/>
    </row>
    <row r="17" spans="1:10" s="9" customFormat="1" ht="18" customHeight="1" thickBot="1" x14ac:dyDescent="0.25">
      <c r="A17" s="354" t="s">
        <v>161</v>
      </c>
      <c r="B17" s="355"/>
      <c r="C17" s="19">
        <f t="shared" ref="C17:I17" si="2">SUM(C10:C16)</f>
        <v>3481</v>
      </c>
      <c r="D17" s="19">
        <f t="shared" si="2"/>
        <v>0</v>
      </c>
      <c r="E17" s="19">
        <f t="shared" si="2"/>
        <v>0</v>
      </c>
      <c r="F17" s="19">
        <f t="shared" si="2"/>
        <v>0</v>
      </c>
      <c r="G17" s="53">
        <f t="shared" si="2"/>
        <v>0</v>
      </c>
      <c r="H17" s="53">
        <f t="shared" si="2"/>
        <v>0</v>
      </c>
      <c r="I17" s="20">
        <f t="shared" si="2"/>
        <v>3481</v>
      </c>
      <c r="J17" s="350"/>
    </row>
    <row r="18" spans="1:10" s="6" customFormat="1" ht="18" customHeight="1" x14ac:dyDescent="0.2">
      <c r="A18" s="371" t="s">
        <v>162</v>
      </c>
      <c r="B18" s="372"/>
      <c r="C18" s="372"/>
      <c r="D18" s="372"/>
      <c r="E18" s="372"/>
      <c r="F18" s="372"/>
      <c r="G18" s="372"/>
      <c r="H18" s="372"/>
      <c r="I18" s="373"/>
      <c r="J18" s="350"/>
    </row>
    <row r="19" spans="1:10" s="6" customFormat="1" x14ac:dyDescent="0.2">
      <c r="A19" s="15" t="s">
        <v>4</v>
      </c>
      <c r="B19" s="13" t="s">
        <v>163</v>
      </c>
      <c r="C19" s="7">
        <v>0</v>
      </c>
      <c r="D19" s="7"/>
      <c r="E19" s="7"/>
      <c r="F19" s="7"/>
      <c r="G19" s="46"/>
      <c r="H19" s="47">
        <f>SUM(D19:G19)</f>
        <v>0</v>
      </c>
      <c r="I19" s="16">
        <f>C19+H19</f>
        <v>0</v>
      </c>
      <c r="J19" s="350"/>
    </row>
    <row r="20" spans="1:10" ht="13.5" thickBot="1" x14ac:dyDescent="0.25">
      <c r="A20" s="49" t="s">
        <v>5</v>
      </c>
      <c r="B20" s="50" t="s">
        <v>160</v>
      </c>
      <c r="C20" s="51">
        <v>0</v>
      </c>
      <c r="D20" s="51"/>
      <c r="E20" s="51"/>
      <c r="F20" s="51"/>
      <c r="G20" s="52"/>
      <c r="H20" s="47">
        <f>SUM(D20:G20)</f>
        <v>0</v>
      </c>
      <c r="I20" s="54">
        <f>C20+H20</f>
        <v>0</v>
      </c>
      <c r="J20" s="350"/>
    </row>
    <row r="21" spans="1:10" ht="15.95" customHeight="1" thickBot="1" x14ac:dyDescent="0.25">
      <c r="A21" s="354" t="s">
        <v>164</v>
      </c>
      <c r="B21" s="355"/>
      <c r="C21" s="19">
        <f t="shared" ref="C21:I21" si="3">SUM(C19:C20)</f>
        <v>0</v>
      </c>
      <c r="D21" s="19">
        <f t="shared" si="3"/>
        <v>0</v>
      </c>
      <c r="E21" s="19">
        <f t="shared" si="3"/>
        <v>0</v>
      </c>
      <c r="F21" s="19">
        <f t="shared" si="3"/>
        <v>0</v>
      </c>
      <c r="G21" s="53">
        <f t="shared" si="3"/>
        <v>0</v>
      </c>
      <c r="H21" s="53">
        <f t="shared" si="3"/>
        <v>0</v>
      </c>
      <c r="I21" s="20">
        <f t="shared" si="3"/>
        <v>0</v>
      </c>
      <c r="J21" s="350"/>
    </row>
    <row r="22" spans="1:10" ht="18" customHeight="1" thickBot="1" x14ac:dyDescent="0.25">
      <c r="A22" s="374" t="s">
        <v>165</v>
      </c>
      <c r="B22" s="375"/>
      <c r="C22" s="55">
        <f t="shared" ref="C22:I22" si="4">C17+C21</f>
        <v>3481</v>
      </c>
      <c r="D22" s="55">
        <f t="shared" si="4"/>
        <v>0</v>
      </c>
      <c r="E22" s="55">
        <f t="shared" si="4"/>
        <v>0</v>
      </c>
      <c r="F22" s="55">
        <f t="shared" si="4"/>
        <v>0</v>
      </c>
      <c r="G22" s="55">
        <f t="shared" si="4"/>
        <v>0</v>
      </c>
      <c r="H22" s="55">
        <f t="shared" si="4"/>
        <v>0</v>
      </c>
      <c r="I22" s="20">
        <f t="shared" si="4"/>
        <v>3481</v>
      </c>
      <c r="J22" s="350"/>
    </row>
    <row r="30" spans="1:10" ht="15.75" x14ac:dyDescent="0.25">
      <c r="A30" s="370"/>
      <c r="B30" s="370"/>
      <c r="C30" s="370"/>
      <c r="D30" s="370"/>
      <c r="E30" s="370"/>
      <c r="F30" s="370"/>
      <c r="G30" s="370"/>
      <c r="H30" s="370"/>
      <c r="I30" s="370"/>
    </row>
  </sheetData>
  <mergeCells count="17">
    <mergeCell ref="E1:I1"/>
    <mergeCell ref="A3:I3"/>
    <mergeCell ref="A30:I30"/>
    <mergeCell ref="A18:I18"/>
    <mergeCell ref="A22:B22"/>
    <mergeCell ref="L3:R3"/>
    <mergeCell ref="J4:J22"/>
    <mergeCell ref="A9:I9"/>
    <mergeCell ref="A17:B17"/>
    <mergeCell ref="A21:B21"/>
    <mergeCell ref="A4:I4"/>
    <mergeCell ref="I6:I7"/>
    <mergeCell ref="D6:H6"/>
    <mergeCell ref="C6:C7"/>
    <mergeCell ref="B6:B7"/>
    <mergeCell ref="A6:A7"/>
    <mergeCell ref="H5:I5"/>
  </mergeCells>
  <phoneticPr fontId="0" type="noConversion"/>
  <printOptions horizontalCentered="1"/>
  <pageMargins left="0" right="0" top="1.1811023622047245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4</vt:i4>
      </vt:variant>
    </vt:vector>
  </HeadingPairs>
  <TitlesOfParts>
    <vt:vector size="12" baseType="lpstr">
      <vt:lpstr>1.1.sz.mell.</vt:lpstr>
      <vt:lpstr>1.2.sz.mell</vt:lpstr>
      <vt:lpstr>1.3.sz.mell.</vt:lpstr>
      <vt:lpstr>2.1.sz.mell  </vt:lpstr>
      <vt:lpstr>2.2.sz.mell  </vt:lpstr>
      <vt:lpstr>6.1. sz. mell</vt:lpstr>
      <vt:lpstr>7.1. sz. mell</vt:lpstr>
      <vt:lpstr>12.sz mell.</vt:lpstr>
      <vt:lpstr>'6.1. sz. mell'!Nyomtatási_cím</vt:lpstr>
      <vt:lpstr>'7.1. sz. mell'!Nyomtatási_cím</vt:lpstr>
      <vt:lpstr>'1.1.sz.mell.'!Nyomtatási_terület</vt:lpstr>
      <vt:lpstr>'2.1.sz.mell 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2018-05-28T13:20:25Z</cp:lastPrinted>
  <dcterms:created xsi:type="dcterms:W3CDTF">2015-05-05T12:02:27Z</dcterms:created>
  <dcterms:modified xsi:type="dcterms:W3CDTF">2018-06-28T09:19:00Z</dcterms:modified>
</cp:coreProperties>
</file>