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025" yWindow="465" windowWidth="17760" windowHeight="12075" activeTab="7"/>
  </bookViews>
  <sheets>
    <sheet name="mükössz." sheetId="1" r:id="rId1"/>
    <sheet name="személyi" sheetId="2" r:id="rId2"/>
    <sheet name="munkaadj." sheetId="3" r:id="rId3"/>
    <sheet name="dologi" sheetId="4" r:id="rId4"/>
    <sheet name="ellpbjutt" sheetId="7" r:id="rId5"/>
    <sheet name="elvonások, befizetések" sheetId="9" r:id="rId6"/>
    <sheet name="mükpénz" sheetId="6" r:id="rId7"/>
    <sheet name="tartalék" sheetId="8" r:id="rId8"/>
  </sheets>
  <definedNames>
    <definedName name="_xlnm.Print_Area" localSheetId="1">személyi!$A$1:$L$30</definedName>
  </definedNames>
  <calcPr calcId="125725"/>
</workbook>
</file>

<file path=xl/calcChain.xml><?xml version="1.0" encoding="utf-8"?>
<calcChain xmlns="http://schemas.openxmlformats.org/spreadsheetml/2006/main">
  <c r="G6" i="4"/>
  <c r="G27"/>
  <c r="G18" i="3"/>
  <c r="G27"/>
  <c r="G27" i="2"/>
  <c r="G18"/>
  <c r="G6" i="3"/>
  <c r="G6" i="2"/>
  <c r="G13" i="7"/>
  <c r="L19" i="2"/>
  <c r="L20"/>
  <c r="L21"/>
  <c r="L29"/>
  <c r="L22"/>
  <c r="L23"/>
  <c r="L24"/>
  <c r="L25"/>
  <c r="L26"/>
  <c r="L27"/>
  <c r="L28"/>
  <c r="L18"/>
  <c r="L7"/>
  <c r="L8"/>
  <c r="L9"/>
  <c r="L10"/>
  <c r="L11"/>
  <c r="L12"/>
  <c r="L13"/>
  <c r="L14"/>
  <c r="L15"/>
  <c r="L16"/>
  <c r="L6"/>
  <c r="H6" i="4"/>
  <c r="H15" i="2"/>
  <c r="H15" i="1"/>
  <c r="H27" i="2"/>
  <c r="H27" i="3"/>
  <c r="H27" i="4"/>
  <c r="H27" i="7"/>
  <c r="H27" i="9"/>
  <c r="H27" i="6"/>
  <c r="H27" i="8"/>
  <c r="E27" i="1"/>
  <c r="F27"/>
  <c r="G27"/>
  <c r="H15" i="3"/>
  <c r="H15" i="4"/>
  <c r="H15" i="7"/>
  <c r="H15" i="9"/>
  <c r="H15" i="6"/>
  <c r="H15" i="8"/>
  <c r="E15" i="1"/>
  <c r="F15"/>
  <c r="H6" i="2"/>
  <c r="K29"/>
  <c r="K17"/>
  <c r="K30"/>
  <c r="H19"/>
  <c r="H20"/>
  <c r="H21"/>
  <c r="H22"/>
  <c r="H22" i="1"/>
  <c r="H23" i="2"/>
  <c r="H24"/>
  <c r="H25"/>
  <c r="H26"/>
  <c r="H28"/>
  <c r="H18"/>
  <c r="H29"/>
  <c r="H30"/>
  <c r="H8"/>
  <c r="H17"/>
  <c r="H9"/>
  <c r="H10"/>
  <c r="H10" i="1"/>
  <c r="H11" i="2"/>
  <c r="H12"/>
  <c r="H13"/>
  <c r="H14"/>
  <c r="H14" i="1"/>
  <c r="H16" i="2"/>
  <c r="H7"/>
  <c r="H19" i="3"/>
  <c r="H20"/>
  <c r="H21"/>
  <c r="H22"/>
  <c r="H23"/>
  <c r="H24"/>
  <c r="H24" i="1"/>
  <c r="H25" i="3"/>
  <c r="H26"/>
  <c r="H26" i="1"/>
  <c r="H28" i="3"/>
  <c r="H18"/>
  <c r="H8"/>
  <c r="H8" i="1"/>
  <c r="H9" i="3"/>
  <c r="H10"/>
  <c r="H11"/>
  <c r="H12"/>
  <c r="H13"/>
  <c r="H14"/>
  <c r="H16"/>
  <c r="H7"/>
  <c r="H6"/>
  <c r="H19" i="4"/>
  <c r="H20"/>
  <c r="H20" i="1"/>
  <c r="H21" i="4"/>
  <c r="H22"/>
  <c r="H23"/>
  <c r="H24"/>
  <c r="H25"/>
  <c r="H26"/>
  <c r="H28"/>
  <c r="H18"/>
  <c r="H7"/>
  <c r="H8"/>
  <c r="H9"/>
  <c r="H9" i="1"/>
  <c r="H10" i="4"/>
  <c r="H11"/>
  <c r="H11" i="1"/>
  <c r="H12" i="4"/>
  <c r="H12" i="1"/>
  <c r="H13" i="4"/>
  <c r="H14"/>
  <c r="H16"/>
  <c r="G29" i="3"/>
  <c r="G30"/>
  <c r="F17"/>
  <c r="G17"/>
  <c r="J17" i="2"/>
  <c r="J29"/>
  <c r="F6" i="1"/>
  <c r="F7"/>
  <c r="G7"/>
  <c r="F8"/>
  <c r="G8"/>
  <c r="F9"/>
  <c r="G9"/>
  <c r="F10"/>
  <c r="G10"/>
  <c r="F11"/>
  <c r="G11"/>
  <c r="F12"/>
  <c r="G12"/>
  <c r="F13"/>
  <c r="G13"/>
  <c r="F14"/>
  <c r="G14"/>
  <c r="F16"/>
  <c r="G16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8"/>
  <c r="G28"/>
  <c r="F29" i="2"/>
  <c r="G29"/>
  <c r="F17"/>
  <c r="F29" i="3"/>
  <c r="F30"/>
  <c r="F29" i="4"/>
  <c r="G29"/>
  <c r="G30"/>
  <c r="F17"/>
  <c r="G17"/>
  <c r="E17" i="7"/>
  <c r="E30"/>
  <c r="G29"/>
  <c r="F29"/>
  <c r="E29"/>
  <c r="H28"/>
  <c r="H26"/>
  <c r="H25"/>
  <c r="H24"/>
  <c r="H23"/>
  <c r="H22"/>
  <c r="H21"/>
  <c r="H20"/>
  <c r="H19"/>
  <c r="H18"/>
  <c r="H29"/>
  <c r="G17"/>
  <c r="G30"/>
  <c r="F17"/>
  <c r="H16"/>
  <c r="H14"/>
  <c r="H13"/>
  <c r="H17"/>
  <c r="H12"/>
  <c r="H11"/>
  <c r="H10"/>
  <c r="H9"/>
  <c r="H8"/>
  <c r="H7"/>
  <c r="H6"/>
  <c r="G29" i="9"/>
  <c r="G30"/>
  <c r="F29"/>
  <c r="E29"/>
  <c r="H28"/>
  <c r="H26"/>
  <c r="H25"/>
  <c r="H24"/>
  <c r="H23"/>
  <c r="H22"/>
  <c r="H21"/>
  <c r="H20"/>
  <c r="H19"/>
  <c r="H18"/>
  <c r="H29"/>
  <c r="G17"/>
  <c r="F17"/>
  <c r="F30"/>
  <c r="E17"/>
  <c r="E30"/>
  <c r="H16"/>
  <c r="H14"/>
  <c r="H13"/>
  <c r="H12"/>
  <c r="H11"/>
  <c r="H10"/>
  <c r="H9"/>
  <c r="H8"/>
  <c r="H7"/>
  <c r="H6"/>
  <c r="H17"/>
  <c r="H30"/>
  <c r="G29" i="6"/>
  <c r="F29"/>
  <c r="E29"/>
  <c r="H28"/>
  <c r="H26"/>
  <c r="H25"/>
  <c r="H24"/>
  <c r="H23"/>
  <c r="H22"/>
  <c r="H21"/>
  <c r="H20"/>
  <c r="H19"/>
  <c r="H18"/>
  <c r="H29"/>
  <c r="G17"/>
  <c r="G30"/>
  <c r="F17"/>
  <c r="E17"/>
  <c r="E30"/>
  <c r="H16"/>
  <c r="H14"/>
  <c r="H13"/>
  <c r="H13" i="1"/>
  <c r="H12" i="6"/>
  <c r="H11"/>
  <c r="H10"/>
  <c r="H9"/>
  <c r="H8"/>
  <c r="H7"/>
  <c r="H6"/>
  <c r="H17"/>
  <c r="H30"/>
  <c r="H18" i="8"/>
  <c r="H19"/>
  <c r="H29"/>
  <c r="H20"/>
  <c r="H21"/>
  <c r="H22"/>
  <c r="H23"/>
  <c r="H24"/>
  <c r="H25"/>
  <c r="H26"/>
  <c r="H28"/>
  <c r="H7"/>
  <c r="H8"/>
  <c r="H9"/>
  <c r="H10"/>
  <c r="H11"/>
  <c r="H12"/>
  <c r="H13"/>
  <c r="H14"/>
  <c r="H16"/>
  <c r="H6"/>
  <c r="H17"/>
  <c r="H30"/>
  <c r="F29"/>
  <c r="G29"/>
  <c r="F17"/>
  <c r="F30"/>
  <c r="G17"/>
  <c r="G30"/>
  <c r="I18" i="4"/>
  <c r="I6"/>
  <c r="J10"/>
  <c r="K10"/>
  <c r="I9" i="2"/>
  <c r="I6"/>
  <c r="E19" i="1"/>
  <c r="E20"/>
  <c r="E21"/>
  <c r="H21"/>
  <c r="E22"/>
  <c r="E23"/>
  <c r="H23"/>
  <c r="E24"/>
  <c r="E25"/>
  <c r="H25"/>
  <c r="E26"/>
  <c r="E28"/>
  <c r="H28"/>
  <c r="E7"/>
  <c r="E8"/>
  <c r="E9"/>
  <c r="E10"/>
  <c r="E11"/>
  <c r="E12"/>
  <c r="E13"/>
  <c r="E14"/>
  <c r="E16"/>
  <c r="H16"/>
  <c r="H29" i="4"/>
  <c r="E17" i="3"/>
  <c r="E30"/>
  <c r="I17" i="2"/>
  <c r="E6" i="1"/>
  <c r="E17" i="4"/>
  <c r="E30"/>
  <c r="E18" i="1"/>
  <c r="E29" i="4"/>
  <c r="E29" i="2"/>
  <c r="E29" i="3"/>
  <c r="I29" i="2"/>
  <c r="I30"/>
  <c r="E17" i="8"/>
  <c r="E30"/>
  <c r="E29"/>
  <c r="E17" i="2"/>
  <c r="G17"/>
  <c r="H29" i="3"/>
  <c r="H30"/>
  <c r="H30" i="1"/>
  <c r="F29"/>
  <c r="F30" i="4"/>
  <c r="H27" i="1"/>
  <c r="E29"/>
  <c r="F30" i="7"/>
  <c r="E30" i="2"/>
  <c r="F30" i="6"/>
  <c r="F30" i="2"/>
  <c r="E17" i="1"/>
  <c r="F17"/>
  <c r="H19"/>
  <c r="G15"/>
  <c r="H17" i="4"/>
  <c r="G6" i="1"/>
  <c r="E30"/>
  <c r="H6"/>
  <c r="L9" i="4"/>
  <c r="L8"/>
  <c r="L7"/>
  <c r="L6"/>
  <c r="L10"/>
  <c r="J30" i="2"/>
  <c r="L17"/>
  <c r="L30"/>
  <c r="F30" i="1"/>
  <c r="H7"/>
  <c r="H30" i="7"/>
  <c r="H17" i="3"/>
  <c r="H18" i="1"/>
  <c r="G30" i="2"/>
  <c r="H17" i="1"/>
  <c r="G17"/>
  <c r="H30" i="4"/>
  <c r="G30" i="1"/>
  <c r="H29"/>
  <c r="G29"/>
</calcChain>
</file>

<file path=xl/sharedStrings.xml><?xml version="1.0" encoding="utf-8"?>
<sst xmlns="http://schemas.openxmlformats.org/spreadsheetml/2006/main" count="881" uniqueCount="64">
  <si>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</si>
  <si>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</si>
  <si>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</si>
  <si>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</si>
  <si>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</si>
  <si>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</si>
  <si>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</si>
  <si>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</si>
  <si>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</si>
  <si>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</si>
  <si>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</si>
  <si>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</si>
  <si>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</si>
  <si>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</si>
  <si>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</si>
  <si>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</si>
  <si>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</si>
  <si>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Cím</t>
  </si>
  <si>
    <t>sorsz.</t>
  </si>
  <si>
    <t>Alcím</t>
  </si>
  <si>
    <t>szám</t>
  </si>
  <si>
    <t>Közterület rendjének fenntartása</t>
  </si>
  <si>
    <t>18.</t>
  </si>
  <si>
    <t>Létszám</t>
  </si>
  <si>
    <t>B.almádi</t>
  </si>
  <si>
    <t>Felsőörs</t>
  </si>
  <si>
    <t>Közös Önkormányzati Hivatal működési kiadás összesen:</t>
  </si>
  <si>
    <t>Balatonalmádi Közös Önkormányzati hivatal</t>
  </si>
  <si>
    <t>Közös Önkormányzati Hivatal Balatonalmádi összesen</t>
  </si>
  <si>
    <t>Közös Önkormányzati Hivatal Felsőörsi kirendeltség összesen</t>
  </si>
  <si>
    <t>Kormányzati funkció</t>
  </si>
  <si>
    <t>011130</t>
  </si>
  <si>
    <t xml:space="preserve"> Önkorm. és önkorm.-i hivatalok jogalkotó és általános igazgatási tev.</t>
  </si>
  <si>
    <t>Adó-, vám- és jövedéki igazgatás</t>
  </si>
  <si>
    <t>011220</t>
  </si>
  <si>
    <t>Munkanélküli aktív korúak ellátásai</t>
  </si>
  <si>
    <t>Lakásfenntartással, lakhatással összefüggő ellátások</t>
  </si>
  <si>
    <t>041233</t>
  </si>
  <si>
    <t>Hosszabb időtartamú közfoglalkoztatás</t>
  </si>
  <si>
    <t>031030</t>
  </si>
  <si>
    <t>Önkorm. és önkorm.-i hivatalok jogalkotó és általános igazgatási tev.</t>
  </si>
  <si>
    <t>016010</t>
  </si>
  <si>
    <t>Országgyűlési, önkormányzati és európai parlamenti képviselőválasztásokhoz kapcsolódó tevékenységek</t>
  </si>
  <si>
    <t>044310</t>
  </si>
  <si>
    <t>Építésügy igazgatása</t>
  </si>
  <si>
    <t>Gyermekvédelmi pénzbeni és természetbeni ellátások</t>
  </si>
  <si>
    <t>eredeti ei.</t>
  </si>
  <si>
    <t>018020</t>
  </si>
  <si>
    <t>Központ költségvetési befizetések</t>
  </si>
  <si>
    <t>19.</t>
  </si>
  <si>
    <t>Központi költségvetési befizetések</t>
  </si>
  <si>
    <t>2016.évi</t>
  </si>
  <si>
    <t>20.</t>
  </si>
  <si>
    <t xml:space="preserve">2016. évi </t>
  </si>
  <si>
    <t>módosítás</t>
  </si>
  <si>
    <t>Módósítási</t>
  </si>
  <si>
    <t>javaslat</t>
  </si>
  <si>
    <t>mód. ei. VIII.31.</t>
  </si>
  <si>
    <t>21.</t>
  </si>
  <si>
    <t>22.</t>
  </si>
  <si>
    <t>Országos és helyi népszavazással kapcsolatos tevékenységek</t>
  </si>
  <si>
    <t>016020</t>
  </si>
  <si>
    <t>mód.ei.VIII.31.</t>
  </si>
  <si>
    <t>mód. ei. XI.30.</t>
  </si>
</sst>
</file>

<file path=xl/styles.xml><?xml version="1.0" encoding="utf-8"?>
<styleSheet xmlns="http://schemas.openxmlformats.org/spreadsheetml/2006/main">
  <numFmts count="2">
    <numFmt numFmtId="176" formatCode="0.0"/>
    <numFmt numFmtId="180" formatCode="0.000"/>
  </numFmts>
  <fonts count="18">
    <font>
      <sz val="10"/>
      <name val="MS Sans Serif"/>
      <charset val="238"/>
    </font>
    <font>
      <b/>
      <i/>
      <sz val="10"/>
      <name val="MS Sans Serif"/>
      <charset val="238"/>
    </font>
    <font>
      <sz val="8"/>
      <name val="MS Sans Serif"/>
      <family val="2"/>
      <charset val="238"/>
    </font>
    <font>
      <sz val="9"/>
      <name val="MS Sans Serif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MS Sans Serif"/>
      <family val="2"/>
      <charset val="238"/>
    </font>
    <font>
      <sz val="11"/>
      <name val="Arial"/>
      <family val="2"/>
      <charset val="238"/>
    </font>
    <font>
      <b/>
      <sz val="11"/>
      <name val="MS Sans Serif"/>
      <family val="2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4" fillId="0" borderId="2" xfId="0" applyFont="1" applyBorder="1" applyAlignment="1"/>
    <xf numFmtId="0" fontId="6" fillId="0" borderId="3" xfId="0" applyFont="1" applyBorder="1"/>
    <xf numFmtId="0" fontId="6" fillId="0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5" fillId="0" borderId="6" xfId="0" applyNumberFormat="1" applyFont="1" applyBorder="1"/>
    <xf numFmtId="0" fontId="6" fillId="0" borderId="2" xfId="0" applyFont="1" applyBorder="1"/>
    <xf numFmtId="0" fontId="4" fillId="0" borderId="7" xfId="0" applyFont="1" applyBorder="1" applyAlignment="1"/>
    <xf numFmtId="0" fontId="9" fillId="0" borderId="3" xfId="0" applyFont="1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Border="1" applyAlignment="1"/>
    <xf numFmtId="0" fontId="4" fillId="0" borderId="3" xfId="0" applyFont="1" applyBorder="1" applyAlignment="1"/>
    <xf numFmtId="0" fontId="7" fillId="0" borderId="11" xfId="0" applyFont="1" applyBorder="1" applyAlignment="1">
      <alignment horizontal="center" vertical="center"/>
    </xf>
    <xf numFmtId="0" fontId="9" fillId="0" borderId="12" xfId="0" applyFont="1" applyBorder="1"/>
    <xf numFmtId="176" fontId="8" fillId="0" borderId="0" xfId="0" applyNumberFormat="1" applyFont="1"/>
    <xf numFmtId="3" fontId="9" fillId="0" borderId="13" xfId="0" applyNumberFormat="1" applyFont="1" applyBorder="1"/>
    <xf numFmtId="3" fontId="9" fillId="0" borderId="14" xfId="0" applyNumberFormat="1" applyFont="1" applyBorder="1"/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14" fillId="0" borderId="15" xfId="0" applyNumberFormat="1" applyFont="1" applyBorder="1"/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6" fillId="0" borderId="16" xfId="0" quotePrefix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9" fillId="0" borderId="22" xfId="0" applyFont="1" applyBorder="1"/>
    <xf numFmtId="3" fontId="9" fillId="0" borderId="1" xfId="0" applyNumberFormat="1" applyFont="1" applyBorder="1" applyAlignment="1"/>
    <xf numFmtId="3" fontId="5" fillId="0" borderId="1" xfId="0" applyNumberFormat="1" applyFont="1" applyBorder="1" applyAlignment="1"/>
    <xf numFmtId="0" fontId="9" fillId="0" borderId="23" xfId="0" applyFont="1" applyBorder="1"/>
    <xf numFmtId="3" fontId="9" fillId="0" borderId="16" xfId="0" applyNumberFormat="1" applyFont="1" applyBorder="1"/>
    <xf numFmtId="3" fontId="9" fillId="0" borderId="1" xfId="0" applyNumberFormat="1" applyFont="1" applyBorder="1"/>
    <xf numFmtId="3" fontId="9" fillId="0" borderId="24" xfId="0" applyNumberFormat="1" applyFont="1" applyBorder="1"/>
    <xf numFmtId="3" fontId="14" fillId="0" borderId="24" xfId="0" applyNumberFormat="1" applyFont="1" applyBorder="1"/>
    <xf numFmtId="3" fontId="5" fillId="0" borderId="18" xfId="0" applyNumberFormat="1" applyFont="1" applyBorder="1"/>
    <xf numFmtId="3" fontId="9" fillId="0" borderId="25" xfId="0" applyNumberFormat="1" applyFont="1" applyBorder="1"/>
    <xf numFmtId="3" fontId="9" fillId="0" borderId="26" xfId="0" applyNumberFormat="1" applyFont="1" applyBorder="1"/>
    <xf numFmtId="3" fontId="9" fillId="0" borderId="21" xfId="0" applyNumberFormat="1" applyFont="1" applyBorder="1"/>
    <xf numFmtId="3" fontId="9" fillId="0" borderId="27" xfId="0" applyNumberFormat="1" applyFont="1" applyBorder="1"/>
    <xf numFmtId="3" fontId="14" fillId="0" borderId="28" xfId="0" applyNumberFormat="1" applyFont="1" applyBorder="1"/>
    <xf numFmtId="0" fontId="9" fillId="0" borderId="26" xfId="0" applyFont="1" applyBorder="1"/>
    <xf numFmtId="0" fontId="9" fillId="0" borderId="29" xfId="0" applyFont="1" applyBorder="1"/>
    <xf numFmtId="0" fontId="8" fillId="0" borderId="2" xfId="0" applyFont="1" applyBorder="1"/>
    <xf numFmtId="3" fontId="9" fillId="0" borderId="27" xfId="0" applyNumberFormat="1" applyFont="1" applyFill="1" applyBorder="1"/>
    <xf numFmtId="0" fontId="7" fillId="0" borderId="30" xfId="0" applyFont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3" fontId="5" fillId="0" borderId="24" xfId="0" applyNumberFormat="1" applyFont="1" applyBorder="1" applyAlignment="1"/>
    <xf numFmtId="3" fontId="5" fillId="0" borderId="18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9" fillId="0" borderId="31" xfId="0" applyFont="1" applyBorder="1"/>
    <xf numFmtId="3" fontId="9" fillId="0" borderId="32" xfId="0" applyNumberFormat="1" applyFont="1" applyBorder="1" applyAlignment="1"/>
    <xf numFmtId="3" fontId="5" fillId="0" borderId="32" xfId="0" applyNumberFormat="1" applyFont="1" applyBorder="1" applyAlignment="1"/>
    <xf numFmtId="3" fontId="5" fillId="0" borderId="33" xfId="0" applyNumberFormat="1" applyFont="1" applyBorder="1" applyAlignment="1"/>
    <xf numFmtId="3" fontId="5" fillId="0" borderId="6" xfId="0" applyNumberFormat="1" applyFont="1" applyBorder="1" applyAlignment="1"/>
    <xf numFmtId="0" fontId="9" fillId="0" borderId="34" xfId="0" applyFont="1" applyBorder="1"/>
    <xf numFmtId="180" fontId="8" fillId="0" borderId="0" xfId="0" applyNumberFormat="1" applyFont="1"/>
    <xf numFmtId="3" fontId="8" fillId="0" borderId="0" xfId="0" applyNumberFormat="1" applyFont="1"/>
    <xf numFmtId="0" fontId="10" fillId="0" borderId="0" xfId="0" applyFont="1"/>
    <xf numFmtId="0" fontId="9" fillId="0" borderId="35" xfId="0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0" fontId="6" fillId="0" borderId="0" xfId="0" applyFont="1" applyFill="1" applyBorder="1" applyAlignment="1">
      <alignment horizontal="center"/>
    </xf>
    <xf numFmtId="0" fontId="9" fillId="0" borderId="2" xfId="0" applyFont="1" applyBorder="1"/>
    <xf numFmtId="3" fontId="9" fillId="0" borderId="38" xfId="0" applyNumberFormat="1" applyFont="1" applyBorder="1"/>
    <xf numFmtId="3" fontId="14" fillId="0" borderId="13" xfId="0" applyNumberFormat="1" applyFont="1" applyBorder="1"/>
    <xf numFmtId="3" fontId="9" fillId="0" borderId="2" xfId="0" applyNumberFormat="1" applyFont="1" applyBorder="1"/>
    <xf numFmtId="3" fontId="9" fillId="0" borderId="39" xfId="0" applyNumberFormat="1" applyFont="1" applyBorder="1"/>
    <xf numFmtId="3" fontId="9" fillId="0" borderId="32" xfId="0" applyNumberFormat="1" applyFont="1" applyBorder="1"/>
    <xf numFmtId="3" fontId="14" fillId="0" borderId="1" xfId="0" applyNumberFormat="1" applyFont="1" applyBorder="1"/>
    <xf numFmtId="3" fontId="9" fillId="0" borderId="40" xfId="0" applyNumberFormat="1" applyFont="1" applyBorder="1"/>
    <xf numFmtId="176" fontId="9" fillId="0" borderId="10" xfId="0" applyNumberFormat="1" applyFont="1" applyBorder="1"/>
    <xf numFmtId="176" fontId="9" fillId="0" borderId="12" xfId="0" applyNumberFormat="1" applyFont="1" applyBorder="1"/>
    <xf numFmtId="176" fontId="9" fillId="0" borderId="3" xfId="0" applyNumberFormat="1" applyFont="1" applyBorder="1"/>
    <xf numFmtId="0" fontId="6" fillId="0" borderId="41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5" fillId="0" borderId="4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8" fillId="0" borderId="48" xfId="0" applyFont="1" applyBorder="1"/>
    <xf numFmtId="0" fontId="8" fillId="0" borderId="6" xfId="0" applyFont="1" applyBorder="1"/>
    <xf numFmtId="0" fontId="8" fillId="0" borderId="18" xfId="0" applyFont="1" applyBorder="1"/>
    <xf numFmtId="0" fontId="5" fillId="0" borderId="3" xfId="0" applyFont="1" applyFill="1" applyBorder="1" applyAlignment="1">
      <alignment horizontal="center"/>
    </xf>
    <xf numFmtId="2" fontId="16" fillId="0" borderId="42" xfId="0" applyNumberFormat="1" applyFont="1" applyBorder="1" applyAlignment="1">
      <alignment horizontal="center"/>
    </xf>
    <xf numFmtId="2" fontId="16" fillId="0" borderId="49" xfId="0" applyNumberFormat="1" applyFont="1" applyBorder="1" applyAlignment="1">
      <alignment horizontal="center"/>
    </xf>
    <xf numFmtId="180" fontId="9" fillId="0" borderId="50" xfId="0" applyNumberFormat="1" applyFont="1" applyBorder="1"/>
    <xf numFmtId="180" fontId="9" fillId="0" borderId="25" xfId="0" applyNumberFormat="1" applyFont="1" applyBorder="1"/>
    <xf numFmtId="180" fontId="9" fillId="0" borderId="14" xfId="0" applyNumberFormat="1" applyFont="1" applyBorder="1"/>
    <xf numFmtId="180" fontId="9" fillId="0" borderId="19" xfId="0" applyNumberFormat="1" applyFont="1" applyBorder="1"/>
    <xf numFmtId="180" fontId="9" fillId="0" borderId="1" xfId="0" applyNumberFormat="1" applyFont="1" applyBorder="1"/>
    <xf numFmtId="180" fontId="5" fillId="0" borderId="19" xfId="0" applyNumberFormat="1" applyFont="1" applyBorder="1"/>
    <xf numFmtId="180" fontId="5" fillId="0" borderId="1" xfId="0" applyNumberFormat="1" applyFont="1" applyBorder="1"/>
    <xf numFmtId="180" fontId="5" fillId="0" borderId="51" xfId="0" applyNumberFormat="1" applyFont="1" applyBorder="1"/>
    <xf numFmtId="180" fontId="9" fillId="0" borderId="51" xfId="0" applyNumberFormat="1" applyFont="1" applyBorder="1"/>
    <xf numFmtId="180" fontId="9" fillId="0" borderId="52" xfId="0" applyNumberFormat="1" applyFont="1" applyBorder="1"/>
    <xf numFmtId="180" fontId="9" fillId="0" borderId="24" xfId="0" applyNumberFormat="1" applyFont="1" applyBorder="1"/>
    <xf numFmtId="180" fontId="5" fillId="0" borderId="53" xfId="0" applyNumberFormat="1" applyFont="1" applyBorder="1"/>
    <xf numFmtId="180" fontId="5" fillId="0" borderId="28" xfId="0" applyNumberFormat="1" applyFont="1" applyBorder="1"/>
    <xf numFmtId="180" fontId="5" fillId="0" borderId="54" xfId="0" applyNumberFormat="1" applyFont="1" applyBorder="1"/>
    <xf numFmtId="180" fontId="5" fillId="0" borderId="10" xfId="0" applyNumberFormat="1" applyFont="1" applyBorder="1"/>
    <xf numFmtId="180" fontId="5" fillId="0" borderId="18" xfId="0" applyNumberFormat="1" applyFont="1" applyBorder="1"/>
    <xf numFmtId="180" fontId="5" fillId="0" borderId="12" xfId="0" applyNumberFormat="1" applyFont="1" applyBorder="1"/>
    <xf numFmtId="0" fontId="15" fillId="0" borderId="8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3" fillId="0" borderId="52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2" fontId="15" fillId="0" borderId="7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9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0" y="35814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171450</xdr:rowOff>
    </xdr:to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0" y="3695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0" y="35814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152400</xdr:rowOff>
    </xdr:to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0" y="3695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5036" name="Text Box 1"/>
        <xdr:cNvSpPr txBox="1">
          <a:spLocks noChangeArrowheads="1"/>
        </xdr:cNvSpPr>
      </xdr:nvSpPr>
      <xdr:spPr bwMode="auto">
        <a:xfrm>
          <a:off x="0" y="37719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171450</xdr:rowOff>
    </xdr:to>
    <xdr:sp macro="" textlink="">
      <xdr:nvSpPr>
        <xdr:cNvPr id="5037" name="Text Box 1"/>
        <xdr:cNvSpPr txBox="1">
          <a:spLocks noChangeArrowheads="1"/>
        </xdr:cNvSpPr>
      </xdr:nvSpPr>
      <xdr:spPr bwMode="auto">
        <a:xfrm>
          <a:off x="0" y="388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5038" name="Text Box 1"/>
        <xdr:cNvSpPr txBox="1">
          <a:spLocks noChangeArrowheads="1"/>
        </xdr:cNvSpPr>
      </xdr:nvSpPr>
      <xdr:spPr bwMode="auto">
        <a:xfrm>
          <a:off x="0" y="37719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152400</xdr:rowOff>
    </xdr:to>
    <xdr:sp macro="" textlink="">
      <xdr:nvSpPr>
        <xdr:cNvPr id="5039" name="Text Box 1"/>
        <xdr:cNvSpPr txBox="1">
          <a:spLocks noChangeArrowheads="1"/>
        </xdr:cNvSpPr>
      </xdr:nvSpPr>
      <xdr:spPr bwMode="auto">
        <a:xfrm>
          <a:off x="0" y="3886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171450</xdr:rowOff>
    </xdr:to>
    <xdr:sp macro="" textlink="">
      <xdr:nvSpPr>
        <xdr:cNvPr id="5906" name="Text Box 1"/>
        <xdr:cNvSpPr txBox="1">
          <a:spLocks noChangeArrowheads="1"/>
        </xdr:cNvSpPr>
      </xdr:nvSpPr>
      <xdr:spPr bwMode="auto">
        <a:xfrm>
          <a:off x="0" y="36576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0" y="35433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114300</xdr:rowOff>
    </xdr:from>
    <xdr:to>
      <xdr:col>0</xdr:col>
      <xdr:colOff>95250</xdr:colOff>
      <xdr:row>16</xdr:row>
      <xdr:rowOff>152400</xdr:rowOff>
    </xdr:to>
    <xdr:sp macro="" textlink="">
      <xdr:nvSpPr>
        <xdr:cNvPr id="5908" name="Text Box 1"/>
        <xdr:cNvSpPr txBox="1">
          <a:spLocks noChangeArrowheads="1"/>
        </xdr:cNvSpPr>
      </xdr:nvSpPr>
      <xdr:spPr bwMode="auto">
        <a:xfrm>
          <a:off x="0" y="36576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14</xdr:row>
      <xdr:rowOff>228600</xdr:rowOff>
    </xdr:to>
    <xdr:sp macro="" textlink="">
      <xdr:nvSpPr>
        <xdr:cNvPr id="7085" name="Text Box 1"/>
        <xdr:cNvSpPr txBox="1">
          <a:spLocks noChangeArrowheads="1"/>
        </xdr:cNvSpPr>
      </xdr:nvSpPr>
      <xdr:spPr bwMode="auto">
        <a:xfrm>
          <a:off x="0" y="3124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14</xdr:row>
      <xdr:rowOff>361950</xdr:rowOff>
    </xdr:to>
    <xdr:sp macro="" textlink="">
      <xdr:nvSpPr>
        <xdr:cNvPr id="7086" name="Text Box 1"/>
        <xdr:cNvSpPr txBox="1">
          <a:spLocks noChangeArrowheads="1"/>
        </xdr:cNvSpPr>
      </xdr:nvSpPr>
      <xdr:spPr bwMode="auto">
        <a:xfrm>
          <a:off x="0" y="32385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14</xdr:row>
      <xdr:rowOff>228600</xdr:rowOff>
    </xdr:to>
    <xdr:sp macro="" textlink="">
      <xdr:nvSpPr>
        <xdr:cNvPr id="7087" name="Text Box 1"/>
        <xdr:cNvSpPr txBox="1">
          <a:spLocks noChangeArrowheads="1"/>
        </xdr:cNvSpPr>
      </xdr:nvSpPr>
      <xdr:spPr bwMode="auto">
        <a:xfrm>
          <a:off x="0" y="3124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14</xdr:row>
      <xdr:rowOff>342900</xdr:rowOff>
    </xdr:to>
    <xdr:sp macro="" textlink="">
      <xdr:nvSpPr>
        <xdr:cNvPr id="7088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137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57150</xdr:rowOff>
    </xdr:to>
    <xdr:sp macro="" textlink="">
      <xdr:nvSpPr>
        <xdr:cNvPr id="9138" name="Text Box 1"/>
        <xdr:cNvSpPr txBox="1">
          <a:spLocks noChangeArrowheads="1"/>
        </xdr:cNvSpPr>
      </xdr:nvSpPr>
      <xdr:spPr bwMode="auto">
        <a:xfrm>
          <a:off x="0" y="3505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139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140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721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57150</xdr:rowOff>
    </xdr:to>
    <xdr:sp macro="" textlink="">
      <xdr:nvSpPr>
        <xdr:cNvPr id="9722" name="Text Box 1"/>
        <xdr:cNvSpPr txBox="1">
          <a:spLocks noChangeArrowheads="1"/>
        </xdr:cNvSpPr>
      </xdr:nvSpPr>
      <xdr:spPr bwMode="auto">
        <a:xfrm>
          <a:off x="0" y="3505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723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9724" name="Text Box 1"/>
        <xdr:cNvSpPr txBox="1">
          <a:spLocks noChangeArrowheads="1"/>
        </xdr:cNvSpPr>
      </xdr:nvSpPr>
      <xdr:spPr bwMode="auto">
        <a:xfrm>
          <a:off x="0" y="3505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0" y="3524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47625</xdr:rowOff>
    </xdr:to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0" y="3524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0" y="3524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16</xdr:row>
      <xdr:rowOff>38100</xdr:rowOff>
    </xdr:to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0" y="3524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14</xdr:row>
      <xdr:rowOff>228600</xdr:rowOff>
    </xdr:to>
    <xdr:sp macro="" textlink="">
      <xdr:nvSpPr>
        <xdr:cNvPr id="10382" name="Text Box 1"/>
        <xdr:cNvSpPr txBox="1">
          <a:spLocks noChangeArrowheads="1"/>
        </xdr:cNvSpPr>
      </xdr:nvSpPr>
      <xdr:spPr bwMode="auto">
        <a:xfrm>
          <a:off x="0" y="3124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14</xdr:row>
      <xdr:rowOff>342900</xdr:rowOff>
    </xdr:to>
    <xdr:sp macro="" textlink="">
      <xdr:nvSpPr>
        <xdr:cNvPr id="10383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14</xdr:row>
      <xdr:rowOff>228600</xdr:rowOff>
    </xdr:to>
    <xdr:sp macro="" textlink="">
      <xdr:nvSpPr>
        <xdr:cNvPr id="10384" name="Text Box 1"/>
        <xdr:cNvSpPr txBox="1">
          <a:spLocks noChangeArrowheads="1"/>
        </xdr:cNvSpPr>
      </xdr:nvSpPr>
      <xdr:spPr bwMode="auto">
        <a:xfrm>
          <a:off x="0" y="31242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14</xdr:row>
      <xdr:rowOff>114300</xdr:rowOff>
    </xdr:from>
    <xdr:to>
      <xdr:col>0</xdr:col>
      <xdr:colOff>95250</xdr:colOff>
      <xdr:row>14</xdr:row>
      <xdr:rowOff>342900</xdr:rowOff>
    </xdr:to>
    <xdr:sp macro="" textlink="">
      <xdr:nvSpPr>
        <xdr:cNvPr id="10385" name="Text Box 1"/>
        <xdr:cNvSpPr txBox="1">
          <a:spLocks noChangeArrowheads="1"/>
        </xdr:cNvSpPr>
      </xdr:nvSpPr>
      <xdr:spPr bwMode="auto">
        <a:xfrm>
          <a:off x="0" y="32385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H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0" style="5" customWidth="1"/>
    <col min="5" max="8" width="14.85546875" style="5" customWidth="1"/>
    <col min="9" max="16384" width="9.140625" style="1"/>
  </cols>
  <sheetData>
    <row r="1" spans="1:8" ht="20.25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28"/>
      <c r="F4" s="98"/>
      <c r="G4" s="98"/>
      <c r="H4" s="97"/>
    </row>
    <row r="5" spans="1:8" ht="15">
      <c r="A5" s="90"/>
      <c r="B5" s="15"/>
      <c r="C5" s="8"/>
      <c r="D5" s="14" t="s">
        <v>27</v>
      </c>
      <c r="E5" s="41"/>
      <c r="F5" s="78"/>
      <c r="G5" s="78"/>
      <c r="H5" s="65"/>
    </row>
    <row r="6" spans="1:8" ht="28.5">
      <c r="A6" s="91" t="s">
        <v>24</v>
      </c>
      <c r="B6" s="11" t="s">
        <v>0</v>
      </c>
      <c r="C6" s="32" t="s">
        <v>31</v>
      </c>
      <c r="D6" s="12" t="s">
        <v>32</v>
      </c>
      <c r="E6" s="42">
        <f>SUM(személyi!E6+munkaadj.!E6+dologi!E6+ellpbjutt!E6+mükpénz!E6+tartalék!E6+'elvonások, befizetések'!E6)</f>
        <v>247448000</v>
      </c>
      <c r="F6" s="42">
        <f>SUM(személyi!F6+munkaadj.!F6+dologi!F6+ellpbjutt!F6+mükpénz!F6+tartalék!F6+'elvonások, befizetések'!F6)</f>
        <v>247301129</v>
      </c>
      <c r="G6" s="42">
        <f>SUM(személyi!G6+munkaadj.!G6+dologi!G6+ellpbjutt!G6+mükpénz!G6+tartalék!G6+'elvonások, befizetések'!G6)</f>
        <v>59101</v>
      </c>
      <c r="H6" s="66">
        <f>SUM(személyi!H6+munkaadj.!H6+dologi!H6+ellpbjutt!H6+mükpénz!H6+tartalék!H6+'elvonások, befizetések'!H6)</f>
        <v>247360230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42">
        <f>SUM(személyi!E7+munkaadj.!E7+dologi!E7+ellpbjutt!E7+mükpénz!E7+tartalék!E7+'elvonások, befizetések'!E7)</f>
        <v>39341000</v>
      </c>
      <c r="F7" s="42">
        <f>SUM(személyi!F7+munkaadj.!F7+dologi!F7+ellpbjutt!F7+mükpénz!F7+tartalék!F7+'elvonások, befizetések'!F7)</f>
        <v>39344357</v>
      </c>
      <c r="G7" s="42">
        <f>SUM(személyi!G7+munkaadj.!G7+dologi!G7+ellpbjutt!G7+mükpénz!G7+tartalék!G7+'elvonások, befizetések'!G7)</f>
        <v>49530</v>
      </c>
      <c r="H7" s="66">
        <f>SUM(személyi!H7+munkaadj.!H7+dologi!H7+ellpbjutt!H7+mükpénz!H7+tartalék!H7+'elvonások, befizetések'!H7)</f>
        <v>39393887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42">
        <f>SUM(személyi!E8+munkaadj.!E8+dologi!E8+ellpbjutt!E8+mükpénz!E8+tartalék!E8+'elvonások, befizetések'!E8)</f>
        <v>14998000</v>
      </c>
      <c r="F8" s="42">
        <f>SUM(személyi!F8+munkaadj.!F8+dologi!F8+ellpbjutt!F8+mükpénz!F8+tartalék!F8+'elvonások, befizetések'!F8)</f>
        <v>15208358</v>
      </c>
      <c r="G8" s="42">
        <f>SUM(személyi!G8+munkaadj.!G8+dologi!G8+ellpbjutt!G8+mükpénz!G8+tartalék!G8+'elvonások, befizetések'!G8)</f>
        <v>97536</v>
      </c>
      <c r="H8" s="66">
        <f>SUM(személyi!H8+munkaadj.!H8+dologi!H8+ellpbjutt!H8+mükpénz!H8+tartalék!H8+'elvonások, befizetések'!H8)</f>
        <v>15305894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42">
        <f>SUM(személyi!E9+munkaadj.!E9+dologi!E9+ellpbjutt!E9+mükpénz!E9+tartalék!E9+'elvonások, befizetések'!E9)</f>
        <v>39844000</v>
      </c>
      <c r="F9" s="42">
        <f>SUM(személyi!F9+munkaadj.!F9+dologi!F9+ellpbjutt!F9+mükpénz!F9+tartalék!F9+'elvonások, befizetések'!F9)</f>
        <v>39780770</v>
      </c>
      <c r="G9" s="42">
        <f>SUM(személyi!G9+munkaadj.!G9+dologi!G9+ellpbjutt!G9+mükpénz!G9+tartalék!G9+'elvonások, befizetések'!G9)</f>
        <v>21336</v>
      </c>
      <c r="H9" s="66">
        <f>SUM(személyi!H9+munkaadj.!H9+dologi!H9+ellpbjutt!H9+mükpénz!H9+tartalék!H9+'elvonások, befizetések'!H9)</f>
        <v>39802106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42">
        <f>SUM(személyi!E10+munkaadj.!E10+dologi!E10+ellpbjutt!E10+mükpénz!E10+tartalék!E10+'elvonások, befizetések'!E10)</f>
        <v>0</v>
      </c>
      <c r="F10" s="42">
        <f>SUM(személyi!F10+munkaadj.!F10+dologi!F10+ellpbjutt!F10+mükpénz!F10+tartalék!F10+'elvonások, befizetések'!F10)</f>
        <v>0</v>
      </c>
      <c r="G10" s="42">
        <f>SUM(személyi!G10+munkaadj.!G10+dologi!G10+ellpbjutt!G10+mükpénz!G10+tartalék!G10+'elvonások, befizetések'!G10)</f>
        <v>0</v>
      </c>
      <c r="H10" s="66">
        <f>SUM(személyi!H10+munkaadj.!H10+dologi!H10+ellpbjutt!H10+mükpénz!H10+tartalék!H10+'elvonások, befizetések'!H10)</f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42">
        <f>SUM(személyi!E11+munkaadj.!E11+dologi!E11+ellpbjutt!E11+mükpénz!E11+tartalék!E11+'elvonások, befizetések'!E11)</f>
        <v>0</v>
      </c>
      <c r="F11" s="42">
        <f>SUM(személyi!F11+munkaadj.!F11+dologi!F11+ellpbjutt!F11+mükpénz!F11+tartalék!F11+'elvonások, befizetések'!F11)</f>
        <v>0</v>
      </c>
      <c r="G11" s="42">
        <f>SUM(személyi!G11+munkaadj.!G11+dologi!G11+ellpbjutt!G11+mükpénz!G11+tartalék!G11+'elvonások, befizetések'!G11)</f>
        <v>0</v>
      </c>
      <c r="H11" s="66">
        <f>SUM(személyi!H11+munkaadj.!H11+dologi!H11+ellpbjutt!H11+mükpénz!H11+tartalék!H11+'elvonások, befizetések'!H11)</f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42">
        <f>SUM(személyi!E12+munkaadj.!E12+dologi!E12+ellpbjutt!E12+mükpénz!E12+tartalék!E12+'elvonások, befizetések'!E12)</f>
        <v>3455000</v>
      </c>
      <c r="F12" s="42">
        <f>SUM(személyi!F12+munkaadj.!F12+dologi!F12+ellpbjutt!F12+mükpénz!F12+tartalék!F12+'elvonások, befizetések'!F12)</f>
        <v>3455000</v>
      </c>
      <c r="G12" s="42">
        <f>SUM(személyi!G12+munkaadj.!G12+dologi!G12+ellpbjutt!G12+mükpénz!G12+tartalék!G12+'elvonások, befizetések'!G12)</f>
        <v>0</v>
      </c>
      <c r="H12" s="66">
        <f>SUM(személyi!H12+munkaadj.!H12+dologi!H12+ellpbjutt!H12+mükpénz!H12+tartalék!H12+'elvonások, befizetések'!H12)</f>
        <v>3455000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42">
        <f>SUM(személyi!E13+munkaadj.!E13+dologi!E13+ellpbjutt!E13+mükpénz!E13+tartalék!E13+'elvonások, befizetések'!E13)</f>
        <v>0</v>
      </c>
      <c r="F13" s="42">
        <f>SUM(személyi!F13+munkaadj.!F13+dologi!F13+ellpbjutt!F13+mükpénz!F13+tartalék!F13+'elvonások, befizetések'!F13)</f>
        <v>266800</v>
      </c>
      <c r="G13" s="42">
        <f>SUM(személyi!G13+munkaadj.!G13+dologi!G13+ellpbjutt!G13+mükpénz!G13+tartalék!G13+'elvonások, befizetések'!G13)</f>
        <v>185600</v>
      </c>
      <c r="H13" s="66">
        <f>SUM(személyi!H13+munkaadj.!H13+dologi!H13+ellpbjutt!H13+mükpénz!H13+tartalék!H13+'elvonások, befizetések'!H13)</f>
        <v>452400</v>
      </c>
    </row>
    <row r="14" spans="1:8" ht="33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2">
        <f>SUM(személyi!E14+munkaadj.!E14+dologi!E14+ellpbjutt!E14+mükpénz!E14+tartalék!E14+'elvonások, befizetések'!E14)</f>
        <v>0</v>
      </c>
      <c r="F14" s="42">
        <f>SUM(személyi!F14+munkaadj.!F14+dologi!F14+ellpbjutt!F14+mükpénz!F14+tartalék!F14+'elvonások, befizetések'!F14)</f>
        <v>0</v>
      </c>
      <c r="G14" s="42">
        <f>SUM(személyi!G14+munkaadj.!G14+dologi!G14+ellpbjutt!G14+mükpénz!G14+tartalék!G14+'elvonások, befizetések'!G14)</f>
        <v>0</v>
      </c>
      <c r="H14" s="66">
        <f>SUM(személyi!H14+munkaadj.!H14+dologi!H14+ellpbjutt!H14+mükpénz!H14+tartalék!H14+'elvonások, befizetések'!H14)</f>
        <v>0</v>
      </c>
    </row>
    <row r="15" spans="1:8" ht="33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2">
        <f>SUM(személyi!E15+munkaadj.!E15+dologi!E15+ellpbjutt!E15+mükpénz!E15+tartalék!E15+'elvonások, befizetések'!E15)</f>
        <v>0</v>
      </c>
      <c r="F15" s="42">
        <f>SUM(személyi!F15+munkaadj.!F15+dologi!F15+ellpbjutt!F15+mükpénz!F15+tartalék!F15+'elvonások, befizetések'!F15)</f>
        <v>1961525</v>
      </c>
      <c r="G15" s="42">
        <f>SUM(személyi!G15+munkaadj.!G15+dologi!G15+ellpbjutt!G15+mükpénz!G15+tartalék!G15+'elvonások, befizetések'!G15)</f>
        <v>0</v>
      </c>
      <c r="H15" s="66">
        <f>SUM(személyi!H15+munkaadj.!H15+dologi!H15+ellpbjutt!H15+mükpénz!H15+tartalék!H15+'elvonások, befizetések'!H15)</f>
        <v>1961525</v>
      </c>
    </row>
    <row r="16" spans="1:8" ht="15">
      <c r="A16" s="91" t="s">
        <v>24</v>
      </c>
      <c r="B16" s="11" t="s">
        <v>10</v>
      </c>
      <c r="C16" s="64" t="s">
        <v>47</v>
      </c>
      <c r="D16" s="4" t="s">
        <v>48</v>
      </c>
      <c r="E16" s="42">
        <f>SUM(személyi!E16+munkaadj.!E16+dologi!E16+ellpbjutt!E16+mükpénz!E16+tartalék!E16+'elvonások, befizetések'!E16)</f>
        <v>259000</v>
      </c>
      <c r="F16" s="42">
        <f>SUM(személyi!F16+munkaadj.!F16+dologi!F16+ellpbjutt!F16+mükpénz!F16+tartalék!F16+'elvonások, befizetések'!F16)</f>
        <v>259000</v>
      </c>
      <c r="G16" s="42">
        <f>SUM(személyi!G16+munkaadj.!G16+dologi!G16+ellpbjutt!G16+mükpénz!G16+tartalék!G16+'elvonások, befizetések'!G16)</f>
        <v>-259000</v>
      </c>
      <c r="H16" s="66">
        <f>SUM(személyi!H16+munkaadj.!H16+dologi!H16+ellpbjutt!H16+mükpénz!H16+tartalék!H16+'elvonások, befizetések'!H16)</f>
        <v>0</v>
      </c>
    </row>
    <row r="17" spans="1:8" ht="15">
      <c r="A17" s="92" t="s">
        <v>24</v>
      </c>
      <c r="B17" s="131" t="s">
        <v>28</v>
      </c>
      <c r="C17" s="132"/>
      <c r="D17" s="133"/>
      <c r="E17" s="43">
        <f>SUM(személyi!E17+munkaadj.!E17+dologi!E17+ellpbjutt!E17+mükpénz!E17+tartalék!E17+'elvonások, befizetések'!E17)</f>
        <v>345345000</v>
      </c>
      <c r="F17" s="43">
        <f>SUM(személyi!F17+munkaadj.!F17+dologi!F17+ellpbjutt!F17+mükpénz!F17+tartalék!F17+'elvonások, befizetések'!F17)</f>
        <v>347576939</v>
      </c>
      <c r="G17" s="43">
        <f>SUM(személyi!G17+munkaadj.!G17+dologi!G17+ellpbjutt!G17+mükpénz!G17+tartalék!G17+'elvonások, befizetések'!G17)</f>
        <v>154103</v>
      </c>
      <c r="H17" s="67">
        <f>SUM(személyi!H17+munkaadj.!H17+dologi!H17+ellpbjutt!H17+mükpénz!H17+tartalék!H17+'elvonások, befizetések'!H17)</f>
        <v>347731042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42">
        <f>SUM(személyi!E18+munkaadj.!E18+dologi!E18+ellpbjutt!E18+mükpénz!E18+tartalék!E18+'elvonások, befizetések'!E18)</f>
        <v>17893000</v>
      </c>
      <c r="F18" s="42">
        <f>SUM(személyi!F18+munkaadj.!F18+dologi!F18+ellpbjutt!F18+mükpénz!F18+tartalék!F18+'elvonások, befizetések'!F18)</f>
        <v>18076515</v>
      </c>
      <c r="G18" s="42">
        <f>SUM(személyi!G18+munkaadj.!G18+dologi!G18+ellpbjutt!G18+mükpénz!G18+tartalék!G18+'elvonások, befizetések'!G18)</f>
        <v>28668</v>
      </c>
      <c r="H18" s="66">
        <f>SUM(személyi!H18+munkaadj.!H18+dologi!H18+ellpbjutt!H18+mükpénz!H18+tartalék!H18+'elvonások, befizetések'!H18)</f>
        <v>18105183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42">
        <f>SUM(személyi!E19+munkaadj.!E19+dologi!E19+ellpbjutt!E19+mükpénz!E19+tartalék!E19+'elvonások, befizetések'!E19)</f>
        <v>5246000</v>
      </c>
      <c r="F19" s="42">
        <f>SUM(személyi!F19+munkaadj.!F19+dologi!F19+ellpbjutt!F19+mükpénz!F19+tartalék!F19+'elvonások, befizetések'!F19)</f>
        <v>5246000</v>
      </c>
      <c r="G19" s="42">
        <f>SUM(személyi!G19+munkaadj.!G19+dologi!G19+ellpbjutt!G19+mükpénz!G19+tartalék!G19+'elvonások, befizetések'!G19)</f>
        <v>0</v>
      </c>
      <c r="H19" s="66">
        <f>SUM(személyi!H19+munkaadj.!H19+dologi!H19+ellpbjutt!H19+mükpénz!H19+tartalék!H19+'elvonások, befizetések'!H19)</f>
        <v>5246000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42">
        <f>SUM(személyi!E20+munkaadj.!E20+dologi!E20+ellpbjutt!E20+mükpénz!E20+tartalék!E20+'elvonások, befizetések'!E20)</f>
        <v>0</v>
      </c>
      <c r="F20" s="42">
        <f>SUM(személyi!F20+munkaadj.!F20+dologi!F20+ellpbjutt!F20+mükpénz!F20+tartalék!F20+'elvonások, befizetések'!F20)</f>
        <v>0</v>
      </c>
      <c r="G20" s="42">
        <f>SUM(személyi!G20+munkaadj.!G20+dologi!G20+ellpbjutt!G20+mükpénz!G20+tartalék!G20+'elvonások, befizetések'!G20)</f>
        <v>0</v>
      </c>
      <c r="H20" s="66">
        <f>SUM(személyi!H20+munkaadj.!H20+dologi!H20+ellpbjutt!H20+mükpénz!H20+tartalék!H20+'elvonások, befizetések'!H20)</f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42">
        <f>SUM(személyi!E21+munkaadj.!E21+dologi!E21+ellpbjutt!E21+mükpénz!E21+tartalék!E21+'elvonások, befizetések'!E21)</f>
        <v>0</v>
      </c>
      <c r="F21" s="42">
        <f>SUM(személyi!F21+munkaadj.!F21+dologi!F21+ellpbjutt!F21+mükpénz!F21+tartalék!F21+'elvonások, befizetések'!F21)</f>
        <v>0</v>
      </c>
      <c r="G21" s="42">
        <f>SUM(személyi!G21+munkaadj.!G21+dologi!G21+ellpbjutt!G21+mükpénz!G21+tartalék!G21+'elvonások, befizetések'!G21)</f>
        <v>0</v>
      </c>
      <c r="H21" s="66">
        <f>SUM(személyi!H21+munkaadj.!H21+dologi!H21+ellpbjutt!H21+mükpénz!H21+tartalék!H21+'elvonások, befizetések'!H21)</f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42">
        <f>SUM(személyi!E22+munkaadj.!E22+dologi!E22+ellpbjutt!E22+mükpénz!E22+tartalék!E22+'elvonások, befizetések'!E22)</f>
        <v>0</v>
      </c>
      <c r="F22" s="42">
        <f>SUM(személyi!F22+munkaadj.!F22+dologi!F22+ellpbjutt!F22+mükpénz!F22+tartalék!F22+'elvonások, befizetések'!F22)</f>
        <v>0</v>
      </c>
      <c r="G22" s="42">
        <f>SUM(személyi!G22+munkaadj.!G22+dologi!G22+ellpbjutt!G22+mükpénz!G22+tartalék!G22+'elvonások, befizetések'!G22)</f>
        <v>0</v>
      </c>
      <c r="H22" s="66">
        <f>SUM(személyi!H22+munkaadj.!H22+dologi!H22+ellpbjutt!H22+mükpénz!H22+tartalék!H22+'elvonások, befizetések'!H22)</f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42">
        <f>SUM(személyi!E23+munkaadj.!E23+dologi!E23+ellpbjutt!E23+mükpénz!E23+tartalék!E23+'elvonások, befizetések'!E23)</f>
        <v>0</v>
      </c>
      <c r="F23" s="42">
        <f>SUM(személyi!F23+munkaadj.!F23+dologi!F23+ellpbjutt!F23+mükpénz!F23+tartalék!F23+'elvonások, befizetések'!F23)</f>
        <v>0</v>
      </c>
      <c r="G23" s="42">
        <f>SUM(személyi!G23+munkaadj.!G23+dologi!G23+ellpbjutt!G23+mükpénz!G23+tartalék!G23+'elvonások, befizetések'!G23)</f>
        <v>0</v>
      </c>
      <c r="H23" s="66">
        <f>SUM(személyi!H23+munkaadj.!H23+dologi!H23+ellpbjutt!H23+mükpénz!H23+tartalék!H23+'elvonások, befizetések'!H23)</f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42">
        <f>SUM(személyi!E24+munkaadj.!E24+dologi!E24+ellpbjutt!E24+mükpénz!E24+tartalék!E24+'elvonások, befizetések'!E24)</f>
        <v>0</v>
      </c>
      <c r="F24" s="42">
        <f>SUM(személyi!F24+munkaadj.!F24+dologi!F24+ellpbjutt!F24+mükpénz!F24+tartalék!F24+'elvonások, befizetések'!F24)</f>
        <v>0</v>
      </c>
      <c r="G24" s="42">
        <f>SUM(személyi!G24+munkaadj.!G24+dologi!G24+ellpbjutt!G24+mükpénz!G24+tartalék!G24+'elvonások, befizetések'!G24)</f>
        <v>0</v>
      </c>
      <c r="H24" s="66">
        <f>SUM(személyi!H24+munkaadj.!H24+dologi!H24+ellpbjutt!H24+mükpénz!H24+tartalék!H24+'elvonások, befizetések'!H24)</f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42">
        <f>SUM(személyi!E25+munkaadj.!E25+dologi!E25+ellpbjutt!E25+mükpénz!E25+tartalék!E25+'elvonások, befizetések'!E25)</f>
        <v>0</v>
      </c>
      <c r="F25" s="42">
        <f>SUM(személyi!F25+munkaadj.!F25+dologi!F25+ellpbjutt!F25+mükpénz!F25+tartalék!F25+'elvonások, befizetések'!F25)</f>
        <v>133400</v>
      </c>
      <c r="G25" s="42">
        <f>SUM(személyi!G25+munkaadj.!G25+dologi!G25+ellpbjutt!G25+mükpénz!G25+tartalék!G25+'elvonások, befizetések'!G25)</f>
        <v>150000</v>
      </c>
      <c r="H25" s="66">
        <f>SUM(személyi!H25+munkaadj.!H25+dologi!H25+ellpbjutt!H25+mükpénz!H25+tartalék!H25+'elvonások, befizetések'!H25)</f>
        <v>283400</v>
      </c>
    </row>
    <row r="26" spans="1:8" ht="30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2">
        <f>SUM(személyi!E26+munkaadj.!E26+dologi!E26+ellpbjutt!E26+mükpénz!E26+tartalék!E26+'elvonások, befizetések'!E26)</f>
        <v>0</v>
      </c>
      <c r="F26" s="42">
        <f>SUM(személyi!F26+munkaadj.!F26+dologi!F26+ellpbjutt!F26+mükpénz!F26+tartalék!F26+'elvonások, befizetések'!F26)</f>
        <v>0</v>
      </c>
      <c r="G26" s="42">
        <f>SUM(személyi!G26+munkaadj.!G26+dologi!G26+ellpbjutt!G26+mükpénz!G26+tartalék!G26+'elvonások, befizetések'!G26)</f>
        <v>0</v>
      </c>
      <c r="H26" s="66">
        <f>SUM(személyi!H26+munkaadj.!H26+dologi!H26+ellpbjutt!H26+mükpénz!H26+tartalék!H26+'elvonások, befizetések'!H26)</f>
        <v>0</v>
      </c>
    </row>
    <row r="27" spans="1:8" ht="30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2">
        <f>SUM(személyi!E27+munkaadj.!E27+dologi!E27+ellpbjutt!E27+mükpénz!E27+tartalék!E27+'elvonások, befizetések'!E27)</f>
        <v>0</v>
      </c>
      <c r="F27" s="42">
        <f>SUM(személyi!F27+munkaadj.!F27+dologi!F27+ellpbjutt!F27+mükpénz!F27+tartalék!F27+'elvonások, befizetések'!F27)</f>
        <v>185433</v>
      </c>
      <c r="G27" s="42">
        <f>SUM(személyi!G27+munkaadj.!G27+dologi!G27+ellpbjutt!G27+mükpénz!G27+tartalék!G27+'elvonások, befizetések'!G27)</f>
        <v>31911</v>
      </c>
      <c r="H27" s="66">
        <f>SUM(személyi!H27+munkaadj.!H27+dologi!H27+ellpbjutt!H27+mükpénz!H27+tartalék!H27+'elvonások, befizetések'!H27)</f>
        <v>217344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42">
        <f>SUM(személyi!E28+munkaadj.!E28+dologi!E28+ellpbjutt!E28+mükpénz!E28+tartalék!E28+'elvonások, befizetések'!E28)</f>
        <v>0</v>
      </c>
      <c r="F28" s="42">
        <f>SUM(személyi!F28+munkaadj.!F28+dologi!F28+ellpbjutt!F28+mükpénz!F28+tartalék!F28+'elvonások, befizetések'!F28)</f>
        <v>0</v>
      </c>
      <c r="G28" s="42">
        <f>SUM(személyi!G28+munkaadj.!G28+dologi!G28+ellpbjutt!G28+mükpénz!G28+tartalék!G28+'elvonások, befizetések'!G28)</f>
        <v>0</v>
      </c>
      <c r="H28" s="66">
        <f>SUM(személyi!H28+munkaadj.!H28+dologi!H28+ellpbjutt!H28+mükpénz!H28+tartalék!H28+'elvonások, befizetések'!H28)</f>
        <v>0</v>
      </c>
    </row>
    <row r="29" spans="1:8" ht="15.75" thickBot="1">
      <c r="A29" s="92" t="s">
        <v>25</v>
      </c>
      <c r="B29" s="134" t="s">
        <v>29</v>
      </c>
      <c r="C29" s="135"/>
      <c r="D29" s="136"/>
      <c r="E29" s="62">
        <f>SUM(személyi!E29+munkaadj.!E29+dologi!E29+ellpbjutt!E29+mükpénz!E29+tartalék!E29+'elvonások, befizetések'!E29)</f>
        <v>23139000</v>
      </c>
      <c r="F29" s="62">
        <f>SUM(személyi!F29+munkaadj.!F29+dologi!F29+ellpbjutt!F29+mükpénz!F29+tartalék!F29+'elvonások, befizetések'!F29)</f>
        <v>23641348</v>
      </c>
      <c r="G29" s="62">
        <f>SUM(személyi!G29+munkaadj.!G29+dologi!G29+ellpbjutt!G29+mükpénz!G29+tartalék!G29+'elvonások, befizetések'!G29)</f>
        <v>210579</v>
      </c>
      <c r="H29" s="68">
        <f>SUM(személyi!H29+munkaadj.!H29+dologi!H29+ellpbjutt!H29+mükpénz!H29+tartalék!H29+'elvonások, befizetések'!H29)</f>
        <v>23851927</v>
      </c>
    </row>
    <row r="30" spans="1:8" ht="15.75" thickBot="1">
      <c r="A30" s="30"/>
      <c r="B30" s="137" t="s">
        <v>26</v>
      </c>
      <c r="C30" s="138"/>
      <c r="D30" s="138"/>
      <c r="E30" s="63">
        <f>SUM(személyi!E30+munkaadj.!E30+dologi!E30+ellpbjutt!E30+mükpénz!E30+tartalék!E30+'elvonások, befizetések'!E30)</f>
        <v>368484000</v>
      </c>
      <c r="F30" s="63">
        <f>SUM(személyi!F30+munkaadj.!F30+dologi!F30+ellpbjutt!F30+mükpénz!F30+tartalék!F30+'elvonások, befizetések'!F30)</f>
        <v>371218287</v>
      </c>
      <c r="G30" s="63">
        <f>SUM(személyi!G30+munkaadj.!G30+dologi!G30+ellpbjutt!G30+mükpénz!G30+tartalék!G30+'elvonások, befizetések'!G30)</f>
        <v>364682</v>
      </c>
      <c r="H30" s="69">
        <f>SUM(személyi!H30+munkaadj.!H30+dologi!H30+ellpbjutt!H30+mükpénz!H30+tartalék!H30+'elvonások, befizetések'!H30)</f>
        <v>371582969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  <c r="H36" s="6"/>
    </row>
    <row r="37" spans="5:8" ht="14.25">
      <c r="E37" s="6"/>
      <c r="F37" s="6"/>
      <c r="G37" s="6"/>
      <c r="H37" s="6"/>
    </row>
    <row r="38" spans="5:8" ht="14.25">
      <c r="E38" s="6"/>
      <c r="F38" s="6"/>
      <c r="G38" s="6"/>
      <c r="H38" s="6"/>
    </row>
    <row r="39" spans="5:8" ht="14.25">
      <c r="E39" s="6"/>
      <c r="F39" s="6"/>
      <c r="G39" s="6"/>
      <c r="H39" s="6"/>
    </row>
  </sheetData>
  <mergeCells count="3">
    <mergeCell ref="B17:D17"/>
    <mergeCell ref="B29:D29"/>
    <mergeCell ref="B30:D30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1" orientation="landscape" verticalDpi="300" r:id="rId1"/>
  <headerFooter alignWithMargins="0">
    <oddHeader xml:space="preserve">&amp;L
Működési kiadás
összesen
&amp;C&amp;"MS Sans Serif,Félkövér""11. mell. a 8/2016. (II.25.) Ör."
Balatonalmádi Közös Önk. Hivatal 
   2016. évi költségvetés műk. kiad. (Ft)&amp;R&amp;"MS Sans Serif,Félkövér"10.melléklet a 23/2016.(XII.16.)
önkormányzati rendelethez </oddHeader>
    <oddFooter>&amp;C&amp;P. oldal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L35"/>
  <sheetViews>
    <sheetView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8" sqref="G28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2.42578125" style="5" bestFit="1" customWidth="1"/>
    <col min="5" max="8" width="15" style="5" customWidth="1"/>
    <col min="9" max="9" width="8.85546875" style="24" customWidth="1"/>
    <col min="10" max="10" width="13" style="5" customWidth="1"/>
    <col min="11" max="11" width="9.5703125" style="5" customWidth="1"/>
    <col min="12" max="12" width="14.5703125" style="5" customWidth="1"/>
    <col min="13" max="16384" width="9.140625" style="5"/>
  </cols>
  <sheetData>
    <row r="1" spans="1:12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  <c r="I1" s="139" t="s">
        <v>23</v>
      </c>
      <c r="J1" s="140"/>
      <c r="K1" s="140"/>
      <c r="L1" s="141"/>
    </row>
    <row r="2" spans="1:12" ht="30.75" customHeight="1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  <c r="I2" s="109" t="s">
        <v>46</v>
      </c>
      <c r="J2" s="110" t="s">
        <v>57</v>
      </c>
      <c r="K2" s="110" t="s">
        <v>54</v>
      </c>
      <c r="L2" s="102" t="s">
        <v>63</v>
      </c>
    </row>
    <row r="3" spans="1:12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  <c r="I3" s="104" t="s">
        <v>8</v>
      </c>
      <c r="J3" s="103" t="s">
        <v>9</v>
      </c>
      <c r="K3" s="103" t="s">
        <v>10</v>
      </c>
      <c r="L3" s="103" t="s">
        <v>11</v>
      </c>
    </row>
    <row r="4" spans="1:12" ht="15.75" thickBot="1">
      <c r="A4" s="89"/>
      <c r="B4" s="27"/>
      <c r="C4" s="28"/>
      <c r="D4" s="28"/>
      <c r="E4" s="57"/>
      <c r="F4" s="107"/>
      <c r="G4" s="107"/>
      <c r="H4" s="106"/>
      <c r="I4" s="86"/>
      <c r="J4" s="88"/>
      <c r="K4" s="88"/>
      <c r="L4" s="87"/>
    </row>
    <row r="5" spans="1:12" ht="15.75" thickBot="1">
      <c r="A5" s="90"/>
      <c r="B5" s="20"/>
      <c r="C5" s="21"/>
      <c r="D5" s="9" t="s">
        <v>27</v>
      </c>
      <c r="E5" s="44"/>
      <c r="F5" s="16"/>
      <c r="G5" s="16"/>
      <c r="H5" s="16"/>
      <c r="I5" s="86"/>
      <c r="J5" s="88"/>
      <c r="K5" s="88"/>
      <c r="L5" s="87"/>
    </row>
    <row r="6" spans="1:12" ht="28.5">
      <c r="A6" s="91" t="s">
        <v>24</v>
      </c>
      <c r="B6" s="22" t="s">
        <v>0</v>
      </c>
      <c r="C6" s="34" t="s">
        <v>31</v>
      </c>
      <c r="D6" s="12" t="s">
        <v>40</v>
      </c>
      <c r="E6" s="45">
        <v>158527000</v>
      </c>
      <c r="F6" s="45">
        <v>159228653</v>
      </c>
      <c r="G6" s="45">
        <f>472441+236300</f>
        <v>708741</v>
      </c>
      <c r="H6" s="85">
        <f>SUM(F6:G6)</f>
        <v>159937394</v>
      </c>
      <c r="I6" s="111">
        <f>38+1</f>
        <v>39</v>
      </c>
      <c r="J6" s="112">
        <v>39.17</v>
      </c>
      <c r="K6" s="112">
        <v>0</v>
      </c>
      <c r="L6" s="113">
        <f>SUM(J6:K6)</f>
        <v>39.17</v>
      </c>
    </row>
    <row r="7" spans="1:12" ht="15">
      <c r="A7" s="91" t="s">
        <v>24</v>
      </c>
      <c r="B7" s="11" t="s">
        <v>1</v>
      </c>
      <c r="C7" s="33" t="s">
        <v>34</v>
      </c>
      <c r="D7" s="2" t="s">
        <v>33</v>
      </c>
      <c r="E7" s="46">
        <v>25026000</v>
      </c>
      <c r="F7" s="45">
        <v>25149100</v>
      </c>
      <c r="G7" s="45">
        <v>39000</v>
      </c>
      <c r="H7" s="83">
        <f>SUM(F7:G7)</f>
        <v>25188100</v>
      </c>
      <c r="I7" s="114">
        <v>6</v>
      </c>
      <c r="J7" s="115">
        <v>6</v>
      </c>
      <c r="K7" s="115">
        <v>0</v>
      </c>
      <c r="L7" s="113">
        <f t="shared" ref="L7:L16" si="0">SUM(J7:K7)</f>
        <v>6</v>
      </c>
    </row>
    <row r="8" spans="1:12" ht="15">
      <c r="A8" s="91" t="s">
        <v>24</v>
      </c>
      <c r="B8" s="11" t="s">
        <v>2</v>
      </c>
      <c r="C8" s="33" t="s">
        <v>39</v>
      </c>
      <c r="D8" s="2" t="s">
        <v>21</v>
      </c>
      <c r="E8" s="46">
        <v>9111000</v>
      </c>
      <c r="F8" s="45">
        <v>9342700</v>
      </c>
      <c r="G8" s="45">
        <v>76800</v>
      </c>
      <c r="H8" s="83">
        <f t="shared" ref="H8:H16" si="1">SUM(F8:G8)</f>
        <v>9419500</v>
      </c>
      <c r="I8" s="114">
        <v>3</v>
      </c>
      <c r="J8" s="115">
        <v>3</v>
      </c>
      <c r="K8" s="115">
        <v>0</v>
      </c>
      <c r="L8" s="113">
        <f t="shared" si="0"/>
        <v>3</v>
      </c>
    </row>
    <row r="9" spans="1:12" ht="15">
      <c r="A9" s="91" t="s">
        <v>24</v>
      </c>
      <c r="B9" s="11" t="s">
        <v>3</v>
      </c>
      <c r="C9" s="33" t="s">
        <v>43</v>
      </c>
      <c r="D9" s="2" t="s">
        <v>44</v>
      </c>
      <c r="E9" s="46">
        <v>26764000</v>
      </c>
      <c r="F9" s="45">
        <v>26850700</v>
      </c>
      <c r="G9" s="45">
        <v>16800</v>
      </c>
      <c r="H9" s="83">
        <f t="shared" si="1"/>
        <v>26867500</v>
      </c>
      <c r="I9" s="114">
        <f>8-1</f>
        <v>7</v>
      </c>
      <c r="J9" s="115">
        <v>7</v>
      </c>
      <c r="K9" s="115">
        <v>0</v>
      </c>
      <c r="L9" s="113">
        <f t="shared" si="0"/>
        <v>7</v>
      </c>
    </row>
    <row r="10" spans="1:12" ht="15">
      <c r="A10" s="91" t="s">
        <v>24</v>
      </c>
      <c r="B10" s="11" t="s">
        <v>4</v>
      </c>
      <c r="C10" s="3">
        <v>105010</v>
      </c>
      <c r="D10" s="2" t="s">
        <v>35</v>
      </c>
      <c r="E10" s="46">
        <v>0</v>
      </c>
      <c r="F10" s="45">
        <v>0</v>
      </c>
      <c r="G10" s="45">
        <v>0</v>
      </c>
      <c r="H10" s="83">
        <f t="shared" si="1"/>
        <v>0</v>
      </c>
      <c r="I10" s="114">
        <v>0</v>
      </c>
      <c r="J10" s="115">
        <v>0</v>
      </c>
      <c r="K10" s="115">
        <v>0</v>
      </c>
      <c r="L10" s="113">
        <f t="shared" si="0"/>
        <v>0</v>
      </c>
    </row>
    <row r="11" spans="1:12" ht="15">
      <c r="A11" s="91" t="s">
        <v>24</v>
      </c>
      <c r="B11" s="11" t="s">
        <v>5</v>
      </c>
      <c r="C11" s="3">
        <v>106020</v>
      </c>
      <c r="D11" s="2" t="s">
        <v>36</v>
      </c>
      <c r="E11" s="47">
        <v>0</v>
      </c>
      <c r="F11" s="45">
        <v>0</v>
      </c>
      <c r="G11" s="45">
        <v>0</v>
      </c>
      <c r="H11" s="83">
        <f t="shared" si="1"/>
        <v>0</v>
      </c>
      <c r="I11" s="114">
        <v>0</v>
      </c>
      <c r="J11" s="115">
        <v>0</v>
      </c>
      <c r="K11" s="115">
        <v>0</v>
      </c>
      <c r="L11" s="113">
        <f t="shared" si="0"/>
        <v>0</v>
      </c>
    </row>
    <row r="12" spans="1:12" ht="15">
      <c r="A12" s="91" t="s">
        <v>24</v>
      </c>
      <c r="B12" s="11" t="s">
        <v>6</v>
      </c>
      <c r="C12" s="33" t="s">
        <v>37</v>
      </c>
      <c r="D12" s="2" t="s">
        <v>38</v>
      </c>
      <c r="E12" s="47">
        <v>3044000</v>
      </c>
      <c r="F12" s="45">
        <v>3044000</v>
      </c>
      <c r="G12" s="45">
        <v>0</v>
      </c>
      <c r="H12" s="83">
        <f t="shared" si="1"/>
        <v>3044000</v>
      </c>
      <c r="I12" s="114">
        <v>2.5</v>
      </c>
      <c r="J12" s="115">
        <v>2.5</v>
      </c>
      <c r="K12" s="115">
        <v>0</v>
      </c>
      <c r="L12" s="113">
        <f t="shared" si="0"/>
        <v>2.5</v>
      </c>
    </row>
    <row r="13" spans="1:12" ht="15">
      <c r="A13" s="91" t="s">
        <v>24</v>
      </c>
      <c r="B13" s="11" t="s">
        <v>7</v>
      </c>
      <c r="C13" s="3">
        <v>104051</v>
      </c>
      <c r="D13" s="2" t="s">
        <v>45</v>
      </c>
      <c r="E13" s="47">
        <v>0</v>
      </c>
      <c r="F13" s="45">
        <v>0</v>
      </c>
      <c r="G13" s="45">
        <v>0</v>
      </c>
      <c r="H13" s="83">
        <f t="shared" si="1"/>
        <v>0</v>
      </c>
      <c r="I13" s="114">
        <v>0</v>
      </c>
      <c r="J13" s="115">
        <v>0</v>
      </c>
      <c r="K13" s="115">
        <v>0</v>
      </c>
      <c r="L13" s="113">
        <f t="shared" si="0"/>
        <v>0</v>
      </c>
    </row>
    <row r="14" spans="1:12" ht="33.7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7">
        <v>0</v>
      </c>
      <c r="F14" s="45">
        <v>0</v>
      </c>
      <c r="G14" s="45">
        <v>0</v>
      </c>
      <c r="H14" s="83">
        <f t="shared" si="1"/>
        <v>0</v>
      </c>
      <c r="I14" s="114">
        <v>0</v>
      </c>
      <c r="J14" s="115">
        <v>0</v>
      </c>
      <c r="K14" s="115">
        <v>0</v>
      </c>
      <c r="L14" s="113">
        <f t="shared" si="0"/>
        <v>0</v>
      </c>
    </row>
    <row r="15" spans="1:12" ht="33.7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7">
        <v>0</v>
      </c>
      <c r="F15" s="45">
        <v>1343400</v>
      </c>
      <c r="G15" s="45">
        <v>0</v>
      </c>
      <c r="H15" s="83">
        <f>SUM(F15:G15)</f>
        <v>1343400</v>
      </c>
      <c r="I15" s="114">
        <v>0</v>
      </c>
      <c r="J15" s="115">
        <v>0</v>
      </c>
      <c r="K15" s="115">
        <v>0</v>
      </c>
      <c r="L15" s="113">
        <f t="shared" si="0"/>
        <v>0</v>
      </c>
    </row>
    <row r="16" spans="1:12" ht="15">
      <c r="A16" s="91" t="s">
        <v>24</v>
      </c>
      <c r="B16" s="11" t="s">
        <v>10</v>
      </c>
      <c r="C16" s="64" t="s">
        <v>47</v>
      </c>
      <c r="D16" s="4" t="s">
        <v>48</v>
      </c>
      <c r="E16" s="47">
        <v>0</v>
      </c>
      <c r="F16" s="45">
        <v>0</v>
      </c>
      <c r="G16" s="45">
        <v>0</v>
      </c>
      <c r="H16" s="83">
        <f t="shared" si="1"/>
        <v>0</v>
      </c>
      <c r="I16" s="114">
        <v>0</v>
      </c>
      <c r="J16" s="115">
        <v>0</v>
      </c>
      <c r="K16" s="115">
        <v>0</v>
      </c>
      <c r="L16" s="113">
        <f t="shared" si="0"/>
        <v>0</v>
      </c>
    </row>
    <row r="17" spans="1:12" ht="15">
      <c r="A17" s="92" t="s">
        <v>24</v>
      </c>
      <c r="B17" s="131" t="s">
        <v>28</v>
      </c>
      <c r="C17" s="132"/>
      <c r="D17" s="133"/>
      <c r="E17" s="48">
        <f t="shared" ref="E17:L17" si="2">SUM(E6:E16)</f>
        <v>222472000</v>
      </c>
      <c r="F17" s="84">
        <f t="shared" si="2"/>
        <v>224958553</v>
      </c>
      <c r="G17" s="84">
        <f t="shared" si="2"/>
        <v>841341</v>
      </c>
      <c r="H17" s="48">
        <f t="shared" si="2"/>
        <v>225799894</v>
      </c>
      <c r="I17" s="116">
        <f t="shared" si="2"/>
        <v>57.5</v>
      </c>
      <c r="J17" s="117">
        <f t="shared" si="2"/>
        <v>57.67</v>
      </c>
      <c r="K17" s="117">
        <f t="shared" si="2"/>
        <v>0</v>
      </c>
      <c r="L17" s="118">
        <f t="shared" si="2"/>
        <v>57.67</v>
      </c>
    </row>
    <row r="18" spans="1:12" ht="28.5">
      <c r="A18" s="91" t="s">
        <v>25</v>
      </c>
      <c r="B18" s="11" t="s">
        <v>11</v>
      </c>
      <c r="C18" s="32" t="s">
        <v>31</v>
      </c>
      <c r="D18" s="12" t="s">
        <v>32</v>
      </c>
      <c r="E18" s="47">
        <v>10825000</v>
      </c>
      <c r="F18" s="45">
        <v>10969500</v>
      </c>
      <c r="G18" s="45">
        <f>47700-21381</f>
        <v>26319</v>
      </c>
      <c r="H18" s="47">
        <f>SUM(F18:G18)</f>
        <v>10995819</v>
      </c>
      <c r="I18" s="114">
        <v>3</v>
      </c>
      <c r="J18" s="115">
        <v>3</v>
      </c>
      <c r="K18" s="115">
        <v>0</v>
      </c>
      <c r="L18" s="119">
        <f>SUM(J18:K18)</f>
        <v>3</v>
      </c>
    </row>
    <row r="19" spans="1:12" ht="15">
      <c r="A19" s="91" t="s">
        <v>25</v>
      </c>
      <c r="B19" s="11" t="s">
        <v>12</v>
      </c>
      <c r="C19" s="33" t="s">
        <v>34</v>
      </c>
      <c r="D19" s="2" t="s">
        <v>33</v>
      </c>
      <c r="E19" s="47">
        <v>3343000</v>
      </c>
      <c r="F19" s="45">
        <v>3343000</v>
      </c>
      <c r="G19" s="45">
        <v>0</v>
      </c>
      <c r="H19" s="47">
        <f t="shared" ref="H19:H28" si="3">SUM(F19:G19)</f>
        <v>3343000</v>
      </c>
      <c r="I19" s="120">
        <v>1</v>
      </c>
      <c r="J19" s="121">
        <v>1</v>
      </c>
      <c r="K19" s="121">
        <v>0</v>
      </c>
      <c r="L19" s="119">
        <f t="shared" ref="L19:L28" si="4">SUM(J19:K19)</f>
        <v>1</v>
      </c>
    </row>
    <row r="20" spans="1:12" ht="15">
      <c r="A20" s="91" t="s">
        <v>25</v>
      </c>
      <c r="B20" s="11" t="s">
        <v>13</v>
      </c>
      <c r="C20" s="33" t="s">
        <v>39</v>
      </c>
      <c r="D20" s="2" t="s">
        <v>21</v>
      </c>
      <c r="E20" s="46">
        <v>0</v>
      </c>
      <c r="F20" s="45">
        <v>0</v>
      </c>
      <c r="G20" s="45">
        <v>0</v>
      </c>
      <c r="H20" s="47">
        <f t="shared" si="3"/>
        <v>0</v>
      </c>
      <c r="I20" s="120">
        <v>0</v>
      </c>
      <c r="J20" s="121">
        <v>0</v>
      </c>
      <c r="K20" s="121">
        <v>0</v>
      </c>
      <c r="L20" s="119">
        <f t="shared" si="4"/>
        <v>0</v>
      </c>
    </row>
    <row r="21" spans="1:12" ht="15">
      <c r="A21" s="91" t="s">
        <v>25</v>
      </c>
      <c r="B21" s="11" t="s">
        <v>14</v>
      </c>
      <c r="C21" s="33" t="s">
        <v>43</v>
      </c>
      <c r="D21" s="2" t="s">
        <v>44</v>
      </c>
      <c r="E21" s="45">
        <v>0</v>
      </c>
      <c r="F21" s="45">
        <v>0</v>
      </c>
      <c r="G21" s="45">
        <v>0</v>
      </c>
      <c r="H21" s="47">
        <f t="shared" si="3"/>
        <v>0</v>
      </c>
      <c r="I21" s="120">
        <v>0</v>
      </c>
      <c r="J21" s="121">
        <v>0</v>
      </c>
      <c r="K21" s="121">
        <v>0</v>
      </c>
      <c r="L21" s="119">
        <f t="shared" si="4"/>
        <v>0</v>
      </c>
    </row>
    <row r="22" spans="1:12" ht="15">
      <c r="A22" s="91" t="s">
        <v>25</v>
      </c>
      <c r="B22" s="11" t="s">
        <v>15</v>
      </c>
      <c r="C22" s="3">
        <v>105010</v>
      </c>
      <c r="D22" s="2" t="s">
        <v>35</v>
      </c>
      <c r="E22" s="45">
        <v>0</v>
      </c>
      <c r="F22" s="45">
        <v>0</v>
      </c>
      <c r="G22" s="45">
        <v>0</v>
      </c>
      <c r="H22" s="47">
        <f t="shared" si="3"/>
        <v>0</v>
      </c>
      <c r="I22" s="120">
        <v>0</v>
      </c>
      <c r="J22" s="121">
        <v>0</v>
      </c>
      <c r="K22" s="121">
        <v>0</v>
      </c>
      <c r="L22" s="119">
        <f t="shared" si="4"/>
        <v>0</v>
      </c>
    </row>
    <row r="23" spans="1:12" ht="15">
      <c r="A23" s="91" t="s">
        <v>25</v>
      </c>
      <c r="B23" s="11" t="s">
        <v>16</v>
      </c>
      <c r="C23" s="3">
        <v>106020</v>
      </c>
      <c r="D23" s="2" t="s">
        <v>36</v>
      </c>
      <c r="E23" s="45">
        <v>0</v>
      </c>
      <c r="F23" s="45">
        <v>0</v>
      </c>
      <c r="G23" s="45">
        <v>0</v>
      </c>
      <c r="H23" s="47">
        <f t="shared" si="3"/>
        <v>0</v>
      </c>
      <c r="I23" s="120">
        <v>0</v>
      </c>
      <c r="J23" s="121">
        <v>0</v>
      </c>
      <c r="K23" s="121">
        <v>0</v>
      </c>
      <c r="L23" s="119">
        <f t="shared" si="4"/>
        <v>0</v>
      </c>
    </row>
    <row r="24" spans="1:12" ht="15">
      <c r="A24" s="91" t="s">
        <v>25</v>
      </c>
      <c r="B24" s="11" t="s">
        <v>22</v>
      </c>
      <c r="C24" s="33" t="s">
        <v>37</v>
      </c>
      <c r="D24" s="2" t="s">
        <v>38</v>
      </c>
      <c r="E24" s="45">
        <v>0</v>
      </c>
      <c r="F24" s="45">
        <v>0</v>
      </c>
      <c r="G24" s="45">
        <v>0</v>
      </c>
      <c r="H24" s="47">
        <f t="shared" si="3"/>
        <v>0</v>
      </c>
      <c r="I24" s="120">
        <v>0</v>
      </c>
      <c r="J24" s="121">
        <v>0</v>
      </c>
      <c r="K24" s="121">
        <v>0</v>
      </c>
      <c r="L24" s="119">
        <f t="shared" si="4"/>
        <v>0</v>
      </c>
    </row>
    <row r="25" spans="1:12" ht="15">
      <c r="A25" s="91" t="s">
        <v>25</v>
      </c>
      <c r="B25" s="11" t="s">
        <v>49</v>
      </c>
      <c r="C25" s="3">
        <v>104051</v>
      </c>
      <c r="D25" s="2" t="s">
        <v>45</v>
      </c>
      <c r="E25" s="45">
        <v>0</v>
      </c>
      <c r="F25" s="45">
        <v>0</v>
      </c>
      <c r="G25" s="45">
        <v>0</v>
      </c>
      <c r="H25" s="47">
        <f t="shared" si="3"/>
        <v>0</v>
      </c>
      <c r="I25" s="120">
        <v>0</v>
      </c>
      <c r="J25" s="121">
        <v>0</v>
      </c>
      <c r="K25" s="121">
        <v>0</v>
      </c>
      <c r="L25" s="119">
        <f t="shared" si="4"/>
        <v>0</v>
      </c>
    </row>
    <row r="26" spans="1:12" ht="31.5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5">
        <v>0</v>
      </c>
      <c r="F26" s="45">
        <v>0</v>
      </c>
      <c r="G26" s="45">
        <v>0</v>
      </c>
      <c r="H26" s="47">
        <f t="shared" si="3"/>
        <v>0</v>
      </c>
      <c r="I26" s="120">
        <v>0</v>
      </c>
      <c r="J26" s="121">
        <v>0</v>
      </c>
      <c r="K26" s="121">
        <v>0</v>
      </c>
      <c r="L26" s="119">
        <f t="shared" si="4"/>
        <v>0</v>
      </c>
    </row>
    <row r="27" spans="1:12" ht="31.5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5">
        <v>0</v>
      </c>
      <c r="F27" s="45">
        <v>126300</v>
      </c>
      <c r="G27" s="45">
        <f>21381+9883</f>
        <v>31264</v>
      </c>
      <c r="H27" s="47">
        <f>SUM(F27:G27)</f>
        <v>157564</v>
      </c>
      <c r="I27" s="120">
        <v>0</v>
      </c>
      <c r="J27" s="121">
        <v>0</v>
      </c>
      <c r="K27" s="121">
        <v>0</v>
      </c>
      <c r="L27" s="119">
        <f t="shared" si="4"/>
        <v>0</v>
      </c>
    </row>
    <row r="28" spans="1:12" ht="15">
      <c r="A28" s="91" t="s">
        <v>25</v>
      </c>
      <c r="B28" s="11" t="s">
        <v>59</v>
      </c>
      <c r="C28" s="64" t="s">
        <v>47</v>
      </c>
      <c r="D28" s="4" t="s">
        <v>50</v>
      </c>
      <c r="E28" s="45">
        <v>0</v>
      </c>
      <c r="F28" s="45">
        <v>0</v>
      </c>
      <c r="G28" s="45">
        <v>0</v>
      </c>
      <c r="H28" s="47">
        <f t="shared" si="3"/>
        <v>0</v>
      </c>
      <c r="I28" s="120">
        <v>0</v>
      </c>
      <c r="J28" s="121">
        <v>0</v>
      </c>
      <c r="K28" s="121">
        <v>0</v>
      </c>
      <c r="L28" s="119">
        <f t="shared" si="4"/>
        <v>0</v>
      </c>
    </row>
    <row r="29" spans="1:12" ht="15.75" thickBot="1">
      <c r="A29" s="92" t="s">
        <v>25</v>
      </c>
      <c r="B29" s="131" t="s">
        <v>29</v>
      </c>
      <c r="C29" s="132"/>
      <c r="D29" s="133"/>
      <c r="E29" s="48">
        <f t="shared" ref="E29:L29" si="5">SUM(E18:E28)</f>
        <v>14168000</v>
      </c>
      <c r="F29" s="48">
        <f t="shared" si="5"/>
        <v>14438800</v>
      </c>
      <c r="G29" s="48">
        <f t="shared" si="5"/>
        <v>57583</v>
      </c>
      <c r="H29" s="48">
        <f t="shared" si="5"/>
        <v>14496383</v>
      </c>
      <c r="I29" s="122">
        <f t="shared" si="5"/>
        <v>4</v>
      </c>
      <c r="J29" s="123">
        <f t="shared" si="5"/>
        <v>4</v>
      </c>
      <c r="K29" s="123">
        <f>SUM(K18:K28)</f>
        <v>0</v>
      </c>
      <c r="L29" s="124">
        <f t="shared" si="5"/>
        <v>4</v>
      </c>
    </row>
    <row r="30" spans="1:12" ht="15.75" thickBot="1">
      <c r="A30" s="30"/>
      <c r="B30" s="137" t="s">
        <v>26</v>
      </c>
      <c r="C30" s="138"/>
      <c r="D30" s="138"/>
      <c r="E30" s="49">
        <f t="shared" ref="E30:L30" si="6">+E17+E29</f>
        <v>236640000</v>
      </c>
      <c r="F30" s="49">
        <f t="shared" si="6"/>
        <v>239397353</v>
      </c>
      <c r="G30" s="49">
        <f>+G17+G29</f>
        <v>898924</v>
      </c>
      <c r="H30" s="49">
        <f t="shared" si="6"/>
        <v>240296277</v>
      </c>
      <c r="I30" s="125">
        <f t="shared" si="6"/>
        <v>61.5</v>
      </c>
      <c r="J30" s="126">
        <f t="shared" si="6"/>
        <v>61.67</v>
      </c>
      <c r="K30" s="126">
        <f>+K17+K29</f>
        <v>0</v>
      </c>
      <c r="L30" s="127">
        <f t="shared" si="6"/>
        <v>61.67</v>
      </c>
    </row>
    <row r="31" spans="1:12" ht="14.25">
      <c r="E31" s="6"/>
      <c r="F31" s="6"/>
      <c r="G31" s="6"/>
      <c r="H31" s="6"/>
    </row>
    <row r="32" spans="1:12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</sheetData>
  <mergeCells count="4">
    <mergeCell ref="B17:D17"/>
    <mergeCell ref="B29:D29"/>
    <mergeCell ref="B30:D30"/>
    <mergeCell ref="I1:L1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79" orientation="landscape" r:id="rId1"/>
  <headerFooter alignWithMargins="0">
    <oddHeader xml:space="preserve">&amp;LSzemélyi kiadás&amp;C&amp;"MS Sans Serif,Félkövér""11. mell. a 8/2016. (II.25.) Ör."
Balatonalmádi Közös Önk. Hivatal 
   2016. évi költségvetés műk. kiad. (Ft)&amp;R&amp;"MS Sans Serif,Félkövér"10.a. melléklet a 23/2016.(XII.16.)
önkormányzati rendelethez </oddHeader>
    <oddFooter>&amp;C&amp;P. oldal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H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9" sqref="G19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0.85546875" style="5" customWidth="1"/>
    <col min="5" max="7" width="14.85546875" style="5" customWidth="1"/>
    <col min="8" max="8" width="15" style="5" customWidth="1"/>
    <col min="9" max="16384" width="9.140625" style="5"/>
  </cols>
  <sheetData>
    <row r="1" spans="1:8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28"/>
      <c r="F4" s="98"/>
      <c r="G4" s="98"/>
      <c r="H4" s="105"/>
    </row>
    <row r="5" spans="1:8" ht="15.75" thickBot="1">
      <c r="A5" s="90"/>
      <c r="B5" s="20"/>
      <c r="C5" s="21"/>
      <c r="D5" s="9" t="s">
        <v>27</v>
      </c>
      <c r="E5" s="44"/>
      <c r="F5" s="16"/>
      <c r="G5" s="78"/>
      <c r="H5" s="23"/>
    </row>
    <row r="6" spans="1:8" ht="28.5">
      <c r="A6" s="91" t="s">
        <v>24</v>
      </c>
      <c r="B6" s="59" t="s">
        <v>0</v>
      </c>
      <c r="C6" s="60" t="s">
        <v>31</v>
      </c>
      <c r="D6" s="61" t="s">
        <v>32</v>
      </c>
      <c r="E6" s="51">
        <v>44776000</v>
      </c>
      <c r="F6" s="81">
        <v>45023929</v>
      </c>
      <c r="G6" s="50">
        <f>127559+63801</f>
        <v>191360</v>
      </c>
      <c r="H6" s="82">
        <f t="shared" ref="H6:H16" si="0">SUM(F6:G6)</f>
        <v>45215289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52">
        <v>7071000</v>
      </c>
      <c r="F7" s="46">
        <v>7119237</v>
      </c>
      <c r="G7" s="46">
        <v>10530</v>
      </c>
      <c r="H7" s="83">
        <f t="shared" si="0"/>
        <v>7129767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52">
        <v>2632000</v>
      </c>
      <c r="F8" s="46">
        <v>2694559</v>
      </c>
      <c r="G8" s="46">
        <v>20736</v>
      </c>
      <c r="H8" s="83">
        <f t="shared" si="0"/>
        <v>2715295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52">
        <v>7418000</v>
      </c>
      <c r="F9" s="46">
        <v>7441409</v>
      </c>
      <c r="G9" s="46">
        <v>4536</v>
      </c>
      <c r="H9" s="83">
        <f t="shared" si="0"/>
        <v>7445945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52">
        <v>0</v>
      </c>
      <c r="F10" s="46">
        <v>0</v>
      </c>
      <c r="G10" s="46">
        <v>0</v>
      </c>
      <c r="H10" s="83">
        <f t="shared" si="0"/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53">
        <v>0</v>
      </c>
      <c r="F11" s="46">
        <v>0</v>
      </c>
      <c r="G11" s="46">
        <v>0</v>
      </c>
      <c r="H11" s="83">
        <f t="shared" si="0"/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53">
        <v>411000</v>
      </c>
      <c r="F12" s="46">
        <v>411000</v>
      </c>
      <c r="G12" s="46">
        <v>0</v>
      </c>
      <c r="H12" s="83">
        <f t="shared" si="0"/>
        <v>411000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53">
        <v>0</v>
      </c>
      <c r="F13" s="46">
        <v>0</v>
      </c>
      <c r="G13" s="46">
        <v>0</v>
      </c>
      <c r="H13" s="83">
        <f t="shared" si="0"/>
        <v>0</v>
      </c>
    </row>
    <row r="14" spans="1:8" ht="32.2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53">
        <v>0</v>
      </c>
      <c r="F14" s="46">
        <v>0</v>
      </c>
      <c r="G14" s="46">
        <v>0</v>
      </c>
      <c r="H14" s="83">
        <f t="shared" si="0"/>
        <v>0</v>
      </c>
    </row>
    <row r="15" spans="1:8" ht="32.2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53">
        <v>0</v>
      </c>
      <c r="F15" s="46">
        <v>394688</v>
      </c>
      <c r="G15" s="46">
        <v>0</v>
      </c>
      <c r="H15" s="83">
        <f t="shared" si="0"/>
        <v>394688</v>
      </c>
    </row>
    <row r="16" spans="1:8" ht="15">
      <c r="A16" s="91" t="s">
        <v>24</v>
      </c>
      <c r="B16" s="11" t="s">
        <v>10</v>
      </c>
      <c r="C16" s="64" t="s">
        <v>47</v>
      </c>
      <c r="D16" s="4" t="s">
        <v>48</v>
      </c>
      <c r="E16" s="52">
        <v>0</v>
      </c>
      <c r="F16" s="46">
        <v>0</v>
      </c>
      <c r="G16" s="46">
        <v>0</v>
      </c>
      <c r="H16" s="83">
        <f t="shared" si="0"/>
        <v>0</v>
      </c>
    </row>
    <row r="17" spans="1:8" ht="14.25">
      <c r="A17" s="92" t="s">
        <v>24</v>
      </c>
      <c r="B17" s="131" t="s">
        <v>28</v>
      </c>
      <c r="C17" s="132"/>
      <c r="D17" s="133"/>
      <c r="E17" s="48">
        <f>SUM(E6:E16)</f>
        <v>62308000</v>
      </c>
      <c r="F17" s="48">
        <f>SUM(F6:F16)</f>
        <v>63084822</v>
      </c>
      <c r="G17" s="48">
        <f>SUM(G6:G16)</f>
        <v>227162</v>
      </c>
      <c r="H17" s="80">
        <f>SUM(H6:H16)</f>
        <v>63311984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53">
        <v>3088000</v>
      </c>
      <c r="F18" s="46">
        <v>3127015</v>
      </c>
      <c r="G18" s="46">
        <f>12879-5737-4420</f>
        <v>2722</v>
      </c>
      <c r="H18" s="25">
        <f>SUM(F18:G18)</f>
        <v>3129737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53">
        <v>963000</v>
      </c>
      <c r="F19" s="46">
        <v>963000</v>
      </c>
      <c r="G19" s="46">
        <v>0</v>
      </c>
      <c r="H19" s="25">
        <f t="shared" ref="H19:H28" si="1">SUM(F19:G19)</f>
        <v>963000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53">
        <v>0</v>
      </c>
      <c r="F20" s="46">
        <v>0</v>
      </c>
      <c r="G20" s="46">
        <v>0</v>
      </c>
      <c r="H20" s="25">
        <f t="shared" si="1"/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53">
        <v>0</v>
      </c>
      <c r="F21" s="46">
        <v>0</v>
      </c>
      <c r="G21" s="46">
        <v>0</v>
      </c>
      <c r="H21" s="25">
        <f t="shared" si="1"/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53">
        <v>0</v>
      </c>
      <c r="F22" s="46">
        <v>0</v>
      </c>
      <c r="G22" s="46">
        <v>0</v>
      </c>
      <c r="H22" s="25">
        <f t="shared" si="1"/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53">
        <v>0</v>
      </c>
      <c r="F23" s="46">
        <v>0</v>
      </c>
      <c r="G23" s="46">
        <v>0</v>
      </c>
      <c r="H23" s="25">
        <f t="shared" si="1"/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53">
        <v>0</v>
      </c>
      <c r="F24" s="46">
        <v>0</v>
      </c>
      <c r="G24" s="46">
        <v>0</v>
      </c>
      <c r="H24" s="25">
        <f t="shared" si="1"/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53">
        <v>0</v>
      </c>
      <c r="F25" s="46">
        <v>0</v>
      </c>
      <c r="G25" s="46">
        <v>0</v>
      </c>
      <c r="H25" s="25">
        <f t="shared" si="1"/>
        <v>0</v>
      </c>
    </row>
    <row r="26" spans="1:8" ht="31.5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53">
        <v>0</v>
      </c>
      <c r="F26" s="46">
        <v>0</v>
      </c>
      <c r="G26" s="46">
        <v>0</v>
      </c>
      <c r="H26" s="25">
        <f t="shared" si="1"/>
        <v>0</v>
      </c>
    </row>
    <row r="27" spans="1:8" ht="31.5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53">
        <v>0</v>
      </c>
      <c r="F27" s="46">
        <v>36399</v>
      </c>
      <c r="G27" s="46">
        <f>5737+1229+4420</f>
        <v>11386</v>
      </c>
      <c r="H27" s="25">
        <f>SUM(F27:G27)</f>
        <v>47785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53">
        <v>0</v>
      </c>
      <c r="F28" s="75">
        <v>0</v>
      </c>
      <c r="G28" s="46">
        <v>0</v>
      </c>
      <c r="H28" s="25">
        <f t="shared" si="1"/>
        <v>0</v>
      </c>
    </row>
    <row r="29" spans="1:8" ht="15" thickBot="1">
      <c r="A29" s="92" t="s">
        <v>25</v>
      </c>
      <c r="B29" s="131" t="s">
        <v>29</v>
      </c>
      <c r="C29" s="132"/>
      <c r="D29" s="133"/>
      <c r="E29" s="54">
        <f>SUM(E18:E28)</f>
        <v>4051000</v>
      </c>
      <c r="F29" s="54">
        <f>SUM(F18:F28)</f>
        <v>4126414</v>
      </c>
      <c r="G29" s="54">
        <f>SUM(G18:G28)</f>
        <v>14108</v>
      </c>
      <c r="H29" s="31">
        <f>SUM(H18:H28)</f>
        <v>4140522</v>
      </c>
    </row>
    <row r="30" spans="1:8" ht="15.75" thickBot="1">
      <c r="A30" s="30"/>
      <c r="B30" s="137" t="s">
        <v>26</v>
      </c>
      <c r="C30" s="138"/>
      <c r="D30" s="138"/>
      <c r="E30" s="13">
        <f>+E17+E29</f>
        <v>66359000</v>
      </c>
      <c r="F30" s="13">
        <f>+F17+F29</f>
        <v>67211236</v>
      </c>
      <c r="G30" s="13">
        <f>+G17+G29</f>
        <v>241270</v>
      </c>
      <c r="H30" s="13">
        <f>+H17+H29</f>
        <v>67452506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3">
    <mergeCell ref="B17:D17"/>
    <mergeCell ref="B29:D29"/>
    <mergeCell ref="B30:D30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1" orientation="landscape" r:id="rId1"/>
  <headerFooter alignWithMargins="0">
    <oddHeader xml:space="preserve">&amp;LMunkaadót t. jár és szoc. hj. adó&amp;C&amp;"MS Sans Serif,Félkövér""11. mell. a 8/2016. (II.25.) Ör."
Balatonalmádi Közös Önk. Hiv. 
   2016. é. költségv. műk. kiad. (Ft)&amp;R&amp;"MS Sans Serif,Félkövér"10.b. melléklet a 23/2016.(.XII.16.)
önkormányzati rendelethez </oddHeader>
    <oddFooter>&amp;C&amp;P. oldal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1" style="5" customWidth="1"/>
    <col min="5" max="7" width="14.85546875" style="5" customWidth="1"/>
    <col min="8" max="8" width="14.7109375" style="5" customWidth="1"/>
    <col min="9" max="9" width="11.42578125" style="5" hidden="1" customWidth="1"/>
    <col min="10" max="11" width="9.140625" style="5" hidden="1" customWidth="1"/>
    <col min="12" max="12" width="10.28515625" style="5" hidden="1" customWidth="1"/>
    <col min="13" max="16384" width="9.140625" style="5"/>
  </cols>
  <sheetData>
    <row r="1" spans="1:12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12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12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12" ht="15.75" thickBot="1">
      <c r="A4" s="89"/>
      <c r="B4" s="27"/>
      <c r="C4" s="28"/>
      <c r="D4" s="28"/>
      <c r="E4" s="28"/>
      <c r="F4" s="98"/>
      <c r="G4" s="98"/>
      <c r="H4" s="106"/>
    </row>
    <row r="5" spans="1:12" ht="15">
      <c r="A5" s="90"/>
      <c r="B5" s="15"/>
      <c r="C5" s="8"/>
      <c r="D5" s="14" t="s">
        <v>27</v>
      </c>
      <c r="E5" s="41"/>
      <c r="F5" s="78"/>
      <c r="G5" s="78"/>
      <c r="H5" s="70"/>
    </row>
    <row r="6" spans="1:12" ht="28.5">
      <c r="A6" s="91" t="s">
        <v>24</v>
      </c>
      <c r="B6" s="11" t="s">
        <v>0</v>
      </c>
      <c r="C6" s="32" t="s">
        <v>31</v>
      </c>
      <c r="D6" s="12" t="s">
        <v>32</v>
      </c>
      <c r="E6" s="52">
        <v>44145000</v>
      </c>
      <c r="F6" s="79">
        <v>43048547</v>
      </c>
      <c r="G6" s="46">
        <f>-1100000+259000</f>
        <v>-841000</v>
      </c>
      <c r="H6" s="26">
        <f>SUM(F6:G6)</f>
        <v>42207547</v>
      </c>
      <c r="I6" s="71">
        <f>150*9568/1000</f>
        <v>1435.2</v>
      </c>
      <c r="J6" s="5">
        <v>38</v>
      </c>
      <c r="K6" s="5">
        <v>39</v>
      </c>
      <c r="L6" s="5">
        <f>K6/55*$K$10</f>
        <v>42762436.363636367</v>
      </c>
    </row>
    <row r="7" spans="1:12" ht="15">
      <c r="A7" s="91" t="s">
        <v>24</v>
      </c>
      <c r="B7" s="11" t="s">
        <v>1</v>
      </c>
      <c r="C7" s="33" t="s">
        <v>34</v>
      </c>
      <c r="D7" s="2" t="s">
        <v>33</v>
      </c>
      <c r="E7" s="52">
        <v>7244000</v>
      </c>
      <c r="F7" s="79">
        <v>7076020</v>
      </c>
      <c r="G7" s="46">
        <v>0</v>
      </c>
      <c r="H7" s="26">
        <f t="shared" ref="H7:H16" si="0">SUM(F7:G7)</f>
        <v>7076020</v>
      </c>
      <c r="I7" s="71"/>
      <c r="J7" s="5">
        <v>6</v>
      </c>
      <c r="K7" s="5">
        <v>6</v>
      </c>
      <c r="L7" s="5">
        <f>K7/55*$K$10</f>
        <v>6578836.3636363633</v>
      </c>
    </row>
    <row r="8" spans="1:12" ht="15">
      <c r="A8" s="91" t="s">
        <v>24</v>
      </c>
      <c r="B8" s="11" t="s">
        <v>2</v>
      </c>
      <c r="C8" s="33" t="s">
        <v>39</v>
      </c>
      <c r="D8" s="2" t="s">
        <v>21</v>
      </c>
      <c r="E8" s="52">
        <v>3255000</v>
      </c>
      <c r="F8" s="79">
        <v>3171099</v>
      </c>
      <c r="G8" s="46">
        <v>0</v>
      </c>
      <c r="H8" s="26">
        <f t="shared" si="0"/>
        <v>3171099</v>
      </c>
      <c r="I8" s="71"/>
      <c r="J8" s="5">
        <v>3</v>
      </c>
      <c r="K8" s="5">
        <v>3</v>
      </c>
      <c r="L8" s="5">
        <f>K8/55*$K$10</f>
        <v>3289418.1818181816</v>
      </c>
    </row>
    <row r="9" spans="1:12" ht="15">
      <c r="A9" s="91" t="s">
        <v>24</v>
      </c>
      <c r="B9" s="11" t="s">
        <v>3</v>
      </c>
      <c r="C9" s="33" t="s">
        <v>43</v>
      </c>
      <c r="D9" s="2" t="s">
        <v>44</v>
      </c>
      <c r="E9" s="52">
        <v>5662000</v>
      </c>
      <c r="F9" s="79">
        <v>5488661</v>
      </c>
      <c r="G9" s="46">
        <v>0</v>
      </c>
      <c r="H9" s="26">
        <f t="shared" si="0"/>
        <v>5488661</v>
      </c>
      <c r="I9" s="71"/>
      <c r="J9" s="5">
        <v>8</v>
      </c>
      <c r="K9" s="5">
        <v>7</v>
      </c>
      <c r="L9" s="5">
        <f>K9/55*$K$10</f>
        <v>7675309.0909090899</v>
      </c>
    </row>
    <row r="10" spans="1:12" ht="15">
      <c r="A10" s="91" t="s">
        <v>24</v>
      </c>
      <c r="B10" s="11" t="s">
        <v>4</v>
      </c>
      <c r="C10" s="3">
        <v>105010</v>
      </c>
      <c r="D10" s="2" t="s">
        <v>35</v>
      </c>
      <c r="E10" s="79">
        <v>0</v>
      </c>
      <c r="F10" s="79">
        <v>0</v>
      </c>
      <c r="G10" s="46">
        <v>0</v>
      </c>
      <c r="H10" s="26">
        <f t="shared" si="0"/>
        <v>0</v>
      </c>
      <c r="I10" s="72"/>
      <c r="J10" s="72">
        <f>E6+E7+E8+E9</f>
        <v>60306000</v>
      </c>
      <c r="K10" s="72">
        <f>J10</f>
        <v>60306000</v>
      </c>
      <c r="L10" s="72">
        <f>K10</f>
        <v>60306000</v>
      </c>
    </row>
    <row r="11" spans="1:12" ht="15">
      <c r="A11" s="91" t="s">
        <v>24</v>
      </c>
      <c r="B11" s="11" t="s">
        <v>5</v>
      </c>
      <c r="C11" s="3">
        <v>106020</v>
      </c>
      <c r="D11" s="2" t="s">
        <v>36</v>
      </c>
      <c r="E11" s="79">
        <v>0</v>
      </c>
      <c r="F11" s="79">
        <v>0</v>
      </c>
      <c r="G11" s="46">
        <v>0</v>
      </c>
      <c r="H11" s="26">
        <f t="shared" si="0"/>
        <v>0</v>
      </c>
    </row>
    <row r="12" spans="1:12" ht="15">
      <c r="A12" s="91" t="s">
        <v>24</v>
      </c>
      <c r="B12" s="11" t="s">
        <v>6</v>
      </c>
      <c r="C12" s="33" t="s">
        <v>37</v>
      </c>
      <c r="D12" s="2" t="s">
        <v>38</v>
      </c>
      <c r="E12" s="79">
        <v>0</v>
      </c>
      <c r="F12" s="79">
        <v>0</v>
      </c>
      <c r="G12" s="46">
        <v>0</v>
      </c>
      <c r="H12" s="26">
        <f t="shared" si="0"/>
        <v>0</v>
      </c>
    </row>
    <row r="13" spans="1:12" ht="15">
      <c r="A13" s="91" t="s">
        <v>24</v>
      </c>
      <c r="B13" s="11" t="s">
        <v>7</v>
      </c>
      <c r="C13" s="3">
        <v>104051</v>
      </c>
      <c r="D13" s="2" t="s">
        <v>45</v>
      </c>
      <c r="E13" s="79">
        <v>0</v>
      </c>
      <c r="F13" s="79">
        <v>0</v>
      </c>
      <c r="G13" s="46">
        <v>0</v>
      </c>
      <c r="H13" s="26">
        <f t="shared" si="0"/>
        <v>0</v>
      </c>
    </row>
    <row r="14" spans="1:12" ht="32.2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79">
        <v>0</v>
      </c>
      <c r="F14" s="79">
        <v>0</v>
      </c>
      <c r="G14" s="46">
        <v>0</v>
      </c>
      <c r="H14" s="26">
        <f t="shared" si="0"/>
        <v>0</v>
      </c>
    </row>
    <row r="15" spans="1:12" ht="32.2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79">
        <v>0</v>
      </c>
      <c r="F15" s="79">
        <v>223437</v>
      </c>
      <c r="G15" s="46">
        <v>0</v>
      </c>
      <c r="H15" s="26">
        <f>SUM(F15:G15)</f>
        <v>223437</v>
      </c>
    </row>
    <row r="16" spans="1:12" ht="15">
      <c r="A16" s="91" t="s">
        <v>24</v>
      </c>
      <c r="B16" s="11" t="s">
        <v>10</v>
      </c>
      <c r="C16" s="64" t="s">
        <v>47</v>
      </c>
      <c r="D16" s="4" t="s">
        <v>48</v>
      </c>
      <c r="E16" s="52">
        <v>259000</v>
      </c>
      <c r="F16" s="79">
        <v>259000</v>
      </c>
      <c r="G16" s="46">
        <v>-259000</v>
      </c>
      <c r="H16" s="26">
        <f t="shared" si="0"/>
        <v>0</v>
      </c>
    </row>
    <row r="17" spans="1:13" ht="14.25">
      <c r="A17" s="92" t="s">
        <v>24</v>
      </c>
      <c r="B17" s="131" t="s">
        <v>28</v>
      </c>
      <c r="C17" s="132"/>
      <c r="D17" s="133"/>
      <c r="E17" s="48">
        <f>SUM(E6:E16)</f>
        <v>60565000</v>
      </c>
      <c r="F17" s="48">
        <f>SUM(F6:F16)</f>
        <v>59266764</v>
      </c>
      <c r="G17" s="48">
        <f>SUM(G6:G16)</f>
        <v>-1100000</v>
      </c>
      <c r="H17" s="80">
        <f>SUM(H6:H16)</f>
        <v>58166764</v>
      </c>
      <c r="M17" s="73"/>
    </row>
    <row r="18" spans="1:13" ht="28.5">
      <c r="A18" s="91" t="s">
        <v>25</v>
      </c>
      <c r="B18" s="11" t="s">
        <v>11</v>
      </c>
      <c r="C18" s="32" t="s">
        <v>31</v>
      </c>
      <c r="D18" s="12" t="s">
        <v>32</v>
      </c>
      <c r="E18" s="58">
        <v>3980000</v>
      </c>
      <c r="F18" s="79">
        <v>3980000</v>
      </c>
      <c r="G18" s="46">
        <v>-373</v>
      </c>
      <c r="H18" s="25">
        <f>SUM(F18:G18)</f>
        <v>3979627</v>
      </c>
      <c r="I18" s="5">
        <f>150*1728/1000</f>
        <v>259.2</v>
      </c>
    </row>
    <row r="19" spans="1:13" ht="15">
      <c r="A19" s="91" t="s">
        <v>25</v>
      </c>
      <c r="B19" s="11" t="s">
        <v>12</v>
      </c>
      <c r="C19" s="33" t="s">
        <v>34</v>
      </c>
      <c r="D19" s="2" t="s">
        <v>33</v>
      </c>
      <c r="E19" s="53">
        <v>940000</v>
      </c>
      <c r="F19" s="79">
        <v>940000</v>
      </c>
      <c r="G19" s="46">
        <v>0</v>
      </c>
      <c r="H19" s="25">
        <f t="shared" ref="H19:H28" si="1">SUM(F19:G19)</f>
        <v>940000</v>
      </c>
    </row>
    <row r="20" spans="1:13" ht="15">
      <c r="A20" s="91" t="s">
        <v>25</v>
      </c>
      <c r="B20" s="11" t="s">
        <v>13</v>
      </c>
      <c r="C20" s="33" t="s">
        <v>39</v>
      </c>
      <c r="D20" s="2" t="s">
        <v>21</v>
      </c>
      <c r="E20" s="79">
        <v>0</v>
      </c>
      <c r="F20" s="79">
        <v>0</v>
      </c>
      <c r="G20" s="46">
        <v>0</v>
      </c>
      <c r="H20" s="25">
        <f t="shared" si="1"/>
        <v>0</v>
      </c>
    </row>
    <row r="21" spans="1:13" ht="15">
      <c r="A21" s="91" t="s">
        <v>25</v>
      </c>
      <c r="B21" s="11" t="s">
        <v>14</v>
      </c>
      <c r="C21" s="33" t="s">
        <v>43</v>
      </c>
      <c r="D21" s="2" t="s">
        <v>44</v>
      </c>
      <c r="E21" s="79">
        <v>0</v>
      </c>
      <c r="F21" s="79">
        <v>0</v>
      </c>
      <c r="G21" s="46">
        <v>0</v>
      </c>
      <c r="H21" s="25">
        <f t="shared" si="1"/>
        <v>0</v>
      </c>
    </row>
    <row r="22" spans="1:13" ht="15">
      <c r="A22" s="91" t="s">
        <v>25</v>
      </c>
      <c r="B22" s="11" t="s">
        <v>15</v>
      </c>
      <c r="C22" s="3">
        <v>105010</v>
      </c>
      <c r="D22" s="2" t="s">
        <v>35</v>
      </c>
      <c r="E22" s="79">
        <v>0</v>
      </c>
      <c r="F22" s="79">
        <v>0</v>
      </c>
      <c r="G22" s="46">
        <v>0</v>
      </c>
      <c r="H22" s="25">
        <f t="shared" si="1"/>
        <v>0</v>
      </c>
    </row>
    <row r="23" spans="1:13" ht="15">
      <c r="A23" s="91" t="s">
        <v>25</v>
      </c>
      <c r="B23" s="11" t="s">
        <v>16</v>
      </c>
      <c r="C23" s="3">
        <v>106020</v>
      </c>
      <c r="D23" s="2" t="s">
        <v>36</v>
      </c>
      <c r="E23" s="79">
        <v>0</v>
      </c>
      <c r="F23" s="79">
        <v>0</v>
      </c>
      <c r="G23" s="46">
        <v>0</v>
      </c>
      <c r="H23" s="25">
        <f t="shared" si="1"/>
        <v>0</v>
      </c>
    </row>
    <row r="24" spans="1:13" ht="15">
      <c r="A24" s="91" t="s">
        <v>25</v>
      </c>
      <c r="B24" s="11" t="s">
        <v>22</v>
      </c>
      <c r="C24" s="33" t="s">
        <v>37</v>
      </c>
      <c r="D24" s="2" t="s">
        <v>38</v>
      </c>
      <c r="E24" s="79">
        <v>0</v>
      </c>
      <c r="F24" s="79">
        <v>0</v>
      </c>
      <c r="G24" s="46">
        <v>0</v>
      </c>
      <c r="H24" s="25">
        <f t="shared" si="1"/>
        <v>0</v>
      </c>
    </row>
    <row r="25" spans="1:13" ht="15">
      <c r="A25" s="91" t="s">
        <v>25</v>
      </c>
      <c r="B25" s="11" t="s">
        <v>49</v>
      </c>
      <c r="C25" s="3">
        <v>104051</v>
      </c>
      <c r="D25" s="2" t="s">
        <v>45</v>
      </c>
      <c r="E25" s="79">
        <v>0</v>
      </c>
      <c r="F25" s="79">
        <v>0</v>
      </c>
      <c r="G25" s="46">
        <v>0</v>
      </c>
      <c r="H25" s="25">
        <f t="shared" si="1"/>
        <v>0</v>
      </c>
    </row>
    <row r="26" spans="1:13" ht="30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79">
        <v>0</v>
      </c>
      <c r="F26" s="79">
        <v>0</v>
      </c>
      <c r="G26" s="46">
        <v>0</v>
      </c>
      <c r="H26" s="25">
        <f t="shared" si="1"/>
        <v>0</v>
      </c>
    </row>
    <row r="27" spans="1:13" ht="30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79">
        <v>0</v>
      </c>
      <c r="F27" s="79">
        <v>22734</v>
      </c>
      <c r="G27" s="46">
        <f>373-9883-1229</f>
        <v>-10739</v>
      </c>
      <c r="H27" s="25">
        <f>SUM(F27:G27)</f>
        <v>11995</v>
      </c>
    </row>
    <row r="28" spans="1:13" ht="15">
      <c r="A28" s="91" t="s">
        <v>25</v>
      </c>
      <c r="B28" s="11" t="s">
        <v>59</v>
      </c>
      <c r="C28" s="64" t="s">
        <v>47</v>
      </c>
      <c r="D28" s="4" t="s">
        <v>50</v>
      </c>
      <c r="E28" s="79">
        <v>0</v>
      </c>
      <c r="F28" s="79">
        <v>0</v>
      </c>
      <c r="G28" s="46">
        <v>0</v>
      </c>
      <c r="H28" s="25">
        <f t="shared" si="1"/>
        <v>0</v>
      </c>
    </row>
    <row r="29" spans="1:13" ht="15" thickBot="1">
      <c r="A29" s="92" t="s">
        <v>25</v>
      </c>
      <c r="B29" s="131" t="s">
        <v>29</v>
      </c>
      <c r="C29" s="132"/>
      <c r="D29" s="133"/>
      <c r="E29" s="54">
        <f>SUM(E18:E28)</f>
        <v>4920000</v>
      </c>
      <c r="F29" s="54">
        <f>SUM(F18:F28)</f>
        <v>4942734</v>
      </c>
      <c r="G29" s="54">
        <f>SUM(G18:G28)</f>
        <v>-11112</v>
      </c>
      <c r="H29" s="31">
        <f>SUM(H18:H28)</f>
        <v>4931622</v>
      </c>
    </row>
    <row r="30" spans="1:13" ht="15.75" thickBot="1">
      <c r="A30" s="30"/>
      <c r="B30" s="137" t="s">
        <v>26</v>
      </c>
      <c r="C30" s="138"/>
      <c r="D30" s="138"/>
      <c r="E30" s="13">
        <f>+E17+E29</f>
        <v>65485000</v>
      </c>
      <c r="F30" s="13">
        <f>+F17+F29</f>
        <v>64209498</v>
      </c>
      <c r="G30" s="13">
        <f>+G17+G29</f>
        <v>-1111112</v>
      </c>
      <c r="H30" s="13">
        <f>+H17+H29</f>
        <v>63098386</v>
      </c>
    </row>
    <row r="31" spans="1:13" ht="14.25">
      <c r="E31" s="6"/>
      <c r="F31" s="6"/>
      <c r="G31" s="6"/>
      <c r="H31" s="6"/>
    </row>
    <row r="32" spans="1:13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3">
    <mergeCell ref="B17:D17"/>
    <mergeCell ref="B29:D29"/>
    <mergeCell ref="B30:D30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2" orientation="landscape" r:id="rId1"/>
  <headerFooter alignWithMargins="0">
    <oddHeader xml:space="preserve">&amp;LDologi jellegű kiadás&amp;C&amp;"MS Sans Serif,Félkövér""11. mell. a 8/2016. (II.25.) Ör."
Balatonalmádi Közös Önk. Hivatal 
   2016. évi költségvetés műk. kiad. (Ft)&amp;R&amp;"MS Sans Serif,Félkövér"10.c. melléklet a 23/2016.(XII.16.)
önkormányzati rendelethez </oddHeader>
    <oddFooter>&amp;C&amp;P. oldal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>
    <pageSetUpPr fitToPage="1"/>
  </sheetPr>
  <dimension ref="A1:H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4" sqref="G14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0" style="5" customWidth="1"/>
    <col min="5" max="7" width="14.85546875" style="5" customWidth="1"/>
    <col min="8" max="8" width="15" style="5" customWidth="1"/>
    <col min="9" max="16384" width="9.140625" style="5"/>
  </cols>
  <sheetData>
    <row r="1" spans="1:8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28"/>
      <c r="F4" s="98"/>
      <c r="G4" s="98"/>
      <c r="H4" s="105"/>
    </row>
    <row r="5" spans="1:8" ht="15.75" thickBot="1">
      <c r="A5" s="90"/>
      <c r="B5" s="20"/>
      <c r="C5" s="21"/>
      <c r="D5" s="9" t="s">
        <v>27</v>
      </c>
      <c r="E5" s="44"/>
      <c r="F5" s="16"/>
      <c r="G5" s="16"/>
      <c r="H5" s="23"/>
    </row>
    <row r="6" spans="1:8" ht="28.5">
      <c r="A6" s="91" t="s">
        <v>24</v>
      </c>
      <c r="B6" s="22" t="s">
        <v>0</v>
      </c>
      <c r="C6" s="34" t="s">
        <v>31</v>
      </c>
      <c r="D6" s="12" t="s">
        <v>32</v>
      </c>
      <c r="E6" s="46">
        <v>0</v>
      </c>
      <c r="F6" s="75">
        <v>0</v>
      </c>
      <c r="G6" s="46">
        <v>0</v>
      </c>
      <c r="H6" s="26">
        <f>SUM(E6:G6)</f>
        <v>0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46">
        <v>0</v>
      </c>
      <c r="F7" s="75">
        <v>0</v>
      </c>
      <c r="G7" s="46">
        <v>0</v>
      </c>
      <c r="H7" s="26">
        <f t="shared" ref="H7:H16" si="0">SUM(E7:G7)</f>
        <v>0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46">
        <v>0</v>
      </c>
      <c r="F8" s="75">
        <v>0</v>
      </c>
      <c r="G8" s="46">
        <v>0</v>
      </c>
      <c r="H8" s="26">
        <f t="shared" si="0"/>
        <v>0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46">
        <v>0</v>
      </c>
      <c r="F9" s="75">
        <v>0</v>
      </c>
      <c r="G9" s="46">
        <v>0</v>
      </c>
      <c r="H9" s="26">
        <f t="shared" si="0"/>
        <v>0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46">
        <v>0</v>
      </c>
      <c r="F10" s="75">
        <v>0</v>
      </c>
      <c r="G10" s="46">
        <v>0</v>
      </c>
      <c r="H10" s="26">
        <f t="shared" si="0"/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46">
        <v>0</v>
      </c>
      <c r="F11" s="75">
        <v>0</v>
      </c>
      <c r="G11" s="46">
        <v>0</v>
      </c>
      <c r="H11" s="26">
        <f t="shared" si="0"/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46">
        <v>0</v>
      </c>
      <c r="F12" s="75">
        <v>0</v>
      </c>
      <c r="G12" s="46">
        <v>0</v>
      </c>
      <c r="H12" s="26">
        <f t="shared" si="0"/>
        <v>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46">
        <v>0</v>
      </c>
      <c r="F13" s="75">
        <v>266800</v>
      </c>
      <c r="G13" s="46">
        <f>179800+5800</f>
        <v>185600</v>
      </c>
      <c r="H13" s="26">
        <f t="shared" si="0"/>
        <v>452400</v>
      </c>
    </row>
    <row r="14" spans="1:8" ht="30.7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6">
        <v>0</v>
      </c>
      <c r="F14" s="75">
        <v>0</v>
      </c>
      <c r="G14" s="46">
        <v>0</v>
      </c>
      <c r="H14" s="26">
        <f t="shared" si="0"/>
        <v>0</v>
      </c>
    </row>
    <row r="15" spans="1:8" ht="30.7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6">
        <v>0</v>
      </c>
      <c r="F15" s="75">
        <v>0</v>
      </c>
      <c r="G15" s="46">
        <v>0</v>
      </c>
      <c r="H15" s="26">
        <f>SUM(E15:G15)</f>
        <v>0</v>
      </c>
    </row>
    <row r="16" spans="1:8" ht="15">
      <c r="A16" s="91" t="s">
        <v>24</v>
      </c>
      <c r="B16" s="11" t="s">
        <v>10</v>
      </c>
      <c r="C16" s="64" t="s">
        <v>47</v>
      </c>
      <c r="D16" s="2" t="s">
        <v>48</v>
      </c>
      <c r="E16" s="46">
        <v>0</v>
      </c>
      <c r="F16" s="75">
        <v>0</v>
      </c>
      <c r="G16" s="46">
        <v>0</v>
      </c>
      <c r="H16" s="26">
        <f t="shared" si="0"/>
        <v>0</v>
      </c>
    </row>
    <row r="17" spans="1:8" ht="14.25">
      <c r="A17" s="92" t="s">
        <v>24</v>
      </c>
      <c r="B17" s="131" t="s">
        <v>28</v>
      </c>
      <c r="C17" s="132"/>
      <c r="D17" s="133"/>
      <c r="E17" s="48">
        <f>SUM(E6:E16)</f>
        <v>0</v>
      </c>
      <c r="F17" s="48">
        <f>SUM(F6:F16)</f>
        <v>266800</v>
      </c>
      <c r="G17" s="48">
        <f>SUM(G6:G16)</f>
        <v>185600</v>
      </c>
      <c r="H17" s="80">
        <f>SUM(H6:H16)</f>
        <v>452400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47">
        <v>0</v>
      </c>
      <c r="F18" s="76">
        <v>0</v>
      </c>
      <c r="G18" s="47">
        <v>0</v>
      </c>
      <c r="H18" s="25">
        <f>SUM(E18:G18)</f>
        <v>0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47">
        <v>0</v>
      </c>
      <c r="F19" s="76">
        <v>0</v>
      </c>
      <c r="G19" s="47">
        <v>0</v>
      </c>
      <c r="H19" s="25">
        <f t="shared" ref="H19:H28" si="1">SUM(E19:G19)</f>
        <v>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47">
        <v>0</v>
      </c>
      <c r="F20" s="76">
        <v>0</v>
      </c>
      <c r="G20" s="47">
        <v>0</v>
      </c>
      <c r="H20" s="25">
        <f t="shared" si="1"/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47">
        <v>0</v>
      </c>
      <c r="F21" s="76">
        <v>0</v>
      </c>
      <c r="G21" s="47">
        <v>0</v>
      </c>
      <c r="H21" s="25">
        <f t="shared" si="1"/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47">
        <v>0</v>
      </c>
      <c r="F22" s="76">
        <v>0</v>
      </c>
      <c r="G22" s="47">
        <v>0</v>
      </c>
      <c r="H22" s="25">
        <f t="shared" si="1"/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47">
        <v>0</v>
      </c>
      <c r="F23" s="76">
        <v>0</v>
      </c>
      <c r="G23" s="47">
        <v>0</v>
      </c>
      <c r="H23" s="25">
        <f t="shared" si="1"/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47">
        <v>0</v>
      </c>
      <c r="F24" s="76">
        <v>0</v>
      </c>
      <c r="G24" s="47">
        <v>0</v>
      </c>
      <c r="H24" s="25">
        <f t="shared" si="1"/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47">
        <v>0</v>
      </c>
      <c r="F25" s="76">
        <v>133400</v>
      </c>
      <c r="G25" s="47">
        <v>150000</v>
      </c>
      <c r="H25" s="25">
        <f t="shared" si="1"/>
        <v>283400</v>
      </c>
    </row>
    <row r="26" spans="1:8" ht="32.25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7">
        <v>0</v>
      </c>
      <c r="F26" s="76">
        <v>0</v>
      </c>
      <c r="G26" s="47">
        <v>0</v>
      </c>
      <c r="H26" s="25">
        <f t="shared" si="1"/>
        <v>0</v>
      </c>
    </row>
    <row r="27" spans="1:8" ht="32.25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7">
        <v>0</v>
      </c>
      <c r="F27" s="76">
        <v>0</v>
      </c>
      <c r="G27" s="47">
        <v>0</v>
      </c>
      <c r="H27" s="25">
        <f>SUM(E27:G27)</f>
        <v>0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47">
        <v>0</v>
      </c>
      <c r="F28" s="76">
        <v>0</v>
      </c>
      <c r="G28" s="47">
        <v>0</v>
      </c>
      <c r="H28" s="25">
        <f t="shared" si="1"/>
        <v>0</v>
      </c>
    </row>
    <row r="29" spans="1:8" ht="15" thickBot="1">
      <c r="A29" s="92" t="s">
        <v>25</v>
      </c>
      <c r="B29" s="38" t="s">
        <v>29</v>
      </c>
      <c r="C29" s="39"/>
      <c r="D29" s="40"/>
      <c r="E29" s="54">
        <f>SUM(E18:E28)</f>
        <v>0</v>
      </c>
      <c r="F29" s="54">
        <f>SUM(F18:F28)</f>
        <v>133400</v>
      </c>
      <c r="G29" s="54">
        <f>SUM(G18:G28)</f>
        <v>150000</v>
      </c>
      <c r="H29" s="31">
        <f>SUM(H18:H28)</f>
        <v>283400</v>
      </c>
    </row>
    <row r="30" spans="1:8" ht="15.75" thickBot="1">
      <c r="A30" s="30"/>
      <c r="B30" s="36" t="s">
        <v>26</v>
      </c>
      <c r="C30" s="37"/>
      <c r="D30" s="37"/>
      <c r="E30" s="13">
        <f>+E17+E29</f>
        <v>0</v>
      </c>
      <c r="F30" s="13">
        <f>+F17+F29</f>
        <v>400200</v>
      </c>
      <c r="G30" s="13">
        <f>+G17+G29</f>
        <v>335600</v>
      </c>
      <c r="H30" s="13">
        <f>+H17+H29</f>
        <v>735800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1">
    <mergeCell ref="B17:D1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2" orientation="landscape" r:id="rId1"/>
  <headerFooter alignWithMargins="0">
    <oddHeader xml:space="preserve">&amp;LEll. pénzb. jutt.&amp;C&amp;"MS Sans Serif,Félkövér""11. mell. a 8/2016. (II.25.) Ör."
Balatonalmádi Közös Önk. Hivatal 
   2016. évi költségvetés műk. kiad. (Ft)&amp;R&amp;"MS Sans Serif,Félkövér"10.d. melléklet a 23/2016.(.XII.16.)
önkormányzati rendelethez </oddHeader>
    <oddFooter>&amp;C&amp;P. oldal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" sqref="H1:H2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0" style="5" customWidth="1"/>
    <col min="5" max="7" width="14.85546875" style="5" customWidth="1"/>
    <col min="8" max="8" width="15" style="5" customWidth="1"/>
    <col min="9" max="16384" width="9.140625" style="5"/>
  </cols>
  <sheetData>
    <row r="1" spans="1:8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28"/>
      <c r="F4" s="98"/>
      <c r="G4" s="98"/>
      <c r="H4" s="105"/>
    </row>
    <row r="5" spans="1:8" ht="15.75" thickBot="1">
      <c r="A5" s="90"/>
      <c r="B5" s="20"/>
      <c r="C5" s="21"/>
      <c r="D5" s="9" t="s">
        <v>27</v>
      </c>
      <c r="E5" s="44"/>
      <c r="F5" s="16"/>
      <c r="G5" s="16"/>
      <c r="H5" s="23"/>
    </row>
    <row r="6" spans="1:8" ht="28.5">
      <c r="A6" s="91" t="s">
        <v>24</v>
      </c>
      <c r="B6" s="22" t="s">
        <v>0</v>
      </c>
      <c r="C6" s="34" t="s">
        <v>31</v>
      </c>
      <c r="D6" s="12" t="s">
        <v>32</v>
      </c>
      <c r="E6" s="46">
        <v>0</v>
      </c>
      <c r="F6" s="75">
        <v>0</v>
      </c>
      <c r="G6" s="46">
        <v>0</v>
      </c>
      <c r="H6" s="26">
        <f>SUM(E6:G6)</f>
        <v>0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46">
        <v>0</v>
      </c>
      <c r="F7" s="75">
        <v>0</v>
      </c>
      <c r="G7" s="46">
        <v>0</v>
      </c>
      <c r="H7" s="26">
        <f t="shared" ref="H7:H16" si="0">SUM(E7:G7)</f>
        <v>0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46">
        <v>0</v>
      </c>
      <c r="F8" s="75">
        <v>0</v>
      </c>
      <c r="G8" s="46">
        <v>0</v>
      </c>
      <c r="H8" s="26">
        <f t="shared" si="0"/>
        <v>0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46">
        <v>0</v>
      </c>
      <c r="F9" s="75">
        <v>0</v>
      </c>
      <c r="G9" s="46">
        <v>0</v>
      </c>
      <c r="H9" s="26">
        <f t="shared" si="0"/>
        <v>0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46">
        <v>0</v>
      </c>
      <c r="F10" s="75">
        <v>0</v>
      </c>
      <c r="G10" s="46">
        <v>0</v>
      </c>
      <c r="H10" s="26">
        <f t="shared" si="0"/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46">
        <v>0</v>
      </c>
      <c r="F11" s="75">
        <v>0</v>
      </c>
      <c r="G11" s="46">
        <v>0</v>
      </c>
      <c r="H11" s="26">
        <f t="shared" si="0"/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46">
        <v>0</v>
      </c>
      <c r="F12" s="75">
        <v>0</v>
      </c>
      <c r="G12" s="46">
        <v>0</v>
      </c>
      <c r="H12" s="26">
        <f t="shared" si="0"/>
        <v>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46">
        <v>0</v>
      </c>
      <c r="F13" s="75">
        <v>0</v>
      </c>
      <c r="G13" s="46">
        <v>0</v>
      </c>
      <c r="H13" s="26">
        <f t="shared" si="0"/>
        <v>0</v>
      </c>
    </row>
    <row r="14" spans="1:8" ht="30.7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6">
        <v>0</v>
      </c>
      <c r="F14" s="75">
        <v>0</v>
      </c>
      <c r="G14" s="46">
        <v>0</v>
      </c>
      <c r="H14" s="26">
        <f t="shared" si="0"/>
        <v>0</v>
      </c>
    </row>
    <row r="15" spans="1:8" ht="30.7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6">
        <v>0</v>
      </c>
      <c r="F15" s="75">
        <v>0</v>
      </c>
      <c r="G15" s="46">
        <v>0</v>
      </c>
      <c r="H15" s="26">
        <f>SUM(E15:G15)</f>
        <v>0</v>
      </c>
    </row>
    <row r="16" spans="1:8" ht="15">
      <c r="A16" s="91" t="s">
        <v>24</v>
      </c>
      <c r="B16" s="11" t="s">
        <v>10</v>
      </c>
      <c r="C16" s="64" t="s">
        <v>47</v>
      </c>
      <c r="D16" s="2" t="s">
        <v>48</v>
      </c>
      <c r="E16" s="46">
        <v>0</v>
      </c>
      <c r="F16" s="75">
        <v>0</v>
      </c>
      <c r="G16" s="46">
        <v>0</v>
      </c>
      <c r="H16" s="26">
        <f t="shared" si="0"/>
        <v>0</v>
      </c>
    </row>
    <row r="17" spans="1:8" ht="14.25">
      <c r="A17" s="92" t="s">
        <v>24</v>
      </c>
      <c r="B17" s="131" t="s">
        <v>28</v>
      </c>
      <c r="C17" s="132"/>
      <c r="D17" s="133"/>
      <c r="E17" s="48">
        <f>SUM(E6:E16)</f>
        <v>0</v>
      </c>
      <c r="F17" s="48">
        <f>SUM(F6:F16)</f>
        <v>0</v>
      </c>
      <c r="G17" s="48">
        <f>SUM(G6:G16)</f>
        <v>0</v>
      </c>
      <c r="H17" s="80">
        <f>SUM(H6:H16)</f>
        <v>0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47">
        <v>0</v>
      </c>
      <c r="F18" s="76">
        <v>0</v>
      </c>
      <c r="G18" s="47">
        <v>0</v>
      </c>
      <c r="H18" s="25">
        <f>SUM(E18:G18)</f>
        <v>0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47">
        <v>0</v>
      </c>
      <c r="F19" s="76">
        <v>0</v>
      </c>
      <c r="G19" s="47">
        <v>0</v>
      </c>
      <c r="H19" s="25">
        <f t="shared" ref="H19:H28" si="1">SUM(E19:G19)</f>
        <v>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47">
        <v>0</v>
      </c>
      <c r="F20" s="76">
        <v>0</v>
      </c>
      <c r="G20" s="47">
        <v>0</v>
      </c>
      <c r="H20" s="25">
        <f t="shared" si="1"/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47">
        <v>0</v>
      </c>
      <c r="F21" s="76">
        <v>0</v>
      </c>
      <c r="G21" s="47">
        <v>0</v>
      </c>
      <c r="H21" s="25">
        <f t="shared" si="1"/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47">
        <v>0</v>
      </c>
      <c r="F22" s="76">
        <v>0</v>
      </c>
      <c r="G22" s="47">
        <v>0</v>
      </c>
      <c r="H22" s="25">
        <f t="shared" si="1"/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47">
        <v>0</v>
      </c>
      <c r="F23" s="76">
        <v>0</v>
      </c>
      <c r="G23" s="47">
        <v>0</v>
      </c>
      <c r="H23" s="25">
        <f t="shared" si="1"/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47">
        <v>0</v>
      </c>
      <c r="F24" s="76">
        <v>0</v>
      </c>
      <c r="G24" s="47">
        <v>0</v>
      </c>
      <c r="H24" s="25">
        <f t="shared" si="1"/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47">
        <v>0</v>
      </c>
      <c r="F25" s="76">
        <v>0</v>
      </c>
      <c r="G25" s="47">
        <v>0</v>
      </c>
      <c r="H25" s="25">
        <f t="shared" si="1"/>
        <v>0</v>
      </c>
    </row>
    <row r="26" spans="1:8" ht="32.25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7">
        <v>0</v>
      </c>
      <c r="F26" s="76">
        <v>0</v>
      </c>
      <c r="G26" s="47">
        <v>0</v>
      </c>
      <c r="H26" s="25">
        <f t="shared" si="1"/>
        <v>0</v>
      </c>
    </row>
    <row r="27" spans="1:8" ht="32.25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7">
        <v>0</v>
      </c>
      <c r="F27" s="76">
        <v>0</v>
      </c>
      <c r="G27" s="47">
        <v>0</v>
      </c>
      <c r="H27" s="25">
        <f>SUM(E27:G27)</f>
        <v>0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47">
        <v>0</v>
      </c>
      <c r="F28" s="76">
        <v>0</v>
      </c>
      <c r="G28" s="47">
        <v>0</v>
      </c>
      <c r="H28" s="25">
        <f t="shared" si="1"/>
        <v>0</v>
      </c>
    </row>
    <row r="29" spans="1:8" ht="15" thickBot="1">
      <c r="A29" s="92" t="s">
        <v>25</v>
      </c>
      <c r="B29" s="38" t="s">
        <v>29</v>
      </c>
      <c r="C29" s="39"/>
      <c r="D29" s="40"/>
      <c r="E29" s="54">
        <f>SUM(E18:E28)</f>
        <v>0</v>
      </c>
      <c r="F29" s="54">
        <f>SUM(F18:F28)</f>
        <v>0</v>
      </c>
      <c r="G29" s="54">
        <f>SUM(G18:G28)</f>
        <v>0</v>
      </c>
      <c r="H29" s="31">
        <f>SUM(H18:H28)</f>
        <v>0</v>
      </c>
    </row>
    <row r="30" spans="1:8" ht="15.75" thickBot="1">
      <c r="A30" s="30"/>
      <c r="B30" s="36" t="s">
        <v>26</v>
      </c>
      <c r="C30" s="37"/>
      <c r="D30" s="37"/>
      <c r="E30" s="13">
        <f>+E17+E29</f>
        <v>0</v>
      </c>
      <c r="F30" s="13">
        <f>+F17+F29</f>
        <v>0</v>
      </c>
      <c r="G30" s="13">
        <f>+G17+G29</f>
        <v>0</v>
      </c>
      <c r="H30" s="13">
        <f>+H17+H29</f>
        <v>0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1">
    <mergeCell ref="B17:D17"/>
  </mergeCells>
  <phoneticPr fontId="17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2" orientation="landscape" r:id="rId1"/>
  <headerFooter alignWithMargins="0">
    <oddHeader xml:space="preserve">&amp;LElvonások és befizetések&amp;C&amp;"MS Sans Serif,Félkövér""11. mell. a 8/2016. (II.25.) Ör."
Balatonalmádi Közös Önk. Hivatal 
   2016. évi költségvetés műk. kiad. (Ft)&amp;R&amp;"MS Sans Serif,Félkövér"10.e. melléklet a 23/2016.(XII.16.)
önkormányzati rendelethez </oddHeader>
    <oddFooter>&amp;C&amp;P. oldal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pageSetUpPr fitToPage="1"/>
  </sheetPr>
  <dimension ref="A1:H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" sqref="H1:H2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0" style="5" customWidth="1"/>
    <col min="5" max="7" width="14.85546875" style="5" customWidth="1"/>
    <col min="8" max="8" width="15" style="5" customWidth="1"/>
    <col min="9" max="16384" width="9.140625" style="5"/>
  </cols>
  <sheetData>
    <row r="1" spans="1:8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28"/>
      <c r="F4" s="98"/>
      <c r="G4" s="98"/>
      <c r="H4" s="106"/>
    </row>
    <row r="5" spans="1:8" ht="15.75" thickBot="1">
      <c r="A5" s="90"/>
      <c r="B5" s="20"/>
      <c r="C5" s="21"/>
      <c r="D5" s="9" t="s">
        <v>27</v>
      </c>
      <c r="E5" s="44"/>
      <c r="F5" s="16"/>
      <c r="G5" s="16"/>
      <c r="H5" s="23"/>
    </row>
    <row r="6" spans="1:8" ht="28.5">
      <c r="A6" s="91" t="s">
        <v>24</v>
      </c>
      <c r="B6" s="11" t="s">
        <v>0</v>
      </c>
      <c r="C6" s="32" t="s">
        <v>31</v>
      </c>
      <c r="D6" s="12" t="s">
        <v>32</v>
      </c>
      <c r="E6" s="46">
        <v>0</v>
      </c>
      <c r="F6" s="75">
        <v>0</v>
      </c>
      <c r="G6" s="46">
        <v>0</v>
      </c>
      <c r="H6" s="26">
        <f>SUM(E6:G6)</f>
        <v>0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46">
        <v>0</v>
      </c>
      <c r="F7" s="75">
        <v>0</v>
      </c>
      <c r="G7" s="46">
        <v>0</v>
      </c>
      <c r="H7" s="26">
        <f t="shared" ref="H7:H16" si="0">SUM(E7:G7)</f>
        <v>0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46">
        <v>0</v>
      </c>
      <c r="F8" s="75">
        <v>0</v>
      </c>
      <c r="G8" s="46">
        <v>0</v>
      </c>
      <c r="H8" s="26">
        <f t="shared" si="0"/>
        <v>0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46">
        <v>0</v>
      </c>
      <c r="F9" s="75">
        <v>0</v>
      </c>
      <c r="G9" s="46">
        <v>0</v>
      </c>
      <c r="H9" s="26">
        <f t="shared" si="0"/>
        <v>0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46">
        <v>0</v>
      </c>
      <c r="F10" s="75">
        <v>0</v>
      </c>
      <c r="G10" s="46">
        <v>0</v>
      </c>
      <c r="H10" s="26">
        <f t="shared" si="0"/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46">
        <v>0</v>
      </c>
      <c r="F11" s="75">
        <v>0</v>
      </c>
      <c r="G11" s="46">
        <v>0</v>
      </c>
      <c r="H11" s="26">
        <f t="shared" si="0"/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46">
        <v>0</v>
      </c>
      <c r="F12" s="75">
        <v>0</v>
      </c>
      <c r="G12" s="46">
        <v>0</v>
      </c>
      <c r="H12" s="26">
        <f t="shared" si="0"/>
        <v>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46">
        <v>0</v>
      </c>
      <c r="F13" s="75">
        <v>0</v>
      </c>
      <c r="G13" s="46">
        <v>0</v>
      </c>
      <c r="H13" s="26">
        <f t="shared" si="0"/>
        <v>0</v>
      </c>
    </row>
    <row r="14" spans="1:8" ht="31.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6">
        <v>0</v>
      </c>
      <c r="F14" s="75">
        <v>0</v>
      </c>
      <c r="G14" s="46">
        <v>0</v>
      </c>
      <c r="H14" s="26">
        <f t="shared" si="0"/>
        <v>0</v>
      </c>
    </row>
    <row r="15" spans="1:8" ht="31.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6">
        <v>0</v>
      </c>
      <c r="F15" s="75">
        <v>0</v>
      </c>
      <c r="G15" s="46">
        <v>0</v>
      </c>
      <c r="H15" s="26">
        <f>SUM(E15:G15)</f>
        <v>0</v>
      </c>
    </row>
    <row r="16" spans="1:8" ht="15">
      <c r="A16" s="91" t="s">
        <v>24</v>
      </c>
      <c r="B16" s="11" t="s">
        <v>10</v>
      </c>
      <c r="C16" s="64" t="s">
        <v>47</v>
      </c>
      <c r="D16" s="2" t="s">
        <v>48</v>
      </c>
      <c r="E16" s="46">
        <v>0</v>
      </c>
      <c r="F16" s="75">
        <v>0</v>
      </c>
      <c r="G16" s="46">
        <v>0</v>
      </c>
      <c r="H16" s="26">
        <f t="shared" si="0"/>
        <v>0</v>
      </c>
    </row>
    <row r="17" spans="1:8" ht="14.25">
      <c r="A17" s="92" t="s">
        <v>24</v>
      </c>
      <c r="B17" s="131" t="s">
        <v>28</v>
      </c>
      <c r="C17" s="132"/>
      <c r="D17" s="133"/>
      <c r="E17" s="48">
        <f>SUM(E6:E16)</f>
        <v>0</v>
      </c>
      <c r="F17" s="48">
        <f>SUM(F6:F16)</f>
        <v>0</v>
      </c>
      <c r="G17" s="48">
        <f>SUM(G6:G16)</f>
        <v>0</v>
      </c>
      <c r="H17" s="80">
        <f>SUM(H6:H16)</f>
        <v>0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47">
        <v>0</v>
      </c>
      <c r="F18" s="76">
        <v>0</v>
      </c>
      <c r="G18" s="47">
        <v>0</v>
      </c>
      <c r="H18" s="25">
        <f>SUM(E18:G18)</f>
        <v>0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47">
        <v>0</v>
      </c>
      <c r="F19" s="76">
        <v>0</v>
      </c>
      <c r="G19" s="47">
        <v>0</v>
      </c>
      <c r="H19" s="25">
        <f t="shared" ref="H19:H28" si="1">SUM(E19:G19)</f>
        <v>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47">
        <v>0</v>
      </c>
      <c r="F20" s="76">
        <v>0</v>
      </c>
      <c r="G20" s="47">
        <v>0</v>
      </c>
      <c r="H20" s="25">
        <f t="shared" si="1"/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47">
        <v>0</v>
      </c>
      <c r="F21" s="76">
        <v>0</v>
      </c>
      <c r="G21" s="47">
        <v>0</v>
      </c>
      <c r="H21" s="25">
        <f t="shared" si="1"/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47">
        <v>0</v>
      </c>
      <c r="F22" s="76">
        <v>0</v>
      </c>
      <c r="G22" s="47">
        <v>0</v>
      </c>
      <c r="H22" s="25">
        <f t="shared" si="1"/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47">
        <v>0</v>
      </c>
      <c r="F23" s="76">
        <v>0</v>
      </c>
      <c r="G23" s="47">
        <v>0</v>
      </c>
      <c r="H23" s="25">
        <f t="shared" si="1"/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47">
        <v>0</v>
      </c>
      <c r="F24" s="76">
        <v>0</v>
      </c>
      <c r="G24" s="47">
        <v>0</v>
      </c>
      <c r="H24" s="25">
        <f t="shared" si="1"/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47">
        <v>0</v>
      </c>
      <c r="F25" s="76">
        <v>0</v>
      </c>
      <c r="G25" s="47">
        <v>0</v>
      </c>
      <c r="H25" s="25">
        <f t="shared" si="1"/>
        <v>0</v>
      </c>
    </row>
    <row r="26" spans="1:8" ht="33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7">
        <v>0</v>
      </c>
      <c r="F26" s="76">
        <v>0</v>
      </c>
      <c r="G26" s="47">
        <v>0</v>
      </c>
      <c r="H26" s="25">
        <f t="shared" si="1"/>
        <v>0</v>
      </c>
    </row>
    <row r="27" spans="1:8" ht="33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7">
        <v>0</v>
      </c>
      <c r="F27" s="76">
        <v>0</v>
      </c>
      <c r="G27" s="47">
        <v>0</v>
      </c>
      <c r="H27" s="25">
        <f>SUM(E27:G27)</f>
        <v>0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47">
        <v>0</v>
      </c>
      <c r="F28" s="76">
        <v>0</v>
      </c>
      <c r="G28" s="47">
        <v>0</v>
      </c>
      <c r="H28" s="25">
        <f t="shared" si="1"/>
        <v>0</v>
      </c>
    </row>
    <row r="29" spans="1:8" ht="15" thickBot="1">
      <c r="A29" s="92" t="s">
        <v>25</v>
      </c>
      <c r="B29" s="131" t="s">
        <v>29</v>
      </c>
      <c r="C29" s="132"/>
      <c r="D29" s="133"/>
      <c r="E29" s="54">
        <f>SUM(E18:E28)</f>
        <v>0</v>
      </c>
      <c r="F29" s="54">
        <f>SUM(F18:F28)</f>
        <v>0</v>
      </c>
      <c r="G29" s="54">
        <f>SUM(G18:G28)</f>
        <v>0</v>
      </c>
      <c r="H29" s="31">
        <f>SUM(H18:H28)</f>
        <v>0</v>
      </c>
    </row>
    <row r="30" spans="1:8" ht="15.75" thickBot="1">
      <c r="A30" s="30"/>
      <c r="B30" s="137" t="s">
        <v>26</v>
      </c>
      <c r="C30" s="138"/>
      <c r="D30" s="138"/>
      <c r="E30" s="13">
        <f>+E17+E29</f>
        <v>0</v>
      </c>
      <c r="F30" s="13">
        <f>+F17+F29</f>
        <v>0</v>
      </c>
      <c r="G30" s="13">
        <f>+G17+G29</f>
        <v>0</v>
      </c>
      <c r="H30" s="13">
        <f>+H17+H29</f>
        <v>0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3">
    <mergeCell ref="B29:D29"/>
    <mergeCell ref="B30:D30"/>
    <mergeCell ref="B17:D17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1" orientation="landscape" r:id="rId1"/>
  <headerFooter alignWithMargins="0">
    <oddHeader xml:space="preserve">&amp;LMűk. átadott pénzeszk.&amp;C&amp;"MS Sans Serif,Félkövér""11. mell. a 8/2016. (II.25.) Ör."
Balatonalmádi Közös Önk. Hivatal 
   2016. évi költségvetés műk. kiad. (Ft)&amp;R&amp;"MS Sans Serif,Félkövér"10.f. melléklet a 23/2016.(XII.16.)
önkormányzati rendelethez </oddHeader>
    <oddFooter>&amp;C&amp;P. oldal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pageSetUpPr fitToPage="1"/>
  </sheetPr>
  <dimension ref="A1:H3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" sqref="H1:H2"/>
    </sheetView>
  </sheetViews>
  <sheetFormatPr defaultRowHeight="12.75"/>
  <cols>
    <col min="1" max="1" width="9.5703125" style="7" customWidth="1"/>
    <col min="2" max="2" width="6.42578125" style="5" customWidth="1"/>
    <col min="3" max="3" width="11.140625" style="5" customWidth="1"/>
    <col min="4" max="4" width="51.140625" style="5" customWidth="1"/>
    <col min="5" max="7" width="14.85546875" style="5" customWidth="1"/>
    <col min="8" max="8" width="15" style="5" customWidth="1"/>
    <col min="9" max="16384" width="9.140625" style="5"/>
  </cols>
  <sheetData>
    <row r="1" spans="1:8" ht="18" customHeight="1">
      <c r="A1" s="17" t="s">
        <v>17</v>
      </c>
      <c r="B1" s="18" t="s">
        <v>19</v>
      </c>
      <c r="C1" s="95"/>
      <c r="D1" s="99"/>
      <c r="E1" s="128" t="s">
        <v>51</v>
      </c>
      <c r="F1" s="128" t="s">
        <v>51</v>
      </c>
      <c r="G1" s="128" t="s">
        <v>55</v>
      </c>
      <c r="H1" s="128" t="s">
        <v>53</v>
      </c>
    </row>
    <row r="2" spans="1:8" ht="15.75" thickBot="1">
      <c r="A2" s="19" t="s">
        <v>18</v>
      </c>
      <c r="B2" s="93" t="s">
        <v>20</v>
      </c>
      <c r="C2" s="96"/>
      <c r="D2" s="100" t="s">
        <v>30</v>
      </c>
      <c r="E2" s="129" t="s">
        <v>46</v>
      </c>
      <c r="F2" s="130" t="s">
        <v>62</v>
      </c>
      <c r="G2" s="130" t="s">
        <v>56</v>
      </c>
      <c r="H2" s="130" t="s">
        <v>63</v>
      </c>
    </row>
    <row r="3" spans="1:8" ht="15.75" thickBot="1">
      <c r="A3" s="10" t="s">
        <v>0</v>
      </c>
      <c r="B3" s="94" t="s">
        <v>1</v>
      </c>
      <c r="C3" s="98" t="s">
        <v>2</v>
      </c>
      <c r="D3" s="101" t="s">
        <v>3</v>
      </c>
      <c r="E3" s="103" t="s">
        <v>4</v>
      </c>
      <c r="F3" s="108" t="s">
        <v>5</v>
      </c>
      <c r="G3" s="103" t="s">
        <v>6</v>
      </c>
      <c r="H3" s="29" t="s">
        <v>7</v>
      </c>
    </row>
    <row r="4" spans="1:8" ht="15.75" thickBot="1">
      <c r="A4" s="89"/>
      <c r="B4" s="27"/>
      <c r="C4" s="28"/>
      <c r="D4" s="28"/>
      <c r="E4" s="77"/>
      <c r="F4" s="98"/>
      <c r="G4" s="98"/>
      <c r="H4" s="105"/>
    </row>
    <row r="5" spans="1:8" ht="15">
      <c r="A5" s="90"/>
      <c r="B5" s="15"/>
      <c r="C5" s="8"/>
      <c r="D5" s="14" t="s">
        <v>27</v>
      </c>
      <c r="E5" s="55"/>
      <c r="F5" s="74"/>
      <c r="G5" s="74"/>
      <c r="H5" s="56"/>
    </row>
    <row r="6" spans="1:8" ht="28.5">
      <c r="A6" s="91" t="s">
        <v>24</v>
      </c>
      <c r="B6" s="11" t="s">
        <v>0</v>
      </c>
      <c r="C6" s="32" t="s">
        <v>31</v>
      </c>
      <c r="D6" s="12" t="s">
        <v>32</v>
      </c>
      <c r="E6" s="46">
        <v>0</v>
      </c>
      <c r="F6" s="75">
        <v>0</v>
      </c>
      <c r="G6" s="46">
        <v>0</v>
      </c>
      <c r="H6" s="26">
        <f>SUM(E6:G6)</f>
        <v>0</v>
      </c>
    </row>
    <row r="7" spans="1:8" ht="15">
      <c r="A7" s="91" t="s">
        <v>24</v>
      </c>
      <c r="B7" s="11" t="s">
        <v>1</v>
      </c>
      <c r="C7" s="33" t="s">
        <v>34</v>
      </c>
      <c r="D7" s="2" t="s">
        <v>33</v>
      </c>
      <c r="E7" s="46">
        <v>0</v>
      </c>
      <c r="F7" s="75">
        <v>0</v>
      </c>
      <c r="G7" s="46">
        <v>0</v>
      </c>
      <c r="H7" s="26">
        <f t="shared" ref="H7:H16" si="0">SUM(E7:G7)</f>
        <v>0</v>
      </c>
    </row>
    <row r="8" spans="1:8" ht="15">
      <c r="A8" s="91" t="s">
        <v>24</v>
      </c>
      <c r="B8" s="11" t="s">
        <v>2</v>
      </c>
      <c r="C8" s="33" t="s">
        <v>39</v>
      </c>
      <c r="D8" s="2" t="s">
        <v>21</v>
      </c>
      <c r="E8" s="46">
        <v>0</v>
      </c>
      <c r="F8" s="75">
        <v>0</v>
      </c>
      <c r="G8" s="46">
        <v>0</v>
      </c>
      <c r="H8" s="26">
        <f t="shared" si="0"/>
        <v>0</v>
      </c>
    </row>
    <row r="9" spans="1:8" ht="15">
      <c r="A9" s="91" t="s">
        <v>24</v>
      </c>
      <c r="B9" s="11" t="s">
        <v>3</v>
      </c>
      <c r="C9" s="33" t="s">
        <v>43</v>
      </c>
      <c r="D9" s="2" t="s">
        <v>44</v>
      </c>
      <c r="E9" s="46">
        <v>0</v>
      </c>
      <c r="F9" s="75">
        <v>0</v>
      </c>
      <c r="G9" s="46">
        <v>0</v>
      </c>
      <c r="H9" s="26">
        <f t="shared" si="0"/>
        <v>0</v>
      </c>
    </row>
    <row r="10" spans="1:8" ht="15">
      <c r="A10" s="91" t="s">
        <v>24</v>
      </c>
      <c r="B10" s="11" t="s">
        <v>4</v>
      </c>
      <c r="C10" s="3">
        <v>105010</v>
      </c>
      <c r="D10" s="2" t="s">
        <v>35</v>
      </c>
      <c r="E10" s="46">
        <v>0</v>
      </c>
      <c r="F10" s="75">
        <v>0</v>
      </c>
      <c r="G10" s="46">
        <v>0</v>
      </c>
      <c r="H10" s="26">
        <f t="shared" si="0"/>
        <v>0</v>
      </c>
    </row>
    <row r="11" spans="1:8" ht="15">
      <c r="A11" s="91" t="s">
        <v>24</v>
      </c>
      <c r="B11" s="11" t="s">
        <v>5</v>
      </c>
      <c r="C11" s="3">
        <v>106020</v>
      </c>
      <c r="D11" s="2" t="s">
        <v>36</v>
      </c>
      <c r="E11" s="46">
        <v>0</v>
      </c>
      <c r="F11" s="75">
        <v>0</v>
      </c>
      <c r="G11" s="46">
        <v>0</v>
      </c>
      <c r="H11" s="26">
        <f t="shared" si="0"/>
        <v>0</v>
      </c>
    </row>
    <row r="12" spans="1:8" ht="15">
      <c r="A12" s="91" t="s">
        <v>24</v>
      </c>
      <c r="B12" s="11" t="s">
        <v>6</v>
      </c>
      <c r="C12" s="33" t="s">
        <v>37</v>
      </c>
      <c r="D12" s="2" t="s">
        <v>38</v>
      </c>
      <c r="E12" s="46">
        <v>0</v>
      </c>
      <c r="F12" s="75">
        <v>0</v>
      </c>
      <c r="G12" s="46">
        <v>0</v>
      </c>
      <c r="H12" s="26">
        <f t="shared" si="0"/>
        <v>0</v>
      </c>
    </row>
    <row r="13" spans="1:8" ht="15">
      <c r="A13" s="91" t="s">
        <v>24</v>
      </c>
      <c r="B13" s="11" t="s">
        <v>7</v>
      </c>
      <c r="C13" s="3">
        <v>104051</v>
      </c>
      <c r="D13" s="2" t="s">
        <v>45</v>
      </c>
      <c r="E13" s="46">
        <v>0</v>
      </c>
      <c r="F13" s="75">
        <v>0</v>
      </c>
      <c r="G13" s="46">
        <v>0</v>
      </c>
      <c r="H13" s="26">
        <f t="shared" si="0"/>
        <v>0</v>
      </c>
    </row>
    <row r="14" spans="1:8" ht="32.25" customHeight="1">
      <c r="A14" s="91" t="s">
        <v>24</v>
      </c>
      <c r="B14" s="11" t="s">
        <v>8</v>
      </c>
      <c r="C14" s="32" t="s">
        <v>41</v>
      </c>
      <c r="D14" s="35" t="s">
        <v>42</v>
      </c>
      <c r="E14" s="46">
        <v>0</v>
      </c>
      <c r="F14" s="75">
        <v>0</v>
      </c>
      <c r="G14" s="46">
        <v>0</v>
      </c>
      <c r="H14" s="26">
        <f t="shared" si="0"/>
        <v>0</v>
      </c>
    </row>
    <row r="15" spans="1:8" ht="32.25" customHeight="1">
      <c r="A15" s="91" t="s">
        <v>24</v>
      </c>
      <c r="B15" s="11" t="s">
        <v>9</v>
      </c>
      <c r="C15" s="32" t="s">
        <v>61</v>
      </c>
      <c r="D15" s="35" t="s">
        <v>60</v>
      </c>
      <c r="E15" s="46">
        <v>0</v>
      </c>
      <c r="F15" s="75">
        <v>0</v>
      </c>
      <c r="G15" s="46">
        <v>0</v>
      </c>
      <c r="H15" s="26">
        <f>SUM(E15:G15)</f>
        <v>0</v>
      </c>
    </row>
    <row r="16" spans="1:8" ht="15">
      <c r="A16" s="91" t="s">
        <v>24</v>
      </c>
      <c r="B16" s="11" t="s">
        <v>10</v>
      </c>
      <c r="C16" s="64" t="s">
        <v>47</v>
      </c>
      <c r="D16" s="4" t="s">
        <v>48</v>
      </c>
      <c r="E16" s="46">
        <v>0</v>
      </c>
      <c r="F16" s="75">
        <v>0</v>
      </c>
      <c r="G16" s="46">
        <v>0</v>
      </c>
      <c r="H16" s="26">
        <f t="shared" si="0"/>
        <v>0</v>
      </c>
    </row>
    <row r="17" spans="1:8" ht="14.25">
      <c r="A17" s="92" t="s">
        <v>24</v>
      </c>
      <c r="B17" s="131" t="s">
        <v>28</v>
      </c>
      <c r="C17" s="132"/>
      <c r="D17" s="133"/>
      <c r="E17" s="48">
        <f>SUM(E6:E16)</f>
        <v>0</v>
      </c>
      <c r="F17" s="48">
        <f>SUM(F6:F16)</f>
        <v>0</v>
      </c>
      <c r="G17" s="48">
        <f>SUM(G6:G16)</f>
        <v>0</v>
      </c>
      <c r="H17" s="80">
        <f>SUM(H6:H16)</f>
        <v>0</v>
      </c>
    </row>
    <row r="18" spans="1:8" ht="28.5">
      <c r="A18" s="91" t="s">
        <v>25</v>
      </c>
      <c r="B18" s="11" t="s">
        <v>11</v>
      </c>
      <c r="C18" s="32" t="s">
        <v>31</v>
      </c>
      <c r="D18" s="12" t="s">
        <v>32</v>
      </c>
      <c r="E18" s="47">
        <v>0</v>
      </c>
      <c r="F18" s="76">
        <v>0</v>
      </c>
      <c r="G18" s="47">
        <v>0</v>
      </c>
      <c r="H18" s="25">
        <f>SUM(E18:G18)</f>
        <v>0</v>
      </c>
    </row>
    <row r="19" spans="1:8" ht="15">
      <c r="A19" s="91" t="s">
        <v>25</v>
      </c>
      <c r="B19" s="11" t="s">
        <v>12</v>
      </c>
      <c r="C19" s="33" t="s">
        <v>34</v>
      </c>
      <c r="D19" s="2" t="s">
        <v>33</v>
      </c>
      <c r="E19" s="47">
        <v>0</v>
      </c>
      <c r="F19" s="76">
        <v>0</v>
      </c>
      <c r="G19" s="47">
        <v>0</v>
      </c>
      <c r="H19" s="25">
        <f t="shared" ref="H19:H28" si="1">SUM(E19:G19)</f>
        <v>0</v>
      </c>
    </row>
    <row r="20" spans="1:8" ht="15">
      <c r="A20" s="91" t="s">
        <v>25</v>
      </c>
      <c r="B20" s="11" t="s">
        <v>13</v>
      </c>
      <c r="C20" s="33" t="s">
        <v>39</v>
      </c>
      <c r="D20" s="2" t="s">
        <v>21</v>
      </c>
      <c r="E20" s="47">
        <v>0</v>
      </c>
      <c r="F20" s="76">
        <v>0</v>
      </c>
      <c r="G20" s="47">
        <v>0</v>
      </c>
      <c r="H20" s="25">
        <f t="shared" si="1"/>
        <v>0</v>
      </c>
    </row>
    <row r="21" spans="1:8" ht="15">
      <c r="A21" s="91" t="s">
        <v>25</v>
      </c>
      <c r="B21" s="11" t="s">
        <v>14</v>
      </c>
      <c r="C21" s="33" t="s">
        <v>43</v>
      </c>
      <c r="D21" s="2" t="s">
        <v>44</v>
      </c>
      <c r="E21" s="47">
        <v>0</v>
      </c>
      <c r="F21" s="76">
        <v>0</v>
      </c>
      <c r="G21" s="47">
        <v>0</v>
      </c>
      <c r="H21" s="25">
        <f t="shared" si="1"/>
        <v>0</v>
      </c>
    </row>
    <row r="22" spans="1:8" ht="15">
      <c r="A22" s="91" t="s">
        <v>25</v>
      </c>
      <c r="B22" s="11" t="s">
        <v>15</v>
      </c>
      <c r="C22" s="3">
        <v>105010</v>
      </c>
      <c r="D22" s="2" t="s">
        <v>35</v>
      </c>
      <c r="E22" s="47">
        <v>0</v>
      </c>
      <c r="F22" s="76">
        <v>0</v>
      </c>
      <c r="G22" s="47">
        <v>0</v>
      </c>
      <c r="H22" s="25">
        <f t="shared" si="1"/>
        <v>0</v>
      </c>
    </row>
    <row r="23" spans="1:8" ht="15">
      <c r="A23" s="91" t="s">
        <v>25</v>
      </c>
      <c r="B23" s="11" t="s">
        <v>16</v>
      </c>
      <c r="C23" s="3">
        <v>106020</v>
      </c>
      <c r="D23" s="2" t="s">
        <v>36</v>
      </c>
      <c r="E23" s="47">
        <v>0</v>
      </c>
      <c r="F23" s="76">
        <v>0</v>
      </c>
      <c r="G23" s="47">
        <v>0</v>
      </c>
      <c r="H23" s="25">
        <f t="shared" si="1"/>
        <v>0</v>
      </c>
    </row>
    <row r="24" spans="1:8" ht="15">
      <c r="A24" s="91" t="s">
        <v>25</v>
      </c>
      <c r="B24" s="11" t="s">
        <v>22</v>
      </c>
      <c r="C24" s="33" t="s">
        <v>37</v>
      </c>
      <c r="D24" s="2" t="s">
        <v>38</v>
      </c>
      <c r="E24" s="47">
        <v>0</v>
      </c>
      <c r="F24" s="76">
        <v>0</v>
      </c>
      <c r="G24" s="47">
        <v>0</v>
      </c>
      <c r="H24" s="25">
        <f t="shared" si="1"/>
        <v>0</v>
      </c>
    </row>
    <row r="25" spans="1:8" ht="15">
      <c r="A25" s="91" t="s">
        <v>25</v>
      </c>
      <c r="B25" s="11" t="s">
        <v>49</v>
      </c>
      <c r="C25" s="3">
        <v>104051</v>
      </c>
      <c r="D25" s="2" t="s">
        <v>45</v>
      </c>
      <c r="E25" s="47">
        <v>0</v>
      </c>
      <c r="F25" s="76">
        <v>0</v>
      </c>
      <c r="G25" s="47">
        <v>0</v>
      </c>
      <c r="H25" s="25">
        <f t="shared" si="1"/>
        <v>0</v>
      </c>
    </row>
    <row r="26" spans="1:8" ht="32.25" customHeight="1">
      <c r="A26" s="91" t="s">
        <v>25</v>
      </c>
      <c r="B26" s="11" t="s">
        <v>52</v>
      </c>
      <c r="C26" s="32" t="s">
        <v>41</v>
      </c>
      <c r="D26" s="35" t="s">
        <v>42</v>
      </c>
      <c r="E26" s="47">
        <v>0</v>
      </c>
      <c r="F26" s="76">
        <v>0</v>
      </c>
      <c r="G26" s="47">
        <v>0</v>
      </c>
      <c r="H26" s="25">
        <f t="shared" si="1"/>
        <v>0</v>
      </c>
    </row>
    <row r="27" spans="1:8" ht="32.25" customHeight="1">
      <c r="A27" s="91" t="s">
        <v>25</v>
      </c>
      <c r="B27" s="11" t="s">
        <v>58</v>
      </c>
      <c r="C27" s="32" t="s">
        <v>61</v>
      </c>
      <c r="D27" s="35" t="s">
        <v>60</v>
      </c>
      <c r="E27" s="47">
        <v>0</v>
      </c>
      <c r="F27" s="76">
        <v>0</v>
      </c>
      <c r="G27" s="47">
        <v>0</v>
      </c>
      <c r="H27" s="25">
        <f>SUM(E27:G27)</f>
        <v>0</v>
      </c>
    </row>
    <row r="28" spans="1:8" ht="15">
      <c r="A28" s="91" t="s">
        <v>25</v>
      </c>
      <c r="B28" s="11" t="s">
        <v>59</v>
      </c>
      <c r="C28" s="64" t="s">
        <v>47</v>
      </c>
      <c r="D28" s="4" t="s">
        <v>50</v>
      </c>
      <c r="E28" s="47">
        <v>0</v>
      </c>
      <c r="F28" s="76">
        <v>0</v>
      </c>
      <c r="G28" s="47">
        <v>0</v>
      </c>
      <c r="H28" s="25">
        <f t="shared" si="1"/>
        <v>0</v>
      </c>
    </row>
    <row r="29" spans="1:8" ht="15" thickBot="1">
      <c r="A29" s="92" t="s">
        <v>25</v>
      </c>
      <c r="B29" s="131" t="s">
        <v>29</v>
      </c>
      <c r="C29" s="132"/>
      <c r="D29" s="133"/>
      <c r="E29" s="54">
        <f>SUM(E18:E28)</f>
        <v>0</v>
      </c>
      <c r="F29" s="54">
        <f>SUM(F18:F28)</f>
        <v>0</v>
      </c>
      <c r="G29" s="54">
        <f>SUM(G18:G28)</f>
        <v>0</v>
      </c>
      <c r="H29" s="31">
        <f>SUM(H18:H28)</f>
        <v>0</v>
      </c>
    </row>
    <row r="30" spans="1:8" ht="15.75" thickBot="1">
      <c r="A30" s="30"/>
      <c r="B30" s="137" t="s">
        <v>26</v>
      </c>
      <c r="C30" s="138"/>
      <c r="D30" s="138"/>
      <c r="E30" s="13">
        <f>+E17+E29</f>
        <v>0</v>
      </c>
      <c r="F30" s="13">
        <f>+F17+F29</f>
        <v>0</v>
      </c>
      <c r="G30" s="13">
        <f>+G17+G29</f>
        <v>0</v>
      </c>
      <c r="H30" s="13">
        <f>+H17+H29</f>
        <v>0</v>
      </c>
    </row>
    <row r="31" spans="1:8" ht="14.25">
      <c r="E31" s="6"/>
      <c r="F31" s="6"/>
      <c r="G31" s="6"/>
      <c r="H31" s="6"/>
    </row>
    <row r="32" spans="1:8" ht="14.25">
      <c r="E32" s="6"/>
      <c r="F32" s="6"/>
      <c r="G32" s="6"/>
      <c r="H32" s="6"/>
    </row>
    <row r="33" spans="5:8" ht="14.25">
      <c r="E33" s="6"/>
      <c r="F33" s="6"/>
      <c r="G33" s="6"/>
      <c r="H33" s="6"/>
    </row>
    <row r="34" spans="5:8" ht="14.25">
      <c r="E34" s="6"/>
      <c r="F34" s="6"/>
      <c r="G34" s="6"/>
      <c r="H34" s="6"/>
    </row>
    <row r="35" spans="5:8" ht="14.25">
      <c r="E35" s="6"/>
      <c r="F35" s="6"/>
      <c r="G35" s="6"/>
      <c r="H35" s="6"/>
    </row>
    <row r="36" spans="5:8" ht="14.25">
      <c r="E36" s="6"/>
      <c r="F36" s="6"/>
      <c r="G36" s="6"/>
    </row>
    <row r="37" spans="5:8" ht="14.25">
      <c r="E37" s="6"/>
      <c r="F37" s="6"/>
      <c r="G37" s="6"/>
    </row>
    <row r="38" spans="5:8" ht="14.25">
      <c r="E38" s="6"/>
      <c r="F38" s="6"/>
      <c r="G38" s="6"/>
    </row>
    <row r="39" spans="5:8" ht="14.25">
      <c r="E39" s="6"/>
      <c r="F39" s="6"/>
      <c r="G39" s="6"/>
    </row>
  </sheetData>
  <mergeCells count="3">
    <mergeCell ref="B17:D17"/>
    <mergeCell ref="B29:D29"/>
    <mergeCell ref="B30:D30"/>
  </mergeCells>
  <phoneticPr fontId="2" type="noConversion"/>
  <printOptions horizontalCentered="1" verticalCentered="1"/>
  <pageMargins left="0.19685039370078741" right="0.19685039370078741" top="1.0629921259842521" bottom="0.39370078740157483" header="0.55118110236220474" footer="0.15748031496062992"/>
  <pageSetup paperSize="9" scale="91" orientation="landscape" r:id="rId1"/>
  <headerFooter alignWithMargins="0">
    <oddHeader xml:space="preserve">&amp;LTartalék&amp;C&amp;"MS Sans Serif,Félkövér""11. mell. a 8/2016. (II.25.) Ör."
Balatonalmádi Közös Önk. Hivatal 
   2016. évi költségvetés műk. kiad. (Ft)&amp;R&amp;"MS Sans Serif,Félkövér"10.g. melléklet a 23/2016.(XII.16.)
önkormányzati rendelethez </oddHeader>
    <oddFooter>&amp;C&amp;P.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mükössz.</vt:lpstr>
      <vt:lpstr>személyi</vt:lpstr>
      <vt:lpstr>munkaadj.</vt:lpstr>
      <vt:lpstr>dologi</vt:lpstr>
      <vt:lpstr>ellpbjutt</vt:lpstr>
      <vt:lpstr>elvonások, befizetések</vt:lpstr>
      <vt:lpstr>mükpénz</vt:lpstr>
      <vt:lpstr>tartalék</vt:lpstr>
      <vt:lpstr>személyi!Nyomtatási_terület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Leíró Iroda</dc:creator>
  <cp:lastModifiedBy>ildi</cp:lastModifiedBy>
  <cp:lastPrinted>2016-12-19T09:15:00Z</cp:lastPrinted>
  <dcterms:created xsi:type="dcterms:W3CDTF">2001-09-04T08:25:27Z</dcterms:created>
  <dcterms:modified xsi:type="dcterms:W3CDTF">2016-12-21T14:30:34Z</dcterms:modified>
</cp:coreProperties>
</file>