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10" firstSheet="18" activeTab="19"/>
  </bookViews>
  <sheets>
    <sheet name="1.sz.mell." sheetId="1" r:id="rId1"/>
    <sheet name="2.sz.mell  " sheetId="2" r:id="rId2"/>
    <sheet name="3.sz.mell  " sheetId="3" r:id="rId3"/>
    <sheet name="4. sz. mell " sheetId="4" r:id="rId4"/>
    <sheet name="5.sz.mell " sheetId="5" r:id="rId5"/>
    <sheet name="6.sz.mell" sheetId="6" r:id="rId6"/>
    <sheet name="7.sz.mell " sheetId="7" r:id="rId7"/>
    <sheet name="8.sz.mell " sheetId="8" r:id="rId8"/>
    <sheet name=" 9. sz. mell " sheetId="9" r:id="rId9"/>
    <sheet name="10. sz. mell. " sheetId="10" r:id="rId10"/>
    <sheet name="11. sz. mell. " sheetId="11" r:id="rId11"/>
    <sheet name="12.sz.mell " sheetId="12" r:id="rId12"/>
    <sheet name="13. 1. sz. mell " sheetId="13" r:id="rId13"/>
    <sheet name="13.2. sz. mell " sheetId="14" r:id="rId14"/>
    <sheet name="13.3. mell  " sheetId="15" r:id="rId15"/>
    <sheet name="14a.sz.mell" sheetId="16" r:id="rId16"/>
    <sheet name="14b.sz.mell" sheetId="17" r:id="rId17"/>
    <sheet name="14c.sz.mell" sheetId="18" r:id="rId18"/>
    <sheet name="15. sz. mell" sheetId="19" r:id="rId19"/>
    <sheet name="16.a.mell" sheetId="20" r:id="rId20"/>
    <sheet name="16.b.mell" sheetId="21" r:id="rId21"/>
    <sheet name="Munka1" sheetId="22" r:id="rId22"/>
    <sheet name="Munka2" sheetId="23" r:id="rId23"/>
    <sheet name="Munka3" sheetId="24" r:id="rId24"/>
  </sheets>
  <definedNames>
    <definedName name="_xlnm.Print_Titles" localSheetId="12">'13. 1. sz. mell '!$1:$7</definedName>
    <definedName name="_xlnm.Print_Titles" localSheetId="19">'16.a.mell'!$1:$5</definedName>
    <definedName name="_xlnm.Print_Area" localSheetId="0">'1.sz.mell.'!$A$1:$F$117</definedName>
  </definedNames>
  <calcPr fullCalcOnLoad="1"/>
</workbook>
</file>

<file path=xl/sharedStrings.xml><?xml version="1.0" encoding="utf-8"?>
<sst xmlns="http://schemas.openxmlformats.org/spreadsheetml/2006/main" count="1732" uniqueCount="1184">
  <si>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</si>
  <si>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</si>
  <si>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</si>
  <si>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</si>
  <si>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</si>
  <si>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</si>
  <si>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</si>
  <si>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</si>
  <si>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</si>
  <si>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</si>
  <si>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</si>
  <si>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</si>
  <si>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</si>
  <si>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</si>
  <si>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</si>
  <si>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</si>
  <si>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</si>
  <si>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</si>
  <si>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</si>
  <si>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</si>
  <si>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</si>
  <si>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</si>
  <si>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</si>
  <si>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</si>
  <si>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</si>
  <si>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</si>
  <si>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</si>
  <si>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</si>
  <si>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</si>
  <si>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</si>
  <si>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</si>
  <si>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</si>
  <si>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</si>
  <si>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</si>
  <si>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</si>
  <si>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</si>
  <si>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</si>
  <si>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</si>
  <si>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Összesen:</t>
  </si>
  <si>
    <t>Cím neve, száma</t>
  </si>
  <si>
    <t>01</t>
  </si>
  <si>
    <t>Alcím neve, száma</t>
  </si>
  <si>
    <t>Ezer forintban !</t>
  </si>
  <si>
    <t>Előirányzat-csoport</t>
  </si>
  <si>
    <t>Előirányzat-csoport, kiemelt előirányzat megnevezése</t>
  </si>
  <si>
    <t>száma</t>
  </si>
  <si>
    <t>Bevételek</t>
  </si>
  <si>
    <t>Intézményi működési bevételek</t>
  </si>
  <si>
    <t>Önkormányzat sajátos működési bevételei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</si>
  <si>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</si>
  <si>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</si>
  <si>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</si>
  <si>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</si>
  <si>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Normatív kötött felhasználású támogatás</t>
  </si>
  <si>
    <t>Egyéb központi támogatás</t>
  </si>
  <si>
    <t>EU támogatás</t>
  </si>
  <si>
    <t>Kiadások</t>
  </si>
  <si>
    <t>Felhalmozási célú kiadások</t>
  </si>
  <si>
    <t>Egyéb fejlesztési célú kiadások</t>
  </si>
  <si>
    <t>Általános tartalék</t>
  </si>
  <si>
    <t>Céltartalék</t>
  </si>
  <si>
    <t xml:space="preserve">KIADÁSOK ÖSSZESEN: </t>
  </si>
  <si>
    <t>Önkormányzati támogatás</t>
  </si>
  <si>
    <t>02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</si>
  <si>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</si>
  <si>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</si>
  <si>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</si>
  <si>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</si>
  <si>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</si>
  <si>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</si>
  <si>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</si>
  <si>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</si>
  <si>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</si>
  <si>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</si>
  <si>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</si>
  <si>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</si>
  <si>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</si>
  <si>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</si>
  <si>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</si>
  <si>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</si>
  <si>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</si>
  <si>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</si>
  <si>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>Tárgyi eszközök, immateriális javak értékesítése</t>
  </si>
  <si>
    <t>Pénzügyi befektetések bevételei</t>
  </si>
  <si>
    <t>Előző évi pénzmaradvány igénybevétele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</si>
  <si>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</si>
  <si>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</si>
  <si>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</si>
  <si>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</si>
  <si>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</si>
  <si>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</si>
  <si>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</si>
  <si>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</si>
  <si>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</si>
  <si>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</si>
  <si>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</si>
  <si>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</si>
  <si>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EU-s támogatásból megvalósuló projektek kiadásai</t>
  </si>
  <si>
    <t>Véglegesen átvett pénzeszk.</t>
  </si>
  <si>
    <t>Intézményi beruházás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</si>
  <si>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</si>
  <si>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</si>
  <si>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</si>
  <si>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</si>
  <si>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</si>
  <si>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</si>
  <si>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</si>
  <si>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</si>
  <si>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</si>
  <si>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</si>
  <si>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</si>
  <si>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</si>
  <si>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</si>
  <si>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OEP-től átvett pénzeszköz</t>
  </si>
  <si>
    <t>6.1.1.</t>
  </si>
  <si>
    <t>6.1.2.</t>
  </si>
  <si>
    <t>6.1.3.</t>
  </si>
  <si>
    <t>6.1.4.</t>
  </si>
  <si>
    <t>I. Önkormányzat működési bevételei (2+3)</t>
  </si>
  <si>
    <t>6.2.1.</t>
  </si>
  <si>
    <t>6.2.2.</t>
  </si>
  <si>
    <t>6.2.3.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</si>
  <si>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</si>
  <si>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</si>
  <si>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</si>
  <si>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</si>
  <si>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</si>
  <si>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</si>
  <si>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</si>
  <si>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</si>
  <si>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</si>
  <si>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</si>
  <si>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</si>
  <si>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</si>
  <si>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</si>
  <si>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</si>
  <si>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</si>
  <si>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</si>
  <si>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</si>
  <si>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</si>
  <si>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</si>
  <si>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</si>
  <si>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Támogatások,  kiegészítések</t>
  </si>
  <si>
    <t>Támogatásértékű bevételek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</si>
  <si>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</si>
  <si>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</si>
  <si>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</si>
  <si>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</si>
  <si>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</si>
  <si>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</si>
  <si>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</si>
  <si>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</si>
  <si>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</si>
  <si>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</si>
  <si>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</si>
  <si>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</si>
  <si>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</si>
  <si>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</si>
  <si>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</si>
  <si>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</si>
  <si>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4.4.</t>
  </si>
  <si>
    <t>4.5.</t>
  </si>
  <si>
    <t>4.6.</t>
  </si>
  <si>
    <t>4.7.</t>
  </si>
  <si>
    <t>4.7.1.</t>
  </si>
  <si>
    <t>4.7.2.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</si>
  <si>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</si>
  <si>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</si>
  <si>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</si>
  <si>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</si>
  <si>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</si>
  <si>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</si>
  <si>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</si>
  <si>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</si>
  <si>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</si>
  <si>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</si>
  <si>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</si>
  <si>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</si>
  <si>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</si>
  <si>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</si>
  <si>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</si>
  <si>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</si>
  <si>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   - egyéb folyó kiadásokból céljellegű kiadás</t>
  </si>
  <si>
    <t>Kiemelt előirány-
zat</t>
  </si>
  <si>
    <t xml:space="preserve">   - személyi juttatásból céljellegű kiadás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</si>
  <si>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</si>
  <si>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</si>
  <si>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</si>
  <si>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</si>
  <si>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</si>
  <si>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Önkormányzatok sajátos felhalmozási és tőkebevételei*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</si>
  <si>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</si>
  <si>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</si>
  <si>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</si>
  <si>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 xml:space="preserve">Egyéb </t>
  </si>
  <si>
    <t>Támogatás célja</t>
  </si>
  <si>
    <t>Támogatás összge 
(E Ft)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</si>
  <si>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</si>
  <si>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</si>
  <si>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</si>
  <si>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</si>
  <si>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</si>
  <si>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</si>
  <si>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</si>
  <si>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</si>
  <si>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</si>
  <si>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</si>
  <si>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Garancia és kezességvállalásból származó kifizetés</t>
  </si>
  <si>
    <t>EU-s forrásból származó bevétel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</si>
  <si>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</si>
  <si>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</si>
  <si>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</si>
  <si>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</si>
  <si>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</si>
  <si>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- ellátottak pénzbeli juttatásából céljellegű kiadás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</si>
  <si>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</si>
  <si>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</si>
  <si>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</si>
  <si>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</si>
  <si>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</si>
  <si>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</si>
  <si>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Beruházás feladatonként</t>
  </si>
  <si>
    <t>Felújítás célonként</t>
  </si>
  <si>
    <t>Költségvetési bevételek összesen:</t>
  </si>
  <si>
    <t>Költségvetési kiadások összesen:</t>
  </si>
  <si>
    <t>Függő, átfutó, kiegynlítő bevételek</t>
  </si>
  <si>
    <t>1. sz. táblázat</t>
  </si>
  <si>
    <t>2. sz. táblázat</t>
  </si>
  <si>
    <t>3. sz. táblázat</t>
  </si>
  <si>
    <t>4. sz. táblázat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</si>
  <si>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</si>
  <si>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</si>
  <si>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</si>
  <si>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</si>
  <si>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EU-s támogatásból megvalósuló projekt</t>
  </si>
  <si>
    <t>2011.</t>
  </si>
  <si>
    <t>Pénzügyi befektetésekből származó bevétel</t>
  </si>
  <si>
    <t>Működési célú  kölcsön visszatérítése, igénybevétele</t>
  </si>
  <si>
    <t>Felhalmozási célú  kölcsön visszatérítése, igénybevétele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</si>
  <si>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</si>
  <si>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</si>
  <si>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</si>
  <si>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</si>
  <si>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BEVÉTELEK ÖSSZESEN: (8+9+10+11)</t>
  </si>
  <si>
    <t>Függő, átfutó, kiegyenlítő bevételek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</si>
  <si>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</si>
  <si>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</si>
  <si>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</si>
  <si>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</si>
  <si>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</si>
  <si>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</si>
  <si>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</si>
  <si>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</si>
  <si>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</si>
  <si>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</si>
  <si>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</si>
  <si>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</si>
  <si>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</si>
  <si>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</si>
  <si>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</si>
  <si>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</si>
  <si>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I. Működési célú bevételek és kiadások mérlege
(Önkormányzati szinten)</t>
  </si>
  <si>
    <t>Működési célú kölcsön visszatér., igényb.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</si>
  <si>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</si>
  <si>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</si>
  <si>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</si>
  <si>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</si>
  <si>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</si>
  <si>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</si>
  <si>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</si>
  <si>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</si>
  <si>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</si>
  <si>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</si>
  <si>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</si>
  <si>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</si>
  <si>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</si>
  <si>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</si>
  <si>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</si>
  <si>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</si>
  <si>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</si>
  <si>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</si>
  <si>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</si>
  <si>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</si>
  <si>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</si>
  <si>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</si>
  <si>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</si>
  <si>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</si>
  <si>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</si>
  <si>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</si>
  <si>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</si>
  <si>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</si>
  <si>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</si>
  <si>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</si>
  <si>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</si>
  <si>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</si>
  <si>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</si>
  <si>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</si>
  <si>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</si>
  <si>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</si>
  <si>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</si>
  <si>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</si>
  <si>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</si>
  <si>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</si>
  <si>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</si>
  <si>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</si>
  <si>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</si>
  <si>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</si>
  <si>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</si>
  <si>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</si>
  <si>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</si>
  <si>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</si>
  <si>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</si>
  <si>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</si>
  <si>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</si>
  <si>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</si>
  <si>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</si>
  <si>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</si>
  <si>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r>
      <t xml:space="preserve">II. Támogatások </t>
    </r>
    <r>
      <rPr>
        <sz val="8"/>
        <rFont val="Times New Roman CE"/>
        <family val="0"/>
      </rPr>
      <t>(4.1+…+4.7)</t>
    </r>
  </si>
  <si>
    <r>
      <t xml:space="preserve">IV. Támogatásértékű bevételek </t>
    </r>
    <r>
      <rPr>
        <sz val="8"/>
        <rFont val="Times New Roman CE"/>
        <family val="0"/>
      </rPr>
      <t>(6.1+6.2+6.3+6.4)</t>
    </r>
  </si>
  <si>
    <t>Támogatásértékű működési bevételek (6.1.1.+…+6.2.4.)*</t>
  </si>
  <si>
    <t>7.1</t>
  </si>
  <si>
    <t>7.2</t>
  </si>
  <si>
    <t>8.1</t>
  </si>
  <si>
    <t>8.2</t>
  </si>
  <si>
    <r>
      <t xml:space="preserve">V. Véglegesen átvett pénzeszközök </t>
    </r>
    <r>
      <rPr>
        <sz val="8"/>
        <rFont val="Times New Roman CE"/>
        <family val="0"/>
      </rPr>
      <t>(7.1+7.2)</t>
    </r>
  </si>
  <si>
    <r>
      <t xml:space="preserve">VI. Támogatási kölcsön visszatérítése, igénybevétele...  </t>
    </r>
    <r>
      <rPr>
        <sz val="8"/>
        <rFont val="Times New Roman CE"/>
        <family val="0"/>
      </rPr>
      <t>(8.1+8.2)</t>
    </r>
  </si>
  <si>
    <t>VII. Költségvetési hiány belső finansz.szolg. pénzforg.n.bev</t>
  </si>
  <si>
    <t>Működési célra</t>
  </si>
  <si>
    <t>Felhalmozási célra</t>
  </si>
  <si>
    <t xml:space="preserve"> Előző évek vállalkozási maradvány igénybevétele</t>
  </si>
  <si>
    <t>VIII..Értékpapírok értékesítésének bevétele</t>
  </si>
  <si>
    <t>IX. Kötvények kibocsátásának bevétele</t>
  </si>
  <si>
    <t>Működési célú hitel felvétele</t>
  </si>
  <si>
    <t>Rövid lejáratú hitel felvétele</t>
  </si>
  <si>
    <t>Felhalmozási célú hitel felvétele</t>
  </si>
  <si>
    <t xml:space="preserve"> Előző évek előir.mar. pénzmaradvány igénybevétele </t>
  </si>
  <si>
    <t>14.1</t>
  </si>
  <si>
    <t>14.2</t>
  </si>
  <si>
    <t>14.1.1</t>
  </si>
  <si>
    <t>14.1.2</t>
  </si>
  <si>
    <t>14.2.1</t>
  </si>
  <si>
    <t>14.2.2</t>
  </si>
  <si>
    <t>X. Hitelek  (14.1+14.2)</t>
  </si>
  <si>
    <t>KÖLTSÉGVETÉSI BEVÉTELEK ÖSSZESEN: (1+4+5+6+7+8)</t>
  </si>
  <si>
    <t>Finanszírozási célú műv. bevételei (1. sz. mell.1. sz. táblázat 10. sor)</t>
  </si>
  <si>
    <t>Kölcsön</t>
  </si>
  <si>
    <t>Függő, átfutó, kiegyenlítő kiadások,kölcsön</t>
  </si>
  <si>
    <t>Kölcsön visszatérülés</t>
  </si>
  <si>
    <t>Működési célú pénzeszköz átadás</t>
  </si>
  <si>
    <t>Működési célú pénzeszköz átadás államháztartáson kívülre</t>
  </si>
  <si>
    <t>Támogatás értékű működési kiadás</t>
  </si>
  <si>
    <t>működéshez hozzájárulás</t>
  </si>
  <si>
    <t>Tám.kölcsön, visszatérülés</t>
  </si>
  <si>
    <t>Szakfeladat</t>
  </si>
  <si>
    <t>Felhalmozási és tőkejellegű kiadás megnevezése</t>
  </si>
  <si>
    <t>Felhalmozási és tőkejellegű bevétel megnevezése</t>
  </si>
  <si>
    <t>Községi Önkormányzat</t>
  </si>
  <si>
    <t xml:space="preserve"> </t>
  </si>
  <si>
    <t>Cím</t>
  </si>
  <si>
    <t>Nyitó álláshely teljes munkaidőre átszámítva</t>
  </si>
  <si>
    <t xml:space="preserve"> Nyitó létszámkeret  megoszlása foglalkoztatási formák szerint</t>
  </si>
  <si>
    <t>Záró álláshely teljes munkaidőre átszámítva</t>
  </si>
  <si>
    <t xml:space="preserve"> Záró létszámkeret  megoszlása foglalkoztatási formák szerint</t>
  </si>
  <si>
    <t>teljes m.idős</t>
  </si>
  <si>
    <t>részmun-kaidős</t>
  </si>
  <si>
    <t>megbizási szerződés</t>
  </si>
  <si>
    <t>Községi önkormányzat</t>
  </si>
  <si>
    <t>Állami visszatérülés</t>
  </si>
  <si>
    <t>10.1</t>
  </si>
  <si>
    <t>10.1.1.</t>
  </si>
  <si>
    <t>10.1.2.</t>
  </si>
  <si>
    <t>10.2</t>
  </si>
  <si>
    <t>Finanszírozási bevételek (12+13+14+15)</t>
  </si>
  <si>
    <t>Költségvetési hiány, többlet ( költségvetési bevételek 9. sor - költségvetési kiadások 5. sor) (+/-)</t>
  </si>
  <si>
    <t>Szociális étkeztetés</t>
  </si>
  <si>
    <t>Körjegyzőség</t>
  </si>
  <si>
    <t>működési támogatás</t>
  </si>
  <si>
    <t xml:space="preserve">Községi Önkormányzat </t>
  </si>
  <si>
    <t>Lakáscélú kölcsön  háztartások éven túli</t>
  </si>
  <si>
    <t>Önhibájukon kívül hátr.helyzetű önk.támogatása</t>
  </si>
  <si>
    <t>Előző évi  pénzmaradvány visszafizetés</t>
  </si>
  <si>
    <t>Kamatkiadások fej.célra</t>
  </si>
  <si>
    <t>Önkormányzat Nemesnép</t>
  </si>
  <si>
    <t>szociális étkezés kiszállítása</t>
  </si>
  <si>
    <t>Általáno iskola és óvoda működési támogatása</t>
  </si>
  <si>
    <t>Körjegyzőség működési támogatása</t>
  </si>
  <si>
    <t>működési hozzájárulás</t>
  </si>
  <si>
    <t>Községi Sportegyesület</t>
  </si>
  <si>
    <t>Falubarát Egyesület</t>
  </si>
  <si>
    <t>Tüzoltó és Polgárőr Egyesület</t>
  </si>
  <si>
    <t xml:space="preserve">Kalot </t>
  </si>
  <si>
    <t>Szociális kölcsön  háztartásoknak éven belül</t>
  </si>
  <si>
    <t>Művelődési Ház belső felújítás -Közkibcs hitel- tőke törleszt.</t>
  </si>
  <si>
    <t>Művelődési Ház külső felújítás -Közkibcs hitel- tőke törleszt.</t>
  </si>
  <si>
    <t>Előző évi kvetési kiegészítések, vissztérülések</t>
  </si>
  <si>
    <t>Helyi önkormányzatoktól, kistérségi társ.-tól származó bevétel</t>
  </si>
  <si>
    <t>Elemi bevételek -kiadások</t>
  </si>
  <si>
    <t>Önkormányzatok sajátos felhalmozási és tőkebevétei</t>
  </si>
  <si>
    <t>Kerkai Jenő Általános Iskola és Óvoda</t>
  </si>
  <si>
    <t>Felügyeleti szervtől kapott támogatás</t>
  </si>
  <si>
    <t>Iskola</t>
  </si>
  <si>
    <t>Kistérség működési támogatása</t>
  </si>
  <si>
    <t>2013.</t>
  </si>
  <si>
    <t>Idegenforgalmi adó</t>
  </si>
  <si>
    <t>Iparűzési adó</t>
  </si>
  <si>
    <t>Szja helyben maradó része</t>
  </si>
  <si>
    <t>Gépjárműadó</t>
  </si>
  <si>
    <t>Tel.önk.jövedelemdifferenciálódásának mérséklése</t>
  </si>
  <si>
    <t>3.5.</t>
  </si>
  <si>
    <t>3.6.</t>
  </si>
  <si>
    <t>Tel.önkormányzatok jövedelemdifferenciálódásának mérséklése</t>
  </si>
  <si>
    <t>2012. után</t>
  </si>
  <si>
    <t>Közhatalmi bevételek</t>
  </si>
  <si>
    <t>2014 után</t>
  </si>
  <si>
    <t>2012. előtti kifizetés</t>
  </si>
  <si>
    <t>2012. évi előirányzat</t>
  </si>
  <si>
    <t>NYDROP pály. Iskola és óvoda felújítás</t>
  </si>
  <si>
    <t xml:space="preserve">   Fejlesztési hitel iskola felújításához</t>
  </si>
  <si>
    <t xml:space="preserve">   Önkormányzat felhalmozási és tőkejellegű bev.</t>
  </si>
  <si>
    <t xml:space="preserve">Befektetési célú belföldi, külföldi értékpapírok vásárlása </t>
  </si>
  <si>
    <t>Csesztreg  Községi Önkormányzat és intézményei 2012. évi létszámkerete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</si>
  <si>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</t>
    </r>
  </si>
  <si>
    <t>Közhatalmi bevételek összesen</t>
  </si>
  <si>
    <t xml:space="preserve">   Közkincs hitel tőke-és kamattám.</t>
  </si>
  <si>
    <t xml:space="preserve">   Fejlesztési pénzmaradvány</t>
  </si>
  <si>
    <t xml:space="preserve">   NYDROP Iskola és óvoda felújítás</t>
  </si>
  <si>
    <t>Int. működési bevételek, közhatalmi bevét.</t>
  </si>
  <si>
    <t>2012. évi 
terv</t>
  </si>
  <si>
    <t>Eu-s támogatásból szárm.bevétel</t>
  </si>
  <si>
    <t>Általános iskola és óvoda felújítása  NYDOP-5.3.1/A-10-2010-12</t>
  </si>
  <si>
    <t>Csesztreg önkormányzat épületének energetikai felújítása</t>
  </si>
  <si>
    <t>Fejlesztési hitel iskola felújításához</t>
  </si>
  <si>
    <t>2014.</t>
  </si>
  <si>
    <t>2014. 
után</t>
  </si>
  <si>
    <t>KEOP-5.3.0/A/09-2010-0289</t>
  </si>
  <si>
    <t>LEADER Faluközpont megújítása  EMVA 2071923958</t>
  </si>
  <si>
    <t>2012. évi mód. előirányzat</t>
  </si>
  <si>
    <t>2012. évi 
mód.eir.</t>
  </si>
  <si>
    <t>2012.évi mód.eir.</t>
  </si>
  <si>
    <t>2012.évi terv</t>
  </si>
  <si>
    <t>2012. évi Előirányzat</t>
  </si>
  <si>
    <t>2012. évi mód. Előir.</t>
  </si>
  <si>
    <t>Kiegészítő támogatás egyes közokt.feladatokhoz</t>
  </si>
  <si>
    <t>Önhiki-s önkormányzatok tám.</t>
  </si>
  <si>
    <t>Eredeti Előirányzat 2012. év.</t>
  </si>
  <si>
    <t>Módosított Előirányzat</t>
  </si>
  <si>
    <t xml:space="preserve">Cím </t>
  </si>
  <si>
    <t xml:space="preserve">Alcím </t>
  </si>
  <si>
    <t>Közhatalmi bevétel</t>
  </si>
  <si>
    <t>Egyéb saját működési bevétel</t>
  </si>
  <si>
    <t xml:space="preserve">   EU önerő iskola pályázathoz</t>
  </si>
  <si>
    <t xml:space="preserve">   TIOP pályázat</t>
  </si>
  <si>
    <t xml:space="preserve">   TIOP pályázat számtechnikai beruházás</t>
  </si>
  <si>
    <t xml:space="preserve">   Értékpapír vásárlás</t>
  </si>
  <si>
    <t xml:space="preserve">   Hivatalba légkondicionáló vásárlás</t>
  </si>
  <si>
    <t xml:space="preserve">   Ívóvízvezeték kiépítése</t>
  </si>
  <si>
    <t>Önkormányzati Hivatal felújítása</t>
  </si>
  <si>
    <t xml:space="preserve">   Kossuth út.4.sz.alatti ingatlan vásárlás</t>
  </si>
  <si>
    <t>Iskola-óvoda,önkorm. eszközbeszerzés</t>
  </si>
  <si>
    <t>Beruházási célú  tám.ért. bevételek</t>
  </si>
  <si>
    <t>Felújítási célú tám.ért.bevételek</t>
  </si>
  <si>
    <t>5. számú melléklet</t>
  </si>
  <si>
    <t>6. számú melléklet</t>
  </si>
  <si>
    <t>Szakfela-dat</t>
  </si>
  <si>
    <t>4.számú melléklet</t>
  </si>
  <si>
    <t>Előző évi várható pénzmaradvány igénybevétel</t>
  </si>
  <si>
    <t>2012.évi tény</t>
  </si>
  <si>
    <t>Föggő bevétel</t>
  </si>
  <si>
    <t>Föggő kiadások</t>
  </si>
  <si>
    <t>%</t>
  </si>
  <si>
    <t>Függő bevételek</t>
  </si>
  <si>
    <t>Függő kiadások</t>
  </si>
  <si>
    <t>Irányító szervalá tartozó kv-i szervnek folyósított támogatás</t>
  </si>
  <si>
    <t>Támogatási kölcsön</t>
  </si>
  <si>
    <t>2012. évi tény</t>
  </si>
  <si>
    <t>IV.  Egyéb kiadások, támogatási kölcsö nyújtásí ÁH-n kívül</t>
  </si>
  <si>
    <t>2012. évi 
tény</t>
  </si>
  <si>
    <t>2012. évi  tény</t>
  </si>
  <si>
    <t xml:space="preserve">Támogatási kölcsön </t>
  </si>
  <si>
    <t xml:space="preserve">   Hivatal pályázati támogatás</t>
  </si>
  <si>
    <t xml:space="preserve">   EU tám. IKSZT felújítására</t>
  </si>
  <si>
    <t xml:space="preserve">    Hitel konszolidáció</t>
  </si>
  <si>
    <t>Hitelek visszafizetése</t>
  </si>
  <si>
    <t>KIADÁSI JOGCÍMEK</t>
  </si>
  <si>
    <t>Módosított előirányzat</t>
  </si>
  <si>
    <t>Teljesítés</t>
  </si>
  <si>
    <t>Igazgatási feladatok</t>
  </si>
  <si>
    <t>Önkormányzat igazgatási tevékenysége támogatási</t>
  </si>
  <si>
    <t>Szociális gondoskodás</t>
  </si>
  <si>
    <t>Aktív korúak ellátása</t>
  </si>
  <si>
    <t>Lakásfenntartási támogatás</t>
  </si>
  <si>
    <t xml:space="preserve">Gyermekvédelmi kedvezmény pénzbeli </t>
  </si>
  <si>
    <t>Falugondnoki szolgáltatás</t>
  </si>
  <si>
    <t>Temetési segély</t>
  </si>
  <si>
    <t>Átmeneti segély</t>
  </si>
  <si>
    <t>Ápolási díj</t>
  </si>
  <si>
    <t>Mozgáskorlátozottak közl.tám.</t>
  </si>
  <si>
    <t>Közgyógyellátás</t>
  </si>
  <si>
    <t>Egyéb önkormányzati eseti pénzbeli ellátások</t>
  </si>
  <si>
    <t>Város és községgazdálkodás</t>
  </si>
  <si>
    <t>Helyi utak fenntartása</t>
  </si>
  <si>
    <t>Közvilágítási feladatok</t>
  </si>
  <si>
    <t>Közfoglalkoztatás hosszab időtartamú</t>
  </si>
  <si>
    <t>Községgazdálkodás</t>
  </si>
  <si>
    <t>Köztemető fenntartás</t>
  </si>
  <si>
    <t>Egészségügyi ellátás</t>
  </si>
  <si>
    <t>Család-és nővédelmi eü. Gondozás</t>
  </si>
  <si>
    <t>Háziorvosi  ellátás</t>
  </si>
  <si>
    <t>Művelődési, sportfeladatok</t>
  </si>
  <si>
    <t>Közműv int. közösségi szint.műk-</t>
  </si>
  <si>
    <t>Sporttev.támogatása</t>
  </si>
  <si>
    <t>Könyvtári szoltáltatások</t>
  </si>
  <si>
    <t>Oktatási feladatok</t>
  </si>
  <si>
    <t>Óvodai nevelés</t>
  </si>
  <si>
    <t>Függő kiadás</t>
  </si>
  <si>
    <t>FORRÁSOK ÖSSZESEN</t>
  </si>
  <si>
    <t>III. Egyéb passzív pénzügyi elszámolások</t>
  </si>
  <si>
    <t xml:space="preserve"> II. Rövid lejáratú kötelezettségek</t>
  </si>
  <si>
    <t xml:space="preserve">  I. Hosszú lejáratú kötelezettségek</t>
  </si>
  <si>
    <t>F) KÖTELEZETTSÉGEK ÖSSZESEN</t>
  </si>
  <si>
    <t>II. Vállalkozási tartalékok</t>
  </si>
  <si>
    <t xml:space="preserve"> I. Költségvetési tartalékok</t>
  </si>
  <si>
    <t>E) TARTALÉKOK ÖSSZESEN</t>
  </si>
  <si>
    <t>3. Értékelési tartalék</t>
  </si>
  <si>
    <t>2. Tőkeváltozások</t>
  </si>
  <si>
    <t>1. Tartós tőke</t>
  </si>
  <si>
    <t>D) SAJÁT TŐKE ÖSSZESEN</t>
  </si>
  <si>
    <t>Tárgyév auditált egyszerűsített beszámoló záró adatai</t>
  </si>
  <si>
    <t>Auditálási eltérések                ( ± )</t>
  </si>
  <si>
    <t>Tárgyévi költségvetési beszámoló záró adatai</t>
  </si>
  <si>
    <t>Előző év auditált egyszerűsített beszámoló záró adatai</t>
  </si>
  <si>
    <t>Előző évi költségvetési beszámoló záró adatai</t>
  </si>
  <si>
    <t>F O R R Á S O K</t>
  </si>
  <si>
    <t>ESZKÖZÖK ÖSSZESEN</t>
  </si>
  <si>
    <t>V. Egyéb aktív pénzügyi elszámolások</t>
  </si>
  <si>
    <t>IV.Pénzeszközök</t>
  </si>
  <si>
    <t>lll. Értékpapírok</t>
  </si>
  <si>
    <t>ll.  Követelések</t>
  </si>
  <si>
    <t>l.   Készletek</t>
  </si>
  <si>
    <t xml:space="preserve">B) FORGÓESZKÖZÖK </t>
  </si>
  <si>
    <t>lV.Üzemeltetésre, kezelésre átadott eszközök</t>
  </si>
  <si>
    <t>III. Befektetett pénzügyi eszközök</t>
  </si>
  <si>
    <t>II.  Tárgyi eszközök</t>
  </si>
  <si>
    <t>I.   Immateriális javak</t>
  </si>
  <si>
    <t xml:space="preserve">A) BEFEKTETETT ESZKÖZÖK </t>
  </si>
  <si>
    <t>E S Z K Ö Z Ö K</t>
  </si>
  <si>
    <t>2012. ÉV.</t>
  </si>
  <si>
    <t>EGYSZERŰSÍTETT PÉNZMARADVÁNY-KIMUTATÁS</t>
  </si>
  <si>
    <t>2012. ÉV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</si>
  <si>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</si>
  <si>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</si>
  <si>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</si>
  <si>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</si>
  <si>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</si>
  <si>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</si>
  <si>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</si>
  <si>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</si>
  <si>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</si>
  <si>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</si>
  <si>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</si>
  <si>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</si>
  <si>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</si>
  <si>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</si>
  <si>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</si>
  <si>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PÉNZFORGALMI JELENTÉS</t>
  </si>
  <si>
    <t>Eredeti</t>
  </si>
  <si>
    <t>Módosított</t>
  </si>
  <si>
    <t>előirányzat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</si>
  <si>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</si>
  <si>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</si>
  <si>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</si>
  <si>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</si>
  <si>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</si>
  <si>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</si>
  <si>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</si>
  <si>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</si>
  <si>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</si>
  <si>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</si>
  <si>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</si>
  <si>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</si>
  <si>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</si>
  <si>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</si>
  <si>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</si>
  <si>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</si>
  <si>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</si>
  <si>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</si>
  <si>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</si>
  <si>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</si>
  <si>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</si>
  <si>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</si>
  <si>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</si>
  <si>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</si>
  <si>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</si>
  <si>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</si>
  <si>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</si>
  <si>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</si>
  <si>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</si>
  <si>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</si>
  <si>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</si>
  <si>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</si>
  <si>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</si>
  <si>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</si>
  <si>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</si>
  <si>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</si>
  <si>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</si>
  <si>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</si>
  <si>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</si>
  <si>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</si>
  <si>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</si>
  <si>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</si>
  <si>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</si>
  <si>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</si>
  <si>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</si>
  <si>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</si>
  <si>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</si>
  <si>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</si>
  <si>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</si>
  <si>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28.</t>
  </si>
  <si>
    <t>29.</t>
  </si>
  <si>
    <t>30.</t>
  </si>
  <si>
    <t>31.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</si>
  <si>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</si>
  <si>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</si>
  <si>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</si>
  <si>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</si>
  <si>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</si>
  <si>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</si>
  <si>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</si>
  <si>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</si>
  <si>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</si>
  <si>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</si>
  <si>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</si>
  <si>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</si>
  <si>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</si>
  <si>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</si>
  <si>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</si>
  <si>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</si>
  <si>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</si>
  <si>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</si>
  <si>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</si>
  <si>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</si>
  <si>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</si>
  <si>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</si>
  <si>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</si>
  <si>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</si>
  <si>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</si>
  <si>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</si>
  <si>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</si>
  <si>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</si>
  <si>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</si>
  <si>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</si>
  <si>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</si>
  <si>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</si>
  <si>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</si>
  <si>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</si>
  <si>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</si>
  <si>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</si>
  <si>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</si>
  <si>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</si>
  <si>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</si>
  <si>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</si>
  <si>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</si>
  <si>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</si>
  <si>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</si>
  <si>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</si>
  <si>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</si>
  <si>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</si>
  <si>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</si>
  <si>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</si>
  <si>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</si>
  <si>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</si>
  <si>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</si>
  <si>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</si>
  <si>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</si>
  <si>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</si>
  <si>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</si>
  <si>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</si>
  <si>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</si>
  <si>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</si>
  <si>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</si>
  <si>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</si>
  <si>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</si>
  <si>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</si>
  <si>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</si>
  <si>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</si>
  <si>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</si>
  <si>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</si>
  <si>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</si>
  <si>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</si>
  <si>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</si>
  <si>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</si>
  <si>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</si>
  <si>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</si>
  <si>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</si>
  <si>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</si>
  <si>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</si>
  <si>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</si>
  <si>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</si>
  <si>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</si>
  <si>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</si>
  <si>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</si>
  <si>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</si>
  <si>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</si>
  <si>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</si>
  <si>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</si>
  <si>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</si>
  <si>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</si>
  <si>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</si>
  <si>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</si>
  <si>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</si>
  <si>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</si>
  <si>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</si>
  <si>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</si>
  <si>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</si>
  <si>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</si>
  <si>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</si>
  <si>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</si>
  <si>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</si>
  <si>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</si>
  <si>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</si>
  <si>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</si>
  <si>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</si>
  <si>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</si>
  <si>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</si>
  <si>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</si>
  <si>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</si>
  <si>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</si>
  <si>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</si>
  <si>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</si>
  <si>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</si>
  <si>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</si>
  <si>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</si>
  <si>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</si>
  <si>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</si>
  <si>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</si>
  <si>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</si>
  <si>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</si>
  <si>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</si>
  <si>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</si>
  <si>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</si>
  <si>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</si>
  <si>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</si>
  <si>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</si>
  <si>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</si>
  <si>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</si>
  <si>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</si>
  <si>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</si>
  <si>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</si>
  <si>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</si>
  <si>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</si>
  <si>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</si>
  <si>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</si>
  <si>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</si>
  <si>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</si>
  <si>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</si>
  <si>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</si>
  <si>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</si>
  <si>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</si>
  <si>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</si>
  <si>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</si>
  <si>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</si>
  <si>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</si>
  <si>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</si>
  <si>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</si>
  <si>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</si>
  <si>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</si>
  <si>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</si>
  <si>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</si>
  <si>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</si>
  <si>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</si>
  <si>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</si>
  <si>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</si>
  <si>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</si>
  <si>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</si>
  <si>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</si>
  <si>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</si>
  <si>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</si>
  <si>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</si>
  <si>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</si>
  <si>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</si>
  <si>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</si>
  <si>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</si>
  <si>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</si>
  <si>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</si>
  <si>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</si>
  <si>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</si>
  <si>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</si>
  <si>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</si>
  <si>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</si>
  <si>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</si>
  <si>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</si>
  <si>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</si>
  <si>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</si>
  <si>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</si>
  <si>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</si>
  <si>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</si>
  <si>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</si>
  <si>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</si>
  <si>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</si>
  <si>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</si>
  <si>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</si>
  <si>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</si>
  <si>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</si>
  <si>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</si>
  <si>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</si>
  <si>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</si>
  <si>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</si>
  <si>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</si>
  <si>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</si>
  <si>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</si>
  <si>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</si>
  <si>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</si>
  <si>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</si>
  <si>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</si>
  <si>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</si>
  <si>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</si>
  <si>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</si>
  <si>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</si>
  <si>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</si>
  <si>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</si>
  <si>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</si>
  <si>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</si>
  <si>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</si>
  <si>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</si>
  <si>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</si>
  <si>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</si>
  <si>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</si>
  <si>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</si>
  <si>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</si>
  <si>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</si>
  <si>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</si>
  <si>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</si>
  <si>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</si>
  <si>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</si>
  <si>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</si>
  <si>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</si>
  <si>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</si>
  <si>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</si>
  <si>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</si>
  <si>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</si>
  <si>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</si>
  <si>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</si>
  <si>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</si>
  <si>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</si>
  <si>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</si>
  <si>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</si>
  <si>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</si>
  <si>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</si>
  <si>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</si>
  <si>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</si>
  <si>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</si>
  <si>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</si>
  <si>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</si>
  <si>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</si>
  <si>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</si>
  <si>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</si>
  <si>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</si>
  <si>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</si>
  <si>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</si>
  <si>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</si>
  <si>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</si>
  <si>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</si>
  <si>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</si>
  <si>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</si>
  <si>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</si>
  <si>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</si>
  <si>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</si>
  <si>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</si>
  <si>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</si>
  <si>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</si>
  <si>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</si>
  <si>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</si>
  <si>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</si>
  <si>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</si>
  <si>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</si>
  <si>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</si>
  <si>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</si>
  <si>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</si>
  <si>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</si>
  <si>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</si>
  <si>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</si>
  <si>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</si>
  <si>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</si>
  <si>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</si>
  <si>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</si>
  <si>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</si>
  <si>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</si>
  <si>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</si>
  <si>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</si>
  <si>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</si>
  <si>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</si>
  <si>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</si>
  <si>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</si>
  <si>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</si>
  <si>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</si>
  <si>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</si>
  <si>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</si>
  <si>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</si>
  <si>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</si>
  <si>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</si>
  <si>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</si>
  <si>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</si>
  <si>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</si>
  <si>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</si>
  <si>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</si>
  <si>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</si>
  <si>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</si>
  <si>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</si>
  <si>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</si>
  <si>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</si>
  <si>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</si>
  <si>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</si>
  <si>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</si>
  <si>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</si>
  <si>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</si>
  <si>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</si>
  <si>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</si>
  <si>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</si>
  <si>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</si>
  <si>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</si>
  <si>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</si>
  <si>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</si>
  <si>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</si>
  <si>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</si>
  <si>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</si>
  <si>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</si>
  <si>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</si>
  <si>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</si>
  <si>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</si>
  <si>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</si>
  <si>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</si>
  <si>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</si>
  <si>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</si>
  <si>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</si>
  <si>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</si>
  <si>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</si>
  <si>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</si>
  <si>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</si>
  <si>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</si>
  <si>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</si>
  <si>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</si>
  <si>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</si>
  <si>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</si>
  <si>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</si>
  <si>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</si>
  <si>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</si>
  <si>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</si>
  <si>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</si>
  <si>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</si>
  <si>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</si>
  <si>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</si>
  <si>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</si>
  <si>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</si>
  <si>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</si>
  <si>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</si>
  <si>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</si>
  <si>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</si>
  <si>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</si>
  <si>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</si>
  <si>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</si>
  <si>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</si>
  <si>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</si>
  <si>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</si>
  <si>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</si>
  <si>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</si>
  <si>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</si>
  <si>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</si>
  <si>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</si>
  <si>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</si>
  <si>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</si>
  <si>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</si>
  <si>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</si>
  <si>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</si>
  <si>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</si>
  <si>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</si>
  <si>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</si>
  <si>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</si>
  <si>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</si>
  <si>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</si>
  <si>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</si>
  <si>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</si>
  <si>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</si>
  <si>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</si>
  <si>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</si>
  <si>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</si>
  <si>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</si>
  <si>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</si>
  <si>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</si>
  <si>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</si>
  <si>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</si>
  <si>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</si>
  <si>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</si>
  <si>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</si>
  <si>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</si>
  <si>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</si>
  <si>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</si>
  <si>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</si>
  <si>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</si>
  <si>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</si>
  <si>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</si>
  <si>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</si>
  <si>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</si>
  <si>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</si>
  <si>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</si>
  <si>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</si>
  <si>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</si>
  <si>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</si>
  <si>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</si>
  <si>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</si>
  <si>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</si>
  <si>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</si>
  <si>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</si>
  <si>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</si>
  <si>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</si>
  <si>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</si>
  <si>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</si>
  <si>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</si>
  <si>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</si>
  <si>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</si>
  <si>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</si>
  <si>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</si>
  <si>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</si>
  <si>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</si>
  <si>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</si>
  <si>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</si>
  <si>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</si>
  <si>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</si>
  <si>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</si>
  <si>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</si>
  <si>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</si>
  <si>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</si>
  <si>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</si>
  <si>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</si>
  <si>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</si>
  <si>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</si>
  <si>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</si>
  <si>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</si>
  <si>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</si>
  <si>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</si>
  <si>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</si>
  <si>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</si>
  <si>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</si>
  <si>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</si>
  <si>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</si>
  <si>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</si>
  <si>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</si>
  <si>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</si>
  <si>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</si>
  <si>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</si>
  <si>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</si>
  <si>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</si>
  <si>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</si>
  <si>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</si>
  <si>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</si>
  <si>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</si>
  <si>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</si>
  <si>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</si>
  <si>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</si>
  <si>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</si>
  <si>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</si>
  <si>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</si>
  <si>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</si>
  <si>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</si>
  <si>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</si>
  <si>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</si>
  <si>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</si>
  <si>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</si>
  <si>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</si>
  <si>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</si>
  <si>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</si>
  <si>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</si>
  <si>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</si>
  <si>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</si>
  <si>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</si>
  <si>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</si>
  <si>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</si>
  <si>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</si>
  <si>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</si>
  <si>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</si>
  <si>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</si>
  <si>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</si>
  <si>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</si>
  <si>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</si>
  <si>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</si>
  <si>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</si>
  <si>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</si>
  <si>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</si>
  <si>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</si>
  <si>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</si>
  <si>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</si>
  <si>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</si>
  <si>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</si>
  <si>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</si>
  <si>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</si>
  <si>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</si>
  <si>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</si>
  <si>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</si>
  <si>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</si>
  <si>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</si>
  <si>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</si>
  <si>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</si>
  <si>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</si>
  <si>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</si>
  <si>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</si>
  <si>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</si>
  <si>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</si>
  <si>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</si>
  <si>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</si>
  <si>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</si>
  <si>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</si>
  <si>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</si>
  <si>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</si>
  <si>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</si>
  <si>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</si>
  <si>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</si>
  <si>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</si>
  <si>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</si>
  <si>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</si>
  <si>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</si>
  <si>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</si>
  <si>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</si>
  <si>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</si>
  <si>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</si>
  <si>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</si>
  <si>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</si>
  <si>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</si>
  <si>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</si>
  <si>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</si>
  <si>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</si>
  <si>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</si>
  <si>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2012. év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</si>
  <si>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</si>
  <si>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</si>
  <si>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</si>
  <si>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</si>
  <si>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</si>
  <si>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</si>
  <si>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</si>
  <si>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</si>
  <si>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</si>
  <si>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</si>
  <si>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</si>
  <si>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</si>
  <si>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</si>
  <si>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</si>
  <si>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</si>
  <si>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</si>
  <si>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</si>
  <si>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</si>
  <si>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</si>
  <si>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</si>
  <si>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</si>
  <si>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</si>
  <si>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</si>
  <si>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</si>
  <si>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</si>
  <si>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</si>
  <si>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</si>
  <si>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</si>
  <si>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</si>
  <si>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</si>
  <si>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</si>
  <si>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</si>
  <si>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</si>
  <si>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</si>
  <si>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</si>
  <si>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</si>
  <si>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</si>
  <si>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</si>
  <si>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</si>
  <si>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</si>
  <si>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</si>
  <si>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Csesztreg Község ÖNKORMÁNYZATA
EGYSZERŰSÍTETT MÉRLEG</t>
  </si>
  <si>
    <t>Csesztreg Község ÖNKORMÁNYZATA</t>
  </si>
  <si>
    <t>Lakóingatlan bérbeadás</t>
  </si>
  <si>
    <t>Önkormányzati jogalkotás</t>
  </si>
  <si>
    <t>Általános iskolai nevelés, támogatás</t>
  </si>
  <si>
    <t>Óvodáztatási támogatás</t>
  </si>
  <si>
    <t>Körjegyzőség kiadásai</t>
  </si>
  <si>
    <t>Kerkai Jenő Ált.iskola kiadásai</t>
  </si>
  <si>
    <t>Hosszúlejáratú közkincs hitel törlesztése</t>
  </si>
  <si>
    <t>5.sz. melléklet</t>
  </si>
  <si>
    <t>Csesztreg Község Önkormányzata</t>
  </si>
  <si>
    <t>Körjegyzőség Csesztreg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</si>
</sst>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__;\-\ #,###__"/>
    <numFmt numFmtId="169" formatCode="#,###__;\-#,###__"/>
    <numFmt numFmtId="170" formatCode="#,###\ _F_t;\-#,###\ _F_t"/>
    <numFmt numFmtId="171" formatCode="#,###__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b/>
      <sz val="13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b/>
      <sz val="6"/>
      <name val="Times New Roman CE"/>
      <family val="0"/>
    </font>
    <font>
      <b/>
      <sz val="11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thick"/>
      <bottom style="medium"/>
    </border>
    <border>
      <left style="thin"/>
      <right style="thin"/>
      <top style="thick"/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0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 quotePrefix="1">
      <alignment horizontal="right" vertical="center"/>
    </xf>
    <xf numFmtId="0" fontId="3" fillId="0" borderId="12" xfId="0" applyFont="1" applyFill="1" applyBorder="1" applyAlignment="1" quotePrefix="1">
      <alignment horizontal="right" vertical="center"/>
    </xf>
    <xf numFmtId="0" fontId="0" fillId="0" borderId="13" xfId="0" applyFont="1" applyBorder="1" applyAlignment="1">
      <alignment vertical="center" wrapText="1"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164" fontId="6" fillId="0" borderId="14" xfId="57" applyNumberFormat="1" applyFont="1" applyFill="1" applyBorder="1" applyAlignment="1" applyProtection="1">
      <alignment horizontal="centerContinuous" vertical="center"/>
      <protection/>
    </xf>
    <xf numFmtId="0" fontId="15" fillId="0" borderId="15" xfId="57" applyFont="1" applyFill="1" applyBorder="1" applyAlignment="1" applyProtection="1">
      <alignment horizontal="left" vertical="center" wrapText="1" indent="1"/>
      <protection/>
    </xf>
    <xf numFmtId="0" fontId="15" fillId="0" borderId="16" xfId="57" applyFont="1" applyFill="1" applyBorder="1" applyAlignment="1" applyProtection="1">
      <alignment horizontal="left" vertical="center" wrapText="1" indent="1"/>
      <protection/>
    </xf>
    <xf numFmtId="164" fontId="15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17" xfId="57" applyNumberFormat="1" applyFont="1" applyFill="1" applyBorder="1" applyAlignment="1" applyProtection="1">
      <alignment vertical="center" wrapText="1"/>
      <protection locked="0"/>
    </xf>
    <xf numFmtId="0" fontId="15" fillId="0" borderId="18" xfId="57" applyFont="1" applyFill="1" applyBorder="1" applyAlignment="1" applyProtection="1">
      <alignment horizontal="left" vertical="center" wrapText="1" indent="1"/>
      <protection/>
    </xf>
    <xf numFmtId="0" fontId="15" fillId="0" borderId="19" xfId="57" applyFont="1" applyFill="1" applyBorder="1" applyAlignment="1" applyProtection="1">
      <alignment horizontal="left" vertical="center" wrapText="1" indent="1"/>
      <protection/>
    </xf>
    <xf numFmtId="164" fontId="15" fillId="0" borderId="20" xfId="57" applyNumberFormat="1" applyFont="1" applyFill="1" applyBorder="1" applyAlignment="1" applyProtection="1">
      <alignment vertical="center" wrapText="1"/>
      <protection locked="0"/>
    </xf>
    <xf numFmtId="164" fontId="15" fillId="0" borderId="21" xfId="57" applyNumberFormat="1" applyFont="1" applyFill="1" applyBorder="1" applyAlignment="1" applyProtection="1">
      <alignment vertical="center" wrapText="1"/>
      <protection locked="0"/>
    </xf>
    <xf numFmtId="0" fontId="16" fillId="0" borderId="16" xfId="57" applyFont="1" applyFill="1" applyBorder="1" applyAlignment="1" applyProtection="1">
      <alignment horizontal="left" vertical="center" wrapText="1" indent="1"/>
      <protection/>
    </xf>
    <xf numFmtId="0" fontId="15" fillId="0" borderId="10" xfId="57" applyFont="1" applyFill="1" applyBorder="1" applyAlignment="1" applyProtection="1">
      <alignment horizontal="left" vertical="center" wrapText="1" indent="1"/>
      <protection/>
    </xf>
    <xf numFmtId="164" fontId="15" fillId="0" borderId="11" xfId="57" applyNumberFormat="1" applyFont="1" applyFill="1" applyBorder="1" applyAlignment="1" applyProtection="1">
      <alignment vertical="center" wrapText="1"/>
      <protection locked="0"/>
    </xf>
    <xf numFmtId="0" fontId="15" fillId="0" borderId="22" xfId="57" applyFont="1" applyFill="1" applyBorder="1" applyAlignment="1" applyProtection="1">
      <alignment horizontal="left" vertical="center" wrapText="1" indent="1"/>
      <protection/>
    </xf>
    <xf numFmtId="0" fontId="15" fillId="0" borderId="23" xfId="57" applyFont="1" applyFill="1" applyBorder="1" applyAlignment="1" applyProtection="1">
      <alignment horizontal="left" vertical="center" wrapText="1" indent="1"/>
      <protection/>
    </xf>
    <xf numFmtId="49" fontId="15" fillId="0" borderId="24" xfId="57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7" applyNumberFormat="1" applyFont="1" applyFill="1" applyBorder="1" applyAlignment="1" applyProtection="1">
      <alignment horizontal="left" vertical="center" wrapText="1" indent="1"/>
      <protection/>
    </xf>
    <xf numFmtId="49" fontId="15" fillId="0" borderId="26" xfId="57" applyNumberFormat="1" applyFont="1" applyFill="1" applyBorder="1" applyAlignment="1" applyProtection="1">
      <alignment horizontal="left" vertical="center" wrapText="1" indent="1"/>
      <protection/>
    </xf>
    <xf numFmtId="49" fontId="15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15" fillId="0" borderId="28" xfId="57" applyNumberFormat="1" applyFont="1" applyFill="1" applyBorder="1" applyAlignment="1" applyProtection="1">
      <alignment horizontal="left" vertical="center" wrapText="1" indent="1"/>
      <protection/>
    </xf>
    <xf numFmtId="49" fontId="15" fillId="0" borderId="29" xfId="57" applyNumberFormat="1" applyFont="1" applyFill="1" applyBorder="1" applyAlignment="1" applyProtection="1">
      <alignment horizontal="left" vertical="center" wrapText="1" indent="1"/>
      <protection/>
    </xf>
    <xf numFmtId="49" fontId="15" fillId="0" borderId="30" xfId="57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32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5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57" applyFont="1" applyFill="1" applyBorder="1" applyAlignment="1" applyProtection="1">
      <alignment horizontal="left" vertical="center" wrapText="1" indent="1"/>
      <protection/>
    </xf>
    <xf numFmtId="0" fontId="15" fillId="0" borderId="33" xfId="57" applyFont="1" applyFill="1" applyBorder="1" applyAlignment="1" applyProtection="1">
      <alignment horizontal="left" vertical="center" wrapText="1" indent="1"/>
      <protection/>
    </xf>
    <xf numFmtId="164" fontId="15" fillId="0" borderId="12" xfId="57" applyNumberFormat="1" applyFont="1" applyFill="1" applyBorder="1" applyAlignment="1" applyProtection="1">
      <alignment vertical="center" wrapText="1"/>
      <protection locked="0"/>
    </xf>
    <xf numFmtId="0" fontId="14" fillId="0" borderId="34" xfId="57" applyFont="1" applyFill="1" applyBorder="1" applyAlignment="1" applyProtection="1">
      <alignment horizontal="left" vertical="center" wrapText="1" indent="1"/>
      <protection/>
    </xf>
    <xf numFmtId="0" fontId="14" fillId="0" borderId="35" xfId="57" applyFont="1" applyFill="1" applyBorder="1" applyAlignment="1" applyProtection="1">
      <alignment horizontal="left" vertical="center" wrapText="1" indent="1"/>
      <protection/>
    </xf>
    <xf numFmtId="164" fontId="14" fillId="0" borderId="36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37" xfId="57" applyFont="1" applyFill="1" applyBorder="1" applyAlignment="1" applyProtection="1">
      <alignment horizontal="left" vertical="center" wrapText="1" indent="1"/>
      <protection/>
    </xf>
    <xf numFmtId="0" fontId="14" fillId="0" borderId="38" xfId="57" applyFont="1" applyFill="1" applyBorder="1" applyAlignment="1" applyProtection="1">
      <alignment horizontal="left" vertical="center" wrapText="1" indent="1"/>
      <protection/>
    </xf>
    <xf numFmtId="0" fontId="16" fillId="0" borderId="15" xfId="57" applyFont="1" applyFill="1" applyBorder="1" applyAlignment="1" applyProtection="1">
      <alignment horizontal="left" vertical="center" wrapText="1" indent="1"/>
      <protection/>
    </xf>
    <xf numFmtId="0" fontId="17" fillId="0" borderId="35" xfId="57" applyFont="1" applyFill="1" applyBorder="1" applyAlignment="1" applyProtection="1">
      <alignment horizontal="left" vertical="center" wrapText="1" indent="1"/>
      <protection/>
    </xf>
    <xf numFmtId="164" fontId="16" fillId="0" borderId="31" xfId="57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57" applyFont="1" applyFill="1" applyBorder="1" applyAlignment="1" applyProtection="1">
      <alignment horizontal="left" vertical="center" wrapText="1" indent="2"/>
      <protection/>
    </xf>
    <xf numFmtId="0" fontId="15" fillId="0" borderId="23" xfId="57" applyFont="1" applyFill="1" applyBorder="1" applyAlignment="1" applyProtection="1">
      <alignment horizontal="left" vertical="center" wrapText="1" indent="2"/>
      <protection/>
    </xf>
    <xf numFmtId="0" fontId="15" fillId="0" borderId="16" xfId="57" applyFont="1" applyFill="1" applyBorder="1" applyAlignment="1" applyProtection="1">
      <alignment horizontal="left" indent="1"/>
      <protection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5" xfId="0" applyFont="1" applyFill="1" applyBorder="1" applyAlignment="1">
      <alignment horizontal="left" vertical="center" wrapText="1" indent="1"/>
    </xf>
    <xf numFmtId="0" fontId="15" fillId="0" borderId="33" xfId="0" applyFont="1" applyFill="1" applyBorder="1" applyAlignment="1">
      <alignment horizontal="left" vertical="center" wrapText="1" indent="1"/>
    </xf>
    <xf numFmtId="0" fontId="16" fillId="0" borderId="19" xfId="57" applyFont="1" applyFill="1" applyBorder="1" applyAlignment="1" applyProtection="1">
      <alignment horizontal="left" vertical="center" wrapText="1" indent="1"/>
      <protection/>
    </xf>
    <xf numFmtId="0" fontId="7" fillId="0" borderId="34" xfId="57" applyFont="1" applyFill="1" applyBorder="1" applyAlignment="1" applyProtection="1">
      <alignment horizontal="center" vertical="center" wrapText="1"/>
      <protection/>
    </xf>
    <xf numFmtId="0" fontId="7" fillId="0" borderId="35" xfId="57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Continuous" vertical="center" wrapText="1"/>
    </xf>
    <xf numFmtId="0" fontId="7" fillId="0" borderId="22" xfId="0" applyFont="1" applyFill="1" applyBorder="1" applyAlignment="1">
      <alignment horizontal="centerContinuous" vertical="center" wrapText="1"/>
    </xf>
    <xf numFmtId="0" fontId="7" fillId="0" borderId="39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1" xfId="0" applyFont="1" applyFill="1" applyBorder="1" applyAlignment="1" quotePrefix="1">
      <alignment horizontal="right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left" vertical="center" wrapText="1" inden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49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 indent="2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right" vertical="center"/>
    </xf>
    <xf numFmtId="0" fontId="7" fillId="0" borderId="43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Continuous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64" fontId="14" fillId="0" borderId="49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 inden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/>
    </xf>
    <xf numFmtId="164" fontId="0" fillId="33" borderId="50" xfId="0" applyNumberFormat="1" applyFont="1" applyFill="1" applyBorder="1" applyAlignment="1">
      <alignment horizontal="left" vertical="center" wrapText="1" indent="2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right" vertical="center" indent="1"/>
    </xf>
    <xf numFmtId="0" fontId="14" fillId="0" borderId="35" xfId="57" applyFont="1" applyFill="1" applyBorder="1" applyAlignment="1" applyProtection="1">
      <alignment vertical="center" wrapText="1"/>
      <protection/>
    </xf>
    <xf numFmtId="164" fontId="14" fillId="0" borderId="36" xfId="57" applyNumberFormat="1" applyFont="1" applyFill="1" applyBorder="1" applyAlignment="1" applyProtection="1">
      <alignment vertical="center" wrapText="1"/>
      <protection locked="0"/>
    </xf>
    <xf numFmtId="0" fontId="14" fillId="0" borderId="38" xfId="57" applyFont="1" applyFill="1" applyBorder="1" applyAlignment="1" applyProtection="1">
      <alignment vertical="center" wrapText="1"/>
      <protection/>
    </xf>
    <xf numFmtId="0" fontId="15" fillId="0" borderId="16" xfId="0" applyFont="1" applyBorder="1" applyAlignment="1" applyProtection="1">
      <alignment horizontal="left" vertical="center" indent="1"/>
      <protection locked="0"/>
    </xf>
    <xf numFmtId="3" fontId="15" fillId="0" borderId="17" xfId="0" applyNumberFormat="1" applyFont="1" applyBorder="1" applyAlignment="1" applyProtection="1">
      <alignment horizontal="right" vertical="center" indent="1"/>
      <protection locked="0"/>
    </xf>
    <xf numFmtId="0" fontId="7" fillId="0" borderId="35" xfId="57" applyFont="1" applyFill="1" applyBorder="1" applyAlignment="1" applyProtection="1">
      <alignment horizontal="left" vertical="center" wrapText="1" indent="1"/>
      <protection/>
    </xf>
    <xf numFmtId="0" fontId="7" fillId="0" borderId="35" xfId="57" applyFont="1" applyFill="1" applyBorder="1" applyAlignment="1" applyProtection="1">
      <alignment vertical="center" wrapText="1"/>
      <protection/>
    </xf>
    <xf numFmtId="0" fontId="14" fillId="0" borderId="34" xfId="57" applyFont="1" applyFill="1" applyBorder="1" applyAlignment="1" applyProtection="1">
      <alignment horizontal="center" vertical="center" wrapText="1"/>
      <protection/>
    </xf>
    <xf numFmtId="0" fontId="14" fillId="0" borderId="35" xfId="57" applyFont="1" applyFill="1" applyBorder="1" applyAlignment="1" applyProtection="1">
      <alignment horizontal="center" vertical="center" wrapText="1"/>
      <protection/>
    </xf>
    <xf numFmtId="0" fontId="14" fillId="0" borderId="36" xfId="57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6" fillId="0" borderId="19" xfId="57" applyNumberFormat="1" applyFont="1" applyFill="1" applyBorder="1" applyAlignment="1" applyProtection="1">
      <alignment horizontal="left" vertical="center" wrapText="1" indent="1"/>
      <protection/>
    </xf>
    <xf numFmtId="0" fontId="16" fillId="0" borderId="23" xfId="57" applyFont="1" applyFill="1" applyBorder="1" applyAlignment="1" applyProtection="1" quotePrefix="1">
      <alignment horizontal="left" vertical="center" wrapText="1" indent="1"/>
      <protection/>
    </xf>
    <xf numFmtId="164" fontId="7" fillId="0" borderId="34" xfId="0" applyNumberFormat="1" applyFont="1" applyFill="1" applyBorder="1" applyAlignment="1">
      <alignment horizontal="left" vertical="center" wrapText="1" indent="1"/>
    </xf>
    <xf numFmtId="164" fontId="14" fillId="0" borderId="26" xfId="0" applyNumberFormat="1" applyFont="1" applyFill="1" applyBorder="1" applyAlignment="1">
      <alignment horizontal="left" vertical="center" wrapText="1" indent="1"/>
    </xf>
    <xf numFmtId="164" fontId="15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49" xfId="0" applyNumberFormat="1" applyFont="1" applyFill="1" applyBorder="1" applyAlignment="1">
      <alignment horizontal="right" vertical="center" wrapText="1" indent="2"/>
    </xf>
    <xf numFmtId="164" fontId="14" fillId="0" borderId="49" xfId="0" applyNumberFormat="1" applyFont="1" applyFill="1" applyBorder="1" applyAlignment="1">
      <alignment horizontal="right" vertical="center" wrapText="1" indent="2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36" xfId="57" applyFont="1" applyFill="1" applyBorder="1" applyAlignment="1" applyProtection="1">
      <alignment horizontal="center" vertical="center" wrapText="1"/>
      <protection/>
    </xf>
    <xf numFmtId="0" fontId="15" fillId="0" borderId="0" xfId="57" applyFont="1" applyFill="1">
      <alignment/>
      <protection/>
    </xf>
    <xf numFmtId="164" fontId="14" fillId="0" borderId="51" xfId="57" applyNumberFormat="1" applyFont="1" applyFill="1" applyBorder="1" applyAlignment="1" applyProtection="1">
      <alignment horizontal="right" vertical="center" wrapText="1"/>
      <protection/>
    </xf>
    <xf numFmtId="164" fontId="14" fillId="0" borderId="35" xfId="57" applyNumberFormat="1" applyFont="1" applyFill="1" applyBorder="1" applyAlignment="1" applyProtection="1">
      <alignment horizontal="right" vertical="center" wrapText="1"/>
      <protection/>
    </xf>
    <xf numFmtId="164" fontId="14" fillId="0" borderId="36" xfId="57" applyNumberFormat="1" applyFont="1" applyFill="1" applyBorder="1" applyAlignment="1" applyProtection="1">
      <alignment horizontal="right" vertical="center" wrapText="1"/>
      <protection/>
    </xf>
    <xf numFmtId="164" fontId="16" fillId="0" borderId="16" xfId="57" applyNumberFormat="1" applyFont="1" applyFill="1" applyBorder="1" applyAlignment="1" applyProtection="1">
      <alignment horizontal="right" vertical="center" wrapText="1"/>
      <protection/>
    </xf>
    <xf numFmtId="164" fontId="16" fillId="0" borderId="20" xfId="57" applyNumberFormat="1" applyFont="1" applyFill="1" applyBorder="1" applyAlignment="1" applyProtection="1">
      <alignment horizontal="right" vertical="center" wrapText="1"/>
      <protection/>
    </xf>
    <xf numFmtId="0" fontId="18" fillId="0" borderId="0" xfId="57" applyFont="1" applyFill="1">
      <alignment/>
      <protection/>
    </xf>
    <xf numFmtId="164" fontId="17" fillId="0" borderId="36" xfId="57" applyNumberFormat="1" applyFont="1" applyFill="1" applyBorder="1" applyAlignment="1" applyProtection="1">
      <alignment horizontal="right" vertical="center" wrapText="1"/>
      <protection/>
    </xf>
    <xf numFmtId="164" fontId="14" fillId="0" borderId="51" xfId="57" applyNumberFormat="1" applyFont="1" applyFill="1" applyBorder="1" applyAlignment="1" applyProtection="1">
      <alignment vertical="center" wrapText="1"/>
      <protection/>
    </xf>
    <xf numFmtId="164" fontId="14" fillId="0" borderId="36" xfId="57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4" xfId="0" applyNumberFormat="1" applyFont="1" applyFill="1" applyBorder="1" applyAlignment="1">
      <alignment horizontal="centerContinuous" vertical="center" wrapText="1"/>
    </xf>
    <xf numFmtId="164" fontId="7" fillId="0" borderId="35" xfId="0" applyNumberFormat="1" applyFont="1" applyFill="1" applyBorder="1" applyAlignment="1">
      <alignment horizontal="centerContinuous" vertical="center" wrapText="1"/>
    </xf>
    <xf numFmtId="164" fontId="7" fillId="0" borderId="36" xfId="0" applyNumberFormat="1" applyFont="1" applyFill="1" applyBorder="1" applyAlignment="1">
      <alignment horizontal="centerContinuous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52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6" xfId="57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14" fillId="0" borderId="3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4" fillId="0" borderId="36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14" fillId="0" borderId="48" xfId="0" applyNumberFormat="1" applyFont="1" applyFill="1" applyBorder="1" applyAlignment="1">
      <alignment horizontal="center" vertical="center" wrapText="1"/>
    </xf>
    <xf numFmtId="164" fontId="14" fillId="0" borderId="50" xfId="0" applyNumberFormat="1" applyFont="1" applyFill="1" applyBorder="1" applyAlignment="1">
      <alignment horizontal="center" vertical="center" wrapText="1"/>
    </xf>
    <xf numFmtId="164" fontId="14" fillId="0" borderId="55" xfId="0" applyNumberFormat="1" applyFont="1" applyFill="1" applyBorder="1" applyAlignment="1">
      <alignment horizontal="center" vertical="center" wrapText="1"/>
    </xf>
    <xf numFmtId="164" fontId="14" fillId="0" borderId="36" xfId="0" applyNumberFormat="1" applyFont="1" applyFill="1" applyBorder="1" applyAlignment="1">
      <alignment horizontal="center" vertical="center" wrapText="1"/>
    </xf>
    <xf numFmtId="164" fontId="14" fillId="0" borderId="5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164" fontId="14" fillId="0" borderId="50" xfId="0" applyNumberFormat="1" applyFont="1" applyFill="1" applyBorder="1" applyAlignment="1">
      <alignment horizontal="left" vertical="center" wrapText="1" indent="1"/>
    </xf>
    <xf numFmtId="164" fontId="15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0" xfId="0" applyNumberFormat="1" applyFont="1" applyFill="1" applyBorder="1" applyAlignment="1">
      <alignment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5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57" xfId="0" applyNumberFormat="1" applyFont="1" applyFill="1" applyBorder="1" applyAlignment="1">
      <alignment vertical="center" wrapText="1"/>
    </xf>
    <xf numFmtId="164" fontId="14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>
      <alignment horizontal="center" vertical="center" wrapText="1"/>
    </xf>
    <xf numFmtId="164" fontId="15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58" xfId="0" applyNumberFormat="1" applyFont="1" applyFill="1" applyBorder="1" applyAlignment="1">
      <alignment vertical="center" wrapText="1"/>
    </xf>
    <xf numFmtId="164" fontId="14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vertical="center" wrapText="1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164" fontId="15" fillId="0" borderId="36" xfId="0" applyNumberFormat="1" applyFont="1" applyFill="1" applyBorder="1" applyAlignment="1" applyProtection="1">
      <alignment vertical="center" wrapText="1"/>
      <protection locked="0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56" xfId="0" applyNumberFormat="1" applyFont="1" applyFill="1" applyBorder="1" applyAlignment="1" applyProtection="1">
      <alignment vertical="center" wrapText="1"/>
      <protection locked="0"/>
    </xf>
    <xf numFmtId="164" fontId="15" fillId="0" borderId="24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56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7" fillId="0" borderId="39" xfId="0" applyNumberFormat="1" applyFont="1" applyFill="1" applyBorder="1" applyAlignment="1">
      <alignment horizontal="centerContinuous" vertical="center" wrapText="1"/>
    </xf>
    <xf numFmtId="164" fontId="7" fillId="0" borderId="61" xfId="0" applyNumberFormat="1" applyFont="1" applyFill="1" applyBorder="1" applyAlignment="1">
      <alignment horizontal="centerContinuous" vertical="center"/>
    </xf>
    <xf numFmtId="164" fontId="7" fillId="0" borderId="62" xfId="0" applyNumberFormat="1" applyFont="1" applyFill="1" applyBorder="1" applyAlignment="1">
      <alignment horizontal="centerContinuous" vertical="center"/>
    </xf>
    <xf numFmtId="164" fontId="0" fillId="0" borderId="50" xfId="0" applyNumberFormat="1" applyFont="1" applyFill="1" applyBorder="1" applyAlignment="1">
      <alignment horizontal="left" vertical="center" wrapText="1" indent="2"/>
    </xf>
    <xf numFmtId="164" fontId="0" fillId="0" borderId="63" xfId="0" applyNumberFormat="1" applyFont="1" applyFill="1" applyBorder="1" applyAlignment="1">
      <alignment horizontal="left" vertical="center" wrapText="1" indent="2"/>
    </xf>
    <xf numFmtId="164" fontId="14" fillId="0" borderId="34" xfId="0" applyNumberFormat="1" applyFont="1" applyFill="1" applyBorder="1" applyAlignment="1">
      <alignment vertical="center" wrapText="1"/>
    </xf>
    <xf numFmtId="164" fontId="14" fillId="0" borderId="35" xfId="0" applyNumberFormat="1" applyFont="1" applyFill="1" applyBorder="1" applyAlignment="1">
      <alignment vertical="center" wrapText="1"/>
    </xf>
    <xf numFmtId="165" fontId="0" fillId="0" borderId="57" xfId="0" applyNumberFormat="1" applyFont="1" applyFill="1" applyBorder="1" applyAlignment="1" applyProtection="1">
      <alignment horizontal="left" vertical="center" wrapText="1" indent="2"/>
      <protection locked="0"/>
    </xf>
    <xf numFmtId="164" fontId="7" fillId="0" borderId="50" xfId="0" applyNumberFormat="1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5" xfId="0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5" fillId="0" borderId="33" xfId="0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>
      <alignment vertical="center" wrapText="1"/>
    </xf>
    <xf numFmtId="164" fontId="14" fillId="0" borderId="3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>
      <alignment vertical="center"/>
    </xf>
    <xf numFmtId="49" fontId="16" fillId="0" borderId="25" xfId="0" applyNumberFormat="1" applyFont="1" applyFill="1" applyBorder="1" applyAlignment="1" quotePrefix="1">
      <alignment horizontal="left" vertical="center" indent="1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3" fontId="16" fillId="0" borderId="17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7" fillId="0" borderId="3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32" xfId="0" applyNumberFormat="1" applyFont="1" applyFill="1" applyBorder="1" applyAlignment="1">
      <alignment vertical="center" wrapText="1"/>
    </xf>
    <xf numFmtId="164" fontId="17" fillId="0" borderId="36" xfId="0" applyNumberFormat="1" applyFont="1" applyFill="1" applyBorder="1" applyAlignment="1" applyProtection="1">
      <alignment horizontal="right" vertical="center" wrapText="1" indent="2"/>
      <protection/>
    </xf>
    <xf numFmtId="164" fontId="17" fillId="0" borderId="36" xfId="0" applyNumberFormat="1" applyFont="1" applyFill="1" applyBorder="1" applyAlignment="1">
      <alignment horizontal="right" vertical="center" wrapText="1" indent="2"/>
    </xf>
    <xf numFmtId="164" fontId="14" fillId="0" borderId="36" xfId="0" applyNumberFormat="1" applyFont="1" applyFill="1" applyBorder="1" applyAlignment="1">
      <alignment horizontal="right" vertical="center" wrapText="1" indent="2"/>
    </xf>
    <xf numFmtId="164" fontId="15" fillId="0" borderId="21" xfId="57" applyNumberFormat="1" applyFont="1" applyFill="1" applyBorder="1" applyAlignment="1" applyProtection="1">
      <alignment horizontal="right" vertical="center" wrapText="1"/>
      <protection locked="0"/>
    </xf>
    <xf numFmtId="164" fontId="0" fillId="34" borderId="55" xfId="0" applyNumberFormat="1" applyFont="1" applyFill="1" applyBorder="1" applyAlignment="1" applyProtection="1">
      <alignment horizontal="left" vertical="center" wrapText="1" indent="2"/>
      <protection/>
    </xf>
    <xf numFmtId="164" fontId="0" fillId="34" borderId="50" xfId="0" applyNumberFormat="1" applyFont="1" applyFill="1" applyBorder="1" applyAlignment="1">
      <alignment horizontal="left" vertical="center" wrapText="1" indent="2"/>
    </xf>
    <xf numFmtId="164" fontId="0" fillId="34" borderId="63" xfId="0" applyNumberFormat="1" applyFont="1" applyFill="1" applyBorder="1" applyAlignment="1">
      <alignment horizontal="left" vertical="center" wrapText="1" indent="2"/>
    </xf>
    <xf numFmtId="3" fontId="3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>
      <alignment horizontal="right" vertical="center" wrapText="1" indent="1"/>
    </xf>
    <xf numFmtId="164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9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left" vertical="center" indent="1"/>
      <protection locked="0"/>
    </xf>
    <xf numFmtId="0" fontId="3" fillId="0" borderId="33" xfId="0" applyFont="1" applyFill="1" applyBorder="1" applyAlignment="1" applyProtection="1">
      <alignment horizontal="left" vertical="center" indent="1"/>
      <protection locked="0"/>
    </xf>
    <xf numFmtId="49" fontId="14" fillId="0" borderId="34" xfId="57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7" applyFont="1" applyFill="1" applyBorder="1" applyAlignment="1" applyProtection="1">
      <alignment horizontal="left" vertical="center" wrapText="1" indent="1"/>
      <protection/>
    </xf>
    <xf numFmtId="0" fontId="14" fillId="0" borderId="35" xfId="57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ill="1" applyBorder="1" applyAlignment="1">
      <alignment horizontal="left" vertical="center" wrapText="1" indent="1"/>
    </xf>
    <xf numFmtId="164" fontId="0" fillId="0" borderId="57" xfId="0" applyNumberFormat="1" applyFill="1" applyBorder="1" applyAlignment="1">
      <alignment horizontal="left" vertical="center" wrapText="1" indent="1"/>
    </xf>
    <xf numFmtId="164" fontId="0" fillId="0" borderId="58" xfId="0" applyNumberFormat="1" applyFill="1" applyBorder="1" applyAlignment="1">
      <alignment horizontal="left" vertical="center" wrapText="1" indent="1"/>
    </xf>
    <xf numFmtId="164" fontId="3" fillId="0" borderId="50" xfId="0" applyNumberFormat="1" applyFont="1" applyFill="1" applyBorder="1" applyAlignment="1">
      <alignment horizontal="left" vertical="center" wrapText="1" indent="1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57" applyNumberFormat="1" applyFont="1" applyFill="1" applyBorder="1" applyAlignment="1" applyProtection="1">
      <alignment vertical="center" wrapText="1"/>
      <protection locked="0"/>
    </xf>
    <xf numFmtId="0" fontId="6" fillId="0" borderId="0" xfId="57" applyFont="1" applyFill="1">
      <alignment/>
      <protection/>
    </xf>
    <xf numFmtId="164" fontId="0" fillId="0" borderId="65" xfId="0" applyNumberFormat="1" applyFill="1" applyBorder="1" applyAlignment="1">
      <alignment horizontal="left" vertical="center" wrapText="1" indent="1"/>
    </xf>
    <xf numFmtId="164" fontId="18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50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64" fontId="14" fillId="0" borderId="36" xfId="0" applyNumberFormat="1" applyFont="1" applyFill="1" applyBorder="1" applyAlignment="1">
      <alignment horizontal="center" vertical="center" wrapText="1"/>
    </xf>
    <xf numFmtId="0" fontId="23" fillId="0" borderId="0" xfId="57" applyFont="1" applyFill="1">
      <alignment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3" fontId="15" fillId="0" borderId="19" xfId="57" applyNumberFormat="1" applyFont="1" applyFill="1" applyBorder="1" applyAlignment="1" applyProtection="1">
      <alignment horizontal="right" vertical="center" wrapText="1"/>
      <protection/>
    </xf>
    <xf numFmtId="3" fontId="15" fillId="0" borderId="33" xfId="57" applyNumberFormat="1" applyFont="1" applyFill="1" applyBorder="1" applyAlignment="1" applyProtection="1">
      <alignment horizontal="right" vertical="center" wrapText="1"/>
      <protection/>
    </xf>
    <xf numFmtId="3" fontId="15" fillId="0" borderId="12" xfId="57" applyNumberFormat="1" applyFont="1" applyFill="1" applyBorder="1" applyAlignment="1" applyProtection="1">
      <alignment horizontal="right" vertical="center" wrapText="1"/>
      <protection/>
    </xf>
    <xf numFmtId="3" fontId="14" fillId="0" borderId="35" xfId="57" applyNumberFormat="1" applyFont="1" applyFill="1" applyBorder="1" applyAlignment="1" applyProtection="1">
      <alignment horizontal="right" vertical="center" wrapText="1"/>
      <protection/>
    </xf>
    <xf numFmtId="3" fontId="14" fillId="0" borderId="36" xfId="57" applyNumberFormat="1" applyFont="1" applyFill="1" applyBorder="1" applyAlignment="1" applyProtection="1">
      <alignment horizontal="right" vertical="center" wrapText="1"/>
      <protection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right" vertical="center" wrapText="1"/>
      <protection/>
    </xf>
    <xf numFmtId="164" fontId="14" fillId="0" borderId="36" xfId="0" applyNumberFormat="1" applyFont="1" applyFill="1" applyBorder="1" applyAlignment="1" applyProtection="1">
      <alignment vertical="center" wrapText="1"/>
      <protection/>
    </xf>
    <xf numFmtId="164" fontId="14" fillId="0" borderId="35" xfId="0" applyNumberFormat="1" applyFont="1" applyFill="1" applyBorder="1" applyAlignment="1">
      <alignment vertical="center" wrapText="1"/>
    </xf>
    <xf numFmtId="164" fontId="14" fillId="0" borderId="36" xfId="0" applyNumberFormat="1" applyFont="1" applyFill="1" applyBorder="1" applyAlignment="1">
      <alignment vertical="center" wrapText="1"/>
    </xf>
    <xf numFmtId="164" fontId="14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4" fillId="0" borderId="55" xfId="57" applyNumberFormat="1" applyFont="1" applyFill="1" applyBorder="1" applyAlignment="1" applyProtection="1">
      <alignment horizontal="right" vertical="center" wrapText="1"/>
      <protection/>
    </xf>
    <xf numFmtId="164" fontId="15" fillId="35" borderId="12" xfId="57" applyNumberFormat="1" applyFont="1" applyFill="1" applyBorder="1" applyAlignment="1" applyProtection="1">
      <alignment horizontal="right" vertical="center" wrapText="1"/>
      <protection locked="0"/>
    </xf>
    <xf numFmtId="0" fontId="2" fillId="0" borderId="64" xfId="57" applyFill="1" applyBorder="1">
      <alignment/>
      <protection/>
    </xf>
    <xf numFmtId="164" fontId="3" fillId="0" borderId="56" xfId="0" applyNumberFormat="1" applyFont="1" applyFill="1" applyBorder="1" applyAlignment="1">
      <alignment horizontal="left" vertical="center" wrapText="1" indent="1"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7" xfId="0" applyNumberFormat="1" applyFont="1" applyFill="1" applyBorder="1" applyAlignment="1">
      <alignment horizontal="left" vertical="center" wrapText="1" indent="1"/>
    </xf>
    <xf numFmtId="164" fontId="0" fillId="0" borderId="56" xfId="0" applyNumberFormat="1" applyFont="1" applyFill="1" applyBorder="1" applyAlignment="1">
      <alignment horizontal="left" vertical="center" wrapText="1" indent="1"/>
    </xf>
    <xf numFmtId="164" fontId="0" fillId="0" borderId="57" xfId="0" applyNumberFormat="1" applyFont="1" applyFill="1" applyBorder="1" applyAlignment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4" xfId="0" applyNumberFormat="1" applyFill="1" applyBorder="1" applyAlignment="1">
      <alignment vertical="center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left" vertical="center" wrapText="1" indent="1"/>
    </xf>
    <xf numFmtId="164" fontId="15" fillId="0" borderId="35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66" xfId="0" applyFont="1" applyFill="1" applyBorder="1" applyAlignment="1" applyProtection="1">
      <alignment horizontal="left" vertical="center" wrapText="1" indent="1"/>
      <protection locked="0"/>
    </xf>
    <xf numFmtId="0" fontId="19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left" vertical="center" wrapText="1" indent="8"/>
      <protection locked="0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4" fontId="14" fillId="0" borderId="0" xfId="0" applyNumberFormat="1" applyFont="1" applyFill="1" applyBorder="1" applyAlignment="1">
      <alignment vertical="center" wrapText="1"/>
    </xf>
    <xf numFmtId="0" fontId="27" fillId="0" borderId="26" xfId="0" applyFont="1" applyBorder="1" applyAlignment="1">
      <alignment horizontal="center" wrapText="1"/>
    </xf>
    <xf numFmtId="0" fontId="27" fillId="0" borderId="67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6" fillId="0" borderId="68" xfId="0" applyFont="1" applyBorder="1" applyAlignment="1">
      <alignment horizontal="left" wrapText="1" indent="1"/>
    </xf>
    <xf numFmtId="0" fontId="0" fillId="0" borderId="16" xfId="0" applyBorder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5" fillId="35" borderId="1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5" fillId="35" borderId="3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34" xfId="57" applyNumberFormat="1" applyFont="1" applyFill="1" applyBorder="1" applyAlignment="1" applyProtection="1">
      <alignment horizontal="left" vertical="center" wrapText="1" indent="1"/>
      <protection/>
    </xf>
    <xf numFmtId="0" fontId="15" fillId="0" borderId="35" xfId="57" applyFont="1" applyFill="1" applyBorder="1" applyAlignment="1" applyProtection="1">
      <alignment horizontal="left" vertical="center" wrapText="1" indent="2"/>
      <protection/>
    </xf>
    <xf numFmtId="0" fontId="16" fillId="0" borderId="35" xfId="57" applyFont="1" applyFill="1" applyBorder="1" applyAlignment="1" applyProtection="1">
      <alignment horizontal="left" vertical="center" wrapText="1" indent="1"/>
      <protection/>
    </xf>
    <xf numFmtId="49" fontId="14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14" fillId="0" borderId="38" xfId="57" applyFont="1" applyFill="1" applyBorder="1" applyAlignment="1" applyProtection="1">
      <alignment horizontal="left" vertical="center" wrapText="1" indent="1"/>
      <protection/>
    </xf>
    <xf numFmtId="164" fontId="16" fillId="0" borderId="51" xfId="57" applyNumberFormat="1" applyFont="1" applyFill="1" applyBorder="1" applyAlignment="1" applyProtection="1">
      <alignment horizontal="right" vertical="center" wrapText="1"/>
      <protection/>
    </xf>
    <xf numFmtId="0" fontId="16" fillId="0" borderId="16" xfId="57" applyFont="1" applyFill="1" applyBorder="1" applyAlignment="1" applyProtection="1">
      <alignment horizontal="left" vertical="center" wrapText="1" indent="2"/>
      <protection/>
    </xf>
    <xf numFmtId="0" fontId="15" fillId="0" borderId="16" xfId="57" applyFont="1" applyFill="1" applyBorder="1" applyAlignment="1" applyProtection="1">
      <alignment horizontal="left" vertical="center" wrapText="1" indent="3"/>
      <protection/>
    </xf>
    <xf numFmtId="0" fontId="17" fillId="0" borderId="15" xfId="57" applyFont="1" applyFill="1" applyBorder="1" applyAlignment="1" applyProtection="1">
      <alignment horizontal="left" vertical="center" wrapText="1" indent="1"/>
      <protection/>
    </xf>
    <xf numFmtId="49" fontId="14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7" applyFont="1" applyFill="1" applyBorder="1">
      <alignment/>
      <protection/>
    </xf>
    <xf numFmtId="0" fontId="15" fillId="0" borderId="0" xfId="57" applyFont="1" applyFill="1" applyBorder="1" applyAlignment="1" applyProtection="1">
      <alignment horizontal="left" indent="1"/>
      <protection/>
    </xf>
    <xf numFmtId="0" fontId="15" fillId="0" borderId="0" xfId="57" applyFont="1" applyFill="1" applyBorder="1">
      <alignment/>
      <protection/>
    </xf>
    <xf numFmtId="0" fontId="2" fillId="0" borderId="0" xfId="57" applyFill="1" applyBorder="1">
      <alignment/>
      <protection/>
    </xf>
    <xf numFmtId="0" fontId="6" fillId="0" borderId="0" xfId="57" applyFont="1" applyFill="1" applyBorder="1">
      <alignment/>
      <protection/>
    </xf>
    <xf numFmtId="164" fontId="14" fillId="0" borderId="50" xfId="57" applyNumberFormat="1" applyFont="1" applyFill="1" applyBorder="1" applyAlignment="1" applyProtection="1">
      <alignment horizontal="right" vertical="center" wrapText="1"/>
      <protection/>
    </xf>
    <xf numFmtId="0" fontId="15" fillId="0" borderId="4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 indent="1"/>
    </xf>
    <xf numFmtId="164" fontId="17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6" xfId="0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 horizontal="right"/>
      <protection locked="0"/>
    </xf>
    <xf numFmtId="0" fontId="32" fillId="0" borderId="16" xfId="0" applyFont="1" applyFill="1" applyBorder="1" applyAlignment="1" applyProtection="1">
      <alignment vertical="center"/>
      <protection locked="0"/>
    </xf>
    <xf numFmtId="0" fontId="32" fillId="0" borderId="16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41" xfId="0" applyFont="1" applyBorder="1" applyAlignment="1">
      <alignment horizontal="right" vertical="center" indent="1"/>
    </xf>
    <xf numFmtId="0" fontId="15" fillId="0" borderId="22" xfId="0" applyFont="1" applyBorder="1" applyAlignment="1" applyProtection="1">
      <alignment horizontal="left" vertical="center" indent="1"/>
      <protection locked="0"/>
    </xf>
    <xf numFmtId="164" fontId="14" fillId="0" borderId="50" xfId="0" applyNumberFormat="1" applyFont="1" applyFill="1" applyBorder="1" applyAlignment="1" applyProtection="1">
      <alignment horizontal="right" vertical="center" wrapTex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vertical="center"/>
    </xf>
    <xf numFmtId="3" fontId="0" fillId="0" borderId="21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Border="1" applyAlignment="1">
      <alignment/>
    </xf>
    <xf numFmtId="49" fontId="15" fillId="0" borderId="16" xfId="57" applyNumberFormat="1" applyFont="1" applyFill="1" applyBorder="1" applyAlignment="1" applyProtection="1">
      <alignment horizontal="left" vertical="center" wrapText="1" indent="1"/>
      <protection/>
    </xf>
    <xf numFmtId="164" fontId="5" fillId="0" borderId="36" xfId="0" applyNumberFormat="1" applyFont="1" applyFill="1" applyBorder="1" applyAlignment="1" applyProtection="1">
      <alignment horizontal="right" vertical="center" wrapText="1" indent="2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5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5" fillId="0" borderId="36" xfId="0" applyNumberFormat="1" applyFont="1" applyFill="1" applyBorder="1" applyAlignment="1">
      <alignment horizontal="right" vertical="center" wrapText="1" indent="2"/>
    </xf>
    <xf numFmtId="164" fontId="0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5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36" xfId="0" applyNumberFormat="1" applyFont="1" applyFill="1" applyBorder="1" applyAlignment="1">
      <alignment horizontal="right" vertical="center" wrapText="1" indent="2"/>
    </xf>
    <xf numFmtId="164" fontId="0" fillId="0" borderId="49" xfId="0" applyNumberFormat="1" applyFont="1" applyFill="1" applyBorder="1" applyAlignment="1">
      <alignment horizontal="right" vertical="center" wrapText="1" indent="2"/>
    </xf>
    <xf numFmtId="164" fontId="3" fillId="0" borderId="49" xfId="0" applyNumberFormat="1" applyFont="1" applyFill="1" applyBorder="1" applyAlignment="1">
      <alignment horizontal="right" vertical="center" wrapText="1" indent="2"/>
    </xf>
    <xf numFmtId="164" fontId="8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Alignment="1">
      <alignment vertical="center" wrapText="1"/>
    </xf>
    <xf numFmtId="0" fontId="15" fillId="0" borderId="35" xfId="57" applyFont="1" applyFill="1" applyBorder="1" applyAlignment="1" applyProtection="1">
      <alignment horizontal="lef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5" xfId="0" applyNumberFormat="1" applyFont="1" applyFill="1" applyBorder="1" applyAlignment="1" applyProtection="1">
      <alignment horizontal="left" vertical="center" wrapText="1" indent="2"/>
      <protection locked="0"/>
    </xf>
    <xf numFmtId="0" fontId="7" fillId="0" borderId="40" xfId="0" applyFont="1" applyFill="1" applyBorder="1" applyAlignment="1">
      <alignment horizontal="left" vertical="center" indent="1"/>
    </xf>
    <xf numFmtId="0" fontId="15" fillId="0" borderId="69" xfId="0" applyFont="1" applyFill="1" applyBorder="1" applyAlignment="1">
      <alignment horizontal="left" vertical="center" wrapText="1" indent="1"/>
    </xf>
    <xf numFmtId="0" fontId="29" fillId="0" borderId="13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3" fillId="0" borderId="13" xfId="0" applyFont="1" applyFill="1" applyBorder="1" applyAlignment="1">
      <alignment vertical="center" wrapText="1"/>
    </xf>
    <xf numFmtId="164" fontId="17" fillId="0" borderId="50" xfId="0" applyNumberFormat="1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0" xfId="0" applyFont="1" applyFill="1" applyBorder="1" applyAlignment="1">
      <alignment horizontal="left" vertical="center" indent="1"/>
    </xf>
    <xf numFmtId="0" fontId="3" fillId="0" borderId="54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164" fontId="16" fillId="0" borderId="52" xfId="57" applyNumberFormat="1" applyFont="1" applyFill="1" applyBorder="1" applyAlignment="1" applyProtection="1">
      <alignment horizontal="right" vertical="center" wrapText="1"/>
      <protection/>
    </xf>
    <xf numFmtId="164" fontId="15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57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22" xfId="57" applyNumberFormat="1" applyFont="1" applyFill="1" applyBorder="1" applyAlignment="1" applyProtection="1">
      <alignment horizontal="right" vertical="center" wrapText="1"/>
      <protection locked="0"/>
    </xf>
    <xf numFmtId="3" fontId="15" fillId="0" borderId="54" xfId="57" applyNumberFormat="1" applyFont="1" applyFill="1" applyBorder="1" applyAlignment="1" applyProtection="1">
      <alignment horizontal="right" vertical="center" wrapText="1"/>
      <protection/>
    </xf>
    <xf numFmtId="164" fontId="16" fillId="0" borderId="57" xfId="57" applyNumberFormat="1" applyFont="1" applyFill="1" applyBorder="1" applyAlignment="1" applyProtection="1">
      <alignment horizontal="right" vertical="center" wrapText="1"/>
      <protection/>
    </xf>
    <xf numFmtId="164" fontId="16" fillId="0" borderId="17" xfId="57" applyNumberFormat="1" applyFont="1" applyFill="1" applyBorder="1" applyAlignment="1" applyProtection="1">
      <alignment horizontal="right" vertical="center" wrapText="1"/>
      <protection/>
    </xf>
    <xf numFmtId="0" fontId="17" fillId="0" borderId="55" xfId="0" applyFont="1" applyFill="1" applyBorder="1" applyAlignment="1">
      <alignment horizontal="left" vertical="center" wrapText="1" indent="1"/>
    </xf>
    <xf numFmtId="0" fontId="15" fillId="0" borderId="40" xfId="57" applyFont="1" applyFill="1" applyBorder="1" applyAlignment="1" applyProtection="1">
      <alignment horizontal="left" vertical="center" wrapText="1" indent="1"/>
      <protection/>
    </xf>
    <xf numFmtId="49" fontId="16" fillId="0" borderId="70" xfId="57" applyNumberFormat="1" applyFont="1" applyFill="1" applyBorder="1" applyAlignment="1" applyProtection="1">
      <alignment horizontal="left" vertical="center" wrapText="1" indent="1"/>
      <protection/>
    </xf>
    <xf numFmtId="0" fontId="15" fillId="0" borderId="52" xfId="57" applyFont="1" applyFill="1" applyBorder="1" applyAlignment="1" applyProtection="1">
      <alignment horizontal="left" vertical="center" wrapText="1" indent="1"/>
      <protection/>
    </xf>
    <xf numFmtId="0" fontId="15" fillId="0" borderId="46" xfId="57" applyFont="1" applyFill="1" applyBorder="1" applyAlignment="1" applyProtection="1">
      <alignment horizontal="left" vertical="center" wrapText="1" indent="1"/>
      <protection/>
    </xf>
    <xf numFmtId="49" fontId="16" fillId="0" borderId="52" xfId="57" applyNumberFormat="1" applyFont="1" applyFill="1" applyBorder="1" applyAlignment="1" applyProtection="1" quotePrefix="1">
      <alignment horizontal="left" vertical="center" wrapText="1" indent="1"/>
      <protection/>
    </xf>
    <xf numFmtId="0" fontId="15" fillId="0" borderId="52" xfId="57" applyFont="1" applyFill="1" applyBorder="1" applyAlignment="1" applyProtection="1">
      <alignment horizontal="left" indent="1"/>
      <protection/>
    </xf>
    <xf numFmtId="0" fontId="15" fillId="0" borderId="69" xfId="57" applyFont="1" applyFill="1" applyBorder="1" applyAlignment="1" applyProtection="1">
      <alignment horizontal="left" vertical="center" wrapText="1" indent="1"/>
      <protection/>
    </xf>
    <xf numFmtId="0" fontId="15" fillId="0" borderId="54" xfId="57" applyFont="1" applyFill="1" applyBorder="1" applyAlignment="1" applyProtection="1">
      <alignment horizontal="left" vertical="center" wrapText="1" indent="1"/>
      <protection/>
    </xf>
    <xf numFmtId="0" fontId="15" fillId="0" borderId="70" xfId="57" applyFont="1" applyFill="1" applyBorder="1" applyAlignment="1" applyProtection="1">
      <alignment horizontal="left" vertical="center" wrapText="1" indent="1"/>
      <protection/>
    </xf>
    <xf numFmtId="0" fontId="15" fillId="0" borderId="52" xfId="0" applyFont="1" applyFill="1" applyBorder="1" applyAlignment="1">
      <alignment horizontal="left" vertical="center" wrapText="1" indent="1"/>
    </xf>
    <xf numFmtId="0" fontId="7" fillId="0" borderId="68" xfId="0" applyFont="1" applyFill="1" applyBorder="1" applyAlignment="1">
      <alignment horizontal="left" vertical="center" wrapText="1" indent="1"/>
    </xf>
    <xf numFmtId="164" fontId="16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/>
    </xf>
    <xf numFmtId="164" fontId="14" fillId="0" borderId="71" xfId="0" applyNumberFormat="1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wrapText="1" indent="1"/>
    </xf>
    <xf numFmtId="0" fontId="15" fillId="0" borderId="60" xfId="0" applyFont="1" applyFill="1" applyBorder="1" applyAlignment="1">
      <alignment horizontal="left" vertical="center" wrapText="1" indent="1"/>
    </xf>
    <xf numFmtId="0" fontId="15" fillId="0" borderId="70" xfId="0" applyFont="1" applyFill="1" applyBorder="1" applyAlignment="1">
      <alignment horizontal="left" vertical="center" wrapText="1" indent="1"/>
    </xf>
    <xf numFmtId="0" fontId="29" fillId="0" borderId="13" xfId="0" applyFont="1" applyFill="1" applyBorder="1" applyAlignment="1">
      <alignment horizontal="left" wrapText="1" indent="1"/>
    </xf>
    <xf numFmtId="0" fontId="15" fillId="0" borderId="54" xfId="0" applyFont="1" applyFill="1" applyBorder="1" applyAlignment="1">
      <alignment horizontal="left" vertical="center" wrapText="1" indent="1"/>
    </xf>
    <xf numFmtId="0" fontId="28" fillId="0" borderId="14" xfId="0" applyFont="1" applyBorder="1" applyAlignment="1">
      <alignment horizontal="left" wrapText="1" indent="1"/>
    </xf>
    <xf numFmtId="164" fontId="15" fillId="0" borderId="72" xfId="0" applyNumberFormat="1" applyFont="1" applyFill="1" applyBorder="1" applyAlignment="1" applyProtection="1">
      <alignment vertical="center" wrapText="1"/>
      <protection locked="0"/>
    </xf>
    <xf numFmtId="164" fontId="15" fillId="0" borderId="59" xfId="0" applyNumberFormat="1" applyFont="1" applyFill="1" applyBorder="1" applyAlignment="1" applyProtection="1">
      <alignment vertical="center" wrapText="1"/>
      <protection locked="0"/>
    </xf>
    <xf numFmtId="164" fontId="15" fillId="0" borderId="59" xfId="0" applyNumberFormat="1" applyFont="1" applyFill="1" applyBorder="1" applyAlignment="1" applyProtection="1">
      <alignment vertical="center" wrapText="1"/>
      <protection locked="0"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164" fontId="15" fillId="0" borderId="65" xfId="0" applyNumberFormat="1" applyFont="1" applyFill="1" applyBorder="1" applyAlignment="1" applyProtection="1">
      <alignment vertical="center" wrapText="1"/>
      <protection locked="0"/>
    </xf>
    <xf numFmtId="164" fontId="7" fillId="0" borderId="50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left" vertical="center" indent="1"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left" vertical="center" indent="1"/>
      <protection locked="0"/>
    </xf>
    <xf numFmtId="0" fontId="14" fillId="0" borderId="55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vertical="center" wrapText="1" indent="1"/>
    </xf>
    <xf numFmtId="164" fontId="15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32" xfId="0" applyNumberFormat="1" applyFont="1" applyFill="1" applyBorder="1" applyAlignment="1">
      <alignment horizontal="right" vertical="center" wrapText="1" indent="2"/>
    </xf>
    <xf numFmtId="164" fontId="15" fillId="0" borderId="60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7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71" xfId="0" applyNumberFormat="1" applyFont="1" applyFill="1" applyBorder="1" applyAlignment="1">
      <alignment horizontal="right" vertical="center" wrapText="1" indent="2"/>
    </xf>
    <xf numFmtId="164" fontId="15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52" xfId="0" applyNumberFormat="1" applyFont="1" applyFill="1" applyBorder="1" applyAlignment="1">
      <alignment horizontal="right" vertical="center" wrapText="1" indent="2"/>
    </xf>
    <xf numFmtId="164" fontId="15" fillId="0" borderId="7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69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72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57" xfId="0" applyNumberFormat="1" applyFont="1" applyFill="1" applyBorder="1" applyAlignment="1">
      <alignment horizontal="right" vertical="center" wrapText="1" indent="2"/>
    </xf>
    <xf numFmtId="164" fontId="15" fillId="0" borderId="59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65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63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indent="1"/>
      <protection locked="0"/>
    </xf>
    <xf numFmtId="3" fontId="0" fillId="0" borderId="23" xfId="0" applyNumberFormat="1" applyBorder="1" applyAlignment="1">
      <alignment/>
    </xf>
    <xf numFmtId="0" fontId="15" fillId="0" borderId="52" xfId="57" applyFont="1" applyFill="1" applyBorder="1" applyAlignment="1" applyProtection="1">
      <alignment horizontal="left" wrapText="1" indent="1"/>
      <protection/>
    </xf>
    <xf numFmtId="0" fontId="7" fillId="0" borderId="50" xfId="0" applyFont="1" applyBorder="1" applyAlignment="1">
      <alignment vertical="center" wrapText="1"/>
    </xf>
    <xf numFmtId="3" fontId="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5" xfId="0" applyNumberFormat="1" applyFont="1" applyFill="1" applyBorder="1" applyAlignment="1" applyProtection="1">
      <alignment horizontal="right" vertical="center" wrapText="1" indent="2"/>
      <protection/>
    </xf>
    <xf numFmtId="164" fontId="14" fillId="0" borderId="74" xfId="0" applyNumberFormat="1" applyFont="1" applyFill="1" applyBorder="1" applyAlignment="1">
      <alignment horizontal="left" vertical="center" wrapText="1"/>
    </xf>
    <xf numFmtId="164" fontId="17" fillId="0" borderId="74" xfId="0" applyNumberFormat="1" applyFont="1" applyFill="1" applyBorder="1" applyAlignment="1">
      <alignment horizontal="left" vertical="center" wrapText="1"/>
    </xf>
    <xf numFmtId="164" fontId="3" fillId="0" borderId="50" xfId="0" applyNumberFormat="1" applyFont="1" applyFill="1" applyBorder="1" applyAlignment="1" applyProtection="1">
      <alignment horizontal="righ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2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2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2"/>
      <protection/>
    </xf>
    <xf numFmtId="164" fontId="0" fillId="0" borderId="50" xfId="0" applyNumberFormat="1" applyFont="1" applyFill="1" applyBorder="1" applyAlignment="1" applyProtection="1">
      <alignment horizontal="right" vertical="center" wrapText="1" indent="2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16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23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50" xfId="0" applyNumberFormat="1" applyFont="1" applyFill="1" applyBorder="1" applyAlignment="1" applyProtection="1">
      <alignment horizontal="right" vertical="center" wrapText="1" indent="2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2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164" fontId="15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vertical="center" wrapText="1"/>
      <protection/>
    </xf>
    <xf numFmtId="164" fontId="14" fillId="0" borderId="5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15" xfId="0" applyNumberFormat="1" applyFont="1" applyFill="1" applyBorder="1" applyAlignment="1" applyProtection="1">
      <alignment vertical="center" wrapTex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55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left" wrapText="1" indent="1"/>
    </xf>
    <xf numFmtId="0" fontId="29" fillId="0" borderId="48" xfId="0" applyFont="1" applyBorder="1" applyAlignment="1">
      <alignment horizontal="left" wrapText="1" indent="1"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4" fillId="0" borderId="75" xfId="57" applyNumberFormat="1" applyFont="1" applyFill="1" applyBorder="1" applyAlignment="1" applyProtection="1">
      <alignment horizontal="right" vertical="center" wrapText="1"/>
      <protection/>
    </xf>
    <xf numFmtId="0" fontId="14" fillId="0" borderId="51" xfId="57" applyFont="1" applyFill="1" applyBorder="1" applyAlignment="1" applyProtection="1">
      <alignment horizontal="center" vertical="center" wrapText="1"/>
      <protection/>
    </xf>
    <xf numFmtId="164" fontId="15" fillId="0" borderId="16" xfId="57" applyNumberFormat="1" applyFont="1" applyFill="1" applyBorder="1" applyAlignment="1" applyProtection="1">
      <alignment horizontal="right" vertical="center" wrapText="1"/>
      <protection/>
    </xf>
    <xf numFmtId="164" fontId="14" fillId="0" borderId="75" xfId="57" applyNumberFormat="1" applyFont="1" applyFill="1" applyBorder="1" applyAlignment="1" applyProtection="1">
      <alignment vertical="center" wrapText="1"/>
      <protection/>
    </xf>
    <xf numFmtId="164" fontId="15" fillId="0" borderId="16" xfId="57" applyNumberFormat="1" applyFont="1" applyFill="1" applyBorder="1" applyAlignment="1" applyProtection="1">
      <alignment vertical="center" wrapText="1"/>
      <protection/>
    </xf>
    <xf numFmtId="164" fontId="15" fillId="0" borderId="19" xfId="57" applyNumberFormat="1" applyFont="1" applyFill="1" applyBorder="1" applyAlignment="1" applyProtection="1">
      <alignment horizontal="right" vertical="center" wrapText="1"/>
      <protection/>
    </xf>
    <xf numFmtId="164" fontId="15" fillId="0" borderId="50" xfId="57" applyNumberFormat="1" applyFont="1" applyFill="1" applyBorder="1" applyAlignment="1" applyProtection="1">
      <alignment horizontal="right" vertical="center" wrapText="1"/>
      <protection/>
    </xf>
    <xf numFmtId="164" fontId="15" fillId="0" borderId="15" xfId="57" applyNumberFormat="1" applyFont="1" applyFill="1" applyBorder="1" applyAlignment="1" applyProtection="1">
      <alignment horizontal="right" vertical="center" wrapText="1"/>
      <protection/>
    </xf>
    <xf numFmtId="0" fontId="15" fillId="0" borderId="51" xfId="57" applyFont="1" applyFill="1" applyBorder="1" applyAlignment="1" applyProtection="1">
      <alignment horizontal="center" vertical="center" wrapText="1"/>
      <protection/>
    </xf>
    <xf numFmtId="164" fontId="15" fillId="0" borderId="23" xfId="57" applyNumberFormat="1" applyFont="1" applyFill="1" applyBorder="1" applyAlignment="1" applyProtection="1">
      <alignment horizontal="right" vertical="center" wrapText="1"/>
      <protection/>
    </xf>
    <xf numFmtId="164" fontId="14" fillId="0" borderId="50" xfId="57" applyNumberFormat="1" applyFont="1" applyFill="1" applyBorder="1" applyAlignment="1" applyProtection="1">
      <alignment horizontal="right" vertical="center" wrapText="1"/>
      <protection/>
    </xf>
    <xf numFmtId="164" fontId="15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57" applyNumberFormat="1" applyFont="1" applyFill="1" applyBorder="1" applyAlignment="1" applyProtection="1">
      <alignment horizontal="right" vertical="center" wrapText="1"/>
      <protection/>
    </xf>
    <xf numFmtId="164" fontId="14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57" applyNumberFormat="1" applyFont="1" applyFill="1" applyBorder="1" applyAlignment="1" applyProtection="1">
      <alignment horizontal="right" vertical="center" wrapText="1"/>
      <protection locked="0"/>
    </xf>
    <xf numFmtId="164" fontId="15" fillId="0" borderId="19" xfId="57" applyNumberFormat="1" applyFont="1" applyFill="1" applyBorder="1" applyAlignment="1" applyProtection="1">
      <alignment vertical="center" wrapText="1"/>
      <protection/>
    </xf>
    <xf numFmtId="164" fontId="15" fillId="0" borderId="50" xfId="57" applyNumberFormat="1" applyFont="1" applyFill="1" applyBorder="1" applyAlignment="1" applyProtection="1">
      <alignment vertical="center" wrapText="1"/>
      <protection/>
    </xf>
    <xf numFmtId="164" fontId="14" fillId="0" borderId="50" xfId="57" applyNumberFormat="1" applyFont="1" applyFill="1" applyBorder="1" applyAlignment="1" applyProtection="1">
      <alignment vertical="center" wrapText="1"/>
      <protection/>
    </xf>
    <xf numFmtId="164" fontId="15" fillId="0" borderId="23" xfId="57" applyNumberFormat="1" applyFont="1" applyFill="1" applyBorder="1" applyAlignment="1" applyProtection="1">
      <alignment vertical="center" wrapText="1"/>
      <protection/>
    </xf>
    <xf numFmtId="164" fontId="15" fillId="0" borderId="56" xfId="57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31" fillId="0" borderId="0" xfId="58" applyFill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right"/>
      <protection/>
    </xf>
    <xf numFmtId="164" fontId="31" fillId="0" borderId="0" xfId="58" applyNumberFormat="1" applyFill="1" applyAlignment="1">
      <alignment vertical="center"/>
      <protection/>
    </xf>
    <xf numFmtId="0" fontId="34" fillId="0" borderId="0" xfId="58" applyFont="1" applyFill="1" applyAlignment="1">
      <alignment vertical="center"/>
      <protection/>
    </xf>
    <xf numFmtId="168" fontId="14" fillId="0" borderId="76" xfId="58" applyNumberFormat="1" applyFont="1" applyFill="1" applyBorder="1" applyAlignment="1">
      <alignment vertical="center"/>
      <protection/>
    </xf>
    <xf numFmtId="168" fontId="14" fillId="0" borderId="77" xfId="58" applyNumberFormat="1" applyFont="1" applyFill="1" applyBorder="1" applyAlignment="1">
      <alignment vertical="center"/>
      <protection/>
    </xf>
    <xf numFmtId="168" fontId="14" fillId="0" borderId="78" xfId="58" applyNumberFormat="1" applyFont="1" applyFill="1" applyBorder="1" applyAlignment="1">
      <alignment vertical="center"/>
      <protection/>
    </xf>
    <xf numFmtId="0" fontId="7" fillId="0" borderId="77" xfId="58" applyFont="1" applyFill="1" applyBorder="1" applyAlignment="1">
      <alignment horizontal="left" vertical="center" indent="1"/>
      <protection/>
    </xf>
    <xf numFmtId="0" fontId="14" fillId="0" borderId="79" xfId="58" applyFont="1" applyFill="1" applyBorder="1" applyAlignment="1">
      <alignment horizontal="left" vertical="center" indent="1"/>
      <protection/>
    </xf>
    <xf numFmtId="168" fontId="15" fillId="0" borderId="80" xfId="58" applyNumberFormat="1" applyFont="1" applyFill="1" applyBorder="1">
      <alignment/>
      <protection/>
    </xf>
    <xf numFmtId="168" fontId="15" fillId="0" borderId="33" xfId="58" applyNumberFormat="1" applyFont="1" applyFill="1" applyBorder="1" applyAlignment="1" applyProtection="1">
      <alignment vertical="center"/>
      <protection locked="0"/>
    </xf>
    <xf numFmtId="168" fontId="15" fillId="0" borderId="33" xfId="58" applyNumberFormat="1" applyFont="1" applyFill="1" applyBorder="1">
      <alignment/>
      <protection/>
    </xf>
    <xf numFmtId="168" fontId="15" fillId="0" borderId="30" xfId="58" applyNumberFormat="1" applyFont="1" applyFill="1" applyBorder="1" applyProtection="1">
      <alignment/>
      <protection locked="0"/>
    </xf>
    <xf numFmtId="0" fontId="15" fillId="0" borderId="16" xfId="58" applyFont="1" applyFill="1" applyBorder="1" applyAlignment="1">
      <alignment horizontal="left" indent="3"/>
      <protection/>
    </xf>
    <xf numFmtId="0" fontId="15" fillId="0" borderId="81" xfId="58" applyFont="1" applyFill="1" applyBorder="1" applyAlignment="1">
      <alignment horizontal="left" indent="1"/>
      <protection/>
    </xf>
    <xf numFmtId="168" fontId="15" fillId="0" borderId="82" xfId="58" applyNumberFormat="1" applyFont="1" applyFill="1" applyBorder="1">
      <alignment/>
      <protection/>
    </xf>
    <xf numFmtId="168" fontId="15" fillId="0" borderId="16" xfId="58" applyNumberFormat="1" applyFont="1" applyFill="1" applyBorder="1" applyAlignment="1" applyProtection="1">
      <alignment vertical="center"/>
      <protection locked="0"/>
    </xf>
    <xf numFmtId="168" fontId="15" fillId="0" borderId="16" xfId="58" applyNumberFormat="1" applyFont="1" applyFill="1" applyBorder="1">
      <alignment/>
      <protection/>
    </xf>
    <xf numFmtId="168" fontId="15" fillId="0" borderId="25" xfId="58" applyNumberFormat="1" applyFont="1" applyFill="1" applyBorder="1" applyProtection="1">
      <alignment/>
      <protection locked="0"/>
    </xf>
    <xf numFmtId="168" fontId="15" fillId="0" borderId="83" xfId="58" applyNumberFormat="1" applyFont="1" applyFill="1" applyBorder="1">
      <alignment/>
      <protection/>
    </xf>
    <xf numFmtId="168" fontId="15" fillId="0" borderId="10" xfId="58" applyNumberFormat="1" applyFont="1" applyFill="1" applyBorder="1" applyAlignment="1" applyProtection="1">
      <alignment vertical="center"/>
      <protection locked="0"/>
    </xf>
    <xf numFmtId="168" fontId="15" fillId="0" borderId="10" xfId="58" applyNumberFormat="1" applyFont="1" applyFill="1" applyBorder="1">
      <alignment/>
      <protection/>
    </xf>
    <xf numFmtId="168" fontId="15" fillId="0" borderId="29" xfId="58" applyNumberFormat="1" applyFont="1" applyFill="1" applyBorder="1" applyProtection="1">
      <alignment/>
      <protection locked="0"/>
    </xf>
    <xf numFmtId="0" fontId="32" fillId="0" borderId="0" xfId="58" applyFont="1" applyFill="1" applyAlignment="1">
      <alignment vertical="center"/>
      <protection/>
    </xf>
    <xf numFmtId="168" fontId="14" fillId="0" borderId="84" xfId="58" applyNumberFormat="1" applyFont="1" applyFill="1" applyBorder="1" applyAlignment="1">
      <alignment vertical="center"/>
      <protection/>
    </xf>
    <xf numFmtId="168" fontId="14" fillId="0" borderId="35" xfId="58" applyNumberFormat="1" applyFont="1" applyFill="1" applyBorder="1" applyAlignment="1">
      <alignment vertical="center"/>
      <protection/>
    </xf>
    <xf numFmtId="168" fontId="14" fillId="0" borderId="34" xfId="58" applyNumberFormat="1" applyFont="1" applyFill="1" applyBorder="1" applyAlignment="1">
      <alignment vertical="center"/>
      <protection/>
    </xf>
    <xf numFmtId="0" fontId="14" fillId="0" borderId="35" xfId="58" applyFont="1" applyFill="1" applyBorder="1" applyAlignment="1">
      <alignment horizontal="left" vertical="center" indent="1"/>
      <protection/>
    </xf>
    <xf numFmtId="0" fontId="14" fillId="0" borderId="85" xfId="58" applyFont="1" applyFill="1" applyBorder="1" applyAlignment="1">
      <alignment horizontal="left" vertical="center" indent="1"/>
      <protection/>
    </xf>
    <xf numFmtId="0" fontId="14" fillId="0" borderId="35" xfId="58" applyFont="1" applyFill="1" applyBorder="1" applyAlignment="1" quotePrefix="1">
      <alignment horizontal="left" vertical="center" indent="1"/>
      <protection/>
    </xf>
    <xf numFmtId="0" fontId="15" fillId="0" borderId="15" xfId="58" applyFont="1" applyFill="1" applyBorder="1" applyAlignment="1">
      <alignment horizontal="left" indent="3"/>
      <protection/>
    </xf>
    <xf numFmtId="0" fontId="15" fillId="0" borderId="86" xfId="58" applyFont="1" applyFill="1" applyBorder="1" applyAlignment="1">
      <alignment horizontal="left" indent="1"/>
      <protection/>
    </xf>
    <xf numFmtId="168" fontId="15" fillId="0" borderId="87" xfId="58" applyNumberFormat="1" applyFont="1" applyFill="1" applyBorder="1">
      <alignment/>
      <protection/>
    </xf>
    <xf numFmtId="168" fontId="15" fillId="0" borderId="23" xfId="58" applyNumberFormat="1" applyFont="1" applyFill="1" applyBorder="1" applyAlignment="1" applyProtection="1">
      <alignment vertical="center"/>
      <protection locked="0"/>
    </xf>
    <xf numFmtId="168" fontId="15" fillId="0" borderId="23" xfId="58" applyNumberFormat="1" applyFont="1" applyFill="1" applyBorder="1">
      <alignment/>
      <protection/>
    </xf>
    <xf numFmtId="168" fontId="15" fillId="0" borderId="28" xfId="58" applyNumberFormat="1" applyFont="1" applyFill="1" applyBorder="1" applyProtection="1">
      <alignment/>
      <protection locked="0"/>
    </xf>
    <xf numFmtId="168" fontId="14" fillId="0" borderId="84" xfId="58" applyNumberFormat="1" applyFont="1" applyFill="1" applyBorder="1" applyAlignment="1">
      <alignment horizontal="center" vertical="center" wrapText="1"/>
      <protection/>
    </xf>
    <xf numFmtId="168" fontId="7" fillId="0" borderId="35" xfId="58" applyNumberFormat="1" applyFont="1" applyFill="1" applyBorder="1" applyAlignment="1">
      <alignment horizontal="center" vertical="center" wrapText="1"/>
      <protection/>
    </xf>
    <xf numFmtId="168" fontId="14" fillId="0" borderId="35" xfId="58" applyNumberFormat="1" applyFont="1" applyFill="1" applyBorder="1" applyAlignment="1">
      <alignment horizontal="center" vertical="center" wrapText="1"/>
      <protection/>
    </xf>
    <xf numFmtId="168" fontId="7" fillId="0" borderId="34" xfId="58" applyNumberFormat="1" applyFont="1" applyFill="1" applyBorder="1" applyAlignment="1">
      <alignment horizontal="center" vertical="center" wrapText="1"/>
      <protection/>
    </xf>
    <xf numFmtId="0" fontId="34" fillId="0" borderId="0" xfId="58" applyFont="1" applyFill="1" applyAlignment="1">
      <alignment vertical="center"/>
      <protection/>
    </xf>
    <xf numFmtId="0" fontId="7" fillId="0" borderId="35" xfId="58" applyFont="1" applyFill="1" applyBorder="1" applyAlignment="1">
      <alignment horizontal="left" vertical="center" indent="1"/>
      <protection/>
    </xf>
    <xf numFmtId="37" fontId="14" fillId="0" borderId="85" xfId="58" applyNumberFormat="1" applyFont="1" applyFill="1" applyBorder="1" applyAlignment="1">
      <alignment horizontal="left" vertical="center" indent="1"/>
      <protection/>
    </xf>
    <xf numFmtId="168" fontId="15" fillId="0" borderId="33" xfId="58" applyNumberFormat="1" applyFont="1" applyFill="1" applyBorder="1" applyProtection="1">
      <alignment/>
      <protection locked="0"/>
    </xf>
    <xf numFmtId="37" fontId="15" fillId="0" borderId="81" xfId="58" applyNumberFormat="1" applyFont="1" applyFill="1" applyBorder="1" applyAlignment="1">
      <alignment horizontal="left" indent="1"/>
      <protection/>
    </xf>
    <xf numFmtId="168" fontId="15" fillId="0" borderId="16" xfId="58" applyNumberFormat="1" applyFont="1" applyFill="1" applyBorder="1" applyProtection="1">
      <alignment/>
      <protection locked="0"/>
    </xf>
    <xf numFmtId="37" fontId="15" fillId="0" borderId="81" xfId="58" applyNumberFormat="1" applyFont="1" applyFill="1" applyBorder="1" applyAlignment="1">
      <alignment horizontal="left" wrapText="1" indent="1"/>
      <protection/>
    </xf>
    <xf numFmtId="168" fontId="15" fillId="0" borderId="10" xfId="58" applyNumberFormat="1" applyFont="1" applyFill="1" applyBorder="1" applyProtection="1">
      <alignment/>
      <protection locked="0"/>
    </xf>
    <xf numFmtId="168" fontId="15" fillId="0" borderId="16" xfId="42" applyNumberFormat="1" applyFont="1" applyFill="1" applyBorder="1" applyAlignment="1" applyProtection="1">
      <alignment/>
      <protection locked="0"/>
    </xf>
    <xf numFmtId="168" fontId="15" fillId="0" borderId="16" xfId="42" applyNumberFormat="1" applyFont="1" applyFill="1" applyBorder="1" applyAlignment="1" applyProtection="1">
      <alignment vertical="center"/>
      <protection locked="0"/>
    </xf>
    <xf numFmtId="168" fontId="15" fillId="0" borderId="25" xfId="42" applyNumberFormat="1" applyFont="1" applyFill="1" applyBorder="1" applyAlignment="1" applyProtection="1">
      <alignment/>
      <protection locked="0"/>
    </xf>
    <xf numFmtId="168" fontId="15" fillId="0" borderId="10" xfId="42" applyNumberFormat="1" applyFont="1" applyFill="1" applyBorder="1" applyAlignment="1" applyProtection="1" quotePrefix="1">
      <alignment horizontal="right"/>
      <protection locked="0"/>
    </xf>
    <xf numFmtId="168" fontId="15" fillId="0" borderId="10" xfId="42" applyNumberFormat="1" applyFont="1" applyFill="1" applyBorder="1" applyAlignment="1" applyProtection="1">
      <alignment vertical="center"/>
      <protection locked="0"/>
    </xf>
    <xf numFmtId="168" fontId="15" fillId="0" borderId="29" xfId="42" applyNumberFormat="1" applyFont="1" applyFill="1" applyBorder="1" applyAlignment="1" applyProtection="1" quotePrefix="1">
      <alignment horizontal="right"/>
      <protection locked="0"/>
    </xf>
    <xf numFmtId="0" fontId="15" fillId="0" borderId="10" xfId="58" applyFont="1" applyFill="1" applyBorder="1" applyAlignment="1">
      <alignment horizontal="left" indent="3"/>
      <protection/>
    </xf>
    <xf numFmtId="37" fontId="15" fillId="0" borderId="88" xfId="58" applyNumberFormat="1" applyFont="1" applyFill="1" applyBorder="1" applyAlignment="1">
      <alignment horizontal="left" indent="1"/>
      <protection/>
    </xf>
    <xf numFmtId="0" fontId="32" fillId="0" borderId="0" xfId="58" applyFont="1" applyFill="1" applyAlignment="1">
      <alignment vertical="center"/>
      <protection/>
    </xf>
    <xf numFmtId="168" fontId="14" fillId="0" borderId="35" xfId="58" applyNumberFormat="1" applyFont="1" applyFill="1" applyBorder="1" applyAlignment="1">
      <alignment horizontal="right" vertical="center"/>
      <protection/>
    </xf>
    <xf numFmtId="168" fontId="14" fillId="0" borderId="34" xfId="58" applyNumberFormat="1" applyFont="1" applyFill="1" applyBorder="1" applyAlignment="1">
      <alignment horizontal="right" vertical="center"/>
      <protection/>
    </xf>
    <xf numFmtId="0" fontId="14" fillId="0" borderId="89" xfId="58" applyFont="1" applyFill="1" applyBorder="1" applyAlignment="1">
      <alignment horizontal="center" vertical="center" wrapText="1"/>
      <protection/>
    </xf>
    <xf numFmtId="0" fontId="7" fillId="0" borderId="90" xfId="58" applyFont="1" applyFill="1" applyBorder="1" applyAlignment="1">
      <alignment horizontal="center" vertical="center" wrapText="1"/>
      <protection/>
    </xf>
    <xf numFmtId="0" fontId="14" fillId="0" borderId="90" xfId="58" applyFont="1" applyFill="1" applyBorder="1" applyAlignment="1">
      <alignment horizontal="center" vertical="center" wrapText="1"/>
      <protection/>
    </xf>
    <xf numFmtId="0" fontId="35" fillId="0" borderId="0" xfId="58" applyFont="1" applyFill="1">
      <alignment/>
      <protection/>
    </xf>
    <xf numFmtId="0" fontId="6" fillId="0" borderId="0" xfId="58" applyFont="1" applyFill="1" applyAlignment="1">
      <alignment horizontal="centerContinuous" vertical="center"/>
      <protection/>
    </xf>
    <xf numFmtId="0" fontId="37" fillId="0" borderId="0" xfId="58" applyFont="1" applyFill="1">
      <alignment/>
      <protection/>
    </xf>
    <xf numFmtId="0" fontId="38" fillId="0" borderId="0" xfId="58" applyFont="1" applyFill="1">
      <alignment/>
      <protection/>
    </xf>
    <xf numFmtId="0" fontId="7" fillId="0" borderId="37" xfId="58" applyFont="1" applyFill="1" applyBorder="1" applyAlignment="1" quotePrefix="1">
      <alignment horizontal="center" vertical="center" wrapText="1"/>
      <protection/>
    </xf>
    <xf numFmtId="0" fontId="7" fillId="0" borderId="51" xfId="58" applyFont="1" applyFill="1" applyBorder="1" applyAlignment="1">
      <alignment horizontal="center" vertical="center"/>
      <protection/>
    </xf>
    <xf numFmtId="0" fontId="7" fillId="0" borderId="38" xfId="58" applyFont="1" applyFill="1" applyBorder="1" applyAlignment="1">
      <alignment horizontal="center" vertical="center" wrapText="1"/>
      <protection/>
    </xf>
    <xf numFmtId="0" fontId="7" fillId="0" borderId="51" xfId="58" applyFont="1" applyFill="1" applyBorder="1" applyAlignment="1">
      <alignment horizontal="center" vertical="center" wrapText="1"/>
      <protection/>
    </xf>
    <xf numFmtId="167" fontId="15" fillId="0" borderId="29" xfId="58" applyNumberFormat="1" applyFont="1" applyFill="1" applyBorder="1" applyAlignment="1">
      <alignment horizontal="center" vertical="center"/>
      <protection/>
    </xf>
    <xf numFmtId="0" fontId="15" fillId="0" borderId="10" xfId="58" applyFont="1" applyFill="1" applyBorder="1" applyAlignment="1">
      <alignment horizontal="left" vertical="center" wrapText="1" indent="1"/>
      <protection/>
    </xf>
    <xf numFmtId="168" fontId="15" fillId="0" borderId="10" xfId="58" applyNumberFormat="1" applyFont="1" applyFill="1" applyBorder="1" applyAlignment="1" applyProtection="1">
      <alignment horizontal="right" vertical="center"/>
      <protection locked="0"/>
    </xf>
    <xf numFmtId="168" fontId="15" fillId="0" borderId="10" xfId="42" applyNumberFormat="1" applyFont="1" applyFill="1" applyBorder="1" applyAlignment="1" applyProtection="1">
      <alignment horizontal="right" vertical="center"/>
      <protection locked="0"/>
    </xf>
    <xf numFmtId="168" fontId="15" fillId="0" borderId="10" xfId="58" applyNumberFormat="1" applyFont="1" applyFill="1" applyBorder="1" applyAlignment="1">
      <alignment horizontal="right" vertical="center"/>
      <protection/>
    </xf>
    <xf numFmtId="168" fontId="15" fillId="0" borderId="10" xfId="42" applyNumberFormat="1" applyFont="1" applyFill="1" applyBorder="1" applyAlignment="1" applyProtection="1" quotePrefix="1">
      <alignment horizontal="right" vertical="center"/>
      <protection locked="0"/>
    </xf>
    <xf numFmtId="168" fontId="15" fillId="0" borderId="11" xfId="58" applyNumberFormat="1" applyFont="1" applyFill="1" applyBorder="1" applyAlignment="1">
      <alignment horizontal="right" vertical="center"/>
      <protection/>
    </xf>
    <xf numFmtId="0" fontId="31" fillId="0" borderId="0" xfId="58" applyFill="1" applyAlignment="1">
      <alignment vertical="center"/>
      <protection/>
    </xf>
    <xf numFmtId="167" fontId="15" fillId="0" borderId="25" xfId="58" applyNumberFormat="1" applyFont="1" applyFill="1" applyBorder="1" applyAlignment="1">
      <alignment horizontal="center" vertical="center"/>
      <protection/>
    </xf>
    <xf numFmtId="0" fontId="15" fillId="0" borderId="16" xfId="58" applyFont="1" applyFill="1" applyBorder="1" applyAlignment="1" quotePrefix="1">
      <alignment horizontal="left" vertical="center" wrapText="1" indent="1"/>
      <protection/>
    </xf>
    <xf numFmtId="168" fontId="15" fillId="0" borderId="16" xfId="58" applyNumberFormat="1" applyFont="1" applyFill="1" applyBorder="1" applyAlignment="1" applyProtection="1">
      <alignment horizontal="right" vertical="center"/>
      <protection locked="0"/>
    </xf>
    <xf numFmtId="168" fontId="15" fillId="0" borderId="16" xfId="42" applyNumberFormat="1" applyFont="1" applyFill="1" applyBorder="1" applyAlignment="1" applyProtection="1">
      <alignment horizontal="right" vertical="center"/>
      <protection locked="0"/>
    </xf>
    <xf numFmtId="168" fontId="15" fillId="0" borderId="16" xfId="58" applyNumberFormat="1" applyFont="1" applyFill="1" applyBorder="1" applyAlignment="1">
      <alignment horizontal="right" vertical="center"/>
      <protection/>
    </xf>
    <xf numFmtId="168" fontId="15" fillId="0" borderId="16" xfId="42" applyNumberFormat="1" applyFont="1" applyFill="1" applyBorder="1" applyAlignment="1" applyProtection="1" quotePrefix="1">
      <alignment horizontal="right" vertical="center"/>
      <protection locked="0"/>
    </xf>
    <xf numFmtId="168" fontId="15" fillId="0" borderId="17" xfId="58" applyNumberFormat="1" applyFont="1" applyFill="1" applyBorder="1" applyAlignment="1">
      <alignment horizontal="right" vertical="center"/>
      <protection/>
    </xf>
    <xf numFmtId="167" fontId="15" fillId="0" borderId="24" xfId="58" applyNumberFormat="1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left" vertical="center" wrapText="1" indent="1"/>
      <protection/>
    </xf>
    <xf numFmtId="168" fontId="15" fillId="0" borderId="15" xfId="58" applyNumberFormat="1" applyFont="1" applyFill="1" applyBorder="1" applyAlignment="1" applyProtection="1">
      <alignment horizontal="right" vertical="center"/>
      <protection locked="0"/>
    </xf>
    <xf numFmtId="168" fontId="15" fillId="0" borderId="15" xfId="42" applyNumberFormat="1" applyFont="1" applyFill="1" applyBorder="1" applyAlignment="1" applyProtection="1">
      <alignment horizontal="right" vertical="center"/>
      <protection locked="0"/>
    </xf>
    <xf numFmtId="168" fontId="15" fillId="0" borderId="15" xfId="58" applyNumberFormat="1" applyFont="1" applyFill="1" applyBorder="1" applyAlignment="1">
      <alignment horizontal="right" vertical="center"/>
      <protection/>
    </xf>
    <xf numFmtId="168" fontId="15" fillId="0" borderId="15" xfId="42" applyNumberFormat="1" applyFont="1" applyFill="1" applyBorder="1" applyAlignment="1" applyProtection="1" quotePrefix="1">
      <alignment horizontal="right" vertical="center"/>
      <protection locked="0"/>
    </xf>
    <xf numFmtId="168" fontId="15" fillId="0" borderId="31" xfId="58" applyNumberFormat="1" applyFont="1" applyFill="1" applyBorder="1" applyAlignment="1">
      <alignment horizontal="right" vertical="center"/>
      <protection/>
    </xf>
    <xf numFmtId="167" fontId="14" fillId="0" borderId="34" xfId="58" applyNumberFormat="1" applyFont="1" applyFill="1" applyBorder="1" applyAlignment="1">
      <alignment horizontal="center" vertical="center"/>
      <protection/>
    </xf>
    <xf numFmtId="0" fontId="14" fillId="0" borderId="35" xfId="58" applyFont="1" applyFill="1" applyBorder="1" applyAlignment="1" quotePrefix="1">
      <alignment horizontal="left" vertical="center" wrapText="1" indent="1"/>
      <protection/>
    </xf>
    <xf numFmtId="168" fontId="14" fillId="0" borderId="35" xfId="58" applyNumberFormat="1" applyFont="1" applyFill="1" applyBorder="1" applyAlignment="1" applyProtection="1">
      <alignment horizontal="right" vertical="center"/>
      <protection/>
    </xf>
    <xf numFmtId="168" fontId="14" fillId="0" borderId="36" xfId="58" applyNumberFormat="1" applyFont="1" applyFill="1" applyBorder="1" applyAlignment="1" applyProtection="1">
      <alignment horizontal="right" vertical="center"/>
      <protection/>
    </xf>
    <xf numFmtId="0" fontId="32" fillId="0" borderId="0" xfId="58" applyFont="1" applyFill="1" applyBorder="1" applyAlignment="1">
      <alignment vertical="center"/>
      <protection/>
    </xf>
    <xf numFmtId="167" fontId="15" fillId="0" borderId="27" xfId="58" applyNumberFormat="1" applyFont="1" applyFill="1" applyBorder="1" applyAlignment="1">
      <alignment horizontal="center" vertical="center"/>
      <protection/>
    </xf>
    <xf numFmtId="0" fontId="15" fillId="0" borderId="19" xfId="58" applyFont="1" applyFill="1" applyBorder="1" applyAlignment="1" quotePrefix="1">
      <alignment horizontal="left" vertical="center" wrapText="1" indent="1"/>
      <protection/>
    </xf>
    <xf numFmtId="168" fontId="15" fillId="0" borderId="19" xfId="58" applyNumberFormat="1" applyFont="1" applyFill="1" applyBorder="1" applyAlignment="1" applyProtection="1">
      <alignment horizontal="right" vertical="center"/>
      <protection locked="0"/>
    </xf>
    <xf numFmtId="168" fontId="15" fillId="0" borderId="19" xfId="42" applyNumberFormat="1" applyFont="1" applyFill="1" applyBorder="1" applyAlignment="1" applyProtection="1">
      <alignment horizontal="right" vertical="center"/>
      <protection locked="0"/>
    </xf>
    <xf numFmtId="168" fontId="15" fillId="0" borderId="19" xfId="58" applyNumberFormat="1" applyFont="1" applyFill="1" applyBorder="1" applyAlignment="1">
      <alignment horizontal="right" vertical="center"/>
      <protection/>
    </xf>
    <xf numFmtId="168" fontId="15" fillId="0" borderId="19" xfId="42" applyNumberFormat="1" applyFont="1" applyFill="1" applyBorder="1" applyAlignment="1" applyProtection="1" quotePrefix="1">
      <alignment horizontal="right" vertical="center"/>
      <protection locked="0"/>
    </xf>
    <xf numFmtId="168" fontId="15" fillId="0" borderId="20" xfId="58" applyNumberFormat="1" applyFont="1" applyFill="1" applyBorder="1" applyAlignment="1">
      <alignment horizontal="right" vertical="center"/>
      <protection/>
    </xf>
    <xf numFmtId="0" fontId="31" fillId="0" borderId="0" xfId="58" applyFill="1" applyBorder="1" applyAlignment="1">
      <alignment vertical="center"/>
      <protection/>
    </xf>
    <xf numFmtId="167" fontId="15" fillId="0" borderId="28" xfId="58" applyNumberFormat="1" applyFont="1" applyFill="1" applyBorder="1" applyAlignment="1">
      <alignment horizontal="center" vertical="center"/>
      <protection/>
    </xf>
    <xf numFmtId="0" fontId="15" fillId="0" borderId="23" xfId="58" applyFont="1" applyFill="1" applyBorder="1" applyAlignment="1" quotePrefix="1">
      <alignment horizontal="left" vertical="center" wrapText="1" indent="1"/>
      <protection/>
    </xf>
    <xf numFmtId="168" fontId="15" fillId="0" borderId="23" xfId="58" applyNumberFormat="1" applyFont="1" applyFill="1" applyBorder="1" applyAlignment="1" applyProtection="1">
      <alignment horizontal="right" vertical="center"/>
      <protection locked="0"/>
    </xf>
    <xf numFmtId="168" fontId="15" fillId="0" borderId="23" xfId="42" applyNumberFormat="1" applyFont="1" applyFill="1" applyBorder="1" applyAlignment="1" applyProtection="1">
      <alignment horizontal="right" vertical="center"/>
      <protection locked="0"/>
    </xf>
    <xf numFmtId="168" fontId="15" fillId="0" borderId="23" xfId="58" applyNumberFormat="1" applyFont="1" applyFill="1" applyBorder="1" applyAlignment="1">
      <alignment horizontal="right" vertical="center"/>
      <protection/>
    </xf>
    <xf numFmtId="168" fontId="15" fillId="0" borderId="23" xfId="42" applyNumberFormat="1" applyFont="1" applyFill="1" applyBorder="1" applyAlignment="1" applyProtection="1" quotePrefix="1">
      <alignment horizontal="right" vertical="center"/>
      <protection locked="0"/>
    </xf>
    <xf numFmtId="168" fontId="15" fillId="0" borderId="21" xfId="58" applyNumberFormat="1" applyFont="1" applyFill="1" applyBorder="1" applyAlignment="1">
      <alignment horizontal="right" vertical="center"/>
      <protection/>
    </xf>
    <xf numFmtId="167" fontId="14" fillId="0" borderId="34" xfId="58" applyNumberFormat="1" applyFont="1" applyFill="1" applyBorder="1" applyAlignment="1">
      <alignment horizontal="center" vertical="center"/>
      <protection/>
    </xf>
    <xf numFmtId="0" fontId="14" fillId="0" borderId="35" xfId="58" applyFont="1" applyFill="1" applyBorder="1" applyAlignment="1">
      <alignment horizontal="left" vertical="center" wrapText="1" indent="1"/>
      <protection/>
    </xf>
    <xf numFmtId="168" fontId="14" fillId="0" borderId="35" xfId="58" applyNumberFormat="1" applyFont="1" applyFill="1" applyBorder="1" applyAlignment="1" applyProtection="1">
      <alignment horizontal="right" vertical="center"/>
      <protection/>
    </xf>
    <xf numFmtId="168" fontId="14" fillId="0" borderId="36" xfId="58" applyNumberFormat="1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quotePrefix="1">
      <alignment horizontal="left" vertical="center" wrapText="1" indent="1"/>
      <protection/>
    </xf>
    <xf numFmtId="0" fontId="15" fillId="0" borderId="15" xfId="58" applyFont="1" applyFill="1" applyBorder="1" applyAlignment="1" quotePrefix="1">
      <alignment horizontal="left" vertical="center" wrapText="1" indent="1"/>
      <protection/>
    </xf>
    <xf numFmtId="168" fontId="14" fillId="0" borderId="36" xfId="58" applyNumberFormat="1" applyFont="1" applyFill="1" applyBorder="1" applyAlignment="1">
      <alignment horizontal="right" vertical="center"/>
      <protection/>
    </xf>
    <xf numFmtId="0" fontId="15" fillId="0" borderId="19" xfId="58" applyFont="1" applyFill="1" applyBorder="1" applyAlignment="1">
      <alignment horizontal="left" vertical="center" wrapText="1" indent="1"/>
      <protection/>
    </xf>
    <xf numFmtId="167" fontId="15" fillId="0" borderId="30" xfId="58" applyNumberFormat="1" applyFont="1" applyFill="1" applyBorder="1" applyAlignment="1">
      <alignment horizontal="center" vertical="center"/>
      <protection/>
    </xf>
    <xf numFmtId="0" fontId="15" fillId="0" borderId="33" xfId="58" applyFont="1" applyFill="1" applyBorder="1" applyAlignment="1" quotePrefix="1">
      <alignment horizontal="left" vertical="center" wrapText="1" indent="1"/>
      <protection/>
    </xf>
    <xf numFmtId="168" fontId="15" fillId="0" borderId="33" xfId="58" applyNumberFormat="1" applyFont="1" applyFill="1" applyBorder="1" applyAlignment="1" applyProtection="1">
      <alignment horizontal="right" vertical="center"/>
      <protection locked="0"/>
    </xf>
    <xf numFmtId="168" fontId="15" fillId="0" borderId="33" xfId="42" applyNumberFormat="1" applyFont="1" applyFill="1" applyBorder="1" applyAlignment="1" applyProtection="1">
      <alignment horizontal="right" vertical="center"/>
      <protection locked="0"/>
    </xf>
    <xf numFmtId="168" fontId="15" fillId="0" borderId="33" xfId="58" applyNumberFormat="1" applyFont="1" applyFill="1" applyBorder="1" applyAlignment="1">
      <alignment horizontal="right" vertical="center"/>
      <protection/>
    </xf>
    <xf numFmtId="168" fontId="15" fillId="0" borderId="33" xfId="42" applyNumberFormat="1" applyFont="1" applyFill="1" applyBorder="1" applyAlignment="1" applyProtection="1" quotePrefix="1">
      <alignment horizontal="right" vertical="center"/>
      <protection locked="0"/>
    </xf>
    <xf numFmtId="168" fontId="15" fillId="0" borderId="12" xfId="58" applyNumberFormat="1" applyFont="1" applyFill="1" applyBorder="1" applyAlignment="1">
      <alignment horizontal="right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2" fillId="0" borderId="0" xfId="58" applyFont="1" applyFill="1">
      <alignment/>
      <protection/>
    </xf>
    <xf numFmtId="0" fontId="39" fillId="0" borderId="30" xfId="58" applyNumberFormat="1" applyFont="1" applyFill="1" applyBorder="1" applyAlignment="1" applyProtection="1">
      <alignment horizontal="center" vertical="center"/>
      <protection/>
    </xf>
    <xf numFmtId="0" fontId="39" fillId="0" borderId="33" xfId="58" applyNumberFormat="1" applyFont="1" applyFill="1" applyBorder="1" applyAlignment="1" applyProtection="1">
      <alignment horizontal="center" vertical="center"/>
      <protection/>
    </xf>
    <xf numFmtId="0" fontId="39" fillId="0" borderId="12" xfId="58" applyNumberFormat="1" applyFont="1" applyFill="1" applyBorder="1" applyAlignment="1" applyProtection="1">
      <alignment horizontal="center" vertical="center"/>
      <protection/>
    </xf>
    <xf numFmtId="0" fontId="15" fillId="0" borderId="19" xfId="58" applyFont="1" applyFill="1" applyBorder="1" applyAlignment="1">
      <alignment horizontal="left" vertical="center" wrapText="1"/>
      <protection/>
    </xf>
    <xf numFmtId="168" fontId="15" fillId="0" borderId="20" xfId="58" applyNumberFormat="1" applyFont="1" applyFill="1" applyBorder="1" applyAlignment="1" applyProtection="1">
      <alignment horizontal="right" vertical="center"/>
      <protection locked="0"/>
    </xf>
    <xf numFmtId="0" fontId="15" fillId="0" borderId="16" xfId="58" applyFont="1" applyFill="1" applyBorder="1" applyAlignment="1">
      <alignment horizontal="left" vertical="center" wrapText="1"/>
      <protection/>
    </xf>
    <xf numFmtId="168" fontId="15" fillId="0" borderId="17" xfId="58" applyNumberFormat="1" applyFont="1" applyFill="1" applyBorder="1" applyAlignment="1" applyProtection="1">
      <alignment horizontal="right" vertical="center"/>
      <protection locked="0"/>
    </xf>
    <xf numFmtId="0" fontId="15" fillId="0" borderId="23" xfId="58" applyFont="1" applyFill="1" applyBorder="1" applyAlignment="1">
      <alignment horizontal="left" vertical="center" wrapText="1"/>
      <protection/>
    </xf>
    <xf numFmtId="168" fontId="15" fillId="0" borderId="21" xfId="58" applyNumberFormat="1" applyFont="1" applyFill="1" applyBorder="1" applyAlignment="1" applyProtection="1">
      <alignment horizontal="right" vertical="center"/>
      <protection locked="0"/>
    </xf>
    <xf numFmtId="0" fontId="14" fillId="0" borderId="35" xfId="58" applyFont="1" applyFill="1" applyBorder="1" applyAlignment="1">
      <alignment horizontal="left" vertical="center" wrapText="1"/>
      <protection/>
    </xf>
    <xf numFmtId="168" fontId="17" fillId="0" borderId="35" xfId="58" applyNumberFormat="1" applyFont="1" applyFill="1" applyBorder="1" applyAlignment="1">
      <alignment vertical="center"/>
      <protection/>
    </xf>
    <xf numFmtId="168" fontId="17" fillId="0" borderId="36" xfId="58" applyNumberFormat="1" applyFont="1" applyFill="1" applyBorder="1" applyAlignment="1">
      <alignment vertical="center"/>
      <protection/>
    </xf>
    <xf numFmtId="0" fontId="40" fillId="0" borderId="0" xfId="58" applyFont="1" applyFill="1" applyAlignment="1">
      <alignment vertical="center"/>
      <protection/>
    </xf>
    <xf numFmtId="168" fontId="15" fillId="0" borderId="19" xfId="58" applyNumberFormat="1" applyFont="1" applyFill="1" applyBorder="1" applyAlignment="1" applyProtection="1">
      <alignment vertical="center"/>
      <protection locked="0"/>
    </xf>
    <xf numFmtId="168" fontId="15" fillId="0" borderId="20" xfId="58" applyNumberFormat="1" applyFont="1" applyFill="1" applyBorder="1" applyAlignment="1" applyProtection="1">
      <alignment vertical="center"/>
      <protection locked="0"/>
    </xf>
    <xf numFmtId="168" fontId="15" fillId="0" borderId="21" xfId="58" applyNumberFormat="1" applyFont="1" applyFill="1" applyBorder="1" applyAlignment="1" applyProtection="1">
      <alignment vertical="center"/>
      <protection locked="0"/>
    </xf>
    <xf numFmtId="168" fontId="15" fillId="34" borderId="16" xfId="58" applyNumberFormat="1" applyFont="1" applyFill="1" applyBorder="1" applyAlignment="1" applyProtection="1">
      <alignment vertical="center"/>
      <protection/>
    </xf>
    <xf numFmtId="168" fontId="15" fillId="0" borderId="17" xfId="58" applyNumberFormat="1" applyFont="1" applyFill="1" applyBorder="1" applyAlignment="1" applyProtection="1">
      <alignment vertical="center"/>
      <protection locked="0"/>
    </xf>
    <xf numFmtId="0" fontId="15" fillId="0" borderId="16" xfId="58" applyFont="1" applyFill="1" applyBorder="1" applyAlignment="1" quotePrefix="1">
      <alignment horizontal="left" vertical="center" wrapText="1"/>
      <protection/>
    </xf>
    <xf numFmtId="0" fontId="15" fillId="0" borderId="23" xfId="58" applyFont="1" applyFill="1" applyBorder="1" applyAlignment="1" quotePrefix="1">
      <alignment horizontal="left" vertical="center" wrapText="1"/>
      <protection/>
    </xf>
    <xf numFmtId="168" fontId="17" fillId="0" borderId="35" xfId="58" applyNumberFormat="1" applyFont="1" applyFill="1" applyBorder="1" applyAlignment="1" applyProtection="1">
      <alignment vertical="center"/>
      <protection/>
    </xf>
    <xf numFmtId="168" fontId="17" fillId="0" borderId="36" xfId="58" applyNumberFormat="1" applyFont="1" applyFill="1" applyBorder="1" applyAlignment="1" applyProtection="1">
      <alignment vertical="center"/>
      <protection/>
    </xf>
    <xf numFmtId="0" fontId="15" fillId="0" borderId="15" xfId="58" applyFont="1" applyFill="1" applyBorder="1" applyAlignment="1">
      <alignment horizontal="left" vertical="center" wrapText="1"/>
      <protection/>
    </xf>
    <xf numFmtId="167" fontId="14" fillId="0" borderId="26" xfId="58" applyNumberFormat="1" applyFont="1" applyFill="1" applyBorder="1" applyAlignment="1">
      <alignment horizontal="center" vertical="center"/>
      <protection/>
    </xf>
    <xf numFmtId="0" fontId="14" fillId="0" borderId="18" xfId="58" applyFont="1" applyFill="1" applyBorder="1" applyAlignment="1">
      <alignment horizontal="left" vertical="center" wrapText="1"/>
      <protection/>
    </xf>
    <xf numFmtId="168" fontId="17" fillId="0" borderId="18" xfId="58" applyNumberFormat="1" applyFont="1" applyFill="1" applyBorder="1" applyAlignment="1" applyProtection="1">
      <alignment vertical="center"/>
      <protection/>
    </xf>
    <xf numFmtId="168" fontId="17" fillId="0" borderId="32" xfId="58" applyNumberFormat="1" applyFont="1" applyFill="1" applyBorder="1" applyAlignment="1" applyProtection="1">
      <alignment vertical="center"/>
      <protection/>
    </xf>
    <xf numFmtId="168" fontId="15" fillId="34" borderId="23" xfId="58" applyNumberFormat="1" applyFont="1" applyFill="1" applyBorder="1" applyAlignment="1" applyProtection="1">
      <alignment vertical="center"/>
      <protection/>
    </xf>
    <xf numFmtId="167" fontId="14" fillId="0" borderId="37" xfId="58" applyNumberFormat="1" applyFont="1" applyFill="1" applyBorder="1" applyAlignment="1">
      <alignment horizontal="center" vertical="center"/>
      <protection/>
    </xf>
    <xf numFmtId="0" fontId="14" fillId="0" borderId="38" xfId="58" applyFont="1" applyFill="1" applyBorder="1" applyAlignment="1">
      <alignment horizontal="left" vertical="center" wrapText="1"/>
      <protection/>
    </xf>
    <xf numFmtId="168" fontId="17" fillId="0" borderId="51" xfId="58" applyNumberFormat="1" applyFont="1" applyFill="1" applyBorder="1" applyAlignment="1" applyProtection="1">
      <alignment vertical="center"/>
      <protection/>
    </xf>
    <xf numFmtId="167" fontId="14" fillId="0" borderId="26" xfId="58" applyNumberFormat="1" applyFont="1" applyFill="1" applyBorder="1" applyAlignment="1">
      <alignment horizontal="center" vertical="center"/>
      <protection/>
    </xf>
    <xf numFmtId="168" fontId="17" fillId="34" borderId="18" xfId="58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7" xfId="0" applyFont="1" applyFill="1" applyBorder="1" applyAlignment="1" applyProtection="1">
      <alignment horizontal="right" vertical="center" wrapText="1" indent="1"/>
      <protection locked="0"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164" fontId="15" fillId="0" borderId="19" xfId="0" applyNumberFormat="1" applyFont="1" applyFill="1" applyBorder="1" applyAlignment="1" applyProtection="1">
      <alignment vertical="center" wrapText="1"/>
      <protection/>
    </xf>
    <xf numFmtId="0" fontId="15" fillId="0" borderId="25" xfId="0" applyFont="1" applyFill="1" applyBorder="1" applyAlignment="1" applyProtection="1">
      <alignment horizontal="right" vertical="center" wrapText="1" inden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62" applyFill="1">
      <alignment/>
      <protection/>
    </xf>
    <xf numFmtId="0" fontId="29" fillId="0" borderId="30" xfId="62" applyFont="1" applyFill="1" applyBorder="1" applyAlignment="1">
      <alignment horizontal="center" vertical="center" wrapText="1"/>
      <protection/>
    </xf>
    <xf numFmtId="0" fontId="29" fillId="0" borderId="33" xfId="62" applyFont="1" applyFill="1" applyBorder="1" applyAlignment="1">
      <alignment horizontal="center" vertical="center" wrapText="1"/>
      <protection/>
    </xf>
    <xf numFmtId="0" fontId="29" fillId="0" borderId="12" xfId="62" applyFont="1" applyFill="1" applyBorder="1" applyAlignment="1">
      <alignment horizontal="center" vertical="center" wrapText="1"/>
      <protection/>
    </xf>
    <xf numFmtId="0" fontId="33" fillId="0" borderId="0" xfId="62" applyFill="1" applyAlignment="1">
      <alignment horizontal="center" vertical="center"/>
      <protection/>
    </xf>
    <xf numFmtId="0" fontId="20" fillId="0" borderId="27" xfId="62" applyFont="1" applyFill="1" applyBorder="1" applyAlignment="1">
      <alignment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169" fontId="20" fillId="0" borderId="19" xfId="62" applyNumberFormat="1" applyFont="1" applyFill="1" applyBorder="1" applyAlignment="1">
      <alignment horizontal="right" vertical="center" wrapText="1"/>
      <protection/>
    </xf>
    <xf numFmtId="169" fontId="20" fillId="0" borderId="91" xfId="62" applyNumberFormat="1" applyFont="1" applyFill="1" applyBorder="1" applyAlignment="1">
      <alignment horizontal="right" vertical="center" wrapText="1"/>
      <protection/>
    </xf>
    <xf numFmtId="0" fontId="33" fillId="0" borderId="0" xfId="62" applyFill="1" applyAlignment="1">
      <alignment vertical="center"/>
      <protection/>
    </xf>
    <xf numFmtId="0" fontId="29" fillId="0" borderId="25" xfId="62" applyFont="1" applyFill="1" applyBorder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169" fontId="19" fillId="0" borderId="16" xfId="62" applyNumberFormat="1" applyFont="1" applyFill="1" applyBorder="1" applyAlignment="1">
      <alignment horizontal="right" vertical="center" wrapText="1"/>
      <protection/>
    </xf>
    <xf numFmtId="169" fontId="20" fillId="0" borderId="92" xfId="62" applyNumberFormat="1" applyFont="1" applyFill="1" applyBorder="1" applyAlignment="1">
      <alignment horizontal="right" vertical="center" wrapText="1"/>
      <protection/>
    </xf>
    <xf numFmtId="0" fontId="45" fillId="0" borderId="25" xfId="62" applyFont="1" applyFill="1" applyBorder="1" applyAlignment="1">
      <alignment horizontal="left" vertical="center" wrapText="1" indent="1"/>
      <protection/>
    </xf>
    <xf numFmtId="169" fontId="19" fillId="0" borderId="16" xfId="62" applyNumberFormat="1" applyFont="1" applyFill="1" applyBorder="1" applyAlignment="1">
      <alignment horizontal="right" vertical="center" wrapText="1"/>
      <protection/>
    </xf>
    <xf numFmtId="169" fontId="19" fillId="0" borderId="92" xfId="62" applyNumberFormat="1" applyFont="1" applyFill="1" applyBorder="1" applyAlignment="1">
      <alignment horizontal="right" vertical="center" wrapText="1"/>
      <protection/>
    </xf>
    <xf numFmtId="0" fontId="19" fillId="0" borderId="25" xfId="62" applyFont="1" applyFill="1" applyBorder="1" applyAlignment="1">
      <alignment vertical="center" wrapText="1"/>
      <protection/>
    </xf>
    <xf numFmtId="169" fontId="19" fillId="0" borderId="16" xfId="62" applyNumberFormat="1" applyFont="1" applyFill="1" applyBorder="1" applyAlignment="1" applyProtection="1">
      <alignment horizontal="right" vertical="center" wrapText="1"/>
      <protection locked="0"/>
    </xf>
    <xf numFmtId="169" fontId="19" fillId="0" borderId="93" xfId="62" applyNumberFormat="1" applyFont="1" applyFill="1" applyBorder="1" applyAlignment="1">
      <alignment horizontal="right" vertical="center" wrapText="1"/>
      <protection/>
    </xf>
    <xf numFmtId="0" fontId="20" fillId="0" borderId="25" xfId="62" applyFont="1" applyFill="1" applyBorder="1" applyAlignment="1">
      <alignment vertical="center" wrapText="1"/>
      <protection/>
    </xf>
    <xf numFmtId="169" fontId="20" fillId="0" borderId="16" xfId="62" applyNumberFormat="1" applyFont="1" applyFill="1" applyBorder="1" applyAlignment="1">
      <alignment horizontal="right" vertical="center" wrapText="1"/>
      <protection/>
    </xf>
    <xf numFmtId="169" fontId="20" fillId="0" borderId="17" xfId="62" applyNumberFormat="1" applyFont="1" applyFill="1" applyBorder="1" applyAlignment="1">
      <alignment horizontal="right" vertical="center" wrapText="1"/>
      <protection/>
    </xf>
    <xf numFmtId="169" fontId="29" fillId="0" borderId="16" xfId="62" applyNumberFormat="1" applyFont="1" applyFill="1" applyBorder="1" applyAlignment="1">
      <alignment horizontal="right" vertical="center" wrapText="1"/>
      <protection/>
    </xf>
    <xf numFmtId="169" fontId="29" fillId="0" borderId="17" xfId="62" applyNumberFormat="1" applyFont="1" applyFill="1" applyBorder="1" applyAlignment="1">
      <alignment horizontal="right" vertical="center" wrapText="1"/>
      <protection/>
    </xf>
    <xf numFmtId="169" fontId="19" fillId="0" borderId="17" xfId="62" applyNumberFormat="1" applyFont="1" applyFill="1" applyBorder="1" applyAlignment="1">
      <alignment horizontal="right" vertical="center" wrapText="1"/>
      <protection/>
    </xf>
    <xf numFmtId="0" fontId="19" fillId="0" borderId="25" xfId="62" applyFont="1" applyFill="1" applyBorder="1" applyAlignment="1">
      <alignment horizontal="left" vertical="center" wrapText="1" indent="2"/>
      <protection/>
    </xf>
    <xf numFmtId="0" fontId="19" fillId="0" borderId="25" xfId="62" applyFont="1" applyFill="1" applyBorder="1" applyAlignment="1">
      <alignment horizontal="left" vertical="center" wrapText="1" indent="3"/>
      <protection/>
    </xf>
    <xf numFmtId="169" fontId="19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62" applyFont="1" applyFill="1" applyBorder="1" applyAlignment="1">
      <alignment horizontal="left" vertical="center" wrapText="1" indent="3"/>
      <protection/>
    </xf>
    <xf numFmtId="169" fontId="29" fillId="0" borderId="93" xfId="62" applyNumberFormat="1" applyFont="1" applyFill="1" applyBorder="1" applyAlignment="1">
      <alignment horizontal="right" vertical="center" wrapText="1"/>
      <protection/>
    </xf>
    <xf numFmtId="169" fontId="29" fillId="0" borderId="16" xfId="62" applyNumberFormat="1" applyFont="1" applyFill="1" applyBorder="1" applyAlignment="1" applyProtection="1">
      <alignment horizontal="right" vertical="center" wrapText="1"/>
      <protection locked="0"/>
    </xf>
    <xf numFmtId="169" fontId="29" fillId="0" borderId="92" xfId="62" applyNumberFormat="1" applyFont="1" applyFill="1" applyBorder="1" applyAlignment="1">
      <alignment horizontal="right" vertical="center" wrapText="1"/>
      <protection/>
    </xf>
    <xf numFmtId="0" fontId="19" fillId="0" borderId="25" xfId="62" applyFont="1" applyFill="1" applyBorder="1" applyAlignment="1">
      <alignment horizontal="left" vertical="center" wrapText="1" indent="1"/>
      <protection/>
    </xf>
    <xf numFmtId="169" fontId="2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25" xfId="62" applyFont="1" applyFill="1" applyBorder="1" applyAlignment="1">
      <alignment horizontal="left" vertical="center" wrapText="1" indent="1"/>
      <protection/>
    </xf>
    <xf numFmtId="169" fontId="19" fillId="0" borderId="93" xfId="62" applyNumberFormat="1" applyFont="1" applyFill="1" applyBorder="1" applyAlignment="1" applyProtection="1">
      <alignment horizontal="right" vertical="center" wrapText="1"/>
      <protection/>
    </xf>
    <xf numFmtId="0" fontId="20" fillId="0" borderId="25" xfId="62" applyFont="1" applyFill="1" applyBorder="1" applyAlignment="1">
      <alignment horizontal="left" vertical="center" wrapText="1"/>
      <protection/>
    </xf>
    <xf numFmtId="0" fontId="19" fillId="0" borderId="25" xfId="62" applyFont="1" applyFill="1" applyBorder="1" applyAlignment="1">
      <alignment horizontal="left" vertical="center" indent="2"/>
      <protection/>
    </xf>
    <xf numFmtId="169" fontId="29" fillId="0" borderId="16" xfId="62" applyNumberFormat="1" applyFont="1" applyFill="1" applyBorder="1" applyAlignment="1" applyProtection="1">
      <alignment horizontal="right" vertical="center" wrapText="1"/>
      <protection/>
    </xf>
    <xf numFmtId="169" fontId="20" fillId="0" borderId="93" xfId="62" applyNumberFormat="1" applyFont="1" applyFill="1" applyBorder="1" applyAlignment="1">
      <alignment horizontal="right" vertical="center" wrapText="1"/>
      <protection/>
    </xf>
    <xf numFmtId="0" fontId="20" fillId="0" borderId="30" xfId="62" applyFont="1" applyFill="1" applyBorder="1" applyAlignment="1">
      <alignment vertical="center" wrapText="1"/>
      <protection/>
    </xf>
    <xf numFmtId="0" fontId="19" fillId="0" borderId="33" xfId="62" applyFont="1" applyFill="1" applyBorder="1" applyAlignment="1">
      <alignment horizontal="center" vertical="center" wrapText="1"/>
      <protection/>
    </xf>
    <xf numFmtId="169" fontId="20" fillId="0" borderId="94" xfId="62" applyNumberFormat="1" applyFont="1" applyFill="1" applyBorder="1" applyAlignment="1">
      <alignment horizontal="right" vertical="center" wrapText="1"/>
      <protection/>
    </xf>
    <xf numFmtId="169" fontId="20" fillId="0" borderId="33" xfId="62" applyNumberFormat="1" applyFont="1" applyFill="1" applyBorder="1" applyAlignment="1">
      <alignment horizontal="right" vertical="center" wrapText="1"/>
      <protection/>
    </xf>
    <xf numFmtId="169" fontId="20" fillId="0" borderId="95" xfId="62" applyNumberFormat="1" applyFont="1" applyFill="1" applyBorder="1" applyAlignment="1">
      <alignment horizontal="right" vertical="center" wrapText="1"/>
      <protection/>
    </xf>
    <xf numFmtId="0" fontId="19" fillId="0" borderId="0" xfId="62" applyFont="1" applyFill="1">
      <alignment/>
      <protection/>
    </xf>
    <xf numFmtId="0" fontId="33" fillId="0" borderId="0" xfId="62" applyFont="1" applyFill="1">
      <alignment/>
      <protection/>
    </xf>
    <xf numFmtId="3" fontId="33" fillId="0" borderId="0" xfId="62" applyNumberFormat="1" applyFont="1" applyFill="1">
      <alignment/>
      <protection/>
    </xf>
    <xf numFmtId="3" fontId="33" fillId="0" borderId="0" xfId="62" applyNumberFormat="1" applyFont="1" applyFill="1" applyAlignment="1">
      <alignment horizontal="center"/>
      <protection/>
    </xf>
    <xf numFmtId="0" fontId="19" fillId="0" borderId="0" xfId="62" applyFont="1" applyFill="1" applyProtection="1">
      <alignment/>
      <protection locked="0"/>
    </xf>
    <xf numFmtId="0" fontId="33" fillId="0" borderId="0" xfId="62" applyFill="1" applyAlignment="1">
      <alignment horizontal="center"/>
      <protection/>
    </xf>
    <xf numFmtId="0" fontId="0" fillId="0" borderId="0" xfId="59" applyFill="1" applyAlignment="1" applyProtection="1">
      <alignment vertical="center"/>
      <protection locked="0"/>
    </xf>
    <xf numFmtId="0" fontId="0" fillId="0" borderId="0" xfId="59" applyFill="1" applyAlignment="1" applyProtection="1">
      <alignment vertical="center" wrapText="1"/>
      <protection/>
    </xf>
    <xf numFmtId="0" fontId="0" fillId="0" borderId="0" xfId="59" applyFill="1" applyAlignment="1" applyProtection="1">
      <alignment horizontal="center" vertical="center"/>
      <protection/>
    </xf>
    <xf numFmtId="49" fontId="14" fillId="0" borderId="30" xfId="59" applyNumberFormat="1" applyFont="1" applyFill="1" applyBorder="1" applyAlignment="1" applyProtection="1">
      <alignment horizontal="center" vertical="center" wrapText="1"/>
      <protection/>
    </xf>
    <xf numFmtId="49" fontId="14" fillId="0" borderId="33" xfId="59" applyNumberFormat="1" applyFont="1" applyFill="1" applyBorder="1" applyAlignment="1" applyProtection="1">
      <alignment horizontal="center" vertical="center"/>
      <protection/>
    </xf>
    <xf numFmtId="49" fontId="14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0" fontId="15" fillId="0" borderId="27" xfId="59" applyFont="1" applyFill="1" applyBorder="1" applyAlignment="1" applyProtection="1">
      <alignment horizontal="left" vertical="center" wrapText="1"/>
      <protection/>
    </xf>
    <xf numFmtId="167" fontId="15" fillId="0" borderId="19" xfId="59" applyNumberFormat="1" applyFont="1" applyFill="1" applyBorder="1" applyAlignment="1" applyProtection="1">
      <alignment horizontal="center" vertical="center"/>
      <protection/>
    </xf>
    <xf numFmtId="170" fontId="15" fillId="0" borderId="20" xfId="59" applyNumberFormat="1" applyFont="1" applyFill="1" applyBorder="1" applyAlignment="1" applyProtection="1">
      <alignment vertical="center"/>
      <protection locked="0"/>
    </xf>
    <xf numFmtId="0" fontId="15" fillId="0" borderId="25" xfId="59" applyFont="1" applyFill="1" applyBorder="1" applyAlignment="1" applyProtection="1">
      <alignment horizontal="left" vertical="center" wrapText="1"/>
      <protection/>
    </xf>
    <xf numFmtId="167" fontId="15" fillId="0" borderId="16" xfId="59" applyNumberFormat="1" applyFont="1" applyFill="1" applyBorder="1" applyAlignment="1" applyProtection="1">
      <alignment horizontal="center" vertical="center"/>
      <protection/>
    </xf>
    <xf numFmtId="170" fontId="15" fillId="0" borderId="17" xfId="59" applyNumberFormat="1" applyFont="1" applyFill="1" applyBorder="1" applyAlignment="1" applyProtection="1">
      <alignment vertical="center"/>
      <protection locked="0"/>
    </xf>
    <xf numFmtId="0" fontId="14" fillId="0" borderId="25" xfId="59" applyFont="1" applyFill="1" applyBorder="1" applyAlignment="1" applyProtection="1">
      <alignment horizontal="left" vertical="center" wrapText="1"/>
      <protection/>
    </xf>
    <xf numFmtId="170" fontId="14" fillId="0" borderId="17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 locked="0"/>
    </xf>
    <xf numFmtId="0" fontId="14" fillId="0" borderId="25" xfId="59" applyFont="1" applyFill="1" applyBorder="1" applyAlignment="1" applyProtection="1">
      <alignment vertical="center" wrapText="1"/>
      <protection/>
    </xf>
    <xf numFmtId="0" fontId="17" fillId="0" borderId="25" xfId="59" applyFont="1" applyFill="1" applyBorder="1" applyAlignment="1" applyProtection="1">
      <alignment horizontal="left" vertical="center" wrapText="1"/>
      <protection/>
    </xf>
    <xf numFmtId="170" fontId="17" fillId="0" borderId="17" xfId="59" applyNumberFormat="1" applyFont="1" applyFill="1" applyBorder="1" applyAlignment="1" applyProtection="1">
      <alignment vertical="center"/>
      <protection/>
    </xf>
    <xf numFmtId="170" fontId="15" fillId="0" borderId="17" xfId="59" applyNumberFormat="1" applyFont="1" applyFill="1" applyBorder="1" applyAlignment="1" applyProtection="1">
      <alignment vertical="center"/>
      <protection/>
    </xf>
    <xf numFmtId="0" fontId="15" fillId="0" borderId="25" xfId="59" applyFont="1" applyFill="1" applyBorder="1" applyAlignment="1" applyProtection="1">
      <alignment horizontal="left" vertical="center" wrapText="1" indent="2"/>
      <protection/>
    </xf>
    <xf numFmtId="0" fontId="15" fillId="0" borderId="25" xfId="59" applyFont="1" applyFill="1" applyBorder="1" applyAlignment="1" applyProtection="1">
      <alignment horizontal="left" vertical="center" indent="2"/>
      <protection locked="0"/>
    </xf>
    <xf numFmtId="170" fontId="16" fillId="0" borderId="17" xfId="59" applyNumberFormat="1" applyFont="1" applyFill="1" applyBorder="1" applyAlignment="1" applyProtection="1">
      <alignment vertical="center"/>
      <protection locked="0"/>
    </xf>
    <xf numFmtId="0" fontId="14" fillId="0" borderId="30" xfId="59" applyFont="1" applyFill="1" applyBorder="1" applyAlignment="1" applyProtection="1">
      <alignment horizontal="left" vertical="center" wrapText="1"/>
      <protection/>
    </xf>
    <xf numFmtId="167" fontId="15" fillId="0" borderId="33" xfId="59" applyNumberFormat="1" applyFont="1" applyFill="1" applyBorder="1" applyAlignment="1" applyProtection="1">
      <alignment horizontal="center" vertical="center"/>
      <protection/>
    </xf>
    <xf numFmtId="170" fontId="14" fillId="0" borderId="12" xfId="59" applyNumberFormat="1" applyFont="1" applyFill="1" applyBorder="1" applyAlignment="1" applyProtection="1">
      <alignment vertical="center"/>
      <protection/>
    </xf>
    <xf numFmtId="0" fontId="19" fillId="0" borderId="0" xfId="61" applyFont="1" applyFill="1">
      <alignment/>
      <protection/>
    </xf>
    <xf numFmtId="0" fontId="33" fillId="0" borderId="0" xfId="61" applyFont="1" applyFill="1">
      <alignment/>
      <protection/>
    </xf>
    <xf numFmtId="3" fontId="33" fillId="0" borderId="0" xfId="61" applyNumberFormat="1" applyFont="1" applyFill="1">
      <alignment/>
      <protection/>
    </xf>
    <xf numFmtId="0" fontId="33" fillId="0" borderId="0" xfId="61" applyFont="1" applyFill="1" applyAlignment="1">
      <alignment/>
      <protection/>
    </xf>
    <xf numFmtId="0" fontId="13" fillId="0" borderId="0" xfId="59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1" fontId="7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indent="5"/>
    </xf>
    <xf numFmtId="171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>
      <alignment horizontal="left" vertical="center" indent="1"/>
    </xf>
    <xf numFmtId="0" fontId="0" fillId="0" borderId="28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indent="1"/>
    </xf>
    <xf numFmtId="171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 wrapText="1" indent="1"/>
      <protection locked="0"/>
    </xf>
    <xf numFmtId="171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>
      <alignment horizontal="center" vertical="center"/>
    </xf>
    <xf numFmtId="0" fontId="46" fillId="0" borderId="33" xfId="0" applyFont="1" applyFill="1" applyBorder="1" applyAlignment="1">
      <alignment horizontal="left" vertical="center" indent="5"/>
    </xf>
    <xf numFmtId="171" fontId="13" fillId="0" borderId="12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0" xfId="57" applyFont="1" applyFill="1" applyAlignment="1">
      <alignment horizontal="center"/>
      <protection/>
    </xf>
    <xf numFmtId="0" fontId="15" fillId="0" borderId="96" xfId="57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right"/>
      <protection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>
      <alignment horizontal="center" vertical="center" wrapText="1"/>
    </xf>
    <xf numFmtId="164" fontId="7" fillId="0" borderId="71" xfId="0" applyNumberFormat="1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0" fillId="0" borderId="97" xfId="0" applyNumberForma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164" fontId="7" fillId="0" borderId="73" xfId="0" applyNumberFormat="1" applyFont="1" applyFill="1" applyBorder="1" applyAlignment="1">
      <alignment horizontal="center" vertical="center" wrapText="1"/>
    </xf>
    <xf numFmtId="164" fontId="7" fillId="0" borderId="71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0" borderId="0" xfId="0" applyAlignment="1">
      <alignment horizontal="right"/>
    </xf>
    <xf numFmtId="164" fontId="7" fillId="0" borderId="48" xfId="0" applyNumberFormat="1" applyFont="1" applyFill="1" applyBorder="1" applyAlignment="1">
      <alignment horizontal="left" vertical="center" wrapText="1" indent="2"/>
    </xf>
    <xf numFmtId="164" fontId="7" fillId="0" borderId="49" xfId="0" applyNumberFormat="1" applyFont="1" applyFill="1" applyBorder="1" applyAlignment="1">
      <alignment horizontal="left" vertical="center" wrapText="1" indent="2"/>
    </xf>
    <xf numFmtId="164" fontId="7" fillId="0" borderId="73" xfId="0" applyNumberFormat="1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/>
    </xf>
    <xf numFmtId="0" fontId="7" fillId="0" borderId="48" xfId="0" applyFont="1" applyBorder="1" applyAlignment="1">
      <alignment horizontal="left" vertical="center" indent="2"/>
    </xf>
    <xf numFmtId="0" fontId="7" fillId="0" borderId="63" xfId="0" applyFont="1" applyBorder="1" applyAlignment="1">
      <alignment horizontal="left" vertical="center" indent="2"/>
    </xf>
    <xf numFmtId="0" fontId="14" fillId="0" borderId="98" xfId="0" applyFont="1" applyBorder="1" applyAlignment="1">
      <alignment horizontal="left" vertical="center" wrapText="1"/>
    </xf>
    <xf numFmtId="0" fontId="14" fillId="0" borderId="96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left" vertical="center" wrapText="1"/>
    </xf>
    <xf numFmtId="0" fontId="14" fillId="0" borderId="41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5" fillId="0" borderId="41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5" fillId="0" borderId="9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99" xfId="58" applyFont="1" applyFill="1" applyBorder="1" applyAlignment="1">
      <alignment horizontal="center" vertical="center"/>
      <protection/>
    </xf>
    <xf numFmtId="0" fontId="6" fillId="0" borderId="100" xfId="58" applyFont="1" applyFill="1" applyBorder="1" applyAlignment="1">
      <alignment horizontal="center" vertical="center"/>
      <protection/>
    </xf>
    <xf numFmtId="0" fontId="6" fillId="0" borderId="101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0" fontId="36" fillId="0" borderId="0" xfId="58" applyFont="1" applyFill="1" applyAlignment="1" applyProtection="1">
      <alignment horizontal="center"/>
      <protection locked="0"/>
    </xf>
    <xf numFmtId="0" fontId="6" fillId="0" borderId="0" xfId="58" applyFont="1" applyFill="1" applyAlignment="1">
      <alignment horizontal="center" wrapText="1"/>
      <protection/>
    </xf>
    <xf numFmtId="0" fontId="6" fillId="0" borderId="0" xfId="58" applyFont="1" applyFill="1" applyAlignment="1">
      <alignment horizontal="center"/>
      <protection/>
    </xf>
    <xf numFmtId="0" fontId="36" fillId="0" borderId="102" xfId="58" applyFont="1" applyFill="1" applyBorder="1" applyAlignment="1">
      <alignment horizontal="center"/>
      <protection/>
    </xf>
    <xf numFmtId="0" fontId="2" fillId="0" borderId="102" xfId="0" applyFont="1" applyBorder="1" applyAlignment="1">
      <alignment horizontal="center"/>
    </xf>
    <xf numFmtId="0" fontId="36" fillId="0" borderId="0" xfId="58" applyFont="1" applyFill="1" applyAlignment="1" applyProtection="1">
      <alignment horizontal="center" vertical="center"/>
      <protection locked="0"/>
    </xf>
    <xf numFmtId="0" fontId="6" fillId="0" borderId="0" xfId="58" applyFont="1" applyFill="1" applyAlignment="1" applyProtection="1">
      <alignment horizontal="center" vertical="center"/>
      <protection locked="0"/>
    </xf>
    <xf numFmtId="0" fontId="5" fillId="0" borderId="14" xfId="58" applyFont="1" applyFill="1" applyBorder="1" applyAlignment="1">
      <alignment horizontal="right"/>
      <protection/>
    </xf>
    <xf numFmtId="0" fontId="3" fillId="0" borderId="37" xfId="58" applyFont="1" applyFill="1" applyBorder="1" applyAlignment="1" quotePrefix="1">
      <alignment horizontal="center" vertical="center" wrapText="1"/>
      <protection/>
    </xf>
    <xf numFmtId="0" fontId="3" fillId="0" borderId="24" xfId="58" applyFont="1" applyFill="1" applyBorder="1" applyAlignment="1" quotePrefix="1">
      <alignment horizontal="center" vertical="center" wrapText="1"/>
      <protection/>
    </xf>
    <xf numFmtId="0" fontId="3" fillId="0" borderId="38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51" xfId="58" applyFont="1" applyFill="1" applyBorder="1" applyAlignment="1">
      <alignment horizontal="center" vertical="center"/>
      <protection/>
    </xf>
    <xf numFmtId="0" fontId="3" fillId="0" borderId="31" xfId="58" applyFont="1" applyFill="1" applyBorder="1" applyAlignment="1">
      <alignment horizontal="center" vertical="center"/>
      <protection/>
    </xf>
    <xf numFmtId="0" fontId="3" fillId="0" borderId="69" xfId="58" applyFont="1" applyFill="1" applyBorder="1" applyAlignment="1">
      <alignment horizontal="center" vertical="center"/>
      <protection/>
    </xf>
    <xf numFmtId="0" fontId="3" fillId="0" borderId="103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right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63" xfId="0" applyFont="1" applyFill="1" applyBorder="1" applyAlignment="1" applyProtection="1">
      <alignment horizontal="left" vertical="center" wrapText="1" indent="1"/>
      <protection/>
    </xf>
    <xf numFmtId="0" fontId="33" fillId="0" borderId="0" xfId="62" applyFont="1" applyFill="1" applyAlignment="1">
      <alignment horizontal="left"/>
      <protection/>
    </xf>
    <xf numFmtId="0" fontId="43" fillId="0" borderId="0" xfId="62" applyFont="1" applyFill="1" applyBorder="1" applyAlignment="1">
      <alignment horizontal="right"/>
      <protection/>
    </xf>
    <xf numFmtId="0" fontId="44" fillId="0" borderId="37" xfId="62" applyFont="1" applyFill="1" applyBorder="1" applyAlignment="1">
      <alignment horizontal="center" vertical="center" wrapText="1"/>
      <protection/>
    </xf>
    <xf numFmtId="0" fontId="44" fillId="0" borderId="24" xfId="62" applyFont="1" applyFill="1" applyBorder="1" applyAlignment="1">
      <alignment horizontal="center" vertical="center" wrapText="1"/>
      <protection/>
    </xf>
    <xf numFmtId="0" fontId="44" fillId="0" borderId="27" xfId="62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 applyProtection="1">
      <alignment horizontal="center" vertical="center" textRotation="90"/>
      <protection/>
    </xf>
    <xf numFmtId="0" fontId="22" fillId="0" borderId="15" xfId="60" applyFont="1" applyFill="1" applyBorder="1" applyAlignment="1" applyProtection="1">
      <alignment horizontal="center" vertical="center" textRotation="90"/>
      <protection/>
    </xf>
    <xf numFmtId="0" fontId="22" fillId="0" borderId="19" xfId="60" applyFont="1" applyFill="1" applyBorder="1" applyAlignment="1" applyProtection="1">
      <alignment horizontal="center" vertical="center" textRotation="90"/>
      <protection/>
    </xf>
    <xf numFmtId="0" fontId="43" fillId="0" borderId="10" xfId="62" applyFont="1" applyFill="1" applyBorder="1" applyAlignment="1">
      <alignment horizontal="center" vertical="center" wrapText="1"/>
      <protection/>
    </xf>
    <xf numFmtId="0" fontId="43" fillId="0" borderId="16" xfId="62" applyFont="1" applyFill="1" applyBorder="1" applyAlignment="1">
      <alignment horizontal="center" vertical="center" wrapText="1"/>
      <protection/>
    </xf>
    <xf numFmtId="0" fontId="43" fillId="0" borderId="51" xfId="62" applyFont="1" applyFill="1" applyBorder="1" applyAlignment="1">
      <alignment horizontal="center" vertical="center" wrapText="1"/>
      <protection/>
    </xf>
    <xf numFmtId="0" fontId="43" fillId="0" borderId="20" xfId="62" applyFont="1" applyFill="1" applyBorder="1" applyAlignment="1">
      <alignment horizontal="center" vertical="center" wrapText="1"/>
      <protection/>
    </xf>
    <xf numFmtId="0" fontId="43" fillId="0" borderId="16" xfId="62" applyFont="1" applyFill="1" applyBorder="1" applyAlignment="1">
      <alignment horizontal="center" wrapText="1"/>
      <protection/>
    </xf>
    <xf numFmtId="0" fontId="43" fillId="0" borderId="17" xfId="62" applyFont="1" applyFill="1" applyBorder="1" applyAlignment="1">
      <alignment horizontal="center" wrapText="1"/>
      <protection/>
    </xf>
    <xf numFmtId="0" fontId="33" fillId="0" borderId="0" xfId="61" applyFont="1" applyFill="1" applyAlignment="1">
      <alignment horizontal="center"/>
      <protection/>
    </xf>
    <xf numFmtId="0" fontId="3" fillId="0" borderId="0" xfId="59" applyFont="1" applyFill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22" fillId="0" borderId="0" xfId="59" applyFont="1" applyFill="1" applyBorder="1" applyAlignment="1" applyProtection="1">
      <alignment horizontal="right" vertical="center"/>
      <protection/>
    </xf>
    <xf numFmtId="0" fontId="6" fillId="0" borderId="29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22" fillId="0" borderId="10" xfId="59" applyFont="1" applyFill="1" applyBorder="1" applyAlignment="1" applyProtection="1">
      <alignment horizontal="center" vertical="center" textRotation="90"/>
      <protection/>
    </xf>
    <xf numFmtId="0" fontId="22" fillId="0" borderId="16" xfId="59" applyFont="1" applyFill="1" applyBorder="1" applyAlignment="1" applyProtection="1">
      <alignment horizontal="center" vertical="center" textRotation="90"/>
      <protection/>
    </xf>
    <xf numFmtId="0" fontId="5" fillId="0" borderId="11" xfId="59" applyFont="1" applyFill="1" applyBorder="1" applyAlignment="1" applyProtection="1">
      <alignment horizontal="center" vertical="center" wrapText="1"/>
      <protection/>
    </xf>
    <xf numFmtId="0" fontId="5" fillId="0" borderId="17" xfId="59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minta" xfId="58"/>
    <cellStyle name="Normál_VAGYONK" xfId="59"/>
    <cellStyle name="Normál_VAGYONK 2" xfId="60"/>
    <cellStyle name="Normál_VAGYONKIM" xfId="61"/>
    <cellStyle name="Normál_VAGYONKIM 2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8">
    <dxf>
      <font>
        <color indexed="10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view="pageLayout" zoomScaleNormal="120" workbookViewId="0" topLeftCell="A94">
      <selection activeCell="E101" sqref="E101"/>
    </sheetView>
  </sheetViews>
  <sheetFormatPr defaultColWidth="9.00390625" defaultRowHeight="12.75"/>
  <cols>
    <col min="1" max="1" width="7.375" style="179" customWidth="1"/>
    <col min="2" max="2" width="40.00390625" style="179" customWidth="1"/>
    <col min="3" max="3" width="11.125" style="179" customWidth="1"/>
    <col min="4" max="5" width="10.875" style="179" customWidth="1"/>
    <col min="6" max="6" width="11.125" style="179" customWidth="1"/>
    <col min="7" max="16384" width="9.375" style="179" customWidth="1"/>
  </cols>
  <sheetData>
    <row r="1" spans="1:6" ht="15.75" customHeight="1">
      <c r="A1" s="178" t="s">
        <v>0</v>
      </c>
      <c r="B1" s="178"/>
      <c r="C1" s="178"/>
      <c r="D1" s="178"/>
      <c r="E1" s="178"/>
      <c r="F1" s="178"/>
    </row>
    <row r="2" spans="1:6" ht="12" customHeight="1" thickBot="1">
      <c r="A2" s="902" t="s">
        <v>226</v>
      </c>
      <c r="B2" s="902"/>
      <c r="C2" s="23"/>
      <c r="D2" s="905" t="s">
        <v>42</v>
      </c>
      <c r="E2" s="905"/>
      <c r="F2" s="905"/>
    </row>
    <row r="3" spans="1:6" ht="30" customHeight="1" thickBot="1">
      <c r="A3" s="70" t="s">
        <v>71</v>
      </c>
      <c r="B3" s="71" t="s">
        <v>2</v>
      </c>
      <c r="C3" s="180" t="s">
        <v>415</v>
      </c>
      <c r="D3" s="180" t="s">
        <v>441</v>
      </c>
      <c r="E3" s="180" t="s">
        <v>474</v>
      </c>
      <c r="F3" s="180" t="s">
        <v>469</v>
      </c>
    </row>
    <row r="4" spans="1:6" s="181" customFormat="1" ht="12" customHeight="1" thickBot="1">
      <c r="A4" s="153">
        <v>1</v>
      </c>
      <c r="B4" s="154">
        <v>2</v>
      </c>
      <c r="C4" s="155">
        <v>5</v>
      </c>
      <c r="D4" s="155">
        <v>5</v>
      </c>
      <c r="E4" s="155">
        <v>5</v>
      </c>
      <c r="F4" s="599">
        <v>5</v>
      </c>
    </row>
    <row r="5" spans="1:6" s="11" customFormat="1" ht="12" customHeight="1" thickBot="1">
      <c r="A5" s="58" t="s">
        <v>3</v>
      </c>
      <c r="B5" s="59" t="s">
        <v>118</v>
      </c>
      <c r="C5" s="182">
        <f>C6+C8</f>
        <v>83707</v>
      </c>
      <c r="D5" s="182">
        <f>D6+D8</f>
        <v>92857</v>
      </c>
      <c r="E5" s="591">
        <f>E6+E8</f>
        <v>97905</v>
      </c>
      <c r="F5" s="601">
        <f>E5/D5*100</f>
        <v>105.43631605587085</v>
      </c>
    </row>
    <row r="6" spans="1:6" s="11" customFormat="1" ht="12" customHeight="1" thickBot="1">
      <c r="A6" s="55" t="s">
        <v>4</v>
      </c>
      <c r="B6" s="56" t="s">
        <v>421</v>
      </c>
      <c r="C6" s="57">
        <v>28398</v>
      </c>
      <c r="D6" s="57">
        <v>28798</v>
      </c>
      <c r="E6" s="57">
        <v>25159</v>
      </c>
      <c r="F6" s="603">
        <f aca="true" t="shared" si="0" ref="F6:F62">E6/D6*100</f>
        <v>87.36370581290367</v>
      </c>
    </row>
    <row r="7" spans="1:6" s="11" customFormat="1" ht="12" customHeight="1" thickBot="1">
      <c r="A7" s="55" t="s">
        <v>5</v>
      </c>
      <c r="B7" s="479" t="s">
        <v>412</v>
      </c>
      <c r="C7" s="57">
        <v>74</v>
      </c>
      <c r="D7" s="57">
        <v>74</v>
      </c>
      <c r="E7" s="57">
        <v>29</v>
      </c>
      <c r="F7" s="601">
        <f t="shared" si="0"/>
        <v>39.189189189189186</v>
      </c>
    </row>
    <row r="8" spans="1:6" s="11" customFormat="1" ht="12" customHeight="1" thickBot="1">
      <c r="A8" s="55" t="s">
        <v>6</v>
      </c>
      <c r="B8" s="56" t="s">
        <v>422</v>
      </c>
      <c r="C8" s="184">
        <f>C7+C9+C10+C11+C12+C13+C14</f>
        <v>55309</v>
      </c>
      <c r="D8" s="184">
        <f>D7+D9+D10+D11+D12+D13+D14</f>
        <v>64059</v>
      </c>
      <c r="E8" s="184">
        <f>E7+E9+E10+E11+E12+E13+E14</f>
        <v>72746</v>
      </c>
      <c r="F8" s="601">
        <f t="shared" si="0"/>
        <v>113.56093601211383</v>
      </c>
    </row>
    <row r="9" spans="1:6" s="11" customFormat="1" ht="12" customHeight="1">
      <c r="A9" s="37" t="s">
        <v>101</v>
      </c>
      <c r="B9" s="24" t="s">
        <v>403</v>
      </c>
      <c r="C9" s="44">
        <v>200</v>
      </c>
      <c r="D9" s="44">
        <v>200</v>
      </c>
      <c r="E9" s="44">
        <v>52</v>
      </c>
      <c r="F9" s="596">
        <f t="shared" si="0"/>
        <v>26</v>
      </c>
    </row>
    <row r="10" spans="1:6" s="11" customFormat="1" ht="12" customHeight="1">
      <c r="A10" s="38" t="s">
        <v>102</v>
      </c>
      <c r="B10" s="25" t="s">
        <v>404</v>
      </c>
      <c r="C10" s="45">
        <v>42000</v>
      </c>
      <c r="D10" s="45">
        <v>50750</v>
      </c>
      <c r="E10" s="45">
        <v>59738</v>
      </c>
      <c r="F10" s="593">
        <f t="shared" si="0"/>
        <v>117.7103448275862</v>
      </c>
    </row>
    <row r="11" spans="1:6" s="11" customFormat="1" ht="12" customHeight="1">
      <c r="A11" s="38" t="s">
        <v>103</v>
      </c>
      <c r="B11" s="25" t="s">
        <v>405</v>
      </c>
      <c r="C11" s="45">
        <v>7465</v>
      </c>
      <c r="D11" s="45">
        <v>7465</v>
      </c>
      <c r="E11" s="45">
        <v>7465</v>
      </c>
      <c r="F11" s="593">
        <f t="shared" si="0"/>
        <v>100</v>
      </c>
    </row>
    <row r="12" spans="1:6" s="11" customFormat="1" ht="12" customHeight="1">
      <c r="A12" s="463" t="s">
        <v>104</v>
      </c>
      <c r="B12" s="25" t="s">
        <v>410</v>
      </c>
      <c r="C12" s="26"/>
      <c r="D12" s="498"/>
      <c r="E12" s="498"/>
      <c r="F12" s="593"/>
    </row>
    <row r="13" spans="1:6" s="11" customFormat="1" ht="12" customHeight="1">
      <c r="A13" s="463" t="s">
        <v>408</v>
      </c>
      <c r="B13" s="25" t="s">
        <v>406</v>
      </c>
      <c r="C13" s="26">
        <v>5370</v>
      </c>
      <c r="D13" s="498">
        <v>5370</v>
      </c>
      <c r="E13" s="498">
        <v>5341</v>
      </c>
      <c r="F13" s="593">
        <f t="shared" si="0"/>
        <v>99.45996275605215</v>
      </c>
    </row>
    <row r="14" spans="1:6" s="11" customFormat="1" ht="12" customHeight="1" thickBot="1">
      <c r="A14" s="39" t="s">
        <v>409</v>
      </c>
      <c r="B14" s="28" t="s">
        <v>49</v>
      </c>
      <c r="C14" s="47">
        <v>200</v>
      </c>
      <c r="D14" s="47">
        <v>200</v>
      </c>
      <c r="E14" s="47">
        <v>121</v>
      </c>
      <c r="F14" s="600">
        <f t="shared" si="0"/>
        <v>60.5</v>
      </c>
    </row>
    <row r="15" spans="1:6" s="11" customFormat="1" ht="12" customHeight="1" thickBot="1">
      <c r="A15" s="55" t="s">
        <v>6</v>
      </c>
      <c r="B15" s="56" t="s">
        <v>317</v>
      </c>
      <c r="C15" s="184">
        <f>C16+C17+C18+C19+C20+C21+C22</f>
        <v>69417</v>
      </c>
      <c r="D15" s="184">
        <f>D16+D17+D18+D19+D20+D21+D22</f>
        <v>165198</v>
      </c>
      <c r="E15" s="184">
        <f>E16+E17+E18+E19+E20+E21+E22</f>
        <v>165199</v>
      </c>
      <c r="F15" s="601">
        <f t="shared" si="0"/>
        <v>100.000605334205</v>
      </c>
    </row>
    <row r="16" spans="1:6" s="11" customFormat="1" ht="12" customHeight="1">
      <c r="A16" s="40" t="s">
        <v>105</v>
      </c>
      <c r="B16" s="29" t="s">
        <v>185</v>
      </c>
      <c r="C16" s="48">
        <v>65017</v>
      </c>
      <c r="D16" s="48">
        <v>63716</v>
      </c>
      <c r="E16" s="48">
        <v>63716</v>
      </c>
      <c r="F16" s="596">
        <f t="shared" si="0"/>
        <v>100</v>
      </c>
    </row>
    <row r="17" spans="1:6" s="11" customFormat="1" ht="12" customHeight="1">
      <c r="A17" s="38" t="s">
        <v>106</v>
      </c>
      <c r="B17" s="25" t="s">
        <v>217</v>
      </c>
      <c r="C17" s="45">
        <v>0</v>
      </c>
      <c r="D17" s="45">
        <v>17004</v>
      </c>
      <c r="E17" s="45">
        <v>17004</v>
      </c>
      <c r="F17" s="593">
        <f t="shared" si="0"/>
        <v>100</v>
      </c>
    </row>
    <row r="18" spans="1:6" s="11" customFormat="1" ht="12" customHeight="1">
      <c r="A18" s="38" t="s">
        <v>107</v>
      </c>
      <c r="B18" s="25" t="s">
        <v>54</v>
      </c>
      <c r="C18" s="45"/>
      <c r="D18" s="45">
        <v>64051</v>
      </c>
      <c r="E18" s="45">
        <v>64052</v>
      </c>
      <c r="F18" s="593">
        <f t="shared" si="0"/>
        <v>100.00156125587422</v>
      </c>
    </row>
    <row r="19" spans="1:6" s="11" customFormat="1" ht="12" customHeight="1">
      <c r="A19" s="41" t="s">
        <v>160</v>
      </c>
      <c r="B19" s="25" t="s">
        <v>186</v>
      </c>
      <c r="C19" s="49">
        <v>4400</v>
      </c>
      <c r="D19" s="49">
        <v>2492</v>
      </c>
      <c r="E19" s="49">
        <v>2492</v>
      </c>
      <c r="F19" s="593">
        <f t="shared" si="0"/>
        <v>100</v>
      </c>
    </row>
    <row r="20" spans="1:6" s="11" customFormat="1" ht="12" customHeight="1">
      <c r="A20" s="41" t="s">
        <v>161</v>
      </c>
      <c r="B20" s="25" t="s">
        <v>379</v>
      </c>
      <c r="C20" s="49"/>
      <c r="D20" s="49">
        <v>17935</v>
      </c>
      <c r="E20" s="49">
        <v>17935</v>
      </c>
      <c r="F20" s="593">
        <f t="shared" si="0"/>
        <v>100</v>
      </c>
    </row>
    <row r="21" spans="1:6" s="11" customFormat="1" ht="12" customHeight="1">
      <c r="A21" s="38" t="s">
        <v>162</v>
      </c>
      <c r="B21" s="25" t="s">
        <v>86</v>
      </c>
      <c r="C21" s="45"/>
      <c r="D21" s="497"/>
      <c r="E21" s="497"/>
      <c r="F21" s="593"/>
    </row>
    <row r="22" spans="1:6" s="11" customFormat="1" ht="12" customHeight="1">
      <c r="A22" s="38" t="s">
        <v>163</v>
      </c>
      <c r="B22" s="32" t="s">
        <v>216</v>
      </c>
      <c r="C22" s="495">
        <f>C23+C24</f>
        <v>0</v>
      </c>
      <c r="D22" s="500">
        <f>D23+D24</f>
        <v>0</v>
      </c>
      <c r="E22" s="500">
        <f>E23+E24</f>
        <v>0</v>
      </c>
      <c r="F22" s="593"/>
    </row>
    <row r="23" spans="1:6" s="11" customFormat="1" ht="12" customHeight="1">
      <c r="A23" s="38" t="s">
        <v>164</v>
      </c>
      <c r="B23" s="63" t="s">
        <v>218</v>
      </c>
      <c r="C23" s="168"/>
      <c r="D23" s="496"/>
      <c r="E23" s="496"/>
      <c r="F23" s="593"/>
    </row>
    <row r="24" spans="1:6" s="11" customFormat="1" ht="12" customHeight="1" thickBot="1">
      <c r="A24" s="41" t="s">
        <v>165</v>
      </c>
      <c r="B24" s="64" t="s">
        <v>219</v>
      </c>
      <c r="C24" s="316"/>
      <c r="D24" s="316"/>
      <c r="E24" s="316"/>
      <c r="F24" s="600"/>
    </row>
    <row r="25" spans="1:6" s="11" customFormat="1" ht="12" customHeight="1" thickBot="1">
      <c r="A25" s="55" t="s">
        <v>7</v>
      </c>
      <c r="B25" s="56" t="s">
        <v>230</v>
      </c>
      <c r="C25" s="184">
        <f>SUM(C26:C28)</f>
        <v>5500</v>
      </c>
      <c r="D25" s="184">
        <f>SUM(D26:D28)</f>
        <v>3500</v>
      </c>
      <c r="E25" s="184">
        <f>SUM(E26:E28)</f>
        <v>3128</v>
      </c>
      <c r="F25" s="601">
        <f t="shared" si="0"/>
        <v>89.37142857142857</v>
      </c>
    </row>
    <row r="26" spans="1:6" s="11" customFormat="1" ht="12" customHeight="1">
      <c r="A26" s="40" t="s">
        <v>108</v>
      </c>
      <c r="B26" s="29" t="s">
        <v>82</v>
      </c>
      <c r="C26" s="48"/>
      <c r="D26" s="48">
        <v>100</v>
      </c>
      <c r="E26" s="48">
        <v>97</v>
      </c>
      <c r="F26" s="596">
        <f t="shared" si="0"/>
        <v>97</v>
      </c>
    </row>
    <row r="27" spans="1:6" s="11" customFormat="1" ht="12" customHeight="1">
      <c r="A27" s="37" t="s">
        <v>109</v>
      </c>
      <c r="B27" s="25" t="s">
        <v>190</v>
      </c>
      <c r="C27" s="44">
        <v>5500</v>
      </c>
      <c r="D27" s="44">
        <v>3400</v>
      </c>
      <c r="E27" s="44">
        <v>3031</v>
      </c>
      <c r="F27" s="593">
        <f t="shared" si="0"/>
        <v>89.1470588235294</v>
      </c>
    </row>
    <row r="28" spans="1:6" s="11" customFormat="1" ht="12" customHeight="1" thickBot="1">
      <c r="A28" s="41" t="s">
        <v>110</v>
      </c>
      <c r="B28" s="421" t="s">
        <v>236</v>
      </c>
      <c r="C28" s="49"/>
      <c r="D28" s="49"/>
      <c r="E28" s="49"/>
      <c r="F28" s="600"/>
    </row>
    <row r="29" spans="1:6" s="11" customFormat="1" ht="12" customHeight="1" thickBot="1">
      <c r="A29" s="55" t="s">
        <v>8</v>
      </c>
      <c r="B29" s="56" t="s">
        <v>318</v>
      </c>
      <c r="C29" s="183">
        <f>C30+C35</f>
        <v>167503</v>
      </c>
      <c r="D29" s="183">
        <f>D30+D35</f>
        <v>185519</v>
      </c>
      <c r="E29" s="360">
        <f>E30+E35</f>
        <v>179291</v>
      </c>
      <c r="F29" s="601">
        <f t="shared" si="0"/>
        <v>96.64293145176505</v>
      </c>
    </row>
    <row r="30" spans="1:6" s="11" customFormat="1" ht="12" customHeight="1">
      <c r="A30" s="40" t="s">
        <v>111</v>
      </c>
      <c r="B30" s="69" t="s">
        <v>319</v>
      </c>
      <c r="C30" s="186">
        <f>C31+C32+C33+C34</f>
        <v>81623</v>
      </c>
      <c r="D30" s="186">
        <f>D31+D32+D33+D34</f>
        <v>81649</v>
      </c>
      <c r="E30" s="186">
        <f>E31+E32+E33+E34</f>
        <v>78893</v>
      </c>
      <c r="F30" s="596">
        <f t="shared" si="0"/>
        <v>96.62457592867028</v>
      </c>
    </row>
    <row r="31" spans="1:6" s="11" customFormat="1" ht="12" customHeight="1">
      <c r="A31" s="38" t="s">
        <v>114</v>
      </c>
      <c r="B31" s="63" t="s">
        <v>113</v>
      </c>
      <c r="C31" s="168">
        <v>19400</v>
      </c>
      <c r="D31" s="168">
        <v>19400</v>
      </c>
      <c r="E31" s="168">
        <v>20494</v>
      </c>
      <c r="F31" s="593">
        <f t="shared" si="0"/>
        <v>105.63917525773196</v>
      </c>
    </row>
    <row r="32" spans="1:6" s="11" customFormat="1" ht="12" customHeight="1">
      <c r="A32" s="38" t="s">
        <v>115</v>
      </c>
      <c r="B32" s="63" t="s">
        <v>395</v>
      </c>
      <c r="C32" s="168">
        <v>58583</v>
      </c>
      <c r="D32" s="168">
        <v>58703</v>
      </c>
      <c r="E32" s="168">
        <v>58346</v>
      </c>
      <c r="F32" s="593">
        <f t="shared" si="0"/>
        <v>99.39185390865885</v>
      </c>
    </row>
    <row r="33" spans="1:6" s="11" customFormat="1" ht="12" customHeight="1">
      <c r="A33" s="38" t="s">
        <v>116</v>
      </c>
      <c r="B33" s="63" t="s">
        <v>394</v>
      </c>
      <c r="C33" s="168"/>
      <c r="D33" s="168"/>
      <c r="E33" s="168"/>
      <c r="F33" s="593"/>
    </row>
    <row r="34" spans="1:6" s="11" customFormat="1" ht="12" customHeight="1">
      <c r="A34" s="41" t="s">
        <v>117</v>
      </c>
      <c r="B34" s="64" t="s">
        <v>137</v>
      </c>
      <c r="C34" s="316">
        <v>3640</v>
      </c>
      <c r="D34" s="168">
        <v>3546</v>
      </c>
      <c r="E34" s="168">
        <v>53</v>
      </c>
      <c r="F34" s="593">
        <f t="shared" si="0"/>
        <v>1.4946418499717993</v>
      </c>
    </row>
    <row r="35" spans="1:6" s="11" customFormat="1" ht="12" customHeight="1">
      <c r="A35" s="38" t="s">
        <v>112</v>
      </c>
      <c r="B35" s="32" t="s">
        <v>191</v>
      </c>
      <c r="C35" s="185">
        <f>C36+C37+C38</f>
        <v>85880</v>
      </c>
      <c r="D35" s="501">
        <f>D36+D37+D38</f>
        <v>103870</v>
      </c>
      <c r="E35" s="501">
        <f>E36+E37+E38</f>
        <v>100398</v>
      </c>
      <c r="F35" s="593">
        <f t="shared" si="0"/>
        <v>96.65736016174064</v>
      </c>
    </row>
    <row r="36" spans="1:6" s="11" customFormat="1" ht="12" customHeight="1">
      <c r="A36" s="38" t="s">
        <v>119</v>
      </c>
      <c r="B36" s="63" t="s">
        <v>113</v>
      </c>
      <c r="C36" s="168"/>
      <c r="D36" s="496"/>
      <c r="E36" s="496"/>
      <c r="F36" s="593"/>
    </row>
    <row r="37" spans="1:6" s="11" customFormat="1" ht="12" customHeight="1">
      <c r="A37" s="38" t="s">
        <v>120</v>
      </c>
      <c r="B37" s="63" t="s">
        <v>233</v>
      </c>
      <c r="C37" s="168">
        <v>75000</v>
      </c>
      <c r="D37" s="168">
        <v>97870</v>
      </c>
      <c r="E37" s="168">
        <v>94036</v>
      </c>
      <c r="F37" s="593">
        <f t="shared" si="0"/>
        <v>96.08255849596404</v>
      </c>
    </row>
    <row r="38" spans="1:6" s="11" customFormat="1" ht="12" customHeight="1" thickBot="1">
      <c r="A38" s="41" t="s">
        <v>121</v>
      </c>
      <c r="B38" s="64" t="s">
        <v>137</v>
      </c>
      <c r="C38" s="316">
        <v>10880</v>
      </c>
      <c r="D38" s="316">
        <v>6000</v>
      </c>
      <c r="E38" s="316">
        <v>6362</v>
      </c>
      <c r="F38" s="600">
        <f t="shared" si="0"/>
        <v>106.03333333333333</v>
      </c>
    </row>
    <row r="39" spans="1:6" s="11" customFormat="1" ht="12" customHeight="1" thickBot="1">
      <c r="A39" s="55" t="s">
        <v>9</v>
      </c>
      <c r="B39" s="56" t="s">
        <v>324</v>
      </c>
      <c r="C39" s="184">
        <f>C40+C41</f>
        <v>0</v>
      </c>
      <c r="D39" s="184">
        <f>D40+D41</f>
        <v>570</v>
      </c>
      <c r="E39" s="184">
        <f>E40+E41</f>
        <v>1580</v>
      </c>
      <c r="F39" s="601">
        <f t="shared" si="0"/>
        <v>277.1929824561404</v>
      </c>
    </row>
    <row r="40" spans="1:6" s="11" customFormat="1" ht="12" customHeight="1">
      <c r="A40" s="38" t="s">
        <v>320</v>
      </c>
      <c r="B40" s="32" t="s">
        <v>192</v>
      </c>
      <c r="C40" s="50"/>
      <c r="D40" s="50">
        <v>570</v>
      </c>
      <c r="E40" s="50">
        <v>570</v>
      </c>
      <c r="F40" s="596">
        <f t="shared" si="0"/>
        <v>100</v>
      </c>
    </row>
    <row r="41" spans="1:6" s="11" customFormat="1" ht="12" customHeight="1" thickBot="1">
      <c r="A41" s="37" t="s">
        <v>321</v>
      </c>
      <c r="B41" s="60" t="s">
        <v>215</v>
      </c>
      <c r="C41" s="62"/>
      <c r="D41" s="62"/>
      <c r="E41" s="62">
        <v>1010</v>
      </c>
      <c r="F41" s="600"/>
    </row>
    <row r="42" spans="1:8" s="11" customFormat="1" ht="12.75" customHeight="1" thickBot="1">
      <c r="A42" s="55" t="s">
        <v>10</v>
      </c>
      <c r="B42" s="56" t="s">
        <v>325</v>
      </c>
      <c r="C42" s="205">
        <f>C43+C44</f>
        <v>0</v>
      </c>
      <c r="D42" s="205">
        <f>D43+D44</f>
        <v>0</v>
      </c>
      <c r="E42" s="205">
        <v>15</v>
      </c>
      <c r="F42" s="597"/>
      <c r="H42" s="187"/>
    </row>
    <row r="43" spans="1:6" s="11" customFormat="1" ht="12" customHeight="1">
      <c r="A43" s="42" t="s">
        <v>322</v>
      </c>
      <c r="B43" s="33" t="s">
        <v>237</v>
      </c>
      <c r="C43" s="51"/>
      <c r="D43" s="51"/>
      <c r="E43" s="51"/>
      <c r="F43" s="596"/>
    </row>
    <row r="44" spans="1:6" s="11" customFormat="1" ht="12" customHeight="1" thickBot="1">
      <c r="A44" s="41" t="s">
        <v>323</v>
      </c>
      <c r="B44" s="24" t="s">
        <v>238</v>
      </c>
      <c r="C44" s="49"/>
      <c r="D44" s="49"/>
      <c r="E44" s="49"/>
      <c r="F44" s="600"/>
    </row>
    <row r="45" spans="1:6" s="11" customFormat="1" ht="12" customHeight="1" thickBot="1">
      <c r="A45" s="55" t="s">
        <v>11</v>
      </c>
      <c r="B45" s="61" t="s">
        <v>343</v>
      </c>
      <c r="C45" s="188">
        <f>C42+C39+C29+C25+C15+C5</f>
        <v>326127</v>
      </c>
      <c r="D45" s="188">
        <f>D42+D39+D29+D25+D15+D5</f>
        <v>447644</v>
      </c>
      <c r="E45" s="188">
        <f>E42+E39+E29+E25+E15+E5</f>
        <v>447118</v>
      </c>
      <c r="F45" s="601">
        <f t="shared" si="0"/>
        <v>99.88249591193001</v>
      </c>
    </row>
    <row r="46" spans="1:6" s="11" customFormat="1" ht="12" customHeight="1" thickBot="1">
      <c r="A46" s="55" t="s">
        <v>12</v>
      </c>
      <c r="B46" s="331" t="s">
        <v>326</v>
      </c>
      <c r="C46" s="188">
        <f>C47+C50</f>
        <v>12250</v>
      </c>
      <c r="D46" s="188">
        <f>D47+D50</f>
        <v>14473</v>
      </c>
      <c r="E46" s="188">
        <f>E47+E50</f>
        <v>14477</v>
      </c>
      <c r="F46" s="603">
        <f t="shared" si="0"/>
        <v>100.0276376701444</v>
      </c>
    </row>
    <row r="47" spans="1:6" s="11" customFormat="1" ht="12" customHeight="1" thickBot="1">
      <c r="A47" s="410" t="s">
        <v>368</v>
      </c>
      <c r="B47" s="412" t="s">
        <v>335</v>
      </c>
      <c r="C47" s="372">
        <f>C48+C49</f>
        <v>12250</v>
      </c>
      <c r="D47" s="372">
        <f>D48+D49</f>
        <v>14473</v>
      </c>
      <c r="E47" s="602">
        <f>E48+E49</f>
        <v>14477</v>
      </c>
      <c r="F47" s="597">
        <f t="shared" si="0"/>
        <v>100.0276376701444</v>
      </c>
    </row>
    <row r="48" spans="1:6" s="11" customFormat="1" ht="12" customHeight="1" thickBot="1">
      <c r="A48" s="410" t="s">
        <v>369</v>
      </c>
      <c r="B48" s="411" t="s">
        <v>327</v>
      </c>
      <c r="C48" s="373">
        <v>745</v>
      </c>
      <c r="D48" s="373">
        <v>2968</v>
      </c>
      <c r="E48" s="373">
        <v>2972</v>
      </c>
      <c r="F48" s="598">
        <f t="shared" si="0"/>
        <v>100.13477088948788</v>
      </c>
    </row>
    <row r="49" spans="1:6" s="11" customFormat="1" ht="12" customHeight="1" thickBot="1">
      <c r="A49" s="410" t="s">
        <v>370</v>
      </c>
      <c r="B49" s="411" t="s">
        <v>328</v>
      </c>
      <c r="C49" s="373">
        <v>11505</v>
      </c>
      <c r="D49" s="373">
        <v>11505</v>
      </c>
      <c r="E49" s="602">
        <v>11505</v>
      </c>
      <c r="F49" s="597">
        <f t="shared" si="0"/>
        <v>100</v>
      </c>
    </row>
    <row r="50" spans="1:6" s="11" customFormat="1" ht="12" customHeight="1" thickBot="1">
      <c r="A50" s="410" t="s">
        <v>371</v>
      </c>
      <c r="B50" s="412" t="s">
        <v>329</v>
      </c>
      <c r="C50" s="358"/>
      <c r="D50" s="358"/>
      <c r="E50" s="604"/>
      <c r="F50" s="610"/>
    </row>
    <row r="51" spans="1:6" s="11" customFormat="1" ht="12" customHeight="1" thickBot="1">
      <c r="A51" s="419" t="s">
        <v>13</v>
      </c>
      <c r="B51" s="418" t="s">
        <v>372</v>
      </c>
      <c r="C51" s="46">
        <f>C52+C53+C54+C61</f>
        <v>27973</v>
      </c>
      <c r="D51" s="46">
        <f>D52+D53+D54+D61</f>
        <v>13000</v>
      </c>
      <c r="E51" s="605">
        <f>E52+E53+E54+E61</f>
        <v>11972</v>
      </c>
      <c r="F51" s="597">
        <f t="shared" si="0"/>
        <v>92.0923076923077</v>
      </c>
    </row>
    <row r="52" spans="1:6" s="11" customFormat="1" ht="12" customHeight="1" thickBot="1">
      <c r="A52" s="329" t="s">
        <v>14</v>
      </c>
      <c r="B52" s="331" t="s">
        <v>330</v>
      </c>
      <c r="C52" s="358"/>
      <c r="D52" s="358"/>
      <c r="E52" s="358"/>
      <c r="F52" s="598"/>
    </row>
    <row r="53" spans="1:6" s="11" customFormat="1" ht="12" customHeight="1" thickBot="1">
      <c r="A53" s="329" t="s">
        <v>15</v>
      </c>
      <c r="B53" s="331" t="s">
        <v>331</v>
      </c>
      <c r="C53" s="358"/>
      <c r="D53" s="358"/>
      <c r="E53" s="358"/>
      <c r="F53" s="597"/>
    </row>
    <row r="54" spans="1:6" s="11" customFormat="1" ht="12" customHeight="1">
      <c r="A54" s="413" t="s">
        <v>16</v>
      </c>
      <c r="B54" s="414" t="s">
        <v>342</v>
      </c>
      <c r="C54" s="415">
        <f>C55+C58</f>
        <v>27973</v>
      </c>
      <c r="D54" s="415">
        <f>D55+D58</f>
        <v>13000</v>
      </c>
      <c r="E54" s="415">
        <f>E55+E58</f>
        <v>13000</v>
      </c>
      <c r="F54" s="596">
        <f t="shared" si="0"/>
        <v>100</v>
      </c>
    </row>
    <row r="55" spans="1:6" s="11" customFormat="1" ht="9.75" customHeight="1">
      <c r="A55" s="38" t="s">
        <v>336</v>
      </c>
      <c r="B55" s="416" t="s">
        <v>332</v>
      </c>
      <c r="C55" s="168">
        <f>C56+C57</f>
        <v>14973</v>
      </c>
      <c r="D55" s="168">
        <f>D56+D57</f>
        <v>0</v>
      </c>
      <c r="E55" s="168">
        <f>E56+E57</f>
        <v>0</v>
      </c>
      <c r="F55" s="593"/>
    </row>
    <row r="56" spans="1:6" s="11" customFormat="1" ht="11.25" customHeight="1">
      <c r="A56" s="38" t="s">
        <v>338</v>
      </c>
      <c r="B56" s="417" t="s">
        <v>333</v>
      </c>
      <c r="C56" s="168">
        <v>14973</v>
      </c>
      <c r="D56" s="168"/>
      <c r="E56" s="168"/>
      <c r="F56" s="593"/>
    </row>
    <row r="57" spans="1:6" s="11" customFormat="1" ht="10.5" customHeight="1">
      <c r="A57" s="38" t="s">
        <v>339</v>
      </c>
      <c r="B57" s="417" t="s">
        <v>241</v>
      </c>
      <c r="C57" s="45"/>
      <c r="D57" s="45"/>
      <c r="E57" s="45"/>
      <c r="F57" s="593"/>
    </row>
    <row r="58" spans="1:6" s="11" customFormat="1" ht="10.5" customHeight="1">
      <c r="A58" s="38" t="s">
        <v>337</v>
      </c>
      <c r="B58" s="416" t="s">
        <v>334</v>
      </c>
      <c r="C58" s="45">
        <f>C59+C60</f>
        <v>13000</v>
      </c>
      <c r="D58" s="45">
        <f>D59+D60</f>
        <v>13000</v>
      </c>
      <c r="E58" s="45">
        <f>E59+E60</f>
        <v>13000</v>
      </c>
      <c r="F58" s="593">
        <f t="shared" si="0"/>
        <v>100</v>
      </c>
    </row>
    <row r="59" spans="1:6" s="11" customFormat="1" ht="10.5" customHeight="1">
      <c r="A59" s="38" t="s">
        <v>340</v>
      </c>
      <c r="B59" s="417" t="s">
        <v>333</v>
      </c>
      <c r="C59" s="45">
        <v>0</v>
      </c>
      <c r="D59" s="45">
        <v>0</v>
      </c>
      <c r="E59" s="45">
        <v>0</v>
      </c>
      <c r="F59" s="593"/>
    </row>
    <row r="60" spans="1:6" s="11" customFormat="1" ht="9.75" customHeight="1">
      <c r="A60" s="38" t="s">
        <v>341</v>
      </c>
      <c r="B60" s="417" t="s">
        <v>241</v>
      </c>
      <c r="C60" s="45">
        <v>13000</v>
      </c>
      <c r="D60" s="45">
        <v>13000</v>
      </c>
      <c r="E60" s="45">
        <v>13000</v>
      </c>
      <c r="F60" s="593">
        <f t="shared" si="0"/>
        <v>100</v>
      </c>
    </row>
    <row r="61" spans="1:6" s="11" customFormat="1" ht="10.5" customHeight="1" thickBot="1">
      <c r="A61" s="37" t="s">
        <v>17</v>
      </c>
      <c r="B61" s="422" t="s">
        <v>244</v>
      </c>
      <c r="C61" s="44"/>
      <c r="D61" s="44"/>
      <c r="E61" s="44">
        <v>-1028</v>
      </c>
      <c r="F61" s="600"/>
    </row>
    <row r="62" spans="1:7" s="11" customFormat="1" ht="15" customHeight="1" thickBot="1">
      <c r="A62" s="55" t="s">
        <v>18</v>
      </c>
      <c r="B62" s="151" t="s">
        <v>243</v>
      </c>
      <c r="C62" s="183">
        <f>C45+C51+C46</f>
        <v>366350</v>
      </c>
      <c r="D62" s="183">
        <f>D45+D51+D46</f>
        <v>475117</v>
      </c>
      <c r="E62" s="360">
        <f>E45+E51+E46</f>
        <v>473567</v>
      </c>
      <c r="F62" s="601">
        <f t="shared" si="0"/>
        <v>99.67376456746445</v>
      </c>
      <c r="G62" s="420"/>
    </row>
    <row r="63" spans="1:6" s="11" customFormat="1" ht="33.75" customHeight="1">
      <c r="A63" s="21"/>
      <c r="B63" s="22"/>
      <c r="C63" s="10"/>
      <c r="D63" s="10"/>
      <c r="E63" s="10"/>
      <c r="F63" s="10"/>
    </row>
    <row r="64" spans="1:6" ht="26.25" customHeight="1">
      <c r="A64" s="906" t="s">
        <v>31</v>
      </c>
      <c r="B64" s="906"/>
      <c r="C64" s="906"/>
      <c r="D64" s="906"/>
      <c r="E64" s="906"/>
      <c r="F64" s="906"/>
    </row>
    <row r="65" spans="1:6" ht="16.5" customHeight="1" thickBot="1">
      <c r="A65" s="902" t="s">
        <v>227</v>
      </c>
      <c r="B65" s="902"/>
      <c r="C65" s="23"/>
      <c r="D65" s="905" t="s">
        <v>42</v>
      </c>
      <c r="E65" s="905"/>
      <c r="F65" s="905"/>
    </row>
    <row r="66" spans="1:6" ht="37.5" customHeight="1" thickBot="1">
      <c r="A66" s="70" t="s">
        <v>1</v>
      </c>
      <c r="B66" s="71" t="s">
        <v>32</v>
      </c>
      <c r="C66" s="180" t="s">
        <v>415</v>
      </c>
      <c r="D66" s="180" t="s">
        <v>436</v>
      </c>
      <c r="E66" s="180" t="s">
        <v>436</v>
      </c>
      <c r="F66" s="180" t="s">
        <v>469</v>
      </c>
    </row>
    <row r="67" spans="1:6" s="181" customFormat="1" ht="12" customHeight="1" thickBot="1">
      <c r="A67" s="153">
        <v>1</v>
      </c>
      <c r="B67" s="154">
        <v>2</v>
      </c>
      <c r="C67" s="155">
        <v>5</v>
      </c>
      <c r="D67" s="155">
        <v>5</v>
      </c>
      <c r="E67" s="155">
        <v>5</v>
      </c>
      <c r="F67" s="592">
        <v>5</v>
      </c>
    </row>
    <row r="68" spans="1:6" ht="12" customHeight="1" thickBot="1">
      <c r="A68" s="58" t="s">
        <v>3</v>
      </c>
      <c r="B68" s="148" t="s">
        <v>245</v>
      </c>
      <c r="C68" s="189">
        <f>SUM(C69:C80)</f>
        <v>250465</v>
      </c>
      <c r="D68" s="189">
        <f>SUM(D69:D80)</f>
        <v>276221</v>
      </c>
      <c r="E68" s="594">
        <f>SUM(E69:E80)</f>
        <v>270442</v>
      </c>
      <c r="F68" s="608">
        <f>E68/D68*100</f>
        <v>97.9078346686168</v>
      </c>
    </row>
    <row r="69" spans="1:6" ht="12" customHeight="1">
      <c r="A69" s="42" t="s">
        <v>122</v>
      </c>
      <c r="B69" s="33" t="s">
        <v>33</v>
      </c>
      <c r="C69" s="34">
        <v>121701</v>
      </c>
      <c r="D69" s="34">
        <v>130805</v>
      </c>
      <c r="E69" s="34">
        <v>127883</v>
      </c>
      <c r="F69" s="606">
        <f aca="true" t="shared" si="1" ref="F69:F101">E69/D69*100</f>
        <v>97.76614043805665</v>
      </c>
    </row>
    <row r="70" spans="1:6" ht="12" customHeight="1">
      <c r="A70" s="38" t="s">
        <v>123</v>
      </c>
      <c r="B70" s="25" t="s">
        <v>34</v>
      </c>
      <c r="C70" s="27">
        <v>30290</v>
      </c>
      <c r="D70" s="27">
        <v>32939</v>
      </c>
      <c r="E70" s="27">
        <v>32216</v>
      </c>
      <c r="F70" s="595">
        <f t="shared" si="1"/>
        <v>97.80503354685935</v>
      </c>
    </row>
    <row r="71" spans="1:6" ht="12" customHeight="1">
      <c r="A71" s="38" t="s">
        <v>124</v>
      </c>
      <c r="B71" s="25" t="s">
        <v>187</v>
      </c>
      <c r="C71" s="31">
        <v>79152</v>
      </c>
      <c r="D71" s="31">
        <v>92409</v>
      </c>
      <c r="E71" s="31">
        <v>91853</v>
      </c>
      <c r="F71" s="595">
        <f t="shared" si="1"/>
        <v>99.39832700278112</v>
      </c>
    </row>
    <row r="72" spans="1:6" ht="12" customHeight="1">
      <c r="A72" s="38" t="s">
        <v>125</v>
      </c>
      <c r="B72" s="35" t="s">
        <v>96</v>
      </c>
      <c r="C72" s="31">
        <v>4998</v>
      </c>
      <c r="D72" s="31">
        <v>6298</v>
      </c>
      <c r="E72" s="31">
        <v>6069</v>
      </c>
      <c r="F72" s="595">
        <f t="shared" si="1"/>
        <v>96.36392505557319</v>
      </c>
    </row>
    <row r="73" spans="1:6" ht="12" customHeight="1">
      <c r="A73" s="38" t="s">
        <v>144</v>
      </c>
      <c r="B73" s="52" t="s">
        <v>380</v>
      </c>
      <c r="C73" s="31"/>
      <c r="D73" s="31"/>
      <c r="E73" s="31"/>
      <c r="F73" s="595"/>
    </row>
    <row r="74" spans="1:6" ht="12" customHeight="1">
      <c r="A74" s="38" t="s">
        <v>126</v>
      </c>
      <c r="B74" s="25" t="s">
        <v>133</v>
      </c>
      <c r="C74" s="31">
        <v>824</v>
      </c>
      <c r="D74" s="31">
        <v>824</v>
      </c>
      <c r="E74" s="31">
        <v>562</v>
      </c>
      <c r="F74" s="595">
        <f t="shared" si="1"/>
        <v>68.20388349514563</v>
      </c>
    </row>
    <row r="75" spans="1:6" ht="12" customHeight="1">
      <c r="A75" s="38" t="s">
        <v>127</v>
      </c>
      <c r="B75" s="65" t="s">
        <v>145</v>
      </c>
      <c r="C75" s="31">
        <v>4000</v>
      </c>
      <c r="D75" s="31">
        <v>4000</v>
      </c>
      <c r="E75" s="31">
        <v>2850</v>
      </c>
      <c r="F75" s="595">
        <f t="shared" si="1"/>
        <v>71.25</v>
      </c>
    </row>
    <row r="76" spans="1:6" ht="12" customHeight="1">
      <c r="A76" s="38" t="s">
        <v>147</v>
      </c>
      <c r="B76" s="65" t="s">
        <v>207</v>
      </c>
      <c r="C76" s="31"/>
      <c r="D76" s="31"/>
      <c r="E76" s="31"/>
      <c r="F76" s="595"/>
    </row>
    <row r="77" spans="1:6" ht="12" customHeight="1">
      <c r="A77" s="38" t="s">
        <v>148</v>
      </c>
      <c r="B77" s="25" t="s">
        <v>89</v>
      </c>
      <c r="C77" s="31">
        <v>7500</v>
      </c>
      <c r="D77" s="31">
        <v>6100</v>
      </c>
      <c r="E77" s="31">
        <v>6017</v>
      </c>
      <c r="F77" s="595">
        <f t="shared" si="1"/>
        <v>98.63934426229508</v>
      </c>
    </row>
    <row r="78" spans="1:6" ht="12" customHeight="1">
      <c r="A78" s="38" t="s">
        <v>149</v>
      </c>
      <c r="B78" s="25" t="s">
        <v>35</v>
      </c>
      <c r="C78" s="31">
        <v>1000</v>
      </c>
      <c r="D78" s="31">
        <v>1846</v>
      </c>
      <c r="E78" s="31">
        <v>1734</v>
      </c>
      <c r="F78" s="595">
        <f t="shared" si="1"/>
        <v>93.93282773564464</v>
      </c>
    </row>
    <row r="79" spans="1:6" ht="12" customHeight="1">
      <c r="A79" s="37" t="s">
        <v>150</v>
      </c>
      <c r="B79" s="36" t="s">
        <v>146</v>
      </c>
      <c r="C79" s="31"/>
      <c r="D79" s="31"/>
      <c r="E79" s="31"/>
      <c r="F79" s="595"/>
    </row>
    <row r="80" spans="1:6" ht="12" customHeight="1" thickBot="1">
      <c r="A80" s="43" t="s">
        <v>153</v>
      </c>
      <c r="B80" s="53" t="s">
        <v>381</v>
      </c>
      <c r="C80" s="54">
        <v>1000</v>
      </c>
      <c r="D80" s="54">
        <v>1000</v>
      </c>
      <c r="E80" s="54">
        <v>1258</v>
      </c>
      <c r="F80" s="609">
        <f t="shared" si="1"/>
        <v>125.8</v>
      </c>
    </row>
    <row r="81" spans="1:6" ht="12" customHeight="1" thickBot="1">
      <c r="A81" s="55" t="s">
        <v>4</v>
      </c>
      <c r="B81" s="146" t="s">
        <v>231</v>
      </c>
      <c r="C81" s="190">
        <f>SUM(C82:C88)</f>
        <v>112885</v>
      </c>
      <c r="D81" s="190">
        <f>SUM(D82:D88)</f>
        <v>115148</v>
      </c>
      <c r="E81" s="190">
        <f>SUM(E82:E88)</f>
        <v>109676</v>
      </c>
      <c r="F81" s="608">
        <f t="shared" si="1"/>
        <v>95.24785493451905</v>
      </c>
    </row>
    <row r="82" spans="1:6" ht="12" customHeight="1">
      <c r="A82" s="40" t="s">
        <v>128</v>
      </c>
      <c r="B82" s="29" t="s">
        <v>188</v>
      </c>
      <c r="C82" s="30">
        <v>112885</v>
      </c>
      <c r="D82" s="30">
        <v>88480</v>
      </c>
      <c r="E82" s="30">
        <v>85470</v>
      </c>
      <c r="F82" s="606">
        <f t="shared" si="1"/>
        <v>96.59810126582279</v>
      </c>
    </row>
    <row r="83" spans="1:6" ht="12" customHeight="1">
      <c r="A83" s="40" t="s">
        <v>129</v>
      </c>
      <c r="B83" s="25" t="s">
        <v>189</v>
      </c>
      <c r="C83" s="27">
        <v>0</v>
      </c>
      <c r="D83" s="27">
        <v>26668</v>
      </c>
      <c r="E83" s="27">
        <v>24206</v>
      </c>
      <c r="F83" s="595">
        <f t="shared" si="1"/>
        <v>90.7679616019199</v>
      </c>
    </row>
    <row r="84" spans="1:6" ht="12" customHeight="1">
      <c r="A84" s="40" t="s">
        <v>130</v>
      </c>
      <c r="B84" s="25" t="s">
        <v>135</v>
      </c>
      <c r="C84" s="27"/>
      <c r="D84" s="27"/>
      <c r="E84" s="27"/>
      <c r="F84" s="595"/>
    </row>
    <row r="85" spans="1:6" ht="12" customHeight="1">
      <c r="A85" s="40" t="s">
        <v>131</v>
      </c>
      <c r="B85" s="25" t="s">
        <v>134</v>
      </c>
      <c r="C85" s="27">
        <v>0</v>
      </c>
      <c r="D85" s="27">
        <v>0</v>
      </c>
      <c r="E85" s="27">
        <v>0</v>
      </c>
      <c r="F85" s="595"/>
    </row>
    <row r="86" spans="1:6" ht="12" customHeight="1">
      <c r="A86" s="40" t="s">
        <v>132</v>
      </c>
      <c r="B86" s="25" t="s">
        <v>88</v>
      </c>
      <c r="C86" s="27"/>
      <c r="D86" s="27"/>
      <c r="E86" s="27"/>
      <c r="F86" s="595"/>
    </row>
    <row r="87" spans="1:6" ht="12" customHeight="1">
      <c r="A87" s="37" t="s">
        <v>152</v>
      </c>
      <c r="B87" s="36" t="s">
        <v>173</v>
      </c>
      <c r="C87" s="31"/>
      <c r="D87" s="31"/>
      <c r="E87" s="31"/>
      <c r="F87" s="595"/>
    </row>
    <row r="88" spans="1:6" ht="12" customHeight="1" thickBot="1">
      <c r="A88" s="41" t="s">
        <v>174</v>
      </c>
      <c r="B88" s="36" t="s">
        <v>97</v>
      </c>
      <c r="C88" s="31"/>
      <c r="D88" s="31"/>
      <c r="E88" s="31"/>
      <c r="F88" s="609"/>
    </row>
    <row r="89" spans="1:6" ht="12" customHeight="1" thickBot="1">
      <c r="A89" s="55" t="s">
        <v>5</v>
      </c>
      <c r="B89" s="146" t="s">
        <v>232</v>
      </c>
      <c r="C89" s="190">
        <f>SUM(C90:C91)</f>
        <v>1000</v>
      </c>
      <c r="D89" s="190">
        <f>SUM(D90:D91)</f>
        <v>0</v>
      </c>
      <c r="E89" s="190">
        <f>SUM(E90:E91)</f>
        <v>0</v>
      </c>
      <c r="F89" s="607"/>
    </row>
    <row r="90" spans="1:6" ht="12" customHeight="1">
      <c r="A90" s="40" t="s">
        <v>101</v>
      </c>
      <c r="B90" s="29" t="s">
        <v>59</v>
      </c>
      <c r="C90" s="30">
        <v>1000</v>
      </c>
      <c r="D90" s="30">
        <v>0</v>
      </c>
      <c r="E90" s="30">
        <v>0</v>
      </c>
      <c r="F90" s="606"/>
    </row>
    <row r="91" spans="1:6" ht="12" customHeight="1" thickBot="1">
      <c r="A91" s="38" t="s">
        <v>102</v>
      </c>
      <c r="B91" s="25" t="s">
        <v>60</v>
      </c>
      <c r="C91" s="27"/>
      <c r="D91" s="27"/>
      <c r="E91" s="27"/>
      <c r="F91" s="609"/>
    </row>
    <row r="92" spans="1:6" ht="12" customHeight="1" thickBot="1">
      <c r="A92" s="55" t="s">
        <v>6</v>
      </c>
      <c r="B92" s="146" t="s">
        <v>475</v>
      </c>
      <c r="C92" s="147"/>
      <c r="D92" s="147"/>
      <c r="E92" s="147">
        <v>50</v>
      </c>
      <c r="F92" s="607"/>
    </row>
    <row r="93" spans="1:6" ht="12" customHeight="1" thickBot="1">
      <c r="A93" s="55" t="s">
        <v>7</v>
      </c>
      <c r="B93" s="330" t="s">
        <v>246</v>
      </c>
      <c r="C93" s="190">
        <f>C68+C81+C89+C92</f>
        <v>364350</v>
      </c>
      <c r="D93" s="190">
        <f>D68+D81+D89+D92</f>
        <v>391369</v>
      </c>
      <c r="E93" s="190">
        <f>E68+E81+E89+E92</f>
        <v>380168</v>
      </c>
      <c r="F93" s="608">
        <f t="shared" si="1"/>
        <v>97.13799508903362</v>
      </c>
    </row>
    <row r="94" spans="1:6" ht="12" customHeight="1" thickBot="1">
      <c r="A94" s="55" t="s">
        <v>8</v>
      </c>
      <c r="B94" s="146" t="s">
        <v>247</v>
      </c>
      <c r="C94" s="190">
        <f>SUM(C95:C100)</f>
        <v>2000</v>
      </c>
      <c r="D94" s="190">
        <f>SUM(D95:D100)</f>
        <v>83748</v>
      </c>
      <c r="E94" s="190">
        <f>SUM(E95:E100)</f>
        <v>66248</v>
      </c>
      <c r="F94" s="608">
        <f t="shared" si="1"/>
        <v>79.10397860247409</v>
      </c>
    </row>
    <row r="95" spans="1:6" ht="12" customHeight="1">
      <c r="A95" s="40" t="s">
        <v>111</v>
      </c>
      <c r="B95" s="29" t="s">
        <v>251</v>
      </c>
      <c r="C95" s="30"/>
      <c r="D95" s="30"/>
      <c r="E95" s="30"/>
      <c r="F95" s="606"/>
    </row>
    <row r="96" spans="1:6" ht="12" customHeight="1">
      <c r="A96" s="37" t="s">
        <v>112</v>
      </c>
      <c r="B96" s="29" t="s">
        <v>252</v>
      </c>
      <c r="C96" s="337"/>
      <c r="D96" s="337"/>
      <c r="E96" s="337"/>
      <c r="F96" s="595"/>
    </row>
    <row r="97" spans="1:16" ht="12" customHeight="1">
      <c r="A97" s="37" t="s">
        <v>136</v>
      </c>
      <c r="B97" s="36" t="s">
        <v>253</v>
      </c>
      <c r="C97" s="27">
        <v>2000</v>
      </c>
      <c r="D97" s="27">
        <v>58748</v>
      </c>
      <c r="E97" s="27">
        <v>41200</v>
      </c>
      <c r="F97" s="595">
        <f t="shared" si="1"/>
        <v>70.13004698032273</v>
      </c>
      <c r="K97" s="423"/>
      <c r="L97" s="423"/>
      <c r="M97" s="423"/>
      <c r="N97" s="423"/>
      <c r="O97" s="423"/>
      <c r="P97" s="423"/>
    </row>
    <row r="98" spans="1:16" ht="12" customHeight="1">
      <c r="A98" s="37" t="s">
        <v>138</v>
      </c>
      <c r="B98" s="36" t="s">
        <v>254</v>
      </c>
      <c r="C98" s="31"/>
      <c r="D98" s="31"/>
      <c r="E98" s="31"/>
      <c r="F98" s="595"/>
      <c r="K98" s="423"/>
      <c r="L98" s="423"/>
      <c r="M98" s="423"/>
      <c r="N98" s="423"/>
      <c r="O98" s="423"/>
      <c r="P98" s="423"/>
    </row>
    <row r="99" spans="1:16" ht="12" customHeight="1">
      <c r="A99" s="37" t="s">
        <v>248</v>
      </c>
      <c r="B99" s="36" t="s">
        <v>255</v>
      </c>
      <c r="C99" s="31"/>
      <c r="D99" s="31">
        <v>25000</v>
      </c>
      <c r="E99" s="31">
        <v>25000</v>
      </c>
      <c r="F99" s="595">
        <f t="shared" si="1"/>
        <v>100</v>
      </c>
      <c r="K99" s="423"/>
      <c r="L99" s="423"/>
      <c r="M99" s="423"/>
      <c r="N99" s="423"/>
      <c r="O99" s="423"/>
      <c r="P99" s="423"/>
    </row>
    <row r="100" spans="1:16" ht="12" customHeight="1" thickBot="1">
      <c r="A100" s="41" t="s">
        <v>249</v>
      </c>
      <c r="B100" s="53" t="s">
        <v>346</v>
      </c>
      <c r="C100" s="361">
        <v>0</v>
      </c>
      <c r="D100" s="361">
        <v>0</v>
      </c>
      <c r="E100" s="361">
        <v>48</v>
      </c>
      <c r="F100" s="609"/>
      <c r="K100" s="423"/>
      <c r="L100" s="423"/>
      <c r="M100" s="423"/>
      <c r="N100" s="423"/>
      <c r="O100" s="423"/>
      <c r="P100" s="423"/>
    </row>
    <row r="101" spans="1:16" ht="15" customHeight="1" thickBot="1">
      <c r="A101" s="55" t="s">
        <v>9</v>
      </c>
      <c r="B101" s="152" t="s">
        <v>250</v>
      </c>
      <c r="C101" s="190">
        <f>C93+C94</f>
        <v>366350</v>
      </c>
      <c r="D101" s="190">
        <f>D93+D94</f>
        <v>475117</v>
      </c>
      <c r="E101" s="190">
        <f>E93+E94</f>
        <v>446416</v>
      </c>
      <c r="F101" s="608">
        <f t="shared" si="1"/>
        <v>93.95917216180436</v>
      </c>
      <c r="I101" s="187"/>
      <c r="J101" s="338"/>
      <c r="K101" s="424"/>
      <c r="L101" s="424"/>
      <c r="M101" s="423"/>
      <c r="N101" s="423"/>
      <c r="O101" s="423"/>
      <c r="P101" s="423"/>
    </row>
    <row r="102" spans="1:16" s="11" customFormat="1" ht="12.75" customHeight="1">
      <c r="A102" s="904" t="s">
        <v>193</v>
      </c>
      <c r="B102" s="904"/>
      <c r="C102" s="904"/>
      <c r="D102" s="904"/>
      <c r="E102" s="904"/>
      <c r="F102" s="904"/>
      <c r="K102" s="420"/>
      <c r="L102" s="420"/>
      <c r="M102" s="420"/>
      <c r="N102" s="420"/>
      <c r="O102" s="420"/>
      <c r="P102" s="420"/>
    </row>
    <row r="103" spans="8:16" ht="15.75">
      <c r="H103" s="423"/>
      <c r="I103" s="423"/>
      <c r="J103" s="423"/>
      <c r="K103" s="423"/>
      <c r="L103" s="423"/>
      <c r="M103" s="423"/>
      <c r="N103" s="423"/>
      <c r="O103" s="423"/>
      <c r="P103" s="423"/>
    </row>
    <row r="104" spans="1:16" ht="15.75">
      <c r="A104" s="903" t="s">
        <v>257</v>
      </c>
      <c r="B104" s="903"/>
      <c r="C104" s="903"/>
      <c r="D104" s="903"/>
      <c r="E104" s="903"/>
      <c r="F104" s="903"/>
      <c r="H104" s="423"/>
      <c r="I104" s="423"/>
      <c r="J104" s="423"/>
      <c r="K104" s="423"/>
      <c r="L104" s="423"/>
      <c r="M104" s="423"/>
      <c r="N104" s="423"/>
      <c r="O104" s="423"/>
      <c r="P104" s="423"/>
    </row>
    <row r="105" spans="1:16" ht="16.5" thickBot="1">
      <c r="A105" s="902" t="s">
        <v>228</v>
      </c>
      <c r="B105" s="902"/>
      <c r="H105" s="423"/>
      <c r="I105" s="423"/>
      <c r="J105" s="423"/>
      <c r="K105" s="423"/>
      <c r="L105" s="423"/>
      <c r="M105" s="423"/>
      <c r="N105" s="423"/>
      <c r="O105" s="423"/>
      <c r="P105" s="423"/>
    </row>
    <row r="106" spans="1:16" ht="23.25" customHeight="1" thickBot="1">
      <c r="A106" s="55">
        <v>1</v>
      </c>
      <c r="B106" s="146" t="s">
        <v>373</v>
      </c>
      <c r="C106" s="360">
        <f>+C45-C93</f>
        <v>-38223</v>
      </c>
      <c r="D106" s="360">
        <f>+D45-D93</f>
        <v>56275</v>
      </c>
      <c r="E106" s="360">
        <f>+E45-E93</f>
        <v>66950</v>
      </c>
      <c r="F106" s="425">
        <f>+F45-F93</f>
        <v>2.7445008228963843</v>
      </c>
      <c r="G106" s="362"/>
      <c r="H106" s="423"/>
      <c r="I106" s="423"/>
      <c r="J106" s="423"/>
      <c r="K106" s="423"/>
      <c r="L106" s="423"/>
      <c r="M106" s="423"/>
      <c r="N106" s="423"/>
      <c r="O106" s="423"/>
      <c r="P106" s="423"/>
    </row>
    <row r="107" spans="3:16" ht="15.75">
      <c r="C107" s="346"/>
      <c r="D107" s="346"/>
      <c r="E107" s="346"/>
      <c r="F107" s="346"/>
      <c r="H107" s="423"/>
      <c r="I107" s="423"/>
      <c r="J107" s="423"/>
      <c r="K107" s="423"/>
      <c r="L107" s="423"/>
      <c r="M107" s="423"/>
      <c r="N107" s="423"/>
      <c r="O107" s="423"/>
      <c r="P107" s="423"/>
    </row>
    <row r="108" spans="1:16" ht="15.75">
      <c r="A108" s="903" t="s">
        <v>258</v>
      </c>
      <c r="B108" s="903"/>
      <c r="C108" s="903"/>
      <c r="D108" s="903"/>
      <c r="E108" s="903"/>
      <c r="F108" s="903"/>
      <c r="H108" s="423"/>
      <c r="I108" s="423"/>
      <c r="J108" s="423"/>
      <c r="K108" s="423"/>
      <c r="L108" s="423"/>
      <c r="M108" s="423"/>
      <c r="N108" s="423"/>
      <c r="O108" s="423"/>
      <c r="P108" s="423"/>
    </row>
    <row r="109" spans="1:16" ht="16.5" thickBot="1">
      <c r="A109" s="902" t="s">
        <v>229</v>
      </c>
      <c r="B109" s="902"/>
      <c r="H109" s="423"/>
      <c r="I109" s="423"/>
      <c r="J109" s="423"/>
      <c r="K109" s="423"/>
      <c r="L109" s="423"/>
      <c r="M109" s="423"/>
      <c r="N109" s="423"/>
      <c r="O109" s="423"/>
      <c r="P109" s="423"/>
    </row>
    <row r="110" spans="1:16" ht="12" customHeight="1" thickBot="1">
      <c r="A110" s="55" t="s">
        <v>3</v>
      </c>
      <c r="B110" s="146" t="s">
        <v>259</v>
      </c>
      <c r="C110" s="351">
        <f>C111-C112</f>
        <v>38223</v>
      </c>
      <c r="D110" s="351">
        <f>D111-D112</f>
        <v>-56275</v>
      </c>
      <c r="E110" s="351">
        <f>E111-E112</f>
        <v>0</v>
      </c>
      <c r="F110" s="352">
        <f>F111-F112</f>
        <v>113.015966759978</v>
      </c>
      <c r="H110" s="423"/>
      <c r="I110" s="423"/>
      <c r="J110" s="423"/>
      <c r="K110" s="423"/>
      <c r="L110" s="423"/>
      <c r="M110" s="423"/>
      <c r="N110" s="423"/>
      <c r="O110" s="423"/>
      <c r="P110" s="423"/>
    </row>
    <row r="111" spans="1:16" ht="12.75" customHeight="1">
      <c r="A111" s="40" t="s">
        <v>122</v>
      </c>
      <c r="B111" s="29" t="s">
        <v>344</v>
      </c>
      <c r="C111" s="348">
        <f>+C51+C46</f>
        <v>40223</v>
      </c>
      <c r="D111" s="348">
        <f>+D51+D46</f>
        <v>27473</v>
      </c>
      <c r="E111" s="348"/>
      <c r="F111" s="348">
        <f>+F51+F46</f>
        <v>192.11994536245209</v>
      </c>
      <c r="H111" s="423"/>
      <c r="I111" s="423"/>
      <c r="J111" s="423"/>
      <c r="K111" s="423"/>
      <c r="L111" s="423"/>
      <c r="M111" s="423"/>
      <c r="N111" s="423"/>
      <c r="O111" s="423"/>
      <c r="P111" s="423"/>
    </row>
    <row r="112" spans="1:16" ht="12.75" customHeight="1" thickBot="1">
      <c r="A112" s="43" t="s">
        <v>123</v>
      </c>
      <c r="B112" s="53" t="s">
        <v>260</v>
      </c>
      <c r="C112" s="349">
        <f>+C94</f>
        <v>2000</v>
      </c>
      <c r="D112" s="349">
        <f>+D94</f>
        <v>83748</v>
      </c>
      <c r="E112" s="499"/>
      <c r="F112" s="350">
        <f>+F94</f>
        <v>79.10397860247409</v>
      </c>
      <c r="H112" s="423"/>
      <c r="I112" s="423"/>
      <c r="J112" s="423"/>
      <c r="K112" s="423"/>
      <c r="L112" s="423"/>
      <c r="M112" s="423"/>
      <c r="N112" s="423"/>
      <c r="O112" s="423"/>
      <c r="P112" s="423"/>
    </row>
    <row r="113" spans="8:16" ht="15.75">
      <c r="H113" s="423"/>
      <c r="I113" s="423"/>
      <c r="J113" s="423"/>
      <c r="K113" s="423"/>
      <c r="L113" s="423"/>
      <c r="M113" s="423"/>
      <c r="N113" s="423"/>
      <c r="O113" s="423"/>
      <c r="P113" s="423"/>
    </row>
    <row r="114" spans="2:16" ht="15.75">
      <c r="B114" s="187"/>
      <c r="H114" s="423"/>
      <c r="I114" s="423"/>
      <c r="J114" s="423"/>
      <c r="K114" s="423"/>
      <c r="L114" s="423"/>
      <c r="M114" s="423"/>
      <c r="N114" s="423"/>
      <c r="O114" s="423"/>
      <c r="P114" s="423"/>
    </row>
    <row r="115" spans="8:16" ht="15.75">
      <c r="H115" s="423"/>
      <c r="I115" s="423"/>
      <c r="J115" s="423"/>
      <c r="K115" s="423"/>
      <c r="L115" s="423"/>
      <c r="M115" s="423"/>
      <c r="N115" s="423"/>
      <c r="O115" s="423"/>
      <c r="P115" s="423"/>
    </row>
    <row r="116" spans="8:16" ht="15.75">
      <c r="H116" s="423"/>
      <c r="I116" s="423"/>
      <c r="J116" s="423"/>
      <c r="K116" s="423"/>
      <c r="L116" s="423"/>
      <c r="M116" s="423"/>
      <c r="N116" s="423"/>
      <c r="O116" s="423"/>
      <c r="P116" s="423"/>
    </row>
  </sheetData>
  <sheetProtection/>
  <mergeCells count="10">
    <mergeCell ref="A109:B109"/>
    <mergeCell ref="A104:F104"/>
    <mergeCell ref="A108:F108"/>
    <mergeCell ref="A102:F102"/>
    <mergeCell ref="A105:B105"/>
    <mergeCell ref="D2:F2"/>
    <mergeCell ref="D65:F65"/>
    <mergeCell ref="A64:F64"/>
    <mergeCell ref="A2:B2"/>
    <mergeCell ref="A65:B65"/>
  </mergeCells>
  <printOptions horizontalCentered="1"/>
  <pageMargins left="0.7874015748031497" right="0.7874015748031497" top="1.062992125984252" bottom="0.8661417322834646" header="0.3937007874015748" footer="0.5905511811023623"/>
  <pageSetup fitToHeight="2" fitToWidth="3" horizontalDpi="600" verticalDpi="600" orientation="portrait" paperSize="9" scale="92" r:id="rId1"/>
  <headerFooter alignWithMargins="0">
    <oddHeader>&amp;C&amp;"Times New Roman CE,Félkövér"&amp;12
Csesztreg Önkormányzat
2012. ÉVI KÖLTSÉGVETÉSÉNEK PÉNZÜGYI MÉRLEGE&amp;10
&amp;R&amp;"Times New Roman CE,Félkövér dőlt"&amp;11 1. sz. melléklet</oddHead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5">
      <selection activeCell="D19" sqref="D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.75" thickBot="1">
      <c r="C1" s="930"/>
      <c r="D1" s="930"/>
    </row>
    <row r="2" spans="1:4" ht="42.75" customHeight="1" thickBot="1">
      <c r="A2" s="142" t="s">
        <v>71</v>
      </c>
      <c r="B2" s="143" t="s">
        <v>206</v>
      </c>
      <c r="C2" s="143" t="s">
        <v>195</v>
      </c>
      <c r="D2" s="144" t="s">
        <v>196</v>
      </c>
    </row>
    <row r="3" spans="1:4" ht="16.5" customHeight="1">
      <c r="A3" s="933" t="s">
        <v>349</v>
      </c>
      <c r="B3" s="934"/>
      <c r="C3" s="934"/>
      <c r="D3" s="935"/>
    </row>
    <row r="4" spans="1:4" ht="15.75" customHeight="1">
      <c r="A4" s="145" t="s">
        <v>3</v>
      </c>
      <c r="B4" s="149" t="s">
        <v>387</v>
      </c>
      <c r="C4" s="149" t="s">
        <v>376</v>
      </c>
      <c r="D4" s="150">
        <v>2400</v>
      </c>
    </row>
    <row r="5" spans="1:4" ht="15.75" customHeight="1">
      <c r="A5" s="145" t="s">
        <v>4</v>
      </c>
      <c r="B5" s="449" t="s">
        <v>388</v>
      </c>
      <c r="C5" s="149" t="s">
        <v>376</v>
      </c>
      <c r="D5" s="150">
        <v>200</v>
      </c>
    </row>
    <row r="6" spans="1:4" ht="15.75" customHeight="1">
      <c r="A6" s="145" t="s">
        <v>5</v>
      </c>
      <c r="B6" s="449" t="s">
        <v>390</v>
      </c>
      <c r="C6" s="149" t="s">
        <v>376</v>
      </c>
      <c r="D6" s="150">
        <v>50</v>
      </c>
    </row>
    <row r="7" spans="1:4" ht="15.75" customHeight="1">
      <c r="A7" s="145" t="s">
        <v>6</v>
      </c>
      <c r="B7" s="449" t="s">
        <v>389</v>
      </c>
      <c r="C7" s="149" t="s">
        <v>376</v>
      </c>
      <c r="D7" s="150">
        <v>200</v>
      </c>
    </row>
    <row r="8" spans="1:4" ht="15.75" customHeight="1">
      <c r="A8" s="145"/>
      <c r="B8" s="449"/>
      <c r="C8" s="149"/>
      <c r="D8" s="150"/>
    </row>
    <row r="9" spans="1:4" ht="15.75" customHeight="1">
      <c r="A9" s="145"/>
      <c r="B9" s="449"/>
      <c r="C9" s="149"/>
      <c r="D9" s="150"/>
    </row>
    <row r="10" spans="1:4" ht="15.75" customHeight="1">
      <c r="A10" s="448"/>
      <c r="B10" s="149"/>
      <c r="C10" s="149"/>
      <c r="D10" s="150"/>
    </row>
    <row r="11" spans="1:4" ht="15.75" customHeight="1">
      <c r="A11" s="448"/>
      <c r="B11" s="149"/>
      <c r="C11" s="149"/>
      <c r="D11" s="150"/>
    </row>
    <row r="12" spans="1:4" ht="15.75" customHeight="1">
      <c r="A12" s="448"/>
      <c r="B12" s="449"/>
      <c r="C12" s="149"/>
      <c r="D12" s="150"/>
    </row>
    <row r="13" spans="1:4" ht="15.75" customHeight="1">
      <c r="A13" s="426" t="s">
        <v>38</v>
      </c>
      <c r="B13" s="427"/>
      <c r="C13" s="149"/>
      <c r="D13" s="150">
        <f>SUM(D4:D12)</f>
        <v>2850</v>
      </c>
    </row>
    <row r="14" spans="1:4" ht="15.75" customHeight="1">
      <c r="A14" s="936" t="s">
        <v>350</v>
      </c>
      <c r="B14" s="937"/>
      <c r="C14" s="937"/>
      <c r="D14" s="938"/>
    </row>
    <row r="15" spans="1:4" ht="15.75" customHeight="1">
      <c r="A15" s="145" t="s">
        <v>3</v>
      </c>
      <c r="B15" s="149" t="s">
        <v>384</v>
      </c>
      <c r="C15" s="149" t="s">
        <v>351</v>
      </c>
      <c r="D15" s="150">
        <v>125714</v>
      </c>
    </row>
    <row r="16" spans="1:4" ht="15.75" customHeight="1">
      <c r="A16" s="145" t="s">
        <v>4</v>
      </c>
      <c r="B16" s="149" t="s">
        <v>385</v>
      </c>
      <c r="C16" s="149" t="s">
        <v>386</v>
      </c>
      <c r="D16" s="150">
        <v>49659</v>
      </c>
    </row>
    <row r="17" spans="1:4" ht="15.75" customHeight="1">
      <c r="A17" s="145" t="s">
        <v>5</v>
      </c>
      <c r="B17" s="149" t="s">
        <v>382</v>
      </c>
      <c r="C17" s="449" t="s">
        <v>383</v>
      </c>
      <c r="D17" s="150">
        <v>300</v>
      </c>
    </row>
    <row r="18" spans="1:4" ht="15" customHeight="1">
      <c r="A18" s="145" t="s">
        <v>6</v>
      </c>
      <c r="B18" s="149" t="s">
        <v>401</v>
      </c>
      <c r="C18" s="149" t="s">
        <v>351</v>
      </c>
      <c r="D18" s="150">
        <v>262</v>
      </c>
    </row>
    <row r="19" spans="1:4" ht="15" customHeight="1">
      <c r="A19" s="448"/>
      <c r="B19" s="149"/>
      <c r="C19" s="449"/>
      <c r="D19" s="150"/>
    </row>
    <row r="20" spans="1:4" ht="15.75" customHeight="1">
      <c r="A20" s="939" t="s">
        <v>38</v>
      </c>
      <c r="B20" s="940"/>
      <c r="C20" s="941"/>
      <c r="D20" s="150">
        <f>SUM(D15:D19)</f>
        <v>175935</v>
      </c>
    </row>
    <row r="21" spans="1:4" ht="15.75" customHeight="1">
      <c r="A21" s="145" t="s">
        <v>13</v>
      </c>
      <c r="B21" s="149"/>
      <c r="C21" s="149"/>
      <c r="D21" s="150"/>
    </row>
    <row r="22" spans="1:4" ht="15.75" customHeight="1">
      <c r="A22" s="145" t="s">
        <v>14</v>
      </c>
      <c r="B22" s="149"/>
      <c r="C22" s="149"/>
      <c r="D22" s="150"/>
    </row>
    <row r="23" spans="1:4" ht="15.75" customHeight="1">
      <c r="A23" s="145" t="s">
        <v>15</v>
      </c>
      <c r="B23" s="149"/>
      <c r="C23" s="149"/>
      <c r="D23" s="150"/>
    </row>
    <row r="24" spans="1:4" ht="15.75" customHeight="1">
      <c r="A24" s="145" t="s">
        <v>16</v>
      </c>
      <c r="B24" s="149"/>
      <c r="C24" s="149"/>
      <c r="D24" s="150"/>
    </row>
    <row r="25" spans="1:4" ht="15.75" customHeight="1">
      <c r="A25" s="145" t="s">
        <v>17</v>
      </c>
      <c r="B25" s="149"/>
      <c r="C25" s="149"/>
      <c r="D25" s="150"/>
    </row>
    <row r="26" spans="1:4" ht="15.75" customHeight="1">
      <c r="A26" s="145" t="s">
        <v>18</v>
      </c>
      <c r="B26" s="149"/>
      <c r="C26" s="149"/>
      <c r="D26" s="150"/>
    </row>
    <row r="27" spans="1:4" ht="15.75" customHeight="1">
      <c r="A27" s="145" t="s">
        <v>19</v>
      </c>
      <c r="B27" s="149"/>
      <c r="C27" s="149"/>
      <c r="D27" s="150"/>
    </row>
    <row r="28" spans="1:4" ht="15.75" customHeight="1">
      <c r="A28" s="145" t="s">
        <v>20</v>
      </c>
      <c r="B28" s="149"/>
      <c r="C28" s="149"/>
      <c r="D28" s="150"/>
    </row>
    <row r="29" spans="1:4" ht="15.75" customHeight="1">
      <c r="A29" s="145" t="s">
        <v>21</v>
      </c>
      <c r="B29" s="149"/>
      <c r="C29" s="149"/>
      <c r="D29" s="150"/>
    </row>
    <row r="30" spans="1:4" ht="15.75" customHeight="1">
      <c r="A30" s="145" t="s">
        <v>22</v>
      </c>
      <c r="B30" s="149"/>
      <c r="C30" s="149"/>
      <c r="D30" s="150"/>
    </row>
    <row r="31" spans="1:4" ht="15.75" customHeight="1">
      <c r="A31" s="145" t="s">
        <v>23</v>
      </c>
      <c r="B31" s="149"/>
      <c r="C31" s="149"/>
      <c r="D31" s="150"/>
    </row>
    <row r="32" spans="1:4" ht="15.75" customHeight="1">
      <c r="A32" s="145" t="s">
        <v>24</v>
      </c>
      <c r="B32" s="149"/>
      <c r="C32" s="149"/>
      <c r="D32" s="150"/>
    </row>
    <row r="33" spans="1:4" ht="15.75" customHeight="1" thickBot="1">
      <c r="A33" s="145" t="s">
        <v>25</v>
      </c>
      <c r="B33" s="149"/>
      <c r="C33" s="149"/>
      <c r="D33" s="150"/>
    </row>
    <row r="34" spans="1:4" ht="15.75" customHeight="1" thickBot="1">
      <c r="A34" s="931" t="s">
        <v>38</v>
      </c>
      <c r="B34" s="932"/>
      <c r="C34" s="137"/>
      <c r="D34" s="287">
        <f>D20+D13</f>
        <v>178785</v>
      </c>
    </row>
  </sheetData>
  <sheetProtection/>
  <mergeCells count="5">
    <mergeCell ref="C1:D1"/>
    <mergeCell ref="A34:B34"/>
    <mergeCell ref="A3:D3"/>
    <mergeCell ref="A14:D14"/>
    <mergeCell ref="A20:C20"/>
  </mergeCells>
  <conditionalFormatting sqref="D34">
    <cfRule type="cellIs" priority="1" dxfId="7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scaleWithDoc="0" alignWithMargins="0">
    <oddHeader>&amp;C&amp;"Times New Roman CE,Félkövér"&amp;12
K I M U T A T Á S
a 2012. évi céljelleggel nyújtott támogatásokról&amp;R&amp;"Times New Roman CE,Félkövér dőlt"&amp;11 10.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51"/>
  <sheetViews>
    <sheetView view="pageLayout" workbookViewId="0" topLeftCell="A34">
      <selection activeCell="B33" sqref="B33"/>
    </sheetView>
  </sheetViews>
  <sheetFormatPr defaultColWidth="9.00390625" defaultRowHeight="12.75"/>
  <cols>
    <col min="1" max="1" width="38.625" style="206" customWidth="1"/>
    <col min="2" max="5" width="13.875" style="206" customWidth="1"/>
    <col min="6" max="16384" width="9.375" style="206" customWidth="1"/>
  </cols>
  <sheetData>
    <row r="2" spans="1:5" ht="15.75">
      <c r="A2" s="288" t="s">
        <v>205</v>
      </c>
      <c r="B2" s="944" t="s">
        <v>429</v>
      </c>
      <c r="C2" s="944"/>
      <c r="D2" s="944"/>
      <c r="E2" s="944"/>
    </row>
    <row r="3" spans="4:5" ht="14.25" thickBot="1">
      <c r="D3" s="943" t="s">
        <v>198</v>
      </c>
      <c r="E3" s="943"/>
    </row>
    <row r="4" spans="1:5" ht="13.5" thickBot="1">
      <c r="A4" s="289" t="s">
        <v>197</v>
      </c>
      <c r="B4" s="290" t="s">
        <v>235</v>
      </c>
      <c r="C4" s="290" t="s">
        <v>287</v>
      </c>
      <c r="D4" s="290" t="s">
        <v>411</v>
      </c>
      <c r="E4" s="291" t="s">
        <v>37</v>
      </c>
    </row>
    <row r="5" spans="1:5" ht="12.75">
      <c r="A5" s="292" t="s">
        <v>199</v>
      </c>
      <c r="B5" s="293">
        <v>13016</v>
      </c>
      <c r="C5" s="293">
        <v>10875</v>
      </c>
      <c r="D5" s="293"/>
      <c r="E5" s="294">
        <f>SUM(B5:D5)</f>
        <v>23891</v>
      </c>
    </row>
    <row r="6" spans="1:5" ht="12.75">
      <c r="A6" s="295" t="s">
        <v>213</v>
      </c>
      <c r="B6" s="296">
        <v>5031</v>
      </c>
      <c r="C6" s="296"/>
      <c r="D6" s="296"/>
      <c r="E6" s="297">
        <f>SUM(B6:D6)</f>
        <v>5031</v>
      </c>
    </row>
    <row r="7" spans="1:5" ht="12.75">
      <c r="A7" s="298" t="s">
        <v>200</v>
      </c>
      <c r="B7" s="299">
        <v>122696</v>
      </c>
      <c r="C7" s="299">
        <v>75076</v>
      </c>
      <c r="D7" s="299"/>
      <c r="E7" s="300">
        <f>SUM(B7:D7)</f>
        <v>197772</v>
      </c>
    </row>
    <row r="8" spans="1:5" ht="12.75">
      <c r="A8" s="298" t="s">
        <v>201</v>
      </c>
      <c r="B8" s="299"/>
      <c r="C8" s="299"/>
      <c r="D8" s="299"/>
      <c r="E8" s="300">
        <f>SUM(B8:D8)</f>
        <v>0</v>
      </c>
    </row>
    <row r="9" spans="1:5" ht="13.5" thickBot="1">
      <c r="A9" s="298" t="s">
        <v>202</v>
      </c>
      <c r="B9" s="299"/>
      <c r="C9" s="299"/>
      <c r="D9" s="299"/>
      <c r="E9" s="300">
        <f>SUM(B9:D9)</f>
        <v>0</v>
      </c>
    </row>
    <row r="10" spans="1:5" ht="13.5" thickBot="1">
      <c r="A10" s="301" t="s">
        <v>204</v>
      </c>
      <c r="B10" s="302">
        <f>B5+SUM(B7:B9)</f>
        <v>135712</v>
      </c>
      <c r="C10" s="302">
        <f>C5+SUM(C7:C9)</f>
        <v>85951</v>
      </c>
      <c r="D10" s="302">
        <f>D5+SUM(D7:D9)</f>
        <v>0</v>
      </c>
      <c r="E10" s="303">
        <f>E5+SUM(E7:E9)</f>
        <v>221663</v>
      </c>
    </row>
    <row r="11" spans="1:5" ht="13.5" thickBot="1">
      <c r="A11" s="207"/>
      <c r="B11" s="207"/>
      <c r="C11" s="207"/>
      <c r="D11" s="207"/>
      <c r="E11" s="207"/>
    </row>
    <row r="12" spans="1:5" ht="13.5" thickBot="1">
      <c r="A12" s="289" t="s">
        <v>203</v>
      </c>
      <c r="B12" s="290" t="s">
        <v>235</v>
      </c>
      <c r="C12" s="290" t="s">
        <v>287</v>
      </c>
      <c r="D12" s="290" t="s">
        <v>411</v>
      </c>
      <c r="E12" s="291" t="s">
        <v>37</v>
      </c>
    </row>
    <row r="13" spans="1:5" ht="12.75">
      <c r="A13" s="292" t="s">
        <v>209</v>
      </c>
      <c r="B13" s="293"/>
      <c r="C13" s="293"/>
      <c r="D13" s="293"/>
      <c r="E13" s="294">
        <f>SUM(B13:D13)</f>
        <v>0</v>
      </c>
    </row>
    <row r="14" spans="1:5" ht="12.75">
      <c r="A14" s="304" t="s">
        <v>210</v>
      </c>
      <c r="B14" s="299">
        <v>151463</v>
      </c>
      <c r="C14" s="299">
        <v>70200</v>
      </c>
      <c r="D14" s="299"/>
      <c r="E14" s="300">
        <f>SUM(B14:D14)</f>
        <v>221663</v>
      </c>
    </row>
    <row r="15" spans="1:5" ht="12.75">
      <c r="A15" s="298" t="s">
        <v>211</v>
      </c>
      <c r="B15" s="299"/>
      <c r="C15" s="299"/>
      <c r="D15" s="299"/>
      <c r="E15" s="300">
        <f>SUM(B15:D15)</f>
        <v>0</v>
      </c>
    </row>
    <row r="16" spans="1:5" ht="13.5" thickBot="1">
      <c r="A16" s="298" t="s">
        <v>212</v>
      </c>
      <c r="B16" s="299"/>
      <c r="C16" s="299"/>
      <c r="D16" s="299"/>
      <c r="E16" s="300">
        <f>SUM(B16:D16)</f>
        <v>0</v>
      </c>
    </row>
    <row r="17" spans="1:5" ht="13.5" thickBot="1">
      <c r="A17" s="301" t="s">
        <v>38</v>
      </c>
      <c r="B17" s="302">
        <f>SUM(B13:B16)</f>
        <v>151463</v>
      </c>
      <c r="C17" s="302">
        <f>SUM(C13:C16)</f>
        <v>70200</v>
      </c>
      <c r="D17" s="302">
        <f>SUM(D13:D16)</f>
        <v>0</v>
      </c>
      <c r="E17" s="303">
        <f>SUM(E13:E16)</f>
        <v>221663</v>
      </c>
    </row>
    <row r="19" spans="1:5" ht="15.75">
      <c r="A19" s="288" t="s">
        <v>205</v>
      </c>
      <c r="B19" s="942" t="s">
        <v>430</v>
      </c>
      <c r="C19" s="942"/>
      <c r="D19" s="942"/>
      <c r="E19" s="942"/>
    </row>
    <row r="20" spans="1:5" ht="15.75">
      <c r="A20" s="288"/>
      <c r="B20" s="944" t="s">
        <v>434</v>
      </c>
      <c r="C20" s="944"/>
      <c r="D20" s="944"/>
      <c r="E20" s="944"/>
    </row>
    <row r="21" spans="4:5" ht="14.25" thickBot="1">
      <c r="D21" s="943" t="s">
        <v>198</v>
      </c>
      <c r="E21" s="943"/>
    </row>
    <row r="22" spans="1:5" ht="13.5" thickBot="1">
      <c r="A22" s="289" t="s">
        <v>197</v>
      </c>
      <c r="B22" s="290" t="s">
        <v>235</v>
      </c>
      <c r="C22" s="290" t="s">
        <v>287</v>
      </c>
      <c r="D22" s="290" t="s">
        <v>411</v>
      </c>
      <c r="E22" s="291" t="s">
        <v>37</v>
      </c>
    </row>
    <row r="23" spans="1:5" ht="12.75">
      <c r="A23" s="292" t="s">
        <v>199</v>
      </c>
      <c r="B23" s="293">
        <v>5337</v>
      </c>
      <c r="C23" s="293">
        <v>490</v>
      </c>
      <c r="D23" s="293"/>
      <c r="E23" s="294">
        <f>SUM(B23:D23)</f>
        <v>5827</v>
      </c>
    </row>
    <row r="24" spans="1:5" ht="12.75">
      <c r="A24" s="295" t="s">
        <v>213</v>
      </c>
      <c r="B24" s="296">
        <v>0</v>
      </c>
      <c r="C24" s="296"/>
      <c r="D24" s="296"/>
      <c r="E24" s="297">
        <f>SUM(B24:D24)</f>
        <v>0</v>
      </c>
    </row>
    <row r="25" spans="1:5" ht="12.75">
      <c r="A25" s="298" t="s">
        <v>200</v>
      </c>
      <c r="B25" s="299">
        <v>4370</v>
      </c>
      <c r="C25" s="299">
        <v>13110</v>
      </c>
      <c r="D25" s="299"/>
      <c r="E25" s="300">
        <f>SUM(B25:D25)</f>
        <v>17480</v>
      </c>
    </row>
    <row r="26" spans="1:5" ht="12.75">
      <c r="A26" s="298" t="s">
        <v>201</v>
      </c>
      <c r="B26" s="299"/>
      <c r="C26" s="299"/>
      <c r="D26" s="299"/>
      <c r="E26" s="300">
        <f>SUM(B26:D26)</f>
        <v>0</v>
      </c>
    </row>
    <row r="27" spans="1:5" ht="13.5" thickBot="1">
      <c r="A27" s="298" t="s">
        <v>202</v>
      </c>
      <c r="B27" s="299"/>
      <c r="C27" s="299"/>
      <c r="D27" s="299"/>
      <c r="E27" s="300">
        <f>SUM(B27:D27)</f>
        <v>0</v>
      </c>
    </row>
    <row r="28" spans="1:5" ht="13.5" thickBot="1">
      <c r="A28" s="301" t="s">
        <v>204</v>
      </c>
      <c r="B28" s="302">
        <f>B23+SUM(B25:B27)</f>
        <v>9707</v>
      </c>
      <c r="C28" s="302">
        <f>C23+SUM(C25:C27)</f>
        <v>13600</v>
      </c>
      <c r="D28" s="302">
        <f>D23+SUM(D25:D27)</f>
        <v>0</v>
      </c>
      <c r="E28" s="303">
        <f>E23+SUM(E25:E27)</f>
        <v>23307</v>
      </c>
    </row>
    <row r="29" spans="1:5" ht="13.5" thickBot="1">
      <c r="A29" s="207"/>
      <c r="B29" s="207"/>
      <c r="C29" s="207"/>
      <c r="D29" s="207"/>
      <c r="E29" s="207"/>
    </row>
    <row r="30" spans="1:5" ht="13.5" thickBot="1">
      <c r="A30" s="289" t="s">
        <v>203</v>
      </c>
      <c r="B30" s="290" t="s">
        <v>235</v>
      </c>
      <c r="C30" s="290" t="s">
        <v>287</v>
      </c>
      <c r="D30" s="290" t="s">
        <v>411</v>
      </c>
      <c r="E30" s="291" t="s">
        <v>37</v>
      </c>
    </row>
    <row r="31" spans="1:5" ht="12.75">
      <c r="A31" s="292" t="s">
        <v>209</v>
      </c>
      <c r="B31" s="293"/>
      <c r="C31" s="293"/>
      <c r="D31" s="293"/>
      <c r="E31" s="294">
        <f>SUM(B31:D31)</f>
        <v>0</v>
      </c>
    </row>
    <row r="32" spans="1:5" ht="12.75">
      <c r="A32" s="304" t="s">
        <v>210</v>
      </c>
      <c r="B32" s="299">
        <v>8033</v>
      </c>
      <c r="C32" s="299">
        <v>15274</v>
      </c>
      <c r="D32" s="299"/>
      <c r="E32" s="300">
        <f>SUM(B32:D32)</f>
        <v>23307</v>
      </c>
    </row>
    <row r="33" spans="1:5" ht="13.5" thickBot="1">
      <c r="A33" s="298" t="s">
        <v>211</v>
      </c>
      <c r="B33" s="299"/>
      <c r="C33" s="299"/>
      <c r="D33" s="299"/>
      <c r="E33" s="300">
        <f>SUM(B33:D33)</f>
        <v>0</v>
      </c>
    </row>
    <row r="34" spans="1:5" ht="13.5" thickBot="1">
      <c r="A34" s="301" t="s">
        <v>38</v>
      </c>
      <c r="B34" s="302">
        <f>SUM(B31:B33)</f>
        <v>8033</v>
      </c>
      <c r="C34" s="302">
        <f>SUM(C31:C33)</f>
        <v>15274</v>
      </c>
      <c r="D34" s="302">
        <f>SUM(D31:D33)</f>
        <v>0</v>
      </c>
      <c r="E34" s="303">
        <f>SUM(E31:E33)</f>
        <v>23307</v>
      </c>
    </row>
    <row r="36" spans="1:5" ht="15.75">
      <c r="A36" s="288" t="s">
        <v>205</v>
      </c>
      <c r="B36" s="944" t="s">
        <v>435</v>
      </c>
      <c r="C36" s="944"/>
      <c r="D36" s="944"/>
      <c r="E36" s="944"/>
    </row>
    <row r="37" spans="4:5" ht="14.25" thickBot="1">
      <c r="D37" s="943" t="s">
        <v>198</v>
      </c>
      <c r="E37" s="943"/>
    </row>
    <row r="38" spans="1:5" ht="13.5" thickBot="1">
      <c r="A38" s="289" t="s">
        <v>197</v>
      </c>
      <c r="B38" s="290" t="s">
        <v>235</v>
      </c>
      <c r="C38" s="290" t="s">
        <v>287</v>
      </c>
      <c r="D38" s="290" t="s">
        <v>411</v>
      </c>
      <c r="E38" s="291" t="s">
        <v>37</v>
      </c>
    </row>
    <row r="39" spans="1:5" ht="12.75">
      <c r="A39" s="292" t="s">
        <v>199</v>
      </c>
      <c r="B39" s="293">
        <v>1500</v>
      </c>
      <c r="C39" s="293">
        <v>2464</v>
      </c>
      <c r="D39" s="293"/>
      <c r="E39" s="294">
        <f>SUM(B39:D39)</f>
        <v>3964</v>
      </c>
    </row>
    <row r="40" spans="1:5" ht="12.75">
      <c r="A40" s="295" t="s">
        <v>213</v>
      </c>
      <c r="B40" s="296">
        <v>0</v>
      </c>
      <c r="C40" s="296"/>
      <c r="D40" s="296"/>
      <c r="E40" s="297">
        <f>SUM(B40:D40)</f>
        <v>0</v>
      </c>
    </row>
    <row r="41" spans="1:5" ht="12.75">
      <c r="A41" s="298" t="s">
        <v>200</v>
      </c>
      <c r="B41" s="299">
        <v>6000</v>
      </c>
      <c r="C41" s="299">
        <v>9853</v>
      </c>
      <c r="D41" s="299"/>
      <c r="E41" s="300">
        <f>SUM(B41:D41)</f>
        <v>15853</v>
      </c>
    </row>
    <row r="42" spans="1:5" ht="12.75">
      <c r="A42" s="298" t="s">
        <v>201</v>
      </c>
      <c r="B42" s="299"/>
      <c r="C42" s="299"/>
      <c r="D42" s="299"/>
      <c r="E42" s="300">
        <f>SUM(B42:D42)</f>
        <v>0</v>
      </c>
    </row>
    <row r="43" spans="1:5" ht="13.5" thickBot="1">
      <c r="A43" s="298" t="s">
        <v>202</v>
      </c>
      <c r="B43" s="299"/>
      <c r="C43" s="299"/>
      <c r="D43" s="299"/>
      <c r="E43" s="300">
        <f>SUM(B43:D43)</f>
        <v>0</v>
      </c>
    </row>
    <row r="44" spans="1:5" ht="13.5" thickBot="1">
      <c r="A44" s="301" t="s">
        <v>204</v>
      </c>
      <c r="B44" s="302">
        <f>B39+SUM(B41:B43)</f>
        <v>7500</v>
      </c>
      <c r="C44" s="302">
        <f>C39+SUM(C41:C43)</f>
        <v>12317</v>
      </c>
      <c r="D44" s="302">
        <f>D39+SUM(D41:D43)</f>
        <v>0</v>
      </c>
      <c r="E44" s="303">
        <f>E39+SUM(E41:E43)</f>
        <v>19817</v>
      </c>
    </row>
    <row r="45" spans="1:5" ht="13.5" thickBot="1">
      <c r="A45" s="207"/>
      <c r="B45" s="207"/>
      <c r="C45" s="207"/>
      <c r="D45" s="207"/>
      <c r="E45" s="207"/>
    </row>
    <row r="46" spans="1:5" ht="13.5" thickBot="1">
      <c r="A46" s="289" t="s">
        <v>203</v>
      </c>
      <c r="B46" s="290" t="s">
        <v>235</v>
      </c>
      <c r="C46" s="290" t="s">
        <v>287</v>
      </c>
      <c r="D46" s="290" t="s">
        <v>411</v>
      </c>
      <c r="E46" s="291" t="s">
        <v>37</v>
      </c>
    </row>
    <row r="47" spans="1:5" ht="12.75">
      <c r="A47" s="292" t="s">
        <v>209</v>
      </c>
      <c r="B47" s="293"/>
      <c r="C47" s="293"/>
      <c r="D47" s="293"/>
      <c r="E47" s="294">
        <f>SUM(B47:D47)</f>
        <v>0</v>
      </c>
    </row>
    <row r="48" spans="1:5" ht="12.75">
      <c r="A48" s="304" t="s">
        <v>210</v>
      </c>
      <c r="B48" s="299">
        <v>7500</v>
      </c>
      <c r="C48" s="299">
        <v>12317</v>
      </c>
      <c r="D48" s="299"/>
      <c r="E48" s="300">
        <f>SUM(B48:D48)</f>
        <v>19817</v>
      </c>
    </row>
    <row r="49" spans="1:5" ht="12.75">
      <c r="A49" s="298" t="s">
        <v>211</v>
      </c>
      <c r="B49" s="299"/>
      <c r="C49" s="299"/>
      <c r="D49" s="299"/>
      <c r="E49" s="300">
        <f>SUM(B49:D49)</f>
        <v>0</v>
      </c>
    </row>
    <row r="50" spans="1:5" ht="13.5" thickBot="1">
      <c r="A50" s="298" t="s">
        <v>212</v>
      </c>
      <c r="B50" s="299"/>
      <c r="C50" s="299"/>
      <c r="D50" s="299"/>
      <c r="E50" s="300">
        <f>SUM(B50:D50)</f>
        <v>0</v>
      </c>
    </row>
    <row r="51" spans="1:5" ht="13.5" thickBot="1">
      <c r="A51" s="301" t="s">
        <v>38</v>
      </c>
      <c r="B51" s="302">
        <f>SUM(B47:B50)</f>
        <v>7500</v>
      </c>
      <c r="C51" s="302">
        <f>SUM(C47:C50)</f>
        <v>12317</v>
      </c>
      <c r="D51" s="302">
        <f>SUM(D47:D50)</f>
        <v>0</v>
      </c>
      <c r="E51" s="303">
        <f>SUM(E47:E50)</f>
        <v>19817</v>
      </c>
    </row>
  </sheetData>
  <sheetProtection/>
  <mergeCells count="7">
    <mergeCell ref="B19:E19"/>
    <mergeCell ref="D21:E21"/>
    <mergeCell ref="B2:E2"/>
    <mergeCell ref="D3:E3"/>
    <mergeCell ref="B36:E36"/>
    <mergeCell ref="D37:E37"/>
    <mergeCell ref="B20:E20"/>
  </mergeCells>
  <conditionalFormatting sqref="E23:E27 B28:E28 E31:E33 B17:E17 B10:E10 E13:E16 E5:E9">
    <cfRule type="cellIs" priority="4" dxfId="7" operator="equal" stopIfTrue="1">
      <formula>0</formula>
    </cfRule>
  </conditionalFormatting>
  <conditionalFormatting sqref="B34:E34">
    <cfRule type="cellIs" priority="3" dxfId="7" operator="equal" stopIfTrue="1">
      <formula>0</formula>
    </cfRule>
  </conditionalFormatting>
  <conditionalFormatting sqref="E39:E43 B44:E44 E47:E50">
    <cfRule type="cellIs" priority="2" dxfId="7" operator="equal" stopIfTrue="1">
      <formula>0</formula>
    </cfRule>
  </conditionalFormatting>
  <conditionalFormatting sqref="B51:E51">
    <cfRule type="cellIs" priority="1" dxfId="7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 CE,Félkövér"&amp;12                
                       Európai uniós támogatással megvalósuló projektek bevételei, kiadásai, hozzájárulások
&amp;R&amp;"Times New Roman CE,Félkövér dőlt"&amp;11 11.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view="pageLayout" workbookViewId="0" topLeftCell="A1">
      <selection activeCell="H10" sqref="H10"/>
    </sheetView>
  </sheetViews>
  <sheetFormatPr defaultColWidth="9.00390625" defaultRowHeight="12.75"/>
  <cols>
    <col min="1" max="1" width="23.875" style="0" bestFit="1" customWidth="1"/>
    <col min="2" max="2" width="23.125" style="0" customWidth="1"/>
    <col min="5" max="5" width="12.125" style="0" customWidth="1"/>
    <col min="7" max="7" width="24.50390625" style="0" customWidth="1"/>
    <col min="10" max="10" width="12.00390625" style="0" customWidth="1"/>
  </cols>
  <sheetData>
    <row r="1" spans="1:10" ht="12.75">
      <c r="A1" s="948" t="s">
        <v>420</v>
      </c>
      <c r="B1" s="948"/>
      <c r="C1" s="948"/>
      <c r="D1" s="948"/>
      <c r="E1" s="948"/>
      <c r="F1" s="948"/>
      <c r="G1" s="948"/>
      <c r="H1" s="948"/>
      <c r="I1" s="948"/>
      <c r="J1" s="948"/>
    </row>
    <row r="2" spans="1:10" ht="12.75">
      <c r="A2" s="948"/>
      <c r="B2" s="948"/>
      <c r="C2" s="948"/>
      <c r="D2" s="948"/>
      <c r="E2" s="948"/>
      <c r="F2" s="948"/>
      <c r="G2" s="948"/>
      <c r="H2" s="948"/>
      <c r="I2" s="948"/>
      <c r="J2" s="948"/>
    </row>
    <row r="3" spans="1:10" ht="12.75">
      <c r="A3" s="948"/>
      <c r="B3" s="948"/>
      <c r="C3" s="948"/>
      <c r="D3" s="948"/>
      <c r="E3" s="948"/>
      <c r="F3" s="948"/>
      <c r="G3" s="948"/>
      <c r="H3" s="948"/>
      <c r="I3" s="948"/>
      <c r="J3" s="948"/>
    </row>
    <row r="4" spans="1:10" ht="12.75">
      <c r="A4" s="437" t="s">
        <v>357</v>
      </c>
      <c r="B4" s="437"/>
      <c r="C4" s="437"/>
      <c r="D4" s="437"/>
      <c r="E4" s="437"/>
      <c r="F4" s="438"/>
      <c r="G4" s="437"/>
      <c r="H4" s="439"/>
      <c r="I4" s="437"/>
      <c r="J4" s="437"/>
    </row>
    <row r="5" spans="1:10" ht="12.75">
      <c r="A5" s="945" t="s">
        <v>358</v>
      </c>
      <c r="B5" s="947" t="s">
        <v>359</v>
      </c>
      <c r="C5" s="947" t="s">
        <v>360</v>
      </c>
      <c r="D5" s="947"/>
      <c r="E5" s="947"/>
      <c r="F5" s="949"/>
      <c r="G5" s="947" t="s">
        <v>361</v>
      </c>
      <c r="H5" s="947" t="s">
        <v>362</v>
      </c>
      <c r="I5" s="947"/>
      <c r="J5" s="947"/>
    </row>
    <row r="6" spans="1:10" ht="24.75" customHeight="1">
      <c r="A6" s="946"/>
      <c r="B6" s="947"/>
      <c r="C6" s="947"/>
      <c r="D6" s="947"/>
      <c r="E6" s="947"/>
      <c r="F6" s="950"/>
      <c r="G6" s="947"/>
      <c r="H6" s="947"/>
      <c r="I6" s="947"/>
      <c r="J6" s="947"/>
    </row>
    <row r="7" spans="1:10" ht="25.5">
      <c r="A7" s="946"/>
      <c r="B7" s="947"/>
      <c r="C7" s="440" t="s">
        <v>363</v>
      </c>
      <c r="D7" s="440" t="s">
        <v>364</v>
      </c>
      <c r="E7" s="440" t="s">
        <v>365</v>
      </c>
      <c r="F7" s="950"/>
      <c r="G7" s="947"/>
      <c r="H7" s="440" t="s">
        <v>363</v>
      </c>
      <c r="I7" s="440" t="s">
        <v>364</v>
      </c>
      <c r="J7" s="440" t="s">
        <v>365</v>
      </c>
    </row>
    <row r="8" spans="1:10" ht="12.75">
      <c r="A8" s="441" t="s">
        <v>366</v>
      </c>
      <c r="B8" s="442">
        <v>12</v>
      </c>
      <c r="C8" s="441">
        <v>11</v>
      </c>
      <c r="D8" s="441">
        <v>1</v>
      </c>
      <c r="E8" s="441">
        <v>2</v>
      </c>
      <c r="F8" s="950"/>
      <c r="G8" s="441">
        <v>12</v>
      </c>
      <c r="H8" s="441">
        <v>12</v>
      </c>
      <c r="I8" s="441">
        <v>0</v>
      </c>
      <c r="J8" s="441">
        <v>0</v>
      </c>
    </row>
    <row r="9" spans="1:10" ht="12.75">
      <c r="A9" s="441" t="s">
        <v>375</v>
      </c>
      <c r="B9" s="442">
        <v>16</v>
      </c>
      <c r="C9" s="441">
        <v>16</v>
      </c>
      <c r="D9" s="441"/>
      <c r="E9" s="441">
        <v>0</v>
      </c>
      <c r="F9" s="950"/>
      <c r="G9" s="441">
        <v>16</v>
      </c>
      <c r="H9" s="441">
        <v>16</v>
      </c>
      <c r="I9" s="441">
        <v>0</v>
      </c>
      <c r="J9" s="441">
        <v>0</v>
      </c>
    </row>
    <row r="10" spans="1:10" ht="12.75">
      <c r="A10" s="441" t="s">
        <v>400</v>
      </c>
      <c r="B10" s="442">
        <v>30</v>
      </c>
      <c r="C10" s="441">
        <v>30</v>
      </c>
      <c r="D10" s="441"/>
      <c r="E10" s="441">
        <v>0</v>
      </c>
      <c r="F10" s="950"/>
      <c r="G10" s="441">
        <v>29</v>
      </c>
      <c r="H10" s="441">
        <v>29</v>
      </c>
      <c r="I10" s="441">
        <v>0</v>
      </c>
      <c r="J10" s="441">
        <v>0</v>
      </c>
    </row>
    <row r="11" spans="1:10" ht="12.75">
      <c r="A11" s="443" t="s">
        <v>69</v>
      </c>
      <c r="B11" s="444">
        <f>SUM(B8:B10)</f>
        <v>58</v>
      </c>
      <c r="C11" s="444">
        <f>SUM(C8:C10)</f>
        <v>57</v>
      </c>
      <c r="D11" s="444">
        <f>SUM(D8:D10)</f>
        <v>1</v>
      </c>
      <c r="E11" s="444">
        <f>SUM(E8:E10)</f>
        <v>2</v>
      </c>
      <c r="F11" s="951"/>
      <c r="G11" s="444">
        <f>SUM(G8:G10)</f>
        <v>57</v>
      </c>
      <c r="H11" s="444">
        <f>SUM(H8:H10)</f>
        <v>57</v>
      </c>
      <c r="I11" s="444">
        <f>SUM(I8:I10)</f>
        <v>0</v>
      </c>
      <c r="J11" s="444">
        <f>SUM(J8:J10)</f>
        <v>0</v>
      </c>
    </row>
    <row r="12" spans="1:10" ht="12.75">
      <c r="A12" s="445"/>
      <c r="B12" s="446"/>
      <c r="C12" s="446"/>
      <c r="D12" s="446"/>
      <c r="E12" s="446"/>
      <c r="F12" s="447"/>
      <c r="G12" s="446"/>
      <c r="H12" s="446"/>
      <c r="I12" s="446"/>
      <c r="J12" s="446"/>
    </row>
    <row r="13" spans="1:10" ht="12.75">
      <c r="A13" s="445"/>
      <c r="B13" s="446"/>
      <c r="C13" s="446"/>
      <c r="D13" s="446"/>
      <c r="E13" s="446"/>
      <c r="F13" s="447"/>
      <c r="G13" s="446"/>
      <c r="H13" s="446"/>
      <c r="I13" s="446"/>
      <c r="J13" s="446"/>
    </row>
    <row r="14" spans="1:10" ht="12.75">
      <c r="A14" s="445"/>
      <c r="B14" s="446"/>
      <c r="C14" s="446"/>
      <c r="D14" s="446"/>
      <c r="E14" s="446"/>
      <c r="F14" s="447"/>
      <c r="G14" s="446"/>
      <c r="H14" s="446"/>
      <c r="I14" s="446"/>
      <c r="J14" s="446"/>
    </row>
    <row r="15" spans="1:10" ht="12.75">
      <c r="A15" s="445"/>
      <c r="B15" s="446"/>
      <c r="C15" s="446"/>
      <c r="D15" s="446"/>
      <c r="E15" s="446"/>
      <c r="F15" s="447"/>
      <c r="G15" s="446"/>
      <c r="H15" s="446"/>
      <c r="I15" s="446"/>
      <c r="J15" s="446"/>
    </row>
    <row r="16" spans="1:5" ht="12.75">
      <c r="A16" s="1020"/>
      <c r="B16" s="1020"/>
      <c r="C16" s="1020"/>
      <c r="D16" s="1020"/>
      <c r="E16" s="1020"/>
    </row>
    <row r="17" spans="1:5" ht="12.75">
      <c r="A17" s="1021"/>
      <c r="B17" s="1022"/>
      <c r="C17" s="1022"/>
      <c r="D17" s="1022"/>
      <c r="E17" s="1022"/>
    </row>
    <row r="18" spans="1:5" ht="25.5" customHeight="1">
      <c r="A18" s="1023"/>
      <c r="B18" s="1022"/>
      <c r="C18" s="1022"/>
      <c r="D18" s="1022"/>
      <c r="E18" s="1022"/>
    </row>
    <row r="19" spans="1:5" ht="12.75">
      <c r="A19" s="1023"/>
      <c r="B19" s="1022"/>
      <c r="C19" s="1024"/>
      <c r="D19" s="1024"/>
      <c r="E19" s="1024"/>
    </row>
    <row r="20" spans="1:5" ht="12.75">
      <c r="A20" s="1025"/>
      <c r="B20" s="1025"/>
      <c r="C20" s="1025"/>
      <c r="D20" s="1025"/>
      <c r="E20" s="1025"/>
    </row>
    <row r="21" spans="1:5" ht="12.75">
      <c r="A21" s="445"/>
      <c r="B21" s="446"/>
      <c r="C21" s="446"/>
      <c r="D21" s="446"/>
      <c r="E21" s="446"/>
    </row>
  </sheetData>
  <sheetProtection/>
  <mergeCells count="10">
    <mergeCell ref="A17:A19"/>
    <mergeCell ref="B17:B19"/>
    <mergeCell ref="C17:E18"/>
    <mergeCell ref="A1:J3"/>
    <mergeCell ref="A5:A7"/>
    <mergeCell ref="B5:B7"/>
    <mergeCell ref="C5:E6"/>
    <mergeCell ref="F5:F11"/>
    <mergeCell ref="G5:G7"/>
    <mergeCell ref="H5:J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
&amp;R12.sz.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5"/>
  <sheetViews>
    <sheetView zoomScale="120" zoomScaleNormal="120" zoomScalePageLayoutView="0" workbookViewId="0" topLeftCell="A76">
      <selection activeCell="F88" sqref="F88"/>
    </sheetView>
  </sheetViews>
  <sheetFormatPr defaultColWidth="9.00390625" defaultRowHeight="12.75"/>
  <cols>
    <col min="1" max="1" width="7.875" style="14" customWidth="1"/>
    <col min="2" max="2" width="8.625" style="15" hidden="1" customWidth="1"/>
    <col min="3" max="3" width="39.375" style="15" customWidth="1"/>
    <col min="4" max="4" width="10.375" style="15" customWidth="1"/>
    <col min="5" max="6" width="10.00390625" style="15" customWidth="1"/>
    <col min="7" max="7" width="10.125" style="15" customWidth="1"/>
    <col min="8" max="16384" width="9.375" style="15" customWidth="1"/>
  </cols>
  <sheetData>
    <row r="1" spans="1:7" s="13" customFormat="1" ht="21" customHeight="1" thickBot="1">
      <c r="A1" s="12"/>
      <c r="C1" s="958" t="s">
        <v>464</v>
      </c>
      <c r="D1" s="958"/>
      <c r="E1" s="958"/>
      <c r="F1" s="958"/>
      <c r="G1" s="959"/>
    </row>
    <row r="2" spans="1:7" s="305" customFormat="1" ht="15.75">
      <c r="A2" s="76" t="s">
        <v>39</v>
      </c>
      <c r="B2" s="77"/>
      <c r="C2" s="482" t="s">
        <v>356</v>
      </c>
      <c r="D2" s="531"/>
      <c r="E2" s="482"/>
      <c r="F2" s="482"/>
      <c r="G2" s="79"/>
    </row>
    <row r="3" spans="1:7" s="305" customFormat="1" ht="16.5" thickBot="1">
      <c r="A3" s="80" t="s">
        <v>41</v>
      </c>
      <c r="B3" s="81"/>
      <c r="C3" s="530" t="s">
        <v>396</v>
      </c>
      <c r="D3" s="532"/>
      <c r="E3" s="82"/>
      <c r="F3" s="82"/>
      <c r="G3" s="83"/>
    </row>
    <row r="4" spans="1:7" s="306" customFormat="1" ht="15.75" customHeight="1" thickBot="1">
      <c r="A4" s="84"/>
      <c r="B4" s="84"/>
      <c r="C4" s="84"/>
      <c r="D4" s="84"/>
      <c r="E4" s="84"/>
      <c r="F4" s="84"/>
      <c r="G4" s="16" t="s">
        <v>42</v>
      </c>
    </row>
    <row r="5" spans="1:7" ht="36">
      <c r="A5" s="72" t="s">
        <v>43</v>
      </c>
      <c r="B5" s="73" t="s">
        <v>183</v>
      </c>
      <c r="C5" s="952" t="s">
        <v>44</v>
      </c>
      <c r="D5" s="954" t="s">
        <v>439</v>
      </c>
      <c r="E5" s="954" t="s">
        <v>438</v>
      </c>
      <c r="F5" s="954" t="s">
        <v>466</v>
      </c>
      <c r="G5" s="954" t="s">
        <v>469</v>
      </c>
    </row>
    <row r="6" spans="1:7" ht="13.5" thickBot="1">
      <c r="A6" s="74" t="s">
        <v>45</v>
      </c>
      <c r="B6" s="75"/>
      <c r="C6" s="953"/>
      <c r="D6" s="955"/>
      <c r="E6" s="955"/>
      <c r="F6" s="955"/>
      <c r="G6" s="955"/>
    </row>
    <row r="7" spans="1:7" s="211" customFormat="1" ht="12.75" customHeight="1" thickBot="1">
      <c r="A7" s="156">
        <v>1</v>
      </c>
      <c r="B7" s="129">
        <v>2</v>
      </c>
      <c r="C7" s="129">
        <v>3</v>
      </c>
      <c r="D7" s="157">
        <v>4</v>
      </c>
      <c r="E7" s="157">
        <v>4</v>
      </c>
      <c r="F7" s="157">
        <v>4</v>
      </c>
      <c r="G7" s="157">
        <v>4</v>
      </c>
    </row>
    <row r="8" spans="1:7" s="211" customFormat="1" ht="15.75" customHeight="1" thickBot="1">
      <c r="A8" s="85"/>
      <c r="B8" s="86"/>
      <c r="C8" s="86" t="s">
        <v>46</v>
      </c>
      <c r="D8" s="529"/>
      <c r="E8" s="87"/>
      <c r="F8" s="87"/>
      <c r="G8" s="87"/>
    </row>
    <row r="9" spans="1:7" s="308" customFormat="1" ht="12" customHeight="1" thickBot="1">
      <c r="A9" s="88">
        <v>1</v>
      </c>
      <c r="B9" s="89"/>
      <c r="C9" s="502" t="s">
        <v>171</v>
      </c>
      <c r="D9" s="516">
        <f>SUM(D10:D13)</f>
        <v>4200</v>
      </c>
      <c r="E9" s="516">
        <f>SUM(E10:E13)</f>
        <v>4600</v>
      </c>
      <c r="F9" s="516">
        <f>SUM(F10:F13)</f>
        <v>3475</v>
      </c>
      <c r="G9" s="583">
        <f>F9/E9*100</f>
        <v>75.54347826086956</v>
      </c>
    </row>
    <row r="10" spans="1:7" s="309" customFormat="1" ht="12" customHeight="1">
      <c r="A10" s="91"/>
      <c r="B10" s="92">
        <v>1</v>
      </c>
      <c r="C10" s="512" t="s">
        <v>412</v>
      </c>
      <c r="D10" s="236">
        <v>50</v>
      </c>
      <c r="E10" s="236">
        <v>50</v>
      </c>
      <c r="F10" s="580">
        <v>29</v>
      </c>
      <c r="G10" s="582">
        <f aca="true" t="shared" si="0" ref="G10:G73">F10/E10*100</f>
        <v>57.99999999999999</v>
      </c>
    </row>
    <row r="11" spans="1:7" s="309" customFormat="1" ht="12" customHeight="1">
      <c r="A11" s="91"/>
      <c r="B11" s="92">
        <v>2</v>
      </c>
      <c r="C11" s="512" t="s">
        <v>139</v>
      </c>
      <c r="D11" s="236">
        <v>4000</v>
      </c>
      <c r="E11" s="236">
        <v>4100</v>
      </c>
      <c r="F11" s="236">
        <v>2387</v>
      </c>
      <c r="G11" s="581">
        <f t="shared" si="0"/>
        <v>58.21951219512195</v>
      </c>
    </row>
    <row r="12" spans="1:7" s="309" customFormat="1" ht="12" customHeight="1">
      <c r="A12" s="91"/>
      <c r="B12" s="92">
        <v>3</v>
      </c>
      <c r="C12" s="512" t="s">
        <v>140</v>
      </c>
      <c r="D12" s="236">
        <v>0</v>
      </c>
      <c r="E12" s="236">
        <v>0</v>
      </c>
      <c r="F12" s="236">
        <v>669</v>
      </c>
      <c r="G12" s="581"/>
    </row>
    <row r="13" spans="1:7" s="309" customFormat="1" ht="12" customHeight="1" thickBot="1">
      <c r="A13" s="91"/>
      <c r="B13" s="92">
        <v>4</v>
      </c>
      <c r="C13" s="512" t="s">
        <v>141</v>
      </c>
      <c r="D13" s="236">
        <v>150</v>
      </c>
      <c r="E13" s="236">
        <v>450</v>
      </c>
      <c r="F13" s="236">
        <v>390</v>
      </c>
      <c r="G13" s="584">
        <f t="shared" si="0"/>
        <v>86.66666666666667</v>
      </c>
    </row>
    <row r="14" spans="1:7" s="308" customFormat="1" ht="12" customHeight="1" thickBot="1">
      <c r="A14" s="88">
        <v>2</v>
      </c>
      <c r="B14" s="89"/>
      <c r="C14" s="502" t="s">
        <v>48</v>
      </c>
      <c r="D14" s="487">
        <f>SUM(D15:D20)</f>
        <v>55235</v>
      </c>
      <c r="E14" s="487">
        <f>SUM(E15:E20)</f>
        <v>63985</v>
      </c>
      <c r="F14" s="487">
        <f>SUM(F15:F20)</f>
        <v>72717</v>
      </c>
      <c r="G14" s="583">
        <f t="shared" si="0"/>
        <v>113.64694850355552</v>
      </c>
    </row>
    <row r="15" spans="1:7" s="308" customFormat="1" ht="12" customHeight="1">
      <c r="A15" s="94"/>
      <c r="B15" s="95">
        <v>1</v>
      </c>
      <c r="C15" s="518" t="s">
        <v>403</v>
      </c>
      <c r="D15" s="524">
        <v>200</v>
      </c>
      <c r="E15" s="524">
        <v>200</v>
      </c>
      <c r="F15" s="524">
        <v>52</v>
      </c>
      <c r="G15" s="582">
        <f t="shared" si="0"/>
        <v>26</v>
      </c>
    </row>
    <row r="16" spans="1:7" s="308" customFormat="1" ht="12" customHeight="1">
      <c r="A16" s="96"/>
      <c r="B16" s="97">
        <v>2</v>
      </c>
      <c r="C16" s="519" t="s">
        <v>404</v>
      </c>
      <c r="D16" s="256">
        <v>42000</v>
      </c>
      <c r="E16" s="256">
        <v>50750</v>
      </c>
      <c r="F16" s="256">
        <v>59738</v>
      </c>
      <c r="G16" s="581">
        <f t="shared" si="0"/>
        <v>117.7103448275862</v>
      </c>
    </row>
    <row r="17" spans="1:7" s="308" customFormat="1" ht="12" customHeight="1">
      <c r="A17" s="453"/>
      <c r="B17" s="92">
        <v>3</v>
      </c>
      <c r="C17" s="512" t="s">
        <v>405</v>
      </c>
      <c r="D17" s="236">
        <v>7465</v>
      </c>
      <c r="E17" s="236">
        <v>7465</v>
      </c>
      <c r="F17" s="236">
        <v>7465</v>
      </c>
      <c r="G17" s="581">
        <f t="shared" si="0"/>
        <v>100</v>
      </c>
    </row>
    <row r="18" spans="1:7" s="309" customFormat="1" ht="12" customHeight="1">
      <c r="A18" s="92"/>
      <c r="B18" s="92">
        <v>4</v>
      </c>
      <c r="C18" s="512" t="s">
        <v>407</v>
      </c>
      <c r="D18" s="236">
        <v>0</v>
      </c>
      <c r="E18" s="236">
        <v>0</v>
      </c>
      <c r="F18" s="236">
        <v>0</v>
      </c>
      <c r="G18" s="581"/>
    </row>
    <row r="19" spans="1:7" s="309" customFormat="1" ht="12" customHeight="1">
      <c r="A19" s="91"/>
      <c r="B19" s="92">
        <v>5</v>
      </c>
      <c r="C19" s="512" t="s">
        <v>406</v>
      </c>
      <c r="D19" s="236">
        <v>5370</v>
      </c>
      <c r="E19" s="236">
        <v>5370</v>
      </c>
      <c r="F19" s="236">
        <v>5341</v>
      </c>
      <c r="G19" s="581">
        <f t="shared" si="0"/>
        <v>99.45996275605215</v>
      </c>
    </row>
    <row r="20" spans="1:7" s="309" customFormat="1" ht="12" customHeight="1" thickBot="1">
      <c r="A20" s="91"/>
      <c r="B20" s="92">
        <v>6</v>
      </c>
      <c r="C20" s="512" t="s">
        <v>49</v>
      </c>
      <c r="D20" s="236">
        <v>200</v>
      </c>
      <c r="E20" s="236">
        <v>200</v>
      </c>
      <c r="F20" s="236">
        <v>121</v>
      </c>
      <c r="G20" s="584">
        <f t="shared" si="0"/>
        <v>60.5</v>
      </c>
    </row>
    <row r="21" spans="1:7" s="308" customFormat="1" ht="12" customHeight="1" thickBot="1">
      <c r="A21" s="88">
        <v>3</v>
      </c>
      <c r="B21" s="89"/>
      <c r="C21" s="502" t="s">
        <v>142</v>
      </c>
      <c r="D21" s="487">
        <f>SUM(D22:D28)</f>
        <v>69417</v>
      </c>
      <c r="E21" s="487">
        <f>SUM(E22:E28)</f>
        <v>165198</v>
      </c>
      <c r="F21" s="487">
        <f>SUM(F22:F28)</f>
        <v>165198</v>
      </c>
      <c r="G21" s="583">
        <f t="shared" si="0"/>
        <v>100</v>
      </c>
    </row>
    <row r="22" spans="1:7" s="309" customFormat="1" ht="12" customHeight="1">
      <c r="A22" s="91"/>
      <c r="B22" s="92">
        <v>1</v>
      </c>
      <c r="C22" s="512" t="s">
        <v>52</v>
      </c>
      <c r="D22" s="236">
        <v>65017</v>
      </c>
      <c r="E22" s="236">
        <v>56150</v>
      </c>
      <c r="F22" s="236">
        <v>56150</v>
      </c>
      <c r="G22" s="582">
        <f t="shared" si="0"/>
        <v>100</v>
      </c>
    </row>
    <row r="23" spans="1:7" s="309" customFormat="1" ht="12" customHeight="1">
      <c r="A23" s="91"/>
      <c r="B23" s="92">
        <v>2</v>
      </c>
      <c r="C23" s="512" t="s">
        <v>217</v>
      </c>
      <c r="D23" s="236">
        <v>0</v>
      </c>
      <c r="E23" s="236">
        <v>17004</v>
      </c>
      <c r="F23" s="236">
        <v>17004</v>
      </c>
      <c r="G23" s="581">
        <f t="shared" si="0"/>
        <v>100</v>
      </c>
    </row>
    <row r="24" spans="1:7" s="309" customFormat="1" ht="12" customHeight="1">
      <c r="A24" s="91"/>
      <c r="B24" s="92">
        <v>3</v>
      </c>
      <c r="C24" s="512" t="s">
        <v>442</v>
      </c>
      <c r="D24" s="236"/>
      <c r="E24" s="236">
        <v>7566</v>
      </c>
      <c r="F24" s="236">
        <v>7566</v>
      </c>
      <c r="G24" s="581">
        <f t="shared" si="0"/>
        <v>100</v>
      </c>
    </row>
    <row r="25" spans="1:7" s="309" customFormat="1" ht="12" customHeight="1">
      <c r="A25" s="91"/>
      <c r="B25" s="92">
        <v>4</v>
      </c>
      <c r="C25" s="512" t="s">
        <v>443</v>
      </c>
      <c r="D25" s="236"/>
      <c r="E25" s="236">
        <v>17935</v>
      </c>
      <c r="F25" s="236">
        <v>17935</v>
      </c>
      <c r="G25" s="581">
        <f t="shared" si="0"/>
        <v>100</v>
      </c>
    </row>
    <row r="26" spans="1:7" s="309" customFormat="1" ht="12" customHeight="1">
      <c r="A26" s="91"/>
      <c r="B26" s="92">
        <v>5</v>
      </c>
      <c r="C26" s="512" t="s">
        <v>53</v>
      </c>
      <c r="D26" s="236">
        <v>4400</v>
      </c>
      <c r="E26" s="236">
        <v>2491</v>
      </c>
      <c r="F26" s="236">
        <v>2491</v>
      </c>
      <c r="G26" s="581">
        <f t="shared" si="0"/>
        <v>100</v>
      </c>
    </row>
    <row r="27" spans="1:7" s="309" customFormat="1" ht="12" customHeight="1">
      <c r="A27" s="91"/>
      <c r="B27" s="92">
        <v>6</v>
      </c>
      <c r="C27" s="512" t="s">
        <v>54</v>
      </c>
      <c r="D27" s="236"/>
      <c r="E27" s="236">
        <v>64052</v>
      </c>
      <c r="F27" s="236">
        <v>64052</v>
      </c>
      <c r="G27" s="581">
        <f t="shared" si="0"/>
        <v>100</v>
      </c>
    </row>
    <row r="28" spans="1:7" s="309" customFormat="1" ht="12" customHeight="1" thickBot="1">
      <c r="A28" s="99"/>
      <c r="B28" s="100">
        <v>7</v>
      </c>
      <c r="C28" s="483" t="s">
        <v>219</v>
      </c>
      <c r="D28" s="245"/>
      <c r="E28" s="245"/>
      <c r="F28" s="245"/>
      <c r="G28" s="584"/>
    </row>
    <row r="29" spans="1:7" s="308" customFormat="1" ht="12" customHeight="1" thickBot="1">
      <c r="A29" s="88">
        <v>4</v>
      </c>
      <c r="B29" s="89"/>
      <c r="C29" s="502" t="s">
        <v>50</v>
      </c>
      <c r="D29" s="487">
        <f>SUM(D30:D32)</f>
        <v>5500</v>
      </c>
      <c r="E29" s="487">
        <f>SUM(E30:E32)</f>
        <v>3500</v>
      </c>
      <c r="F29" s="487">
        <f>SUM(F30:F32)</f>
        <v>3128</v>
      </c>
      <c r="G29" s="583">
        <f t="shared" si="0"/>
        <v>89.37142857142857</v>
      </c>
    </row>
    <row r="30" spans="1:7" s="309" customFormat="1" ht="12" customHeight="1">
      <c r="A30" s="91"/>
      <c r="B30" s="92">
        <v>1</v>
      </c>
      <c r="C30" s="512" t="s">
        <v>51</v>
      </c>
      <c r="D30" s="236"/>
      <c r="E30" s="236">
        <v>100</v>
      </c>
      <c r="F30" s="236">
        <v>97</v>
      </c>
      <c r="G30" s="582">
        <f t="shared" si="0"/>
        <v>97</v>
      </c>
    </row>
    <row r="31" spans="1:7" s="309" customFormat="1" ht="12" customHeight="1">
      <c r="A31" s="91"/>
      <c r="B31" s="92">
        <v>2</v>
      </c>
      <c r="C31" s="512" t="s">
        <v>83</v>
      </c>
      <c r="D31" s="236"/>
      <c r="E31" s="236"/>
      <c r="F31" s="236"/>
      <c r="G31" s="581"/>
    </row>
    <row r="32" spans="1:7" s="309" customFormat="1" ht="12" customHeight="1" thickBot="1">
      <c r="A32" s="91"/>
      <c r="B32" s="92">
        <v>3</v>
      </c>
      <c r="C32" s="512" t="s">
        <v>397</v>
      </c>
      <c r="D32" s="236">
        <v>5500</v>
      </c>
      <c r="E32" s="236">
        <v>3400</v>
      </c>
      <c r="F32" s="236">
        <v>3031</v>
      </c>
      <c r="G32" s="584">
        <f t="shared" si="0"/>
        <v>89.1470588235294</v>
      </c>
    </row>
    <row r="33" spans="1:7" s="309" customFormat="1" ht="12" customHeight="1" thickBot="1">
      <c r="A33" s="88">
        <v>5</v>
      </c>
      <c r="B33" s="89"/>
      <c r="C33" s="502" t="s">
        <v>166</v>
      </c>
      <c r="D33" s="487">
        <f>SUM(D34:D38)</f>
        <v>167503</v>
      </c>
      <c r="E33" s="487">
        <f>SUM(E34:E38)</f>
        <v>185349</v>
      </c>
      <c r="F33" s="487">
        <f>SUM(F34:F38)</f>
        <v>180131</v>
      </c>
      <c r="G33" s="583">
        <f t="shared" si="0"/>
        <v>97.18477035214649</v>
      </c>
    </row>
    <row r="34" spans="1:7" s="309" customFormat="1" ht="12" customHeight="1">
      <c r="A34" s="102"/>
      <c r="B34" s="103">
        <v>1</v>
      </c>
      <c r="C34" s="520" t="s">
        <v>167</v>
      </c>
      <c r="D34" s="525">
        <v>81623</v>
      </c>
      <c r="E34" s="525">
        <v>81479</v>
      </c>
      <c r="F34" s="525">
        <v>78723</v>
      </c>
      <c r="G34" s="582">
        <f t="shared" si="0"/>
        <v>96.61753335215208</v>
      </c>
    </row>
    <row r="35" spans="1:7" s="309" customFormat="1" ht="12" customHeight="1">
      <c r="A35" s="91"/>
      <c r="B35" s="92">
        <v>2</v>
      </c>
      <c r="C35" s="520" t="s">
        <v>459</v>
      </c>
      <c r="D35" s="236">
        <v>10880</v>
      </c>
      <c r="E35" s="236">
        <v>6000</v>
      </c>
      <c r="F35" s="236">
        <v>6362</v>
      </c>
      <c r="G35" s="581">
        <f t="shared" si="0"/>
        <v>106.03333333333333</v>
      </c>
    </row>
    <row r="36" spans="1:7" s="309" customFormat="1" ht="12" customHeight="1">
      <c r="A36" s="91"/>
      <c r="B36" s="92">
        <v>3</v>
      </c>
      <c r="C36" s="520" t="s">
        <v>460</v>
      </c>
      <c r="D36" s="236">
        <v>75000</v>
      </c>
      <c r="E36" s="236">
        <v>97870</v>
      </c>
      <c r="F36" s="236">
        <v>94036</v>
      </c>
      <c r="G36" s="581">
        <f t="shared" si="0"/>
        <v>96.08255849596404</v>
      </c>
    </row>
    <row r="37" spans="1:7" s="309" customFormat="1" ht="12" customHeight="1">
      <c r="A37" s="91"/>
      <c r="B37" s="92">
        <v>4</v>
      </c>
      <c r="C37" s="106" t="s">
        <v>169</v>
      </c>
      <c r="D37" s="236"/>
      <c r="E37" s="236"/>
      <c r="F37" s="236"/>
      <c r="G37" s="581"/>
    </row>
    <row r="38" spans="1:7" s="309" customFormat="1" ht="12" customHeight="1" thickBot="1">
      <c r="A38" s="99"/>
      <c r="B38" s="100">
        <v>5</v>
      </c>
      <c r="C38" s="483" t="s">
        <v>170</v>
      </c>
      <c r="D38" s="245"/>
      <c r="E38" s="245"/>
      <c r="F38" s="245">
        <v>1010</v>
      </c>
      <c r="G38" s="584"/>
    </row>
    <row r="39" spans="1:7" s="309" customFormat="1" ht="12" customHeight="1" thickBot="1">
      <c r="A39" s="141">
        <v>6</v>
      </c>
      <c r="B39" s="587"/>
      <c r="C39" s="589" t="s">
        <v>298</v>
      </c>
      <c r="D39" s="228">
        <f>SUM(D40:D41)</f>
        <v>0</v>
      </c>
      <c r="E39" s="228">
        <f>SUM(E40:E41)</f>
        <v>0</v>
      </c>
      <c r="F39" s="228">
        <v>15</v>
      </c>
      <c r="G39" s="590"/>
    </row>
    <row r="40" spans="1:7" s="309" customFormat="1" ht="12" customHeight="1">
      <c r="A40" s="120"/>
      <c r="B40" s="97">
        <v>1</v>
      </c>
      <c r="C40" s="588" t="s">
        <v>299</v>
      </c>
      <c r="D40" s="525"/>
      <c r="E40" s="525"/>
      <c r="F40" s="525"/>
      <c r="G40" s="582"/>
    </row>
    <row r="41" spans="1:7" s="309" customFormat="1" ht="12" customHeight="1" thickBot="1">
      <c r="A41" s="99"/>
      <c r="B41" s="100">
        <v>2</v>
      </c>
      <c r="C41" s="485" t="s">
        <v>300</v>
      </c>
      <c r="D41" s="245">
        <v>0</v>
      </c>
      <c r="E41" s="245">
        <v>0</v>
      </c>
      <c r="F41" s="245">
        <v>0</v>
      </c>
      <c r="G41" s="584"/>
    </row>
    <row r="42" spans="1:7" s="308" customFormat="1" ht="12" customHeight="1" thickBot="1">
      <c r="A42" s="88">
        <v>7</v>
      </c>
      <c r="B42" s="89"/>
      <c r="C42" s="484" t="s">
        <v>301</v>
      </c>
      <c r="D42" s="487">
        <f>+D39+D33+D29+D21+D14+D9</f>
        <v>301855</v>
      </c>
      <c r="E42" s="487">
        <f>+E39+E33+E29+E21+E14+E9</f>
        <v>422632</v>
      </c>
      <c r="F42" s="487">
        <f>+F39+F33+F29+F21+F14+F9</f>
        <v>424664</v>
      </c>
      <c r="G42" s="583">
        <f t="shared" si="0"/>
        <v>100.48079653220769</v>
      </c>
    </row>
    <row r="43" spans="1:7" s="309" customFormat="1" ht="12" customHeight="1" thickBot="1">
      <c r="A43" s="141">
        <v>8</v>
      </c>
      <c r="B43" s="108"/>
      <c r="C43" s="521" t="s">
        <v>465</v>
      </c>
      <c r="D43" s="245">
        <v>11505</v>
      </c>
      <c r="E43" s="245">
        <v>13728</v>
      </c>
      <c r="F43" s="245">
        <v>13732</v>
      </c>
      <c r="G43" s="579">
        <f t="shared" si="0"/>
        <v>100.02913752913753</v>
      </c>
    </row>
    <row r="44" spans="1:7" s="309" customFormat="1" ht="12" customHeight="1" thickBot="1">
      <c r="A44" s="396">
        <v>9</v>
      </c>
      <c r="B44" s="117"/>
      <c r="C44" s="521" t="s">
        <v>85</v>
      </c>
      <c r="D44" s="249"/>
      <c r="E44" s="249"/>
      <c r="F44" s="249"/>
      <c r="G44" s="585"/>
    </row>
    <row r="45" spans="1:7" s="309" customFormat="1" ht="12" customHeight="1" thickBot="1">
      <c r="A45" s="393">
        <v>10</v>
      </c>
      <c r="B45" s="392"/>
      <c r="C45" s="484" t="s">
        <v>302</v>
      </c>
      <c r="D45" s="516">
        <f>SUM(D46:D51)</f>
        <v>27973</v>
      </c>
      <c r="E45" s="516">
        <f>SUM(E46:E51)</f>
        <v>13000</v>
      </c>
      <c r="F45" s="516">
        <f>SUM(F46:F51)</f>
        <v>12273</v>
      </c>
      <c r="G45" s="583">
        <f t="shared" si="0"/>
        <v>94.4076923076923</v>
      </c>
    </row>
    <row r="46" spans="1:7" s="309" customFormat="1" ht="12" customHeight="1">
      <c r="A46" s="390"/>
      <c r="B46" s="391">
        <v>1</v>
      </c>
      <c r="C46" s="512" t="s">
        <v>303</v>
      </c>
      <c r="D46" s="526">
        <v>14973</v>
      </c>
      <c r="E46" s="526">
        <v>0</v>
      </c>
      <c r="F46" s="526">
        <v>0</v>
      </c>
      <c r="G46" s="582"/>
    </row>
    <row r="47" spans="1:7" s="309" customFormat="1" ht="12" customHeight="1">
      <c r="A47" s="387"/>
      <c r="B47" s="386">
        <v>2</v>
      </c>
      <c r="C47" s="512" t="s">
        <v>240</v>
      </c>
      <c r="D47" s="527"/>
      <c r="E47" s="527"/>
      <c r="F47" s="527"/>
      <c r="G47" s="581"/>
    </row>
    <row r="48" spans="1:7" s="309" customFormat="1" ht="12" customHeight="1">
      <c r="A48" s="387"/>
      <c r="B48" s="386">
        <v>3</v>
      </c>
      <c r="C48" s="512" t="s">
        <v>241</v>
      </c>
      <c r="D48" s="527">
        <v>13000</v>
      </c>
      <c r="E48" s="527">
        <v>13000</v>
      </c>
      <c r="F48" s="527">
        <v>13000</v>
      </c>
      <c r="G48" s="581">
        <f t="shared" si="0"/>
        <v>100</v>
      </c>
    </row>
    <row r="49" spans="1:7" s="309" customFormat="1" ht="12" customHeight="1">
      <c r="A49" s="387"/>
      <c r="B49" s="386">
        <v>4</v>
      </c>
      <c r="C49" s="512" t="s">
        <v>242</v>
      </c>
      <c r="D49" s="527"/>
      <c r="E49" s="527"/>
      <c r="F49" s="527"/>
      <c r="G49" s="581"/>
    </row>
    <row r="50" spans="1:7" s="309" customFormat="1" ht="12" customHeight="1">
      <c r="A50" s="387"/>
      <c r="B50" s="386">
        <v>5</v>
      </c>
      <c r="C50" s="512" t="s">
        <v>304</v>
      </c>
      <c r="D50" s="527"/>
      <c r="E50" s="527"/>
      <c r="F50" s="527"/>
      <c r="G50" s="581"/>
    </row>
    <row r="51" spans="1:7" s="309" customFormat="1" ht="12" customHeight="1" thickBot="1">
      <c r="A51" s="388"/>
      <c r="B51" s="389">
        <v>6</v>
      </c>
      <c r="C51" s="522" t="s">
        <v>244</v>
      </c>
      <c r="D51" s="528"/>
      <c r="E51" s="528"/>
      <c r="F51" s="528">
        <v>-727</v>
      </c>
      <c r="G51" s="584"/>
    </row>
    <row r="52" spans="1:7" s="309" customFormat="1" ht="15" customHeight="1" thickBot="1">
      <c r="A52" s="384"/>
      <c r="B52" s="385"/>
      <c r="C52" s="523" t="s">
        <v>30</v>
      </c>
      <c r="D52" s="517">
        <f>+D45+D44+D43+D42</f>
        <v>341333</v>
      </c>
      <c r="E52" s="517">
        <f>+E45+E44+E43+E42</f>
        <v>449360</v>
      </c>
      <c r="F52" s="517">
        <f>+F45+F44+F43+F42</f>
        <v>450669</v>
      </c>
      <c r="G52" s="583">
        <f t="shared" si="0"/>
        <v>100.2913031867545</v>
      </c>
    </row>
    <row r="53" spans="1:7" s="309" customFormat="1" ht="15" customHeight="1">
      <c r="A53" s="381"/>
      <c r="B53" s="381"/>
      <c r="C53" s="382"/>
      <c r="D53" s="383"/>
      <c r="E53" s="383"/>
      <c r="F53" s="383"/>
      <c r="G53" s="586"/>
    </row>
    <row r="54" spans="1:7" ht="12.75">
      <c r="A54" s="109"/>
      <c r="B54" s="110"/>
      <c r="C54" s="110"/>
      <c r="D54" s="110"/>
      <c r="E54" s="110"/>
      <c r="F54" s="110"/>
      <c r="G54" s="586"/>
    </row>
    <row r="55" spans="1:7" ht="13.5" thickBot="1">
      <c r="A55" s="109"/>
      <c r="B55" s="110"/>
      <c r="C55" s="110"/>
      <c r="D55" s="110"/>
      <c r="E55" s="110"/>
      <c r="F55" s="110"/>
      <c r="G55" s="586"/>
    </row>
    <row r="56" spans="1:7" s="211" customFormat="1" ht="16.5" customHeight="1" thickBot="1">
      <c r="A56" s="111"/>
      <c r="B56" s="112"/>
      <c r="C56" s="163" t="s">
        <v>56</v>
      </c>
      <c r="D56" s="220"/>
      <c r="E56" s="113"/>
      <c r="F56" s="113"/>
      <c r="G56" s="579"/>
    </row>
    <row r="57" spans="1:7" s="311" customFormat="1" ht="12" customHeight="1" thickBot="1">
      <c r="A57" s="88">
        <v>11</v>
      </c>
      <c r="B57" s="89"/>
      <c r="C57" s="502" t="s">
        <v>305</v>
      </c>
      <c r="D57" s="487">
        <f>D58+D60+D61+D62+SUM(D64:D71)</f>
        <v>225448</v>
      </c>
      <c r="E57" s="310">
        <f>E58+E60+E61+E62+SUM(E64:E71)</f>
        <v>250964</v>
      </c>
      <c r="F57" s="310">
        <f>F58+F60+F61+F62+SUM(F64:F71)</f>
        <v>252023</v>
      </c>
      <c r="G57" s="583">
        <f t="shared" si="0"/>
        <v>100.42197287260323</v>
      </c>
    </row>
    <row r="58" spans="1:7" ht="12" customHeight="1">
      <c r="A58" s="91"/>
      <c r="B58" s="114">
        <v>1</v>
      </c>
      <c r="C58" s="503" t="s">
        <v>33</v>
      </c>
      <c r="D58" s="236">
        <v>26500</v>
      </c>
      <c r="E58" s="93">
        <v>29714</v>
      </c>
      <c r="F58" s="93">
        <v>28948</v>
      </c>
      <c r="G58" s="582">
        <f t="shared" si="0"/>
        <v>97.42209059702496</v>
      </c>
    </row>
    <row r="59" spans="1:7" ht="12" customHeight="1">
      <c r="A59" s="91"/>
      <c r="B59" s="114"/>
      <c r="C59" s="504" t="s">
        <v>184</v>
      </c>
      <c r="D59" s="514"/>
      <c r="E59" s="169"/>
      <c r="F59" s="169"/>
      <c r="G59" s="581"/>
    </row>
    <row r="60" spans="1:7" ht="12" customHeight="1">
      <c r="A60" s="91"/>
      <c r="B60" s="114">
        <v>2</v>
      </c>
      <c r="C60" s="505" t="s">
        <v>34</v>
      </c>
      <c r="D60" s="236">
        <v>6800</v>
      </c>
      <c r="E60" s="93">
        <v>7625</v>
      </c>
      <c r="F60" s="93">
        <v>6976</v>
      </c>
      <c r="G60" s="581">
        <f t="shared" si="0"/>
        <v>91.48852459016393</v>
      </c>
    </row>
    <row r="61" spans="1:7" ht="12" customHeight="1">
      <c r="A61" s="91"/>
      <c r="B61" s="114">
        <v>3</v>
      </c>
      <c r="C61" s="505" t="s">
        <v>187</v>
      </c>
      <c r="D61" s="236">
        <v>38283</v>
      </c>
      <c r="E61" s="93">
        <v>49748</v>
      </c>
      <c r="F61" s="93">
        <v>46590</v>
      </c>
      <c r="G61" s="581">
        <f t="shared" si="0"/>
        <v>93.65200611079842</v>
      </c>
    </row>
    <row r="62" spans="1:7" ht="12" customHeight="1">
      <c r="A62" s="91"/>
      <c r="B62" s="114">
        <v>4</v>
      </c>
      <c r="C62" s="506" t="s">
        <v>96</v>
      </c>
      <c r="D62" s="236">
        <v>1538</v>
      </c>
      <c r="E62" s="93">
        <v>2838</v>
      </c>
      <c r="F62" s="93">
        <v>2833</v>
      </c>
      <c r="G62" s="581">
        <f t="shared" si="0"/>
        <v>99.82381959126145</v>
      </c>
    </row>
    <row r="63" spans="1:7" ht="12" customHeight="1">
      <c r="A63" s="91"/>
      <c r="B63" s="114"/>
      <c r="C63" s="507" t="s">
        <v>182</v>
      </c>
      <c r="D63" s="514"/>
      <c r="E63" s="169"/>
      <c r="F63" s="169"/>
      <c r="G63" s="581"/>
    </row>
    <row r="64" spans="1:7" ht="12" customHeight="1">
      <c r="A64" s="91"/>
      <c r="B64" s="114">
        <v>5</v>
      </c>
      <c r="C64" s="505" t="s">
        <v>133</v>
      </c>
      <c r="D64" s="236">
        <v>824</v>
      </c>
      <c r="E64" s="93">
        <v>824</v>
      </c>
      <c r="F64" s="93">
        <v>562</v>
      </c>
      <c r="G64" s="581">
        <f t="shared" si="0"/>
        <v>68.20388349514563</v>
      </c>
    </row>
    <row r="65" spans="1:7" ht="12" customHeight="1">
      <c r="A65" s="91"/>
      <c r="B65" s="114">
        <v>6</v>
      </c>
      <c r="C65" s="505" t="s">
        <v>472</v>
      </c>
      <c r="D65" s="236">
        <v>139003</v>
      </c>
      <c r="E65" s="93">
        <v>149115</v>
      </c>
      <c r="F65" s="93">
        <v>155989</v>
      </c>
      <c r="G65" s="581">
        <f t="shared" si="0"/>
        <v>104.60986486939609</v>
      </c>
    </row>
    <row r="66" spans="1:7" ht="12" customHeight="1">
      <c r="A66" s="91"/>
      <c r="B66" s="114">
        <v>7</v>
      </c>
      <c r="C66" s="508" t="s">
        <v>154</v>
      </c>
      <c r="D66" s="236">
        <v>4000</v>
      </c>
      <c r="E66" s="93">
        <v>4000</v>
      </c>
      <c r="F66" s="93">
        <v>2850</v>
      </c>
      <c r="G66" s="581">
        <f t="shared" si="0"/>
        <v>71.25</v>
      </c>
    </row>
    <row r="67" spans="1:7" ht="12" customHeight="1">
      <c r="A67" s="91"/>
      <c r="B67" s="114">
        <v>8</v>
      </c>
      <c r="C67" s="508" t="s">
        <v>207</v>
      </c>
      <c r="D67" s="236"/>
      <c r="E67" s="93"/>
      <c r="F67" s="93"/>
      <c r="G67" s="581"/>
    </row>
    <row r="68" spans="1:7" ht="12" customHeight="1">
      <c r="A68" s="91"/>
      <c r="B68" s="114">
        <v>9</v>
      </c>
      <c r="C68" s="505" t="s">
        <v>89</v>
      </c>
      <c r="D68" s="236">
        <v>7500</v>
      </c>
      <c r="E68" s="93">
        <v>6100</v>
      </c>
      <c r="F68" s="93">
        <v>6017</v>
      </c>
      <c r="G68" s="581">
        <f t="shared" si="0"/>
        <v>98.63934426229508</v>
      </c>
    </row>
    <row r="69" spans="1:7" ht="12" customHeight="1">
      <c r="A69" s="91"/>
      <c r="B69" s="114">
        <v>10</v>
      </c>
      <c r="C69" s="505" t="s">
        <v>35</v>
      </c>
      <c r="D69" s="236"/>
      <c r="E69" s="93"/>
      <c r="F69" s="93"/>
      <c r="G69" s="581"/>
    </row>
    <row r="70" spans="1:7" ht="12" customHeight="1">
      <c r="A70" s="91"/>
      <c r="B70" s="114">
        <v>11</v>
      </c>
      <c r="C70" s="509" t="s">
        <v>146</v>
      </c>
      <c r="D70" s="236"/>
      <c r="E70" s="93"/>
      <c r="F70" s="93"/>
      <c r="G70" s="581"/>
    </row>
    <row r="71" spans="1:7" ht="12" customHeight="1" thickBot="1">
      <c r="A71" s="91"/>
      <c r="B71" s="114">
        <v>12</v>
      </c>
      <c r="C71" s="510" t="s">
        <v>151</v>
      </c>
      <c r="D71" s="236">
        <v>1000</v>
      </c>
      <c r="E71" s="93">
        <v>1000</v>
      </c>
      <c r="F71" s="93">
        <v>1258</v>
      </c>
      <c r="G71" s="584">
        <f t="shared" si="0"/>
        <v>125.8</v>
      </c>
    </row>
    <row r="72" spans="1:7" s="311" customFormat="1" ht="12" customHeight="1" thickBot="1">
      <c r="A72" s="88">
        <v>12</v>
      </c>
      <c r="B72" s="89"/>
      <c r="C72" s="502" t="s">
        <v>57</v>
      </c>
      <c r="D72" s="487">
        <f>SUM(D73:D78)</f>
        <v>112885</v>
      </c>
      <c r="E72" s="310">
        <f>SUM(E73:E78)</f>
        <v>114648</v>
      </c>
      <c r="F72" s="310">
        <f>SUM(F73:F78)</f>
        <v>109177</v>
      </c>
      <c r="G72" s="583">
        <f t="shared" si="0"/>
        <v>95.22800223292164</v>
      </c>
    </row>
    <row r="73" spans="1:7" ht="12" customHeight="1">
      <c r="A73" s="91"/>
      <c r="B73" s="92">
        <v>1</v>
      </c>
      <c r="C73" s="511" t="s">
        <v>188</v>
      </c>
      <c r="D73" s="236">
        <v>112885</v>
      </c>
      <c r="E73" s="93">
        <v>88480</v>
      </c>
      <c r="F73" s="93">
        <v>85470</v>
      </c>
      <c r="G73" s="582">
        <f t="shared" si="0"/>
        <v>96.59810126582279</v>
      </c>
    </row>
    <row r="74" spans="1:7" ht="12" customHeight="1">
      <c r="A74" s="91"/>
      <c r="B74" s="92">
        <v>2</v>
      </c>
      <c r="C74" s="505" t="s">
        <v>189</v>
      </c>
      <c r="D74" s="236">
        <v>0</v>
      </c>
      <c r="E74" s="93">
        <v>26168</v>
      </c>
      <c r="F74" s="93">
        <v>23707</v>
      </c>
      <c r="G74" s="581">
        <f>F74/E74*100</f>
        <v>90.59538367471721</v>
      </c>
    </row>
    <row r="75" spans="1:7" ht="12" customHeight="1">
      <c r="A75" s="91"/>
      <c r="B75" s="92">
        <v>3</v>
      </c>
      <c r="C75" s="505" t="s">
        <v>135</v>
      </c>
      <c r="D75" s="236"/>
      <c r="E75" s="93"/>
      <c r="F75" s="93"/>
      <c r="G75" s="581"/>
    </row>
    <row r="76" spans="1:7" ht="12" customHeight="1">
      <c r="A76" s="91"/>
      <c r="B76" s="92">
        <v>4</v>
      </c>
      <c r="C76" s="505" t="s">
        <v>155</v>
      </c>
      <c r="D76" s="236">
        <v>0</v>
      </c>
      <c r="E76" s="93">
        <v>0</v>
      </c>
      <c r="F76" s="93">
        <v>0</v>
      </c>
      <c r="G76" s="581"/>
    </row>
    <row r="77" spans="1:7" ht="12" customHeight="1">
      <c r="A77" s="91"/>
      <c r="B77" s="92">
        <v>5</v>
      </c>
      <c r="C77" s="505" t="s">
        <v>88</v>
      </c>
      <c r="D77" s="236"/>
      <c r="E77" s="93"/>
      <c r="F77" s="93"/>
      <c r="G77" s="581"/>
    </row>
    <row r="78" spans="1:7" ht="12" customHeight="1" thickBot="1">
      <c r="A78" s="91"/>
      <c r="B78" s="92">
        <v>6</v>
      </c>
      <c r="C78" s="509" t="s">
        <v>97</v>
      </c>
      <c r="D78" s="236"/>
      <c r="E78" s="93"/>
      <c r="F78" s="93"/>
      <c r="G78" s="584"/>
    </row>
    <row r="79" spans="1:7" s="311" customFormat="1" ht="12" customHeight="1" thickBot="1">
      <c r="A79" s="88">
        <v>13</v>
      </c>
      <c r="B79" s="89"/>
      <c r="C79" s="502" t="s">
        <v>36</v>
      </c>
      <c r="D79" s="487">
        <f>SUM(D80:D81)</f>
        <v>1000</v>
      </c>
      <c r="E79" s="310">
        <f>SUM(E80:E81)</f>
        <v>0</v>
      </c>
      <c r="F79" s="310">
        <f>SUM(F80:F81)</f>
        <v>0</v>
      </c>
      <c r="G79" s="579"/>
    </row>
    <row r="80" spans="1:7" ht="12" customHeight="1">
      <c r="A80" s="91"/>
      <c r="B80" s="92">
        <v>1</v>
      </c>
      <c r="C80" s="512" t="s">
        <v>59</v>
      </c>
      <c r="D80" s="236">
        <v>1000</v>
      </c>
      <c r="E80" s="93">
        <v>0</v>
      </c>
      <c r="F80" s="93">
        <v>0</v>
      </c>
      <c r="G80" s="582"/>
    </row>
    <row r="81" spans="1:7" ht="12" customHeight="1" thickBot="1">
      <c r="A81" s="99"/>
      <c r="B81" s="100">
        <v>2</v>
      </c>
      <c r="C81" s="483" t="s">
        <v>60</v>
      </c>
      <c r="D81" s="245"/>
      <c r="E81" s="101">
        <v>0</v>
      </c>
      <c r="F81" s="101">
        <v>0</v>
      </c>
      <c r="G81" s="584"/>
    </row>
    <row r="82" spans="1:7" ht="12" customHeight="1" thickBot="1">
      <c r="A82" s="88">
        <v>14</v>
      </c>
      <c r="B82" s="89"/>
      <c r="C82" s="502" t="s">
        <v>473</v>
      </c>
      <c r="D82" s="515"/>
      <c r="E82" s="115"/>
      <c r="F82" s="115">
        <v>50</v>
      </c>
      <c r="G82" s="579"/>
    </row>
    <row r="83" spans="1:7" ht="12" customHeight="1" thickBot="1">
      <c r="A83" s="88">
        <v>15</v>
      </c>
      <c r="B83" s="89"/>
      <c r="C83" s="502" t="s">
        <v>306</v>
      </c>
      <c r="D83" s="516">
        <f>+D57+D72+D79+D82</f>
        <v>339333</v>
      </c>
      <c r="E83" s="307">
        <f>+E57+E72+E79+E82</f>
        <v>365612</v>
      </c>
      <c r="F83" s="307">
        <f>+F57+F72+F79+F82</f>
        <v>361250</v>
      </c>
      <c r="G83" s="583">
        <f>F83/E83*100</f>
        <v>98.80693193877663</v>
      </c>
    </row>
    <row r="84" spans="1:7" s="311" customFormat="1" ht="12" customHeight="1" thickBot="1">
      <c r="A84" s="88">
        <v>16</v>
      </c>
      <c r="B84" s="89"/>
      <c r="C84" s="502" t="s">
        <v>307</v>
      </c>
      <c r="D84" s="487">
        <f>SUM(D85:D90)</f>
        <v>2000</v>
      </c>
      <c r="E84" s="310">
        <f>SUM(E85:E90)</f>
        <v>83748</v>
      </c>
      <c r="F84" s="310">
        <f>SUM(F85:F90)</f>
        <v>65782</v>
      </c>
      <c r="G84" s="583">
        <f>F84/E84*100</f>
        <v>78.54754740411711</v>
      </c>
    </row>
    <row r="85" spans="1:7" s="311" customFormat="1" ht="12" customHeight="1">
      <c r="A85" s="91"/>
      <c r="B85" s="92">
        <v>1</v>
      </c>
      <c r="C85" s="505" t="s">
        <v>251</v>
      </c>
      <c r="D85" s="236"/>
      <c r="E85" s="93"/>
      <c r="F85" s="93"/>
      <c r="G85" s="582"/>
    </row>
    <row r="86" spans="1:7" s="311" customFormat="1" ht="12" customHeight="1">
      <c r="A86" s="91"/>
      <c r="B86" s="92">
        <v>2</v>
      </c>
      <c r="C86" s="505" t="s">
        <v>252</v>
      </c>
      <c r="D86" s="236"/>
      <c r="E86" s="93">
        <v>17088</v>
      </c>
      <c r="F86" s="93"/>
      <c r="G86" s="581">
        <f>F86/E86*100</f>
        <v>0</v>
      </c>
    </row>
    <row r="87" spans="1:7" s="311" customFormat="1" ht="12" customHeight="1">
      <c r="A87" s="91"/>
      <c r="B87" s="92">
        <v>3</v>
      </c>
      <c r="C87" s="505" t="s">
        <v>253</v>
      </c>
      <c r="D87" s="236">
        <v>2000</v>
      </c>
      <c r="E87" s="93">
        <v>41660</v>
      </c>
      <c r="F87" s="93">
        <v>41200</v>
      </c>
      <c r="G87" s="581">
        <f>F87/E87*100</f>
        <v>98.89582333173308</v>
      </c>
    </row>
    <row r="88" spans="1:7" s="311" customFormat="1" ht="12" customHeight="1">
      <c r="A88" s="91"/>
      <c r="B88" s="92">
        <v>4</v>
      </c>
      <c r="C88" s="505" t="s">
        <v>254</v>
      </c>
      <c r="D88" s="236"/>
      <c r="E88" s="93"/>
      <c r="F88" s="93"/>
      <c r="G88" s="581"/>
    </row>
    <row r="89" spans="1:7" ht="21" customHeight="1">
      <c r="A89" s="91"/>
      <c r="B89" s="92">
        <v>5</v>
      </c>
      <c r="C89" s="561" t="s">
        <v>419</v>
      </c>
      <c r="D89" s="236"/>
      <c r="E89" s="93">
        <v>25000</v>
      </c>
      <c r="F89" s="93">
        <v>25000</v>
      </c>
      <c r="G89" s="581">
        <f>F89/E89*100</f>
        <v>100</v>
      </c>
    </row>
    <row r="90" spans="1:7" ht="12" customHeight="1" thickBot="1">
      <c r="A90" s="91"/>
      <c r="B90" s="92">
        <v>6</v>
      </c>
      <c r="C90" s="505" t="s">
        <v>308</v>
      </c>
      <c r="D90" s="236"/>
      <c r="E90" s="93"/>
      <c r="F90" s="93">
        <v>-418</v>
      </c>
      <c r="G90" s="584"/>
    </row>
    <row r="91" spans="1:7" ht="12" customHeight="1" thickBot="1">
      <c r="A91" s="141">
        <v>17</v>
      </c>
      <c r="B91" s="108"/>
      <c r="C91" s="502" t="s">
        <v>100</v>
      </c>
      <c r="D91" s="515"/>
      <c r="E91" s="115"/>
      <c r="F91" s="115"/>
      <c r="G91" s="579"/>
    </row>
    <row r="92" spans="1:7" ht="15" customHeight="1" thickBot="1">
      <c r="A92" s="116"/>
      <c r="B92" s="117"/>
      <c r="C92" s="513" t="s">
        <v>61</v>
      </c>
      <c r="D92" s="517">
        <f>+D83+D84+D91</f>
        <v>341333</v>
      </c>
      <c r="E92" s="312">
        <f>+E83+E84+E91</f>
        <v>449360</v>
      </c>
      <c r="F92" s="312">
        <f>+F83+F84+F91</f>
        <v>427032</v>
      </c>
      <c r="G92" s="583">
        <f>F92/E92*100</f>
        <v>95.03115542104325</v>
      </c>
    </row>
    <row r="93" ht="13.5" thickBot="1"/>
    <row r="94" spans="1:7" ht="15" customHeight="1" thickBot="1">
      <c r="A94" s="118" t="s">
        <v>309</v>
      </c>
      <c r="B94" s="119"/>
      <c r="C94" s="486"/>
      <c r="D94" s="488">
        <v>12</v>
      </c>
      <c r="E94" s="490">
        <v>12</v>
      </c>
      <c r="F94" s="489">
        <v>12</v>
      </c>
      <c r="G94" s="490"/>
    </row>
    <row r="95" spans="1:7" ht="14.25" customHeight="1">
      <c r="A95" s="956" t="s">
        <v>193</v>
      </c>
      <c r="B95" s="956"/>
      <c r="C95" s="956"/>
      <c r="D95" s="957"/>
      <c r="E95" s="956"/>
      <c r="F95" s="956"/>
      <c r="G95" s="956"/>
    </row>
  </sheetData>
  <sheetProtection formatCells="0"/>
  <mergeCells count="7">
    <mergeCell ref="C5:C6"/>
    <mergeCell ref="G5:G6"/>
    <mergeCell ref="A95:G95"/>
    <mergeCell ref="C1:G1"/>
    <mergeCell ref="D5:D6"/>
    <mergeCell ref="E5:E6"/>
    <mergeCell ref="F5:F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zoomScale="120" zoomScaleNormal="120" zoomScalePageLayoutView="0" workbookViewId="0" topLeftCell="A34">
      <selection activeCell="F43" sqref="F43"/>
    </sheetView>
  </sheetViews>
  <sheetFormatPr defaultColWidth="9.00390625" defaultRowHeight="12.75"/>
  <cols>
    <col min="1" max="1" width="11.125" style="3" customWidth="1"/>
    <col min="2" max="2" width="11.625" style="1" hidden="1" customWidth="1"/>
    <col min="3" max="3" width="42.375" style="1" customWidth="1"/>
    <col min="4" max="4" width="12.125" style="1" customWidth="1"/>
    <col min="5" max="5" width="11.375" style="1" customWidth="1"/>
    <col min="6" max="7" width="10.375" style="1" customWidth="1"/>
    <col min="8" max="16384" width="9.375" style="1" customWidth="1"/>
  </cols>
  <sheetData>
    <row r="1" spans="1:7" s="5" customFormat="1" ht="21" customHeight="1" thickBot="1">
      <c r="A1" s="12"/>
      <c r="B1" s="13"/>
      <c r="C1" s="958" t="s">
        <v>461</v>
      </c>
      <c r="D1" s="958"/>
      <c r="E1" s="958"/>
      <c r="F1" s="958"/>
      <c r="G1" s="959"/>
    </row>
    <row r="2" spans="1:7" s="6" customFormat="1" ht="15.75">
      <c r="A2" s="76" t="s">
        <v>446</v>
      </c>
      <c r="B2" s="77"/>
      <c r="C2" s="78" t="s">
        <v>377</v>
      </c>
      <c r="D2" s="482"/>
      <c r="E2" s="482"/>
      <c r="F2" s="482"/>
      <c r="G2" s="79" t="s">
        <v>40</v>
      </c>
    </row>
    <row r="3" spans="1:7" s="6" customFormat="1" ht="16.5" thickBot="1">
      <c r="A3" s="80" t="s">
        <v>447</v>
      </c>
      <c r="B3" s="81"/>
      <c r="C3" s="327" t="s">
        <v>398</v>
      </c>
      <c r="D3" s="533"/>
      <c r="E3" s="533"/>
      <c r="F3" s="533"/>
      <c r="G3" s="123" t="s">
        <v>40</v>
      </c>
    </row>
    <row r="4" spans="1:7" s="7" customFormat="1" ht="21" customHeight="1" thickBot="1">
      <c r="A4" s="84"/>
      <c r="B4" s="84"/>
      <c r="C4" s="84"/>
      <c r="D4" s="84"/>
      <c r="E4" s="84"/>
      <c r="F4" s="84"/>
      <c r="G4" s="16" t="s">
        <v>42</v>
      </c>
    </row>
    <row r="5" spans="1:7" ht="36">
      <c r="A5" s="72" t="s">
        <v>43</v>
      </c>
      <c r="B5" s="73" t="s">
        <v>183</v>
      </c>
      <c r="C5" s="952" t="s">
        <v>44</v>
      </c>
      <c r="D5" s="954" t="s">
        <v>444</v>
      </c>
      <c r="E5" s="954" t="s">
        <v>445</v>
      </c>
      <c r="F5" s="954" t="s">
        <v>466</v>
      </c>
      <c r="G5" s="954" t="s">
        <v>469</v>
      </c>
    </row>
    <row r="6" spans="1:7" ht="13.5" thickBot="1">
      <c r="A6" s="124" t="s">
        <v>45</v>
      </c>
      <c r="B6" s="125"/>
      <c r="C6" s="953"/>
      <c r="D6" s="955"/>
      <c r="E6" s="955"/>
      <c r="F6" s="955"/>
      <c r="G6" s="955"/>
    </row>
    <row r="7" spans="1:7" s="4" customFormat="1" ht="12" customHeight="1" thickBot="1">
      <c r="A7" s="159">
        <v>1</v>
      </c>
      <c r="B7" s="160">
        <v>2</v>
      </c>
      <c r="C7" s="160">
        <v>3</v>
      </c>
      <c r="D7" s="534"/>
      <c r="E7" s="161">
        <v>4</v>
      </c>
      <c r="F7" s="161">
        <v>4</v>
      </c>
      <c r="G7" s="161">
        <v>4</v>
      </c>
    </row>
    <row r="8" spans="1:7" s="9" customFormat="1" ht="15.75" customHeight="1" thickBot="1">
      <c r="A8" s="126"/>
      <c r="B8" s="127"/>
      <c r="C8" s="112" t="s">
        <v>46</v>
      </c>
      <c r="D8" s="112"/>
      <c r="E8" s="128"/>
      <c r="F8" s="128"/>
      <c r="G8" s="565"/>
    </row>
    <row r="9" spans="1:7" s="8" customFormat="1" ht="12" customHeight="1" thickBot="1">
      <c r="A9" s="88">
        <v>1</v>
      </c>
      <c r="B9" s="89"/>
      <c r="C9" s="90" t="s">
        <v>47</v>
      </c>
      <c r="D9" s="313">
        <f>SUM(D10:D13)</f>
        <v>24248</v>
      </c>
      <c r="E9" s="313">
        <f>SUM(E10:E13)</f>
        <v>24248</v>
      </c>
      <c r="F9" s="572">
        <f>SUM(F10:F13)</f>
        <v>21707</v>
      </c>
      <c r="G9" s="577">
        <f>F9/E9*100</f>
        <v>89.52078521939953</v>
      </c>
    </row>
    <row r="10" spans="1:7" ht="12" customHeight="1">
      <c r="A10" s="91"/>
      <c r="B10" s="92">
        <v>1</v>
      </c>
      <c r="C10" s="66" t="s">
        <v>448</v>
      </c>
      <c r="D10" s="170"/>
      <c r="E10" s="170"/>
      <c r="F10" s="170"/>
      <c r="G10" s="575"/>
    </row>
    <row r="11" spans="1:7" ht="12" customHeight="1">
      <c r="A11" s="91"/>
      <c r="B11" s="92">
        <v>2</v>
      </c>
      <c r="C11" s="66" t="s">
        <v>449</v>
      </c>
      <c r="D11" s="170">
        <v>19048</v>
      </c>
      <c r="E11" s="170">
        <v>19048</v>
      </c>
      <c r="F11" s="170">
        <v>17255</v>
      </c>
      <c r="G11" s="573">
        <f>F11/E11*100</f>
        <v>90.58693826123478</v>
      </c>
    </row>
    <row r="12" spans="1:7" ht="12" customHeight="1">
      <c r="A12" s="91"/>
      <c r="B12" s="92">
        <v>3</v>
      </c>
      <c r="C12" s="66" t="s">
        <v>140</v>
      </c>
      <c r="D12" s="170">
        <v>5200</v>
      </c>
      <c r="E12" s="170">
        <v>5200</v>
      </c>
      <c r="F12" s="170">
        <v>4442</v>
      </c>
      <c r="G12" s="573">
        <f>F12/E12*100</f>
        <v>85.42307692307692</v>
      </c>
    </row>
    <row r="13" spans="1:7" ht="12" customHeight="1">
      <c r="A13" s="91"/>
      <c r="B13" s="92">
        <v>4</v>
      </c>
      <c r="C13" s="66" t="s">
        <v>141</v>
      </c>
      <c r="D13" s="170"/>
      <c r="E13" s="170"/>
      <c r="F13" s="170">
        <v>10</v>
      </c>
      <c r="G13" s="573"/>
    </row>
    <row r="14" spans="1:7" ht="12" customHeight="1" thickBot="1">
      <c r="A14" s="428">
        <v>2</v>
      </c>
      <c r="B14" s="429"/>
      <c r="C14" s="430" t="s">
        <v>48</v>
      </c>
      <c r="D14" s="431"/>
      <c r="E14" s="431"/>
      <c r="F14" s="431"/>
      <c r="G14" s="574"/>
    </row>
    <row r="15" spans="1:7" ht="12" customHeight="1" thickBot="1">
      <c r="A15" s="88">
        <v>3</v>
      </c>
      <c r="B15" s="108"/>
      <c r="C15" s="90" t="s">
        <v>399</v>
      </c>
      <c r="D15" s="171">
        <v>89052</v>
      </c>
      <c r="E15" s="171">
        <v>96850</v>
      </c>
      <c r="F15" s="171">
        <v>103724</v>
      </c>
      <c r="G15" s="577">
        <f>F15/E15*100</f>
        <v>107.09757356737222</v>
      </c>
    </row>
    <row r="16" spans="1:7" ht="12" customHeight="1" thickBot="1">
      <c r="A16" s="88">
        <v>4</v>
      </c>
      <c r="B16" s="108"/>
      <c r="C16" s="90" t="s">
        <v>50</v>
      </c>
      <c r="D16" s="171"/>
      <c r="E16" s="171"/>
      <c r="F16" s="171"/>
      <c r="G16" s="578"/>
    </row>
    <row r="17" spans="1:7" s="8" customFormat="1" ht="12" customHeight="1" thickBot="1">
      <c r="A17" s="88">
        <v>5</v>
      </c>
      <c r="B17" s="89"/>
      <c r="C17" s="90" t="s">
        <v>166</v>
      </c>
      <c r="D17" s="314">
        <f>SUM(D18:D24)</f>
        <v>0</v>
      </c>
      <c r="E17" s="314">
        <f>SUM(E18:E24)</f>
        <v>570</v>
      </c>
      <c r="F17" s="314">
        <f>SUM(F18:F24)</f>
        <v>274</v>
      </c>
      <c r="G17" s="577">
        <f>F17/E17*100</f>
        <v>48.07017543859649</v>
      </c>
    </row>
    <row r="18" spans="1:7" s="2" customFormat="1" ht="12" customHeight="1">
      <c r="A18" s="102"/>
      <c r="B18" s="103">
        <v>1</v>
      </c>
      <c r="C18" s="104" t="s">
        <v>167</v>
      </c>
      <c r="D18" s="172">
        <v>0</v>
      </c>
      <c r="E18" s="172">
        <v>0</v>
      </c>
      <c r="F18" s="172">
        <v>0</v>
      </c>
      <c r="G18" s="575"/>
    </row>
    <row r="19" spans="1:7" s="2" customFormat="1" ht="12" customHeight="1">
      <c r="A19" s="91"/>
      <c r="B19" s="92">
        <v>2</v>
      </c>
      <c r="C19" s="104" t="s">
        <v>168</v>
      </c>
      <c r="D19" s="170"/>
      <c r="E19" s="170"/>
      <c r="F19" s="170"/>
      <c r="G19" s="573"/>
    </row>
    <row r="20" spans="1:7" s="2" customFormat="1" ht="12" customHeight="1">
      <c r="A20" s="91"/>
      <c r="B20" s="92">
        <v>3</v>
      </c>
      <c r="C20" s="66" t="s">
        <v>208</v>
      </c>
      <c r="D20" s="170"/>
      <c r="E20" s="170"/>
      <c r="F20" s="170"/>
      <c r="G20" s="573"/>
    </row>
    <row r="21" spans="1:7" s="2" customFormat="1" ht="12" customHeight="1">
      <c r="A21" s="91"/>
      <c r="B21" s="92">
        <v>4</v>
      </c>
      <c r="C21" s="106" t="s">
        <v>169</v>
      </c>
      <c r="D21" s="170"/>
      <c r="E21" s="170">
        <v>570</v>
      </c>
      <c r="F21" s="170">
        <v>570</v>
      </c>
      <c r="G21" s="573">
        <f>F21/E21*100</f>
        <v>100</v>
      </c>
    </row>
    <row r="22" spans="1:7" s="2" customFormat="1" ht="12" customHeight="1">
      <c r="A22" s="99"/>
      <c r="B22" s="100">
        <v>5</v>
      </c>
      <c r="C22" s="66" t="s">
        <v>170</v>
      </c>
      <c r="D22" s="173"/>
      <c r="E22" s="173"/>
      <c r="F22" s="173"/>
      <c r="G22" s="573"/>
    </row>
    <row r="23" spans="1:7" s="2" customFormat="1" ht="12" customHeight="1">
      <c r="A23" s="99"/>
      <c r="B23" s="100">
        <v>6</v>
      </c>
      <c r="C23" s="104" t="s">
        <v>84</v>
      </c>
      <c r="D23" s="173"/>
      <c r="E23" s="173"/>
      <c r="F23" s="173"/>
      <c r="G23" s="573"/>
    </row>
    <row r="24" spans="1:7" s="2" customFormat="1" ht="12" customHeight="1" thickBot="1">
      <c r="A24" s="121"/>
      <c r="B24" s="122">
        <v>7</v>
      </c>
      <c r="C24" s="394" t="s">
        <v>470</v>
      </c>
      <c r="D24" s="174"/>
      <c r="E24" s="174"/>
      <c r="F24" s="174">
        <v>-296</v>
      </c>
      <c r="G24" s="573"/>
    </row>
    <row r="25" spans="1:7" s="2" customFormat="1" ht="12" customHeight="1" thickBot="1">
      <c r="A25" s="130">
        <v>6</v>
      </c>
      <c r="B25" s="131"/>
      <c r="C25" s="132" t="s">
        <v>352</v>
      </c>
      <c r="D25" s="175"/>
      <c r="E25" s="175"/>
      <c r="F25" s="175"/>
      <c r="G25" s="573"/>
    </row>
    <row r="26" spans="1:7" ht="12" customHeight="1" thickBot="1">
      <c r="A26" s="130">
        <v>7</v>
      </c>
      <c r="B26" s="131"/>
      <c r="C26" s="132" t="s">
        <v>84</v>
      </c>
      <c r="D26" s="175"/>
      <c r="E26" s="175"/>
      <c r="F26" s="175"/>
      <c r="G26" s="574"/>
    </row>
    <row r="27" spans="1:7" s="2" customFormat="1" ht="15" customHeight="1" thickBot="1">
      <c r="A27" s="107"/>
      <c r="B27" s="108"/>
      <c r="C27" s="158" t="s">
        <v>30</v>
      </c>
      <c r="D27" s="315">
        <f>D9+D15+D17+D26+D14</f>
        <v>113300</v>
      </c>
      <c r="E27" s="315">
        <f>E9+E15+E17+E26+E14</f>
        <v>121668</v>
      </c>
      <c r="F27" s="315">
        <f>F9+F15+F17+F26+F14</f>
        <v>125705</v>
      </c>
      <c r="G27" s="577">
        <f>F27/E27*100</f>
        <v>103.31804582963476</v>
      </c>
    </row>
    <row r="28" spans="1:7" s="2" customFormat="1" ht="12.75" customHeight="1" thickBot="1">
      <c r="A28" s="133"/>
      <c r="B28" s="134"/>
      <c r="C28" s="135"/>
      <c r="D28" s="176"/>
      <c r="E28" s="176"/>
      <c r="F28" s="176"/>
      <c r="G28" s="575"/>
    </row>
    <row r="29" spans="1:7" s="9" customFormat="1" ht="15" customHeight="1" thickBot="1">
      <c r="A29" s="126"/>
      <c r="B29" s="127"/>
      <c r="C29" s="112" t="s">
        <v>56</v>
      </c>
      <c r="D29" s="112"/>
      <c r="E29" s="177"/>
      <c r="F29" s="177"/>
      <c r="G29" s="574"/>
    </row>
    <row r="30" spans="1:7" s="8" customFormat="1" ht="12" customHeight="1" thickBot="1">
      <c r="A30" s="88">
        <v>8</v>
      </c>
      <c r="B30" s="89"/>
      <c r="C30" s="90" t="s">
        <v>305</v>
      </c>
      <c r="D30" s="313">
        <f>SUM(D31:D43)</f>
        <v>113300</v>
      </c>
      <c r="E30" s="313">
        <f>SUM(E31:E43)</f>
        <v>121668</v>
      </c>
      <c r="F30" s="313">
        <f>SUM(F31:F43)</f>
        <v>125714</v>
      </c>
      <c r="G30" s="577">
        <f>F30/E30*100</f>
        <v>103.32544300884375</v>
      </c>
    </row>
    <row r="31" spans="1:7" ht="12" customHeight="1">
      <c r="A31" s="91"/>
      <c r="B31" s="92">
        <v>1</v>
      </c>
      <c r="C31" s="33" t="s">
        <v>33</v>
      </c>
      <c r="D31" s="545">
        <v>61740</v>
      </c>
      <c r="E31" s="549">
        <v>66010</v>
      </c>
      <c r="F31" s="549">
        <v>65810</v>
      </c>
      <c r="G31" s="575">
        <f>F31/E31*100</f>
        <v>99.69701560369641</v>
      </c>
    </row>
    <row r="32" spans="1:7" ht="12" customHeight="1">
      <c r="A32" s="91"/>
      <c r="B32" s="92"/>
      <c r="C32" s="164" t="s">
        <v>184</v>
      </c>
      <c r="D32" s="545"/>
      <c r="E32" s="550"/>
      <c r="F32" s="550"/>
      <c r="G32" s="573"/>
    </row>
    <row r="33" spans="1:7" ht="12" customHeight="1">
      <c r="A33" s="91"/>
      <c r="B33" s="92">
        <v>2</v>
      </c>
      <c r="C33" s="25" t="s">
        <v>34</v>
      </c>
      <c r="D33" s="545">
        <v>15390</v>
      </c>
      <c r="E33" s="550">
        <v>16850</v>
      </c>
      <c r="F33" s="550">
        <v>16849</v>
      </c>
      <c r="G33" s="573">
        <f>F33/E33*100</f>
        <v>99.99406528189911</v>
      </c>
    </row>
    <row r="34" spans="1:7" ht="12" customHeight="1">
      <c r="A34" s="99"/>
      <c r="B34" s="100">
        <v>3</v>
      </c>
      <c r="C34" s="25" t="s">
        <v>187</v>
      </c>
      <c r="D34" s="545">
        <v>32310</v>
      </c>
      <c r="E34" s="550">
        <v>34102</v>
      </c>
      <c r="F34" s="550">
        <v>38469</v>
      </c>
      <c r="G34" s="573">
        <f>F34/E34*100</f>
        <v>112.80570054542255</v>
      </c>
    </row>
    <row r="35" spans="1:7" ht="12" customHeight="1">
      <c r="A35" s="99"/>
      <c r="B35" s="100">
        <v>4</v>
      </c>
      <c r="C35" s="35" t="s">
        <v>96</v>
      </c>
      <c r="D35" s="554">
        <v>2860</v>
      </c>
      <c r="E35" s="555">
        <v>2860</v>
      </c>
      <c r="F35" s="555">
        <v>2815</v>
      </c>
      <c r="G35" s="573">
        <f>F35/E35*100</f>
        <v>98.42657342657343</v>
      </c>
    </row>
    <row r="36" spans="1:7" ht="12" customHeight="1">
      <c r="A36" s="99"/>
      <c r="B36" s="100">
        <v>5</v>
      </c>
      <c r="C36" s="52" t="s">
        <v>172</v>
      </c>
      <c r="D36" s="541"/>
      <c r="E36" s="543"/>
      <c r="F36" s="543"/>
      <c r="G36" s="573"/>
    </row>
    <row r="37" spans="1:7" ht="12" customHeight="1">
      <c r="A37" s="99"/>
      <c r="B37" s="100">
        <v>6</v>
      </c>
      <c r="C37" s="25" t="s">
        <v>133</v>
      </c>
      <c r="D37" s="541"/>
      <c r="E37" s="543"/>
      <c r="F37" s="543"/>
      <c r="G37" s="573"/>
    </row>
    <row r="38" spans="1:7" ht="12" customHeight="1">
      <c r="A38" s="99"/>
      <c r="B38" s="100">
        <v>7</v>
      </c>
      <c r="C38" s="65" t="s">
        <v>156</v>
      </c>
      <c r="D38" s="546"/>
      <c r="E38" s="551"/>
      <c r="F38" s="551"/>
      <c r="G38" s="573"/>
    </row>
    <row r="39" spans="1:7" s="8" customFormat="1" ht="12" customHeight="1">
      <c r="A39" s="91"/>
      <c r="B39" s="92">
        <v>8</v>
      </c>
      <c r="C39" s="25" t="s">
        <v>89</v>
      </c>
      <c r="D39" s="547">
        <v>0</v>
      </c>
      <c r="E39" s="552">
        <v>0</v>
      </c>
      <c r="F39" s="552">
        <v>0</v>
      </c>
      <c r="G39" s="573"/>
    </row>
    <row r="40" spans="1:7" s="8" customFormat="1" ht="12" customHeight="1" thickBot="1">
      <c r="A40" s="102"/>
      <c r="B40" s="103">
        <v>9</v>
      </c>
      <c r="C40" s="25" t="s">
        <v>35</v>
      </c>
      <c r="D40" s="545">
        <v>1000</v>
      </c>
      <c r="E40" s="550">
        <v>1846</v>
      </c>
      <c r="F40" s="550">
        <v>1734</v>
      </c>
      <c r="G40" s="573">
        <f>F40/E40*100</f>
        <v>93.93282773564464</v>
      </c>
    </row>
    <row r="41" spans="1:9" s="8" customFormat="1" ht="12" customHeight="1" thickBot="1">
      <c r="A41" s="102"/>
      <c r="B41" s="103"/>
      <c r="C41" s="165" t="s">
        <v>214</v>
      </c>
      <c r="D41" s="545"/>
      <c r="E41" s="550"/>
      <c r="F41" s="550"/>
      <c r="G41" s="573"/>
      <c r="I41" s="535"/>
    </row>
    <row r="42" spans="1:7" ht="12" customHeight="1">
      <c r="A42" s="102"/>
      <c r="B42" s="103">
        <v>10</v>
      </c>
      <c r="C42" s="36" t="s">
        <v>471</v>
      </c>
      <c r="D42" s="545"/>
      <c r="E42" s="550"/>
      <c r="F42" s="550">
        <v>37</v>
      </c>
      <c r="G42" s="573"/>
    </row>
    <row r="43" spans="1:7" ht="12" customHeight="1" thickBot="1">
      <c r="A43" s="91"/>
      <c r="B43" s="92">
        <v>11</v>
      </c>
      <c r="C43" s="36" t="s">
        <v>151</v>
      </c>
      <c r="D43" s="548"/>
      <c r="E43" s="553"/>
      <c r="F43" s="553"/>
      <c r="G43" s="574"/>
    </row>
    <row r="44" spans="1:7" s="8" customFormat="1" ht="12" customHeight="1" thickBot="1">
      <c r="A44" s="88">
        <v>9</v>
      </c>
      <c r="B44" s="536"/>
      <c r="C44" s="537" t="s">
        <v>57</v>
      </c>
      <c r="D44" s="538">
        <f>SUM(D45:D48)</f>
        <v>0</v>
      </c>
      <c r="E44" s="538">
        <f>SUM(E45:E48)</f>
        <v>0</v>
      </c>
      <c r="F44" s="538">
        <f>SUM(F45:F48)</f>
        <v>0</v>
      </c>
      <c r="G44" s="576"/>
    </row>
    <row r="45" spans="1:7" ht="12" customHeight="1">
      <c r="A45" s="91"/>
      <c r="B45" s="92">
        <v>1</v>
      </c>
      <c r="C45" s="104" t="s">
        <v>188</v>
      </c>
      <c r="D45" s="540"/>
      <c r="E45" s="542"/>
      <c r="F45" s="542"/>
      <c r="G45" s="575"/>
    </row>
    <row r="46" spans="1:7" ht="12" customHeight="1">
      <c r="A46" s="91"/>
      <c r="B46" s="92">
        <v>2</v>
      </c>
      <c r="C46" s="66" t="s">
        <v>189</v>
      </c>
      <c r="D46" s="541"/>
      <c r="E46" s="543"/>
      <c r="F46" s="543"/>
      <c r="G46" s="573"/>
    </row>
    <row r="47" spans="1:7" ht="12" customHeight="1">
      <c r="A47" s="91"/>
      <c r="B47" s="92">
        <v>3</v>
      </c>
      <c r="C47" s="66" t="s">
        <v>173</v>
      </c>
      <c r="D47" s="541"/>
      <c r="E47" s="543"/>
      <c r="F47" s="543"/>
      <c r="G47" s="573"/>
    </row>
    <row r="48" spans="1:7" ht="12" customHeight="1" thickBot="1">
      <c r="A48" s="91"/>
      <c r="B48" s="92">
        <v>4</v>
      </c>
      <c r="C48" s="66" t="s">
        <v>58</v>
      </c>
      <c r="D48" s="539"/>
      <c r="E48" s="544"/>
      <c r="F48" s="544"/>
      <c r="G48" s="574"/>
    </row>
    <row r="49" spans="1:7" s="311" customFormat="1" ht="12" customHeight="1" thickBot="1">
      <c r="A49" s="88">
        <v>10</v>
      </c>
      <c r="B49" s="89"/>
      <c r="C49" s="90" t="s">
        <v>307</v>
      </c>
      <c r="D49" s="176"/>
      <c r="E49" s="176"/>
      <c r="F49" s="176"/>
      <c r="G49" s="576"/>
    </row>
    <row r="50" spans="1:7" ht="15" customHeight="1" thickBot="1">
      <c r="A50" s="107"/>
      <c r="B50" s="108"/>
      <c r="C50" s="158" t="s">
        <v>61</v>
      </c>
      <c r="D50" s="315">
        <f>D30+D44+D49</f>
        <v>113300</v>
      </c>
      <c r="E50" s="315">
        <f>E30+E44+E49</f>
        <v>121668</v>
      </c>
      <c r="F50" s="315">
        <f>F30+F44+F49</f>
        <v>125714</v>
      </c>
      <c r="G50" s="577">
        <f>F50/E50*100</f>
        <v>103.32544300884375</v>
      </c>
    </row>
    <row r="51" ht="9.75" customHeight="1" thickBot="1"/>
    <row r="52" spans="1:7" ht="15" customHeight="1" thickBot="1">
      <c r="A52" s="136" t="s">
        <v>309</v>
      </c>
      <c r="B52" s="20"/>
      <c r="C52" s="493"/>
      <c r="D52" s="562">
        <v>30</v>
      </c>
      <c r="E52" s="563">
        <v>30</v>
      </c>
      <c r="F52" s="563">
        <v>29</v>
      </c>
      <c r="G52" s="563"/>
    </row>
    <row r="53" spans="1:7" ht="14.25" customHeight="1">
      <c r="A53" s="960" t="s">
        <v>193</v>
      </c>
      <c r="B53" s="960"/>
      <c r="C53" s="960"/>
      <c r="D53" s="961"/>
      <c r="E53" s="960"/>
      <c r="F53" s="960"/>
      <c r="G53" s="960"/>
    </row>
  </sheetData>
  <sheetProtection/>
  <mergeCells count="7">
    <mergeCell ref="C5:C6"/>
    <mergeCell ref="G5:G6"/>
    <mergeCell ref="A53:G53"/>
    <mergeCell ref="C1:G1"/>
    <mergeCell ref="D5:D6"/>
    <mergeCell ref="E5:E6"/>
    <mergeCell ref="F5:F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1">
      <selection activeCell="A49" sqref="A49:G49"/>
    </sheetView>
  </sheetViews>
  <sheetFormatPr defaultColWidth="9.00390625" defaultRowHeight="12.75"/>
  <cols>
    <col min="1" max="1" width="6.875" style="3" customWidth="1"/>
    <col min="2" max="2" width="0.5" style="1" hidden="1" customWidth="1"/>
    <col min="3" max="3" width="43.00390625" style="1" customWidth="1"/>
    <col min="4" max="6" width="11.50390625" style="1" customWidth="1"/>
    <col min="7" max="7" width="11.625" style="1" customWidth="1"/>
    <col min="8" max="16384" width="9.375" style="1" customWidth="1"/>
  </cols>
  <sheetData>
    <row r="1" spans="1:7" s="5" customFormat="1" ht="21" customHeight="1" thickBot="1">
      <c r="A1" s="12"/>
      <c r="B1" s="13"/>
      <c r="C1" s="958" t="s">
        <v>462</v>
      </c>
      <c r="D1" s="958"/>
      <c r="E1" s="958"/>
      <c r="F1" s="958"/>
      <c r="G1" s="959"/>
    </row>
    <row r="2" spans="1:7" s="6" customFormat="1" ht="15.75">
      <c r="A2" s="962" t="s">
        <v>446</v>
      </c>
      <c r="B2" s="963"/>
      <c r="C2" s="17" t="s">
        <v>356</v>
      </c>
      <c r="D2" s="491"/>
      <c r="E2" s="491"/>
      <c r="F2" s="491"/>
      <c r="G2" s="18" t="s">
        <v>40</v>
      </c>
    </row>
    <row r="3" spans="1:7" s="6" customFormat="1" ht="16.5" thickBot="1">
      <c r="A3" s="964" t="s">
        <v>447</v>
      </c>
      <c r="B3" s="965"/>
      <c r="C3" s="328" t="s">
        <v>375</v>
      </c>
      <c r="D3" s="492"/>
      <c r="E3" s="492"/>
      <c r="F3" s="492"/>
      <c r="G3" s="19" t="s">
        <v>63</v>
      </c>
    </row>
    <row r="4" spans="1:7" s="7" customFormat="1" ht="21" customHeight="1" thickBot="1">
      <c r="A4" s="84"/>
      <c r="B4" s="84"/>
      <c r="C4" s="84"/>
      <c r="D4" s="84"/>
      <c r="E4" s="84"/>
      <c r="F4" s="84"/>
      <c r="G4" s="16" t="s">
        <v>42</v>
      </c>
    </row>
    <row r="5" spans="1:7" ht="12.75" customHeight="1">
      <c r="A5" s="72"/>
      <c r="B5" s="73"/>
      <c r="C5" s="952" t="s">
        <v>44</v>
      </c>
      <c r="D5" s="954" t="s">
        <v>440</v>
      </c>
      <c r="E5" s="954" t="s">
        <v>438</v>
      </c>
      <c r="F5" s="954" t="s">
        <v>466</v>
      </c>
      <c r="G5" s="954" t="s">
        <v>438</v>
      </c>
    </row>
    <row r="6" spans="1:7" ht="23.25" customHeight="1" thickBot="1">
      <c r="A6" s="124" t="s">
        <v>45</v>
      </c>
      <c r="B6" s="125"/>
      <c r="C6" s="953"/>
      <c r="D6" s="955"/>
      <c r="E6" s="955"/>
      <c r="F6" s="955"/>
      <c r="G6" s="955"/>
    </row>
    <row r="7" spans="1:7" s="4" customFormat="1" ht="12" customHeight="1" thickBot="1">
      <c r="A7" s="159">
        <v>1</v>
      </c>
      <c r="B7" s="160">
        <v>2</v>
      </c>
      <c r="C7" s="160">
        <v>3</v>
      </c>
      <c r="D7" s="161">
        <v>4</v>
      </c>
      <c r="E7" s="161">
        <v>4</v>
      </c>
      <c r="F7" s="161">
        <v>4</v>
      </c>
      <c r="G7" s="161">
        <v>4</v>
      </c>
    </row>
    <row r="8" spans="1:7" s="9" customFormat="1" ht="15.75" customHeight="1" thickBot="1">
      <c r="A8" s="126"/>
      <c r="B8" s="127"/>
      <c r="C8" s="112" t="s">
        <v>46</v>
      </c>
      <c r="D8" s="128"/>
      <c r="E8" s="128"/>
      <c r="F8" s="128"/>
      <c r="G8" s="566"/>
    </row>
    <row r="9" spans="1:7" s="8" customFormat="1" ht="12" customHeight="1" thickBot="1">
      <c r="A9" s="88">
        <v>1</v>
      </c>
      <c r="B9" s="89"/>
      <c r="C9" s="90" t="s">
        <v>47</v>
      </c>
      <c r="D9" s="464">
        <f>SUM(D10:D13)</f>
        <v>24</v>
      </c>
      <c r="E9" s="464">
        <f>SUM(E10:E13)</f>
        <v>24</v>
      </c>
      <c r="F9" s="564">
        <f>SUM(F10:F13)</f>
        <v>7</v>
      </c>
      <c r="G9" s="567">
        <f>F9/E9*100</f>
        <v>29.166666666666668</v>
      </c>
    </row>
    <row r="10" spans="1:7" ht="12" customHeight="1">
      <c r="A10" s="91"/>
      <c r="B10" s="92">
        <v>1</v>
      </c>
      <c r="C10" s="66" t="s">
        <v>412</v>
      </c>
      <c r="D10" s="465">
        <v>24</v>
      </c>
      <c r="E10" s="465">
        <v>24</v>
      </c>
      <c r="F10" s="465">
        <v>7</v>
      </c>
      <c r="G10" s="568">
        <f>F10/E10*100</f>
        <v>29.166666666666668</v>
      </c>
    </row>
    <row r="11" spans="1:7" ht="12" customHeight="1">
      <c r="A11" s="91"/>
      <c r="B11" s="92">
        <v>2</v>
      </c>
      <c r="C11" s="66" t="s">
        <v>139</v>
      </c>
      <c r="D11" s="465"/>
      <c r="E11" s="465"/>
      <c r="F11" s="465"/>
      <c r="G11" s="569"/>
    </row>
    <row r="12" spans="1:7" ht="12" customHeight="1">
      <c r="A12" s="91"/>
      <c r="B12" s="92">
        <v>3</v>
      </c>
      <c r="C12" s="66" t="s">
        <v>140</v>
      </c>
      <c r="D12" s="465"/>
      <c r="E12" s="465"/>
      <c r="F12" s="465"/>
      <c r="G12" s="569"/>
    </row>
    <row r="13" spans="1:7" ht="12" customHeight="1" thickBot="1">
      <c r="A13" s="91"/>
      <c r="B13" s="92">
        <v>4</v>
      </c>
      <c r="C13" s="66" t="s">
        <v>141</v>
      </c>
      <c r="D13" s="465"/>
      <c r="E13" s="465"/>
      <c r="F13" s="465"/>
      <c r="G13" s="570"/>
    </row>
    <row r="14" spans="1:7" ht="12" customHeight="1" thickBot="1">
      <c r="A14" s="88">
        <v>2</v>
      </c>
      <c r="B14" s="108"/>
      <c r="C14" s="90" t="s">
        <v>399</v>
      </c>
      <c r="D14" s="466">
        <v>49951</v>
      </c>
      <c r="E14" s="466">
        <v>52265</v>
      </c>
      <c r="F14" s="466">
        <v>52265</v>
      </c>
      <c r="G14" s="567">
        <f>F14/E14*100</f>
        <v>100</v>
      </c>
    </row>
    <row r="15" spans="1:7" s="8" customFormat="1" ht="12" customHeight="1" thickBot="1">
      <c r="A15" s="88">
        <v>3</v>
      </c>
      <c r="B15" s="89"/>
      <c r="C15" s="90" t="s">
        <v>166</v>
      </c>
      <c r="D15" s="467">
        <f>SUM(D16:D22)</f>
        <v>745</v>
      </c>
      <c r="E15" s="467">
        <f>SUM(E16:E22)</f>
        <v>915</v>
      </c>
      <c r="F15" s="467">
        <f>SUM(F16:F22)</f>
        <v>910</v>
      </c>
      <c r="G15" s="567">
        <f>F15/E15*100</f>
        <v>99.4535519125683</v>
      </c>
    </row>
    <row r="16" spans="1:7" s="2" customFormat="1" ht="12" customHeight="1">
      <c r="A16" s="102"/>
      <c r="B16" s="103">
        <v>1</v>
      </c>
      <c r="C16" s="104" t="s">
        <v>167</v>
      </c>
      <c r="D16" s="468"/>
      <c r="E16" s="468">
        <v>170</v>
      </c>
      <c r="F16" s="468">
        <v>170</v>
      </c>
      <c r="G16" s="568">
        <f>F16/E16*100</f>
        <v>100</v>
      </c>
    </row>
    <row r="17" spans="1:7" s="2" customFormat="1" ht="12" customHeight="1">
      <c r="A17" s="91"/>
      <c r="B17" s="92">
        <v>2</v>
      </c>
      <c r="C17" s="104" t="s">
        <v>168</v>
      </c>
      <c r="D17" s="465"/>
      <c r="E17" s="465"/>
      <c r="F17" s="465"/>
      <c r="G17" s="569"/>
    </row>
    <row r="18" spans="1:7" s="2" customFormat="1" ht="12" customHeight="1">
      <c r="A18" s="91"/>
      <c r="B18" s="92">
        <v>3</v>
      </c>
      <c r="C18" s="66" t="s">
        <v>208</v>
      </c>
      <c r="D18" s="465"/>
      <c r="E18" s="465"/>
      <c r="F18" s="465"/>
      <c r="G18" s="569"/>
    </row>
    <row r="19" spans="1:7" s="2" customFormat="1" ht="12" customHeight="1">
      <c r="A19" s="91"/>
      <c r="B19" s="92">
        <v>4</v>
      </c>
      <c r="C19" s="106" t="s">
        <v>169</v>
      </c>
      <c r="D19" s="465"/>
      <c r="E19" s="465"/>
      <c r="F19" s="465"/>
      <c r="G19" s="569"/>
    </row>
    <row r="20" spans="1:7" s="2" customFormat="1" ht="12" customHeight="1">
      <c r="A20" s="91"/>
      <c r="B20" s="92">
        <v>5</v>
      </c>
      <c r="C20" s="66" t="s">
        <v>170</v>
      </c>
      <c r="D20" s="465"/>
      <c r="E20" s="465"/>
      <c r="F20" s="465"/>
      <c r="G20" s="569"/>
    </row>
    <row r="21" spans="1:7" ht="12" customHeight="1">
      <c r="A21" s="120"/>
      <c r="B21" s="97">
        <v>6</v>
      </c>
      <c r="C21" s="67" t="s">
        <v>84</v>
      </c>
      <c r="D21" s="469">
        <v>745</v>
      </c>
      <c r="E21" s="469">
        <v>745</v>
      </c>
      <c r="F21" s="469">
        <v>745</v>
      </c>
      <c r="G21" s="569">
        <f>F21/E21*100</f>
        <v>100</v>
      </c>
    </row>
    <row r="22" spans="1:7" ht="12" customHeight="1" thickBot="1">
      <c r="A22" s="121"/>
      <c r="B22" s="122">
        <v>7</v>
      </c>
      <c r="C22" s="68" t="s">
        <v>467</v>
      </c>
      <c r="D22" s="470"/>
      <c r="E22" s="470"/>
      <c r="F22" s="470">
        <v>-5</v>
      </c>
      <c r="G22" s="570"/>
    </row>
    <row r="23" spans="1:7" ht="12" customHeight="1" thickBot="1">
      <c r="A23" s="130">
        <v>4</v>
      </c>
      <c r="B23" s="131"/>
      <c r="C23" s="132" t="s">
        <v>62</v>
      </c>
      <c r="D23" s="471"/>
      <c r="E23" s="471"/>
      <c r="F23" s="471"/>
      <c r="G23" s="571"/>
    </row>
    <row r="24" spans="1:7" s="2" customFormat="1" ht="15" customHeight="1" thickBot="1">
      <c r="A24" s="107"/>
      <c r="B24" s="108"/>
      <c r="C24" s="158" t="s">
        <v>30</v>
      </c>
      <c r="D24" s="472">
        <f>D9+D14+D15+D23</f>
        <v>50720</v>
      </c>
      <c r="E24" s="472">
        <f>E9+E14+E15+E23</f>
        <v>53204</v>
      </c>
      <c r="F24" s="472">
        <f>F9+F14+F15+F23</f>
        <v>53182</v>
      </c>
      <c r="G24" s="567">
        <f>F24/E24*100</f>
        <v>99.95864972558455</v>
      </c>
    </row>
    <row r="25" spans="1:7" s="2" customFormat="1" ht="12.75" customHeight="1" thickBot="1">
      <c r="A25" s="133"/>
      <c r="B25" s="134"/>
      <c r="C25" s="135"/>
      <c r="D25" s="473"/>
      <c r="E25" s="473"/>
      <c r="F25" s="473"/>
      <c r="G25" s="568"/>
    </row>
    <row r="26" spans="1:7" s="9" customFormat="1" ht="15" customHeight="1" thickBot="1">
      <c r="A26" s="126"/>
      <c r="B26" s="127"/>
      <c r="C26" s="112" t="s">
        <v>56</v>
      </c>
      <c r="D26" s="474"/>
      <c r="E26" s="474"/>
      <c r="F26" s="474"/>
      <c r="G26" s="570"/>
    </row>
    <row r="27" spans="1:7" s="8" customFormat="1" ht="12" customHeight="1" thickBot="1">
      <c r="A27" s="88">
        <v>5</v>
      </c>
      <c r="B27" s="89"/>
      <c r="C27" s="90" t="s">
        <v>305</v>
      </c>
      <c r="D27" s="467">
        <f>D28+SUM(D30:D37)+SUM(D39:D40)</f>
        <v>50720</v>
      </c>
      <c r="E27" s="467">
        <f>E28+SUM(E30:E37)+SUM(E39:E40)</f>
        <v>52704</v>
      </c>
      <c r="F27" s="467">
        <f>F28+SUM(F30:F37)+SUM(F39:F40)</f>
        <v>49160</v>
      </c>
      <c r="G27" s="567">
        <f>F27/E27*100</f>
        <v>93.27565270188221</v>
      </c>
    </row>
    <row r="28" spans="1:7" ht="12" customHeight="1">
      <c r="A28" s="91"/>
      <c r="B28" s="92">
        <v>1</v>
      </c>
      <c r="C28" s="33" t="s">
        <v>33</v>
      </c>
      <c r="D28" s="465">
        <v>33461</v>
      </c>
      <c r="E28" s="465">
        <v>35081</v>
      </c>
      <c r="F28" s="465">
        <v>33125</v>
      </c>
      <c r="G28" s="568">
        <f>F28/E28*100</f>
        <v>94.42433225962772</v>
      </c>
    </row>
    <row r="29" spans="1:7" ht="12" customHeight="1">
      <c r="A29" s="91"/>
      <c r="B29" s="92"/>
      <c r="C29" s="164" t="s">
        <v>184</v>
      </c>
      <c r="D29" s="475"/>
      <c r="E29" s="475"/>
      <c r="F29" s="475"/>
      <c r="G29" s="569"/>
    </row>
    <row r="30" spans="1:7" ht="12" customHeight="1">
      <c r="A30" s="91"/>
      <c r="B30" s="92">
        <v>2</v>
      </c>
      <c r="C30" s="25" t="s">
        <v>34</v>
      </c>
      <c r="D30" s="465">
        <v>8100</v>
      </c>
      <c r="E30" s="465">
        <v>8464</v>
      </c>
      <c r="F30" s="465">
        <v>8391</v>
      </c>
      <c r="G30" s="569">
        <f>F30/E30*100</f>
        <v>99.13752362948959</v>
      </c>
    </row>
    <row r="31" spans="1:7" ht="12" customHeight="1">
      <c r="A31" s="99"/>
      <c r="B31" s="100">
        <v>3</v>
      </c>
      <c r="C31" s="25" t="s">
        <v>187</v>
      </c>
      <c r="D31" s="476">
        <v>8559</v>
      </c>
      <c r="E31" s="476">
        <v>8559</v>
      </c>
      <c r="F31" s="476">
        <v>6794</v>
      </c>
      <c r="G31" s="569">
        <f>F31/E31*100</f>
        <v>79.37843205982007</v>
      </c>
    </row>
    <row r="32" spans="1:7" ht="12" customHeight="1">
      <c r="A32" s="99"/>
      <c r="B32" s="100">
        <v>4</v>
      </c>
      <c r="C32" s="35" t="s">
        <v>96</v>
      </c>
      <c r="D32" s="476">
        <v>600</v>
      </c>
      <c r="E32" s="476">
        <v>600</v>
      </c>
      <c r="F32" s="476">
        <v>421</v>
      </c>
      <c r="G32" s="569">
        <f>F32/E32*100</f>
        <v>70.16666666666667</v>
      </c>
    </row>
    <row r="33" spans="1:7" ht="12" customHeight="1">
      <c r="A33" s="99"/>
      <c r="B33" s="100">
        <v>5</v>
      </c>
      <c r="C33" s="52" t="s">
        <v>172</v>
      </c>
      <c r="D33" s="476"/>
      <c r="E33" s="476"/>
      <c r="F33" s="476"/>
      <c r="G33" s="569"/>
    </row>
    <row r="34" spans="1:7" ht="12" customHeight="1">
      <c r="A34" s="99"/>
      <c r="B34" s="100">
        <v>6</v>
      </c>
      <c r="C34" s="25" t="s">
        <v>133</v>
      </c>
      <c r="D34" s="476"/>
      <c r="E34" s="476"/>
      <c r="F34" s="476"/>
      <c r="G34" s="569"/>
    </row>
    <row r="35" spans="1:7" ht="12" customHeight="1">
      <c r="A35" s="99"/>
      <c r="B35" s="100">
        <v>7</v>
      </c>
      <c r="C35" s="65" t="s">
        <v>156</v>
      </c>
      <c r="D35" s="476"/>
      <c r="E35" s="476"/>
      <c r="F35" s="476"/>
      <c r="G35" s="569"/>
    </row>
    <row r="36" spans="1:7" s="8" customFormat="1" ht="12" customHeight="1">
      <c r="A36" s="91"/>
      <c r="B36" s="92">
        <v>8</v>
      </c>
      <c r="C36" s="25" t="s">
        <v>89</v>
      </c>
      <c r="D36" s="465"/>
      <c r="E36" s="465">
        <v>0</v>
      </c>
      <c r="F36" s="465">
        <v>0</v>
      </c>
      <c r="G36" s="569"/>
    </row>
    <row r="37" spans="1:7" s="8" customFormat="1" ht="12" customHeight="1">
      <c r="A37" s="102"/>
      <c r="B37" s="103">
        <v>9</v>
      </c>
      <c r="C37" s="25" t="s">
        <v>35</v>
      </c>
      <c r="D37" s="468"/>
      <c r="E37" s="468"/>
      <c r="F37" s="468"/>
      <c r="G37" s="569"/>
    </row>
    <row r="38" spans="1:7" s="8" customFormat="1" ht="12" customHeight="1">
      <c r="A38" s="102"/>
      <c r="B38" s="103"/>
      <c r="C38" s="165" t="s">
        <v>214</v>
      </c>
      <c r="D38" s="477"/>
      <c r="E38" s="477"/>
      <c r="F38" s="477"/>
      <c r="G38" s="569"/>
    </row>
    <row r="39" spans="1:7" ht="12" customHeight="1">
      <c r="A39" s="102"/>
      <c r="B39" s="103">
        <v>10</v>
      </c>
      <c r="C39" s="36" t="s">
        <v>468</v>
      </c>
      <c r="D39" s="468"/>
      <c r="E39" s="468"/>
      <c r="F39" s="468">
        <v>429</v>
      </c>
      <c r="G39" s="569"/>
    </row>
    <row r="40" spans="1:7" ht="12" customHeight="1" thickBot="1">
      <c r="A40" s="91"/>
      <c r="B40" s="92">
        <v>11</v>
      </c>
      <c r="C40" s="53" t="s">
        <v>151</v>
      </c>
      <c r="D40" s="465"/>
      <c r="E40" s="465"/>
      <c r="F40" s="465"/>
      <c r="G40" s="570"/>
    </row>
    <row r="41" spans="1:7" s="8" customFormat="1" ht="12" customHeight="1" thickBot="1">
      <c r="A41" s="88">
        <v>6</v>
      </c>
      <c r="B41" s="89"/>
      <c r="C41" s="90" t="s">
        <v>57</v>
      </c>
      <c r="D41" s="467">
        <f>SUM(D42:D45)</f>
        <v>0</v>
      </c>
      <c r="E41" s="467">
        <f>SUM(E42:E45)</f>
        <v>500</v>
      </c>
      <c r="F41" s="467">
        <f>SUM(F42:F45)</f>
        <v>499</v>
      </c>
      <c r="G41" s="567">
        <f>F41/E41*100</f>
        <v>99.8</v>
      </c>
    </row>
    <row r="42" spans="1:7" ht="12" customHeight="1">
      <c r="A42" s="91"/>
      <c r="B42" s="92">
        <v>1</v>
      </c>
      <c r="C42" s="66" t="s">
        <v>188</v>
      </c>
      <c r="D42" s="465"/>
      <c r="E42" s="465"/>
      <c r="F42" s="465"/>
      <c r="G42" s="568"/>
    </row>
    <row r="43" spans="1:7" ht="12" customHeight="1">
      <c r="A43" s="91"/>
      <c r="B43" s="92">
        <v>2</v>
      </c>
      <c r="C43" s="66" t="s">
        <v>189</v>
      </c>
      <c r="D43" s="465"/>
      <c r="E43" s="465">
        <v>500</v>
      </c>
      <c r="F43" s="465">
        <v>499</v>
      </c>
      <c r="G43" s="569">
        <f>F43/E43*100</f>
        <v>99.8</v>
      </c>
    </row>
    <row r="44" spans="1:7" ht="12" customHeight="1">
      <c r="A44" s="91"/>
      <c r="B44" s="92">
        <v>3</v>
      </c>
      <c r="C44" s="66" t="s">
        <v>173</v>
      </c>
      <c r="D44" s="465"/>
      <c r="E44" s="465"/>
      <c r="F44" s="465"/>
      <c r="G44" s="569"/>
    </row>
    <row r="45" spans="1:7" ht="12" customHeight="1" thickBot="1">
      <c r="A45" s="91"/>
      <c r="B45" s="92">
        <v>4</v>
      </c>
      <c r="C45" s="66" t="s">
        <v>58</v>
      </c>
      <c r="D45" s="465"/>
      <c r="E45" s="465"/>
      <c r="F45" s="465"/>
      <c r="G45" s="570"/>
    </row>
    <row r="46" spans="1:7" ht="15" customHeight="1" thickBot="1">
      <c r="A46" s="107"/>
      <c r="B46" s="108"/>
      <c r="C46" s="158" t="s">
        <v>61</v>
      </c>
      <c r="D46" s="472">
        <f>D27+D41</f>
        <v>50720</v>
      </c>
      <c r="E46" s="472">
        <f>E27+E41</f>
        <v>53204</v>
      </c>
      <c r="F46" s="472">
        <f>F27+F41</f>
        <v>49659</v>
      </c>
      <c r="G46" s="567">
        <f>F46/E46*100</f>
        <v>93.33696714532742</v>
      </c>
    </row>
    <row r="47" spans="5:7" ht="9.75" customHeight="1" thickBot="1">
      <c r="E47" s="478"/>
      <c r="F47" s="478"/>
      <c r="G47" s="478"/>
    </row>
    <row r="48" spans="1:7" ht="15" customHeight="1" thickBot="1">
      <c r="A48" s="136" t="s">
        <v>309</v>
      </c>
      <c r="B48" s="20"/>
      <c r="C48" s="493"/>
      <c r="D48" s="494">
        <v>16</v>
      </c>
      <c r="E48" s="320">
        <v>16</v>
      </c>
      <c r="F48" s="320">
        <v>16</v>
      </c>
      <c r="G48" s="320"/>
    </row>
    <row r="49" spans="1:7" ht="14.25" customHeight="1">
      <c r="A49" s="960" t="s">
        <v>193</v>
      </c>
      <c r="B49" s="960"/>
      <c r="C49" s="960"/>
      <c r="D49" s="960"/>
      <c r="E49" s="960"/>
      <c r="F49" s="960"/>
      <c r="G49" s="960"/>
    </row>
  </sheetData>
  <sheetProtection/>
  <mergeCells count="9">
    <mergeCell ref="C5:C6"/>
    <mergeCell ref="G5:G6"/>
    <mergeCell ref="A49:G49"/>
    <mergeCell ref="C1:G1"/>
    <mergeCell ref="D5:D6"/>
    <mergeCell ref="E5:E6"/>
    <mergeCell ref="A2:B2"/>
    <mergeCell ref="A3:B3"/>
    <mergeCell ref="F5:F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4">
      <selection activeCell="F29" sqref="F29"/>
    </sheetView>
  </sheetViews>
  <sheetFormatPr defaultColWidth="9.00390625" defaultRowHeight="12.75"/>
  <cols>
    <col min="1" max="1" width="8.375" style="619" customWidth="1"/>
    <col min="2" max="2" width="51.125" style="618" customWidth="1"/>
    <col min="3" max="3" width="16.00390625" style="617" customWidth="1"/>
    <col min="4" max="4" width="14.00390625" style="617" customWidth="1"/>
    <col min="5" max="6" width="16.00390625" style="617" customWidth="1"/>
    <col min="7" max="7" width="14.625" style="617" customWidth="1"/>
    <col min="8" max="8" width="16.00390625" style="617" customWidth="1"/>
    <col min="9" max="16384" width="9.375" style="617" customWidth="1"/>
  </cols>
  <sheetData>
    <row r="1" spans="1:8" s="680" customFormat="1" ht="11.25" customHeight="1">
      <c r="A1" s="970"/>
      <c r="B1" s="970"/>
      <c r="C1" s="970"/>
      <c r="D1" s="970"/>
      <c r="E1" s="970"/>
      <c r="F1" s="970"/>
      <c r="G1" s="970"/>
      <c r="H1" s="970"/>
    </row>
    <row r="2" spans="1:8" s="680" customFormat="1" ht="39" customHeight="1">
      <c r="A2" s="971" t="s">
        <v>1172</v>
      </c>
      <c r="B2" s="972"/>
      <c r="C2" s="972"/>
      <c r="D2" s="972"/>
      <c r="E2" s="972"/>
      <c r="F2" s="972"/>
      <c r="G2" s="972"/>
      <c r="H2" s="972"/>
    </row>
    <row r="3" spans="1:8" s="680" customFormat="1" ht="24.75" customHeight="1" thickBot="1">
      <c r="A3" s="681"/>
      <c r="B3" s="973" t="s">
        <v>546</v>
      </c>
      <c r="C3" s="974"/>
      <c r="D3" s="974"/>
      <c r="E3" s="974"/>
      <c r="F3" s="974"/>
      <c r="G3" s="974"/>
      <c r="H3" s="974"/>
    </row>
    <row r="4" spans="1:8" ht="52.5" customHeight="1" thickBot="1" thickTop="1">
      <c r="A4" s="966" t="s">
        <v>545</v>
      </c>
      <c r="B4" s="967"/>
      <c r="C4" s="678" t="s">
        <v>531</v>
      </c>
      <c r="D4" s="678" t="s">
        <v>528</v>
      </c>
      <c r="E4" s="679" t="s">
        <v>530</v>
      </c>
      <c r="F4" s="678" t="s">
        <v>529</v>
      </c>
      <c r="G4" s="678" t="s">
        <v>528</v>
      </c>
      <c r="H4" s="677" t="s">
        <v>527</v>
      </c>
    </row>
    <row r="5" spans="1:8" s="674" customFormat="1" ht="15.75" customHeight="1" thickBot="1">
      <c r="A5" s="660" t="s">
        <v>3</v>
      </c>
      <c r="B5" s="645" t="s">
        <v>544</v>
      </c>
      <c r="C5" s="676">
        <f aca="true" t="shared" si="0" ref="C5:H5">SUM(C6:C9)</f>
        <v>1040169</v>
      </c>
      <c r="D5" s="643">
        <f t="shared" si="0"/>
        <v>0</v>
      </c>
      <c r="E5" s="643">
        <f t="shared" si="0"/>
        <v>1040169</v>
      </c>
      <c r="F5" s="675">
        <f t="shared" si="0"/>
        <v>1155769</v>
      </c>
      <c r="G5" s="643">
        <f t="shared" si="0"/>
        <v>0</v>
      </c>
      <c r="H5" s="642">
        <f t="shared" si="0"/>
        <v>1155769</v>
      </c>
    </row>
    <row r="6" spans="1:8" ht="12.75">
      <c r="A6" s="673" t="s">
        <v>4</v>
      </c>
      <c r="B6" s="672" t="s">
        <v>543</v>
      </c>
      <c r="C6" s="671">
        <v>2028</v>
      </c>
      <c r="D6" s="670"/>
      <c r="E6" s="639">
        <f>D6+C6</f>
        <v>2028</v>
      </c>
      <c r="F6" s="669">
        <v>1492</v>
      </c>
      <c r="G6" s="669"/>
      <c r="H6" s="637">
        <f>G6+F6</f>
        <v>1492</v>
      </c>
    </row>
    <row r="7" spans="1:8" ht="12.75">
      <c r="A7" s="662" t="s">
        <v>5</v>
      </c>
      <c r="B7" s="631" t="s">
        <v>542</v>
      </c>
      <c r="C7" s="668">
        <v>782480</v>
      </c>
      <c r="D7" s="667"/>
      <c r="E7" s="635">
        <f>D7+C7</f>
        <v>782480</v>
      </c>
      <c r="F7" s="666">
        <v>868808</v>
      </c>
      <c r="G7" s="666"/>
      <c r="H7" s="633">
        <f>G7+F7</f>
        <v>868808</v>
      </c>
    </row>
    <row r="8" spans="1:8" ht="12.75">
      <c r="A8" s="662" t="s">
        <v>6</v>
      </c>
      <c r="B8" s="631" t="s">
        <v>541</v>
      </c>
      <c r="C8" s="636">
        <v>10498</v>
      </c>
      <c r="D8" s="634"/>
      <c r="E8" s="635">
        <f>D8+C8</f>
        <v>10498</v>
      </c>
      <c r="F8" s="663">
        <v>36045</v>
      </c>
      <c r="G8" s="663"/>
      <c r="H8" s="633">
        <f>G8+F8</f>
        <v>36045</v>
      </c>
    </row>
    <row r="9" spans="1:8" ht="13.5" thickBot="1">
      <c r="A9" s="662" t="s">
        <v>7</v>
      </c>
      <c r="B9" s="631" t="s">
        <v>540</v>
      </c>
      <c r="C9" s="630">
        <v>245163</v>
      </c>
      <c r="D9" s="628"/>
      <c r="E9" s="629">
        <f>D9+C9</f>
        <v>245163</v>
      </c>
      <c r="F9" s="661">
        <v>249424</v>
      </c>
      <c r="G9" s="661"/>
      <c r="H9" s="627">
        <f>G9+F9</f>
        <v>249424</v>
      </c>
    </row>
    <row r="10" spans="1:8" s="641" customFormat="1" ht="15.75" customHeight="1" thickBot="1">
      <c r="A10" s="660" t="s">
        <v>8</v>
      </c>
      <c r="B10" s="645" t="s">
        <v>539</v>
      </c>
      <c r="C10" s="644">
        <f aca="true" t="shared" si="1" ref="C10:H10">SUM(C11:C15)</f>
        <v>16973</v>
      </c>
      <c r="D10" s="643">
        <f t="shared" si="1"/>
        <v>0</v>
      </c>
      <c r="E10" s="643">
        <f t="shared" si="1"/>
        <v>16973</v>
      </c>
      <c r="F10" s="643">
        <f t="shared" si="1"/>
        <v>47153</v>
      </c>
      <c r="G10" s="643">
        <f t="shared" si="1"/>
        <v>0</v>
      </c>
      <c r="H10" s="642">
        <f t="shared" si="1"/>
        <v>47153</v>
      </c>
    </row>
    <row r="11" spans="1:8" ht="12.75">
      <c r="A11" s="662" t="s">
        <v>9</v>
      </c>
      <c r="B11" s="631" t="s">
        <v>538</v>
      </c>
      <c r="C11" s="640">
        <v>266</v>
      </c>
      <c r="D11" s="638"/>
      <c r="E11" s="639">
        <f>D11+C11</f>
        <v>266</v>
      </c>
      <c r="F11" s="665">
        <v>293</v>
      </c>
      <c r="G11" s="638"/>
      <c r="H11" s="637">
        <f>G11+F11</f>
        <v>293</v>
      </c>
    </row>
    <row r="12" spans="1:8" ht="12.75">
      <c r="A12" s="662" t="s">
        <v>10</v>
      </c>
      <c r="B12" s="631" t="s">
        <v>537</v>
      </c>
      <c r="C12" s="636">
        <v>1391</v>
      </c>
      <c r="D12" s="634"/>
      <c r="E12" s="635">
        <f>D12+C12</f>
        <v>1391</v>
      </c>
      <c r="F12" s="663">
        <v>18822</v>
      </c>
      <c r="G12" s="634"/>
      <c r="H12" s="633">
        <f>G12+F12</f>
        <v>18822</v>
      </c>
    </row>
    <row r="13" spans="1:8" ht="12.75">
      <c r="A13" s="662" t="s">
        <v>11</v>
      </c>
      <c r="B13" s="631" t="s">
        <v>536</v>
      </c>
      <c r="C13" s="636"/>
      <c r="D13" s="634"/>
      <c r="E13" s="635">
        <f>D13+C13</f>
        <v>0</v>
      </c>
      <c r="F13" s="663"/>
      <c r="G13" s="634"/>
      <c r="H13" s="633">
        <f>G13+F13</f>
        <v>0</v>
      </c>
    </row>
    <row r="14" spans="1:8" ht="12.75">
      <c r="A14" s="664" t="s">
        <v>12</v>
      </c>
      <c r="B14" s="631" t="s">
        <v>535</v>
      </c>
      <c r="C14" s="636">
        <v>8138</v>
      </c>
      <c r="D14" s="634"/>
      <c r="E14" s="635">
        <f>D14+C14</f>
        <v>8138</v>
      </c>
      <c r="F14" s="663">
        <v>20812</v>
      </c>
      <c r="G14" s="634"/>
      <c r="H14" s="633">
        <f>G14+F14</f>
        <v>20812</v>
      </c>
    </row>
    <row r="15" spans="1:8" ht="13.5" thickBot="1">
      <c r="A15" s="662" t="s">
        <v>13</v>
      </c>
      <c r="B15" s="631" t="s">
        <v>534</v>
      </c>
      <c r="C15" s="630">
        <v>7178</v>
      </c>
      <c r="D15" s="628"/>
      <c r="E15" s="629">
        <f>D15+C15</f>
        <v>7178</v>
      </c>
      <c r="F15" s="661">
        <v>7226</v>
      </c>
      <c r="G15" s="628"/>
      <c r="H15" s="627">
        <f>G15+F15</f>
        <v>7226</v>
      </c>
    </row>
    <row r="16" spans="1:8" s="658" customFormat="1" ht="27" customHeight="1" thickBot="1">
      <c r="A16" s="660" t="s">
        <v>14</v>
      </c>
      <c r="B16" s="659" t="s">
        <v>533</v>
      </c>
      <c r="C16" s="644">
        <f aca="true" t="shared" si="2" ref="C16:H16">C5+C10</f>
        <v>1057142</v>
      </c>
      <c r="D16" s="643">
        <f t="shared" si="2"/>
        <v>0</v>
      </c>
      <c r="E16" s="643">
        <f t="shared" si="2"/>
        <v>1057142</v>
      </c>
      <c r="F16" s="643">
        <f t="shared" si="2"/>
        <v>1202922</v>
      </c>
      <c r="G16" s="643">
        <f t="shared" si="2"/>
        <v>0</v>
      </c>
      <c r="H16" s="642">
        <f t="shared" si="2"/>
        <v>1202922</v>
      </c>
    </row>
    <row r="17" spans="1:8" ht="50.25" customHeight="1" thickBot="1">
      <c r="A17" s="968" t="s">
        <v>532</v>
      </c>
      <c r="B17" s="969"/>
      <c r="C17" s="657" t="s">
        <v>531</v>
      </c>
      <c r="D17" s="655" t="s">
        <v>528</v>
      </c>
      <c r="E17" s="656" t="s">
        <v>530</v>
      </c>
      <c r="F17" s="655" t="s">
        <v>529</v>
      </c>
      <c r="G17" s="655" t="s">
        <v>528</v>
      </c>
      <c r="H17" s="654" t="s">
        <v>527</v>
      </c>
    </row>
    <row r="18" spans="1:8" s="641" customFormat="1" ht="15.75" customHeight="1" thickBot="1">
      <c r="A18" s="646" t="s">
        <v>15</v>
      </c>
      <c r="B18" s="647" t="s">
        <v>526</v>
      </c>
      <c r="C18" s="644">
        <f aca="true" t="shared" si="3" ref="C18:H18">C19+C20+C21</f>
        <v>1011111</v>
      </c>
      <c r="D18" s="643">
        <f t="shared" si="3"/>
        <v>0</v>
      </c>
      <c r="E18" s="643">
        <f t="shared" si="3"/>
        <v>1011111</v>
      </c>
      <c r="F18" s="643">
        <f t="shared" si="3"/>
        <v>1173901</v>
      </c>
      <c r="G18" s="643">
        <f t="shared" si="3"/>
        <v>0</v>
      </c>
      <c r="H18" s="642">
        <f t="shared" si="3"/>
        <v>1173901</v>
      </c>
    </row>
    <row r="19" spans="1:8" ht="12.75">
      <c r="A19" s="632" t="s">
        <v>16</v>
      </c>
      <c r="B19" s="631" t="s">
        <v>525</v>
      </c>
      <c r="C19" s="640">
        <v>847941</v>
      </c>
      <c r="D19" s="638"/>
      <c r="E19" s="639">
        <f>D19+C19</f>
        <v>847941</v>
      </c>
      <c r="F19" s="638">
        <v>847941</v>
      </c>
      <c r="G19" s="638"/>
      <c r="H19" s="637">
        <f>G19+F19</f>
        <v>847941</v>
      </c>
    </row>
    <row r="20" spans="1:8" ht="12.75">
      <c r="A20" s="632" t="s">
        <v>17</v>
      </c>
      <c r="B20" s="631" t="s">
        <v>524</v>
      </c>
      <c r="C20" s="653">
        <v>163170</v>
      </c>
      <c r="D20" s="651"/>
      <c r="E20" s="652">
        <f>D20+C20</f>
        <v>163170</v>
      </c>
      <c r="F20" s="651">
        <v>325960</v>
      </c>
      <c r="G20" s="651"/>
      <c r="H20" s="650">
        <f>G20+F20</f>
        <v>325960</v>
      </c>
    </row>
    <row r="21" spans="1:8" ht="13.5" thickBot="1">
      <c r="A21" s="649" t="s">
        <v>18</v>
      </c>
      <c r="B21" s="648" t="s">
        <v>523</v>
      </c>
      <c r="C21" s="630"/>
      <c r="D21" s="628"/>
      <c r="E21" s="629">
        <f>D21+C21</f>
        <v>0</v>
      </c>
      <c r="F21" s="628"/>
      <c r="G21" s="628"/>
      <c r="H21" s="627">
        <f>G21+F21</f>
        <v>0</v>
      </c>
    </row>
    <row r="22" spans="1:8" s="641" customFormat="1" ht="15.75" customHeight="1" thickBot="1">
      <c r="A22" s="646" t="s">
        <v>19</v>
      </c>
      <c r="B22" s="647" t="s">
        <v>522</v>
      </c>
      <c r="C22" s="644">
        <f aca="true" t="shared" si="4" ref="C22:H22">C23+C24</f>
        <v>14280</v>
      </c>
      <c r="D22" s="643">
        <f t="shared" si="4"/>
        <v>0</v>
      </c>
      <c r="E22" s="643">
        <f t="shared" si="4"/>
        <v>14280</v>
      </c>
      <c r="F22" s="643">
        <f t="shared" si="4"/>
        <v>28030</v>
      </c>
      <c r="G22" s="643">
        <f t="shared" si="4"/>
        <v>0</v>
      </c>
      <c r="H22" s="642">
        <f t="shared" si="4"/>
        <v>28030</v>
      </c>
    </row>
    <row r="23" spans="1:8" ht="12.75">
      <c r="A23" s="632" t="s">
        <v>20</v>
      </c>
      <c r="B23" s="631" t="s">
        <v>521</v>
      </c>
      <c r="C23" s="640">
        <v>14280</v>
      </c>
      <c r="D23" s="638"/>
      <c r="E23" s="639">
        <f>D23+C23</f>
        <v>14280</v>
      </c>
      <c r="F23" s="638">
        <v>28030</v>
      </c>
      <c r="G23" s="638"/>
      <c r="H23" s="637">
        <f>G23+F23</f>
        <v>28030</v>
      </c>
    </row>
    <row r="24" spans="1:8" ht="13.5" thickBot="1">
      <c r="A24" s="632" t="s">
        <v>21</v>
      </c>
      <c r="B24" s="631" t="s">
        <v>520</v>
      </c>
      <c r="C24" s="630"/>
      <c r="D24" s="628"/>
      <c r="E24" s="629">
        <f>D24+C24</f>
        <v>0</v>
      </c>
      <c r="F24" s="628"/>
      <c r="G24" s="628"/>
      <c r="H24" s="627">
        <f>G24+F24</f>
        <v>0</v>
      </c>
    </row>
    <row r="25" spans="1:8" s="641" customFormat="1" ht="15.75" customHeight="1" thickBot="1">
      <c r="A25" s="646" t="s">
        <v>22</v>
      </c>
      <c r="B25" s="645" t="s">
        <v>519</v>
      </c>
      <c r="C25" s="644">
        <f>C26+C27+C28</f>
        <v>31751</v>
      </c>
      <c r="D25" s="643">
        <f>SUM(D26:D28)</f>
        <v>0</v>
      </c>
      <c r="E25" s="643">
        <f>SUM(E26:E28)</f>
        <v>31751</v>
      </c>
      <c r="F25" s="643">
        <f>SUM(F26:F28)</f>
        <v>991</v>
      </c>
      <c r="G25" s="643">
        <f>SUM(G26:G28)</f>
        <v>0</v>
      </c>
      <c r="H25" s="642">
        <f>SUM(H26:H28)</f>
        <v>991</v>
      </c>
    </row>
    <row r="26" spans="1:8" ht="12.75">
      <c r="A26" s="632" t="s">
        <v>23</v>
      </c>
      <c r="B26" s="631" t="s">
        <v>518</v>
      </c>
      <c r="C26" s="640">
        <v>26217</v>
      </c>
      <c r="D26" s="638"/>
      <c r="E26" s="639">
        <f>D26+C26</f>
        <v>26217</v>
      </c>
      <c r="F26" s="638"/>
      <c r="G26" s="638"/>
      <c r="H26" s="637">
        <f>G26+F26</f>
        <v>0</v>
      </c>
    </row>
    <row r="27" spans="1:8" ht="12.75">
      <c r="A27" s="632" t="s">
        <v>24</v>
      </c>
      <c r="B27" s="631" t="s">
        <v>517</v>
      </c>
      <c r="C27" s="636">
        <v>4498</v>
      </c>
      <c r="D27" s="634"/>
      <c r="E27" s="635">
        <f>D27+C27</f>
        <v>4498</v>
      </c>
      <c r="F27" s="634">
        <v>983</v>
      </c>
      <c r="G27" s="634"/>
      <c r="H27" s="633">
        <f>G27+F27</f>
        <v>983</v>
      </c>
    </row>
    <row r="28" spans="1:8" ht="13.5" thickBot="1">
      <c r="A28" s="632" t="s">
        <v>25</v>
      </c>
      <c r="B28" s="631" t="s">
        <v>516</v>
      </c>
      <c r="C28" s="630">
        <v>1036</v>
      </c>
      <c r="D28" s="628"/>
      <c r="E28" s="629">
        <f>D28+C28</f>
        <v>1036</v>
      </c>
      <c r="F28" s="628">
        <v>8</v>
      </c>
      <c r="G28" s="628"/>
      <c r="H28" s="627">
        <f>G28+F28</f>
        <v>8</v>
      </c>
    </row>
    <row r="29" spans="1:8" s="621" customFormat="1" ht="24" customHeight="1" thickBot="1">
      <c r="A29" s="626" t="s">
        <v>26</v>
      </c>
      <c r="B29" s="625" t="s">
        <v>515</v>
      </c>
      <c r="C29" s="624">
        <f aca="true" t="shared" si="5" ref="C29:H29">C18+C22+C25</f>
        <v>1057142</v>
      </c>
      <c r="D29" s="623">
        <f t="shared" si="5"/>
        <v>0</v>
      </c>
      <c r="E29" s="623">
        <f t="shared" si="5"/>
        <v>1057142</v>
      </c>
      <c r="F29" s="623">
        <f t="shared" si="5"/>
        <v>1202922</v>
      </c>
      <c r="G29" s="623">
        <f t="shared" si="5"/>
        <v>0</v>
      </c>
      <c r="H29" s="622">
        <f t="shared" si="5"/>
        <v>1202922</v>
      </c>
    </row>
    <row r="30" ht="13.5" thickTop="1">
      <c r="D30" s="620"/>
    </row>
    <row r="31" ht="12.75">
      <c r="D31" s="620"/>
    </row>
    <row r="32" ht="12.75">
      <c r="D32" s="620"/>
    </row>
    <row r="33" s="617" customFormat="1" ht="12.75">
      <c r="D33" s="620"/>
    </row>
    <row r="34" s="617" customFormat="1" ht="12.75">
      <c r="D34" s="620"/>
    </row>
    <row r="35" s="617" customFormat="1" ht="12.75">
      <c r="D35" s="620"/>
    </row>
    <row r="36" s="617" customFormat="1" ht="12.75">
      <c r="D36" s="620"/>
    </row>
    <row r="37" s="617" customFormat="1" ht="12.75">
      <c r="D37" s="620"/>
    </row>
    <row r="38" s="617" customFormat="1" ht="12.75">
      <c r="D38" s="620"/>
    </row>
    <row r="39" s="617" customFormat="1" ht="12.75">
      <c r="D39" s="620"/>
    </row>
    <row r="40" s="617" customFormat="1" ht="12.75">
      <c r="D40" s="620"/>
    </row>
    <row r="41" s="617" customFormat="1" ht="12.75">
      <c r="D41" s="620"/>
    </row>
    <row r="42" s="617" customFormat="1" ht="12.75">
      <c r="D42" s="620"/>
    </row>
    <row r="43" s="617" customFormat="1" ht="12.75">
      <c r="D43" s="620"/>
    </row>
    <row r="44" s="617" customFormat="1" ht="12.75">
      <c r="D44" s="620"/>
    </row>
    <row r="45" s="617" customFormat="1" ht="12.75">
      <c r="D45" s="620"/>
    </row>
  </sheetData>
  <sheetProtection/>
  <mergeCells count="5">
    <mergeCell ref="A4:B4"/>
    <mergeCell ref="A17:B17"/>
    <mergeCell ref="A1:H1"/>
    <mergeCell ref="A2:H2"/>
    <mergeCell ref="B3:H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 14/a.sz.  melléklet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115" workbookViewId="0" topLeftCell="A37">
      <selection activeCell="E54" sqref="E54"/>
    </sheetView>
  </sheetViews>
  <sheetFormatPr defaultColWidth="9.00390625" defaultRowHeight="12.75"/>
  <cols>
    <col min="1" max="1" width="6.50390625" style="618" customWidth="1"/>
    <col min="2" max="2" width="59.50390625" style="618" customWidth="1"/>
    <col min="3" max="5" width="16.00390625" style="617" customWidth="1"/>
    <col min="6" max="16384" width="9.375" style="617" customWidth="1"/>
  </cols>
  <sheetData>
    <row r="1" spans="1:5" s="680" customFormat="1" ht="29.25" customHeight="1">
      <c r="A1" s="975" t="s">
        <v>1173</v>
      </c>
      <c r="B1" s="975"/>
      <c r="C1" s="975"/>
      <c r="D1" s="975"/>
      <c r="E1" s="975"/>
    </row>
    <row r="2" spans="1:5" s="680" customFormat="1" ht="21" customHeight="1">
      <c r="A2" s="972" t="s">
        <v>564</v>
      </c>
      <c r="B2" s="972"/>
      <c r="C2" s="972"/>
      <c r="D2" s="972"/>
      <c r="E2" s="972"/>
    </row>
    <row r="3" spans="1:5" s="680" customFormat="1" ht="23.25" customHeight="1">
      <c r="A3" s="976" t="s">
        <v>548</v>
      </c>
      <c r="B3" s="976"/>
      <c r="C3" s="976"/>
      <c r="D3" s="976"/>
      <c r="E3" s="976"/>
    </row>
    <row r="4" spans="1:5" ht="13.5" customHeight="1" thickBot="1">
      <c r="A4" s="977" t="s">
        <v>42</v>
      </c>
      <c r="B4" s="977"/>
      <c r="C4" s="977"/>
      <c r="D4" s="977"/>
      <c r="E4" s="977"/>
    </row>
    <row r="5" spans="1:5" s="746" customFormat="1" ht="28.5" customHeight="1">
      <c r="A5" s="978" t="s">
        <v>71</v>
      </c>
      <c r="B5" s="980" t="s">
        <v>65</v>
      </c>
      <c r="C5" s="745" t="s">
        <v>565</v>
      </c>
      <c r="D5" s="745" t="s">
        <v>566</v>
      </c>
      <c r="E5" s="982" t="s">
        <v>485</v>
      </c>
    </row>
    <row r="6" spans="1:5" s="746" customFormat="1" ht="12.75">
      <c r="A6" s="979"/>
      <c r="B6" s="981"/>
      <c r="C6" s="984" t="s">
        <v>567</v>
      </c>
      <c r="D6" s="985"/>
      <c r="E6" s="983"/>
    </row>
    <row r="7" spans="1:5" s="695" customFormat="1" ht="15" customHeight="1" thickBot="1">
      <c r="A7" s="747">
        <v>1</v>
      </c>
      <c r="B7" s="748">
        <v>2</v>
      </c>
      <c r="C7" s="748">
        <v>3</v>
      </c>
      <c r="D7" s="748">
        <v>4</v>
      </c>
      <c r="E7" s="749">
        <v>5</v>
      </c>
    </row>
    <row r="8" spans="1:5" s="695" customFormat="1" ht="12.75">
      <c r="A8" s="715">
        <v>1</v>
      </c>
      <c r="B8" s="750" t="s">
        <v>66</v>
      </c>
      <c r="C8" s="717">
        <v>121701</v>
      </c>
      <c r="D8" s="717">
        <v>130805</v>
      </c>
      <c r="E8" s="751">
        <v>127883</v>
      </c>
    </row>
    <row r="9" spans="1:5" s="695" customFormat="1" ht="12.75">
      <c r="A9" s="696">
        <v>2</v>
      </c>
      <c r="B9" s="752" t="s">
        <v>67</v>
      </c>
      <c r="C9" s="698">
        <v>30290</v>
      </c>
      <c r="D9" s="698">
        <v>32939</v>
      </c>
      <c r="E9" s="753">
        <v>32216</v>
      </c>
    </row>
    <row r="10" spans="1:5" s="695" customFormat="1" ht="12.75">
      <c r="A10" s="696">
        <v>3</v>
      </c>
      <c r="B10" s="752" t="s">
        <v>568</v>
      </c>
      <c r="C10" s="698">
        <v>85150</v>
      </c>
      <c r="D10" s="698">
        <v>99707</v>
      </c>
      <c r="E10" s="753">
        <v>99180</v>
      </c>
    </row>
    <row r="11" spans="1:5" s="695" customFormat="1" ht="12.75">
      <c r="A11" s="696">
        <v>4</v>
      </c>
      <c r="B11" s="752" t="s">
        <v>569</v>
      </c>
      <c r="C11" s="698">
        <v>8324</v>
      </c>
      <c r="D11" s="698">
        <v>6924</v>
      </c>
      <c r="E11" s="753">
        <v>6579</v>
      </c>
    </row>
    <row r="12" spans="1:5" s="695" customFormat="1" ht="12.75">
      <c r="A12" s="696">
        <v>5</v>
      </c>
      <c r="B12" s="752" t="s">
        <v>570</v>
      </c>
      <c r="C12" s="698">
        <v>4000</v>
      </c>
      <c r="D12" s="698">
        <v>4000</v>
      </c>
      <c r="E12" s="753">
        <v>2850</v>
      </c>
    </row>
    <row r="13" spans="1:5" s="695" customFormat="1" ht="12.75">
      <c r="A13" s="696">
        <v>6</v>
      </c>
      <c r="B13" s="752" t="s">
        <v>571</v>
      </c>
      <c r="C13" s="698">
        <v>1000</v>
      </c>
      <c r="D13" s="698">
        <v>1846</v>
      </c>
      <c r="E13" s="753">
        <v>1734</v>
      </c>
    </row>
    <row r="14" spans="1:5" s="695" customFormat="1" ht="12.75">
      <c r="A14" s="696">
        <v>7</v>
      </c>
      <c r="B14" s="752" t="s">
        <v>87</v>
      </c>
      <c r="C14" s="698">
        <v>112885</v>
      </c>
      <c r="D14" s="698">
        <v>88480</v>
      </c>
      <c r="E14" s="753">
        <v>85470</v>
      </c>
    </row>
    <row r="15" spans="1:5" s="695" customFormat="1" ht="12.75">
      <c r="A15" s="723">
        <v>8</v>
      </c>
      <c r="B15" s="754" t="s">
        <v>572</v>
      </c>
      <c r="C15" s="725">
        <v>0</v>
      </c>
      <c r="D15" s="725">
        <v>26668</v>
      </c>
      <c r="E15" s="755">
        <v>24206</v>
      </c>
    </row>
    <row r="16" spans="1:5" s="695" customFormat="1" ht="12.75">
      <c r="A16" s="696">
        <v>9</v>
      </c>
      <c r="B16" s="752" t="s">
        <v>573</v>
      </c>
      <c r="C16" s="698"/>
      <c r="D16" s="698"/>
      <c r="E16" s="753"/>
    </row>
    <row r="17" spans="1:5" s="695" customFormat="1" ht="12.75">
      <c r="A17" s="723">
        <v>10</v>
      </c>
      <c r="B17" s="752" t="s">
        <v>574</v>
      </c>
      <c r="C17" s="698"/>
      <c r="D17" s="698"/>
      <c r="E17" s="753"/>
    </row>
    <row r="18" spans="1:5" s="695" customFormat="1" ht="12.75">
      <c r="A18" s="696">
        <v>11</v>
      </c>
      <c r="B18" s="752" t="s">
        <v>575</v>
      </c>
      <c r="C18" s="698"/>
      <c r="D18" s="698"/>
      <c r="E18" s="753"/>
    </row>
    <row r="19" spans="1:5" s="695" customFormat="1" ht="13.5" thickBot="1">
      <c r="A19" s="723">
        <v>12</v>
      </c>
      <c r="B19" s="752" t="s">
        <v>576</v>
      </c>
      <c r="C19" s="725"/>
      <c r="D19" s="725"/>
      <c r="E19" s="755">
        <v>50</v>
      </c>
    </row>
    <row r="20" spans="1:5" s="759" customFormat="1" ht="15.75" thickBot="1">
      <c r="A20" s="710">
        <v>13</v>
      </c>
      <c r="B20" s="756" t="s">
        <v>577</v>
      </c>
      <c r="C20" s="757">
        <f>SUM(C8:C19)</f>
        <v>363350</v>
      </c>
      <c r="D20" s="757">
        <f>SUM(D8:D19)</f>
        <v>391369</v>
      </c>
      <c r="E20" s="758">
        <f>SUM(E8:E19)</f>
        <v>380168</v>
      </c>
    </row>
    <row r="21" spans="1:5" s="759" customFormat="1" ht="15">
      <c r="A21" s="715">
        <v>14</v>
      </c>
      <c r="B21" s="750" t="s">
        <v>253</v>
      </c>
      <c r="C21" s="760">
        <v>2000</v>
      </c>
      <c r="D21" s="760">
        <v>58748</v>
      </c>
      <c r="E21" s="761">
        <v>41200</v>
      </c>
    </row>
    <row r="22" spans="1:5" s="759" customFormat="1" ht="15">
      <c r="A22" s="723">
        <v>15</v>
      </c>
      <c r="B22" s="754" t="s">
        <v>251</v>
      </c>
      <c r="C22" s="651"/>
      <c r="D22" s="651"/>
      <c r="E22" s="762"/>
    </row>
    <row r="23" spans="1:5" s="759" customFormat="1" ht="15">
      <c r="A23" s="723">
        <v>16</v>
      </c>
      <c r="B23" s="754" t="s">
        <v>578</v>
      </c>
      <c r="C23" s="651"/>
      <c r="D23" s="651"/>
      <c r="E23" s="762"/>
    </row>
    <row r="24" spans="1:5" s="759" customFormat="1" ht="15">
      <c r="A24" s="723">
        <v>17</v>
      </c>
      <c r="B24" s="754" t="s">
        <v>579</v>
      </c>
      <c r="C24" s="651"/>
      <c r="D24" s="651">
        <v>25000</v>
      </c>
      <c r="E24" s="762">
        <v>25000</v>
      </c>
    </row>
    <row r="25" spans="1:5" s="759" customFormat="1" ht="15.75" thickBot="1">
      <c r="A25" s="723">
        <v>18</v>
      </c>
      <c r="B25" s="754" t="s">
        <v>580</v>
      </c>
      <c r="C25" s="651"/>
      <c r="D25" s="651"/>
      <c r="E25" s="762"/>
    </row>
    <row r="26" spans="1:5" s="759" customFormat="1" ht="15.75" thickBot="1">
      <c r="A26" s="710">
        <v>19</v>
      </c>
      <c r="B26" s="756" t="s">
        <v>581</v>
      </c>
      <c r="C26" s="757">
        <f>SUM(C21:C22,C24:C25)</f>
        <v>2000</v>
      </c>
      <c r="D26" s="757">
        <f>SUM(D21:D22,D24:D25)</f>
        <v>83748</v>
      </c>
      <c r="E26" s="758">
        <f>SUM(E21:E22,E24:E25)</f>
        <v>66200</v>
      </c>
    </row>
    <row r="27" spans="1:5" s="759" customFormat="1" ht="15.75" thickBot="1">
      <c r="A27" s="710">
        <v>20</v>
      </c>
      <c r="B27" s="756" t="s">
        <v>582</v>
      </c>
      <c r="C27" s="757">
        <f>C20+C26</f>
        <v>365350</v>
      </c>
      <c r="D27" s="757">
        <f>D20+D26</f>
        <v>475117</v>
      </c>
      <c r="E27" s="758">
        <f>E20+E26</f>
        <v>446368</v>
      </c>
    </row>
    <row r="28" spans="1:5" s="695" customFormat="1" ht="12.75">
      <c r="A28" s="715">
        <v>21</v>
      </c>
      <c r="B28" s="750" t="s">
        <v>146</v>
      </c>
      <c r="C28" s="760">
        <v>1000</v>
      </c>
      <c r="D28" s="760">
        <v>0</v>
      </c>
      <c r="E28" s="761"/>
    </row>
    <row r="29" spans="1:5" s="695" customFormat="1" ht="13.5" thickBot="1">
      <c r="A29" s="723">
        <v>22</v>
      </c>
      <c r="B29" s="754" t="s">
        <v>583</v>
      </c>
      <c r="C29" s="763"/>
      <c r="D29" s="763"/>
      <c r="E29" s="762">
        <v>48</v>
      </c>
    </row>
    <row r="30" spans="1:5" s="759" customFormat="1" ht="15.75" thickBot="1">
      <c r="A30" s="710">
        <v>23</v>
      </c>
      <c r="B30" s="756" t="s">
        <v>584</v>
      </c>
      <c r="C30" s="757">
        <f>SUM(C27:C29)</f>
        <v>366350</v>
      </c>
      <c r="D30" s="757">
        <f>SUM(D27:D29)</f>
        <v>475117</v>
      </c>
      <c r="E30" s="758">
        <f>SUM(E27:E29)</f>
        <v>446416</v>
      </c>
    </row>
    <row r="31" spans="1:5" s="695" customFormat="1" ht="12.75">
      <c r="A31" s="715">
        <v>24</v>
      </c>
      <c r="B31" s="750" t="s">
        <v>47</v>
      </c>
      <c r="C31" s="760">
        <v>28398</v>
      </c>
      <c r="D31" s="760">
        <v>28798</v>
      </c>
      <c r="E31" s="761">
        <v>25159</v>
      </c>
    </row>
    <row r="32" spans="1:5" s="695" customFormat="1" ht="12.75">
      <c r="A32" s="696">
        <v>25</v>
      </c>
      <c r="B32" s="752" t="s">
        <v>585</v>
      </c>
      <c r="C32" s="634">
        <v>55309</v>
      </c>
      <c r="D32" s="634">
        <v>64059</v>
      </c>
      <c r="E32" s="764">
        <v>72746</v>
      </c>
    </row>
    <row r="33" spans="1:5" s="695" customFormat="1" ht="12.75">
      <c r="A33" s="696">
        <v>26</v>
      </c>
      <c r="B33" s="752" t="s">
        <v>586</v>
      </c>
      <c r="C33" s="634">
        <v>81623</v>
      </c>
      <c r="D33" s="634">
        <v>81649</v>
      </c>
      <c r="E33" s="764">
        <v>78893</v>
      </c>
    </row>
    <row r="34" spans="1:5" s="695" customFormat="1" ht="12.75">
      <c r="A34" s="696">
        <v>27</v>
      </c>
      <c r="B34" s="752" t="s">
        <v>587</v>
      </c>
      <c r="C34" s="634"/>
      <c r="D34" s="634">
        <v>570</v>
      </c>
      <c r="E34" s="764">
        <v>570</v>
      </c>
    </row>
    <row r="35" spans="1:5" s="695" customFormat="1" ht="12.75">
      <c r="A35" s="696">
        <v>28</v>
      </c>
      <c r="B35" s="765" t="s">
        <v>588</v>
      </c>
      <c r="C35" s="634">
        <v>5500</v>
      </c>
      <c r="D35" s="634">
        <v>3500</v>
      </c>
      <c r="E35" s="764">
        <v>3128</v>
      </c>
    </row>
    <row r="36" spans="1:5" s="695" customFormat="1" ht="12.75">
      <c r="A36" s="696">
        <v>29</v>
      </c>
      <c r="B36" s="752" t="s">
        <v>589</v>
      </c>
      <c r="C36" s="634">
        <v>5500</v>
      </c>
      <c r="D36" s="634">
        <v>3400</v>
      </c>
      <c r="E36" s="764">
        <v>3031</v>
      </c>
    </row>
    <row r="37" spans="1:5" s="695" customFormat="1" ht="12.75">
      <c r="A37" s="696">
        <v>30</v>
      </c>
      <c r="B37" s="752" t="s">
        <v>590</v>
      </c>
      <c r="C37" s="634">
        <v>85880</v>
      </c>
      <c r="D37" s="634">
        <v>103870</v>
      </c>
      <c r="E37" s="764">
        <v>100398</v>
      </c>
    </row>
    <row r="38" spans="1:5" s="695" customFormat="1" ht="12.75">
      <c r="A38" s="723">
        <v>31</v>
      </c>
      <c r="B38" s="752" t="s">
        <v>591</v>
      </c>
      <c r="C38" s="651"/>
      <c r="D38" s="651"/>
      <c r="E38" s="762">
        <v>1010</v>
      </c>
    </row>
    <row r="39" spans="1:5" s="695" customFormat="1" ht="12.75">
      <c r="A39" s="696">
        <v>32</v>
      </c>
      <c r="B39" s="752" t="s">
        <v>592</v>
      </c>
      <c r="C39" s="634">
        <v>69417</v>
      </c>
      <c r="D39" s="634">
        <v>165198</v>
      </c>
      <c r="E39" s="764">
        <v>165199</v>
      </c>
    </row>
    <row r="40" spans="1:5" s="695" customFormat="1" ht="12.75">
      <c r="A40" s="723">
        <v>33</v>
      </c>
      <c r="B40" s="766" t="s">
        <v>593</v>
      </c>
      <c r="C40" s="634">
        <v>29404</v>
      </c>
      <c r="D40" s="634">
        <v>36718</v>
      </c>
      <c r="E40" s="764">
        <v>36718</v>
      </c>
    </row>
    <row r="41" spans="1:5" s="695" customFormat="1" ht="12.75">
      <c r="A41" s="696">
        <v>34</v>
      </c>
      <c r="B41" s="752" t="s">
        <v>594</v>
      </c>
      <c r="C41" s="634"/>
      <c r="D41" s="634"/>
      <c r="E41" s="764"/>
    </row>
    <row r="42" spans="1:5" s="695" customFormat="1" ht="13.5" thickBot="1">
      <c r="A42" s="723">
        <v>35</v>
      </c>
      <c r="B42" s="750" t="s">
        <v>595</v>
      </c>
      <c r="C42" s="651"/>
      <c r="D42" s="651">
        <v>0</v>
      </c>
      <c r="E42" s="762">
        <v>15</v>
      </c>
    </row>
    <row r="43" spans="1:5" s="695" customFormat="1" ht="21.75" thickBot="1">
      <c r="A43" s="710">
        <v>36</v>
      </c>
      <c r="B43" s="756" t="s">
        <v>596</v>
      </c>
      <c r="C43" s="767">
        <f>C31+C32+C33+C34+C35+C37+C38+C39+C41+C42</f>
        <v>326127</v>
      </c>
      <c r="D43" s="767">
        <f>D31+D32+D33+D34+D35+D37+D38+D39+D41+D42</f>
        <v>447644</v>
      </c>
      <c r="E43" s="768">
        <f>E31+E32+E33+E34+E35+E37+E38+E39+E41+E42</f>
        <v>447118</v>
      </c>
    </row>
    <row r="44" spans="1:5" s="695" customFormat="1" ht="12.75">
      <c r="A44" s="715">
        <v>37</v>
      </c>
      <c r="B44" s="750" t="s">
        <v>241</v>
      </c>
      <c r="C44" s="760"/>
      <c r="D44" s="760"/>
      <c r="E44" s="761"/>
    </row>
    <row r="45" spans="1:5" s="695" customFormat="1" ht="12.75">
      <c r="A45" s="696">
        <v>38</v>
      </c>
      <c r="B45" s="750" t="s">
        <v>239</v>
      </c>
      <c r="C45" s="634">
        <v>27973</v>
      </c>
      <c r="D45" s="634">
        <v>13000</v>
      </c>
      <c r="E45" s="764">
        <v>13000</v>
      </c>
    </row>
    <row r="46" spans="1:5" s="695" customFormat="1" ht="12.75">
      <c r="A46" s="696">
        <v>39</v>
      </c>
      <c r="B46" s="769" t="s">
        <v>597</v>
      </c>
      <c r="C46" s="760"/>
      <c r="D46" s="760"/>
      <c r="E46" s="761"/>
    </row>
    <row r="47" spans="1:5" s="695" customFormat="1" ht="12.75">
      <c r="A47" s="715">
        <v>40</v>
      </c>
      <c r="B47" s="754" t="s">
        <v>598</v>
      </c>
      <c r="C47" s="760"/>
      <c r="D47" s="760"/>
      <c r="E47" s="761"/>
    </row>
    <row r="48" spans="1:5" s="695" customFormat="1" ht="13.5" thickBot="1">
      <c r="A48" s="723">
        <v>41</v>
      </c>
      <c r="B48" s="754" t="s">
        <v>599</v>
      </c>
      <c r="C48" s="651"/>
      <c r="D48" s="651"/>
      <c r="E48" s="762"/>
    </row>
    <row r="49" spans="1:5" s="695" customFormat="1" ht="13.5" thickBot="1">
      <c r="A49" s="710">
        <v>42</v>
      </c>
      <c r="B49" s="756" t="s">
        <v>600</v>
      </c>
      <c r="C49" s="767">
        <f>SUM(C44:C45,C47:C48)</f>
        <v>27973</v>
      </c>
      <c r="D49" s="767">
        <f>SUM(D44:D45,D47:D48)</f>
        <v>13000</v>
      </c>
      <c r="E49" s="768">
        <f>SUM(E44:E45,E47:E48)</f>
        <v>13000</v>
      </c>
    </row>
    <row r="50" spans="1:5" s="759" customFormat="1" ht="15.75" thickBot="1">
      <c r="A50" s="770">
        <v>43</v>
      </c>
      <c r="B50" s="771" t="s">
        <v>601</v>
      </c>
      <c r="C50" s="772">
        <f>C43+C49</f>
        <v>354100</v>
      </c>
      <c r="D50" s="772">
        <f>D43+D49</f>
        <v>460644</v>
      </c>
      <c r="E50" s="773">
        <f>E43+E49</f>
        <v>460118</v>
      </c>
    </row>
    <row r="51" spans="1:5" s="695" customFormat="1" ht="12.75">
      <c r="A51" s="715">
        <v>44</v>
      </c>
      <c r="B51" s="750" t="s">
        <v>602</v>
      </c>
      <c r="C51" s="760">
        <v>12250</v>
      </c>
      <c r="D51" s="760">
        <v>14473</v>
      </c>
      <c r="E51" s="761">
        <v>14477</v>
      </c>
    </row>
    <row r="52" spans="1:5" s="695" customFormat="1" ht="12.75">
      <c r="A52" s="723">
        <v>45</v>
      </c>
      <c r="B52" s="752" t="s">
        <v>603</v>
      </c>
      <c r="C52" s="763"/>
      <c r="D52" s="763"/>
      <c r="E52" s="762"/>
    </row>
    <row r="53" spans="1:5" s="695" customFormat="1" ht="13.5" thickBot="1">
      <c r="A53" s="723">
        <v>46</v>
      </c>
      <c r="B53" s="754" t="s">
        <v>604</v>
      </c>
      <c r="C53" s="774"/>
      <c r="D53" s="774"/>
      <c r="E53" s="762">
        <v>-1028</v>
      </c>
    </row>
    <row r="54" spans="1:5" s="695" customFormat="1" ht="13.5" thickBot="1">
      <c r="A54" s="775">
        <v>47</v>
      </c>
      <c r="B54" s="776" t="s">
        <v>605</v>
      </c>
      <c r="C54" s="767">
        <f>C50+C51+C52+C53</f>
        <v>366350</v>
      </c>
      <c r="D54" s="767">
        <f>D50+D51+D52+D53</f>
        <v>475117</v>
      </c>
      <c r="E54" s="777">
        <f>E50+E51+E52+E53</f>
        <v>473567</v>
      </c>
    </row>
    <row r="55" spans="1:5" s="695" customFormat="1" ht="21.75" thickBot="1">
      <c r="A55" s="730">
        <v>48</v>
      </c>
      <c r="B55" s="756" t="s">
        <v>606</v>
      </c>
      <c r="C55" s="767">
        <f>C43-C20</f>
        <v>-37223</v>
      </c>
      <c r="D55" s="767">
        <f>D43-D20</f>
        <v>56275</v>
      </c>
      <c r="E55" s="768">
        <f>E43-E20</f>
        <v>66950</v>
      </c>
    </row>
    <row r="56" spans="1:5" s="695" customFormat="1" ht="32.25" thickBot="1">
      <c r="A56" s="730">
        <v>49</v>
      </c>
      <c r="B56" s="756" t="s">
        <v>607</v>
      </c>
      <c r="C56" s="767">
        <f>+C55+C51-C28</f>
        <v>-25973</v>
      </c>
      <c r="D56" s="767">
        <f>+D55+D51-D28</f>
        <v>70748</v>
      </c>
      <c r="E56" s="768">
        <f>+E55+E51-E28</f>
        <v>81427</v>
      </c>
    </row>
    <row r="57" spans="1:5" s="695" customFormat="1" ht="13.5" thickBot="1">
      <c r="A57" s="730">
        <v>50</v>
      </c>
      <c r="B57" s="756" t="s">
        <v>608</v>
      </c>
      <c r="C57" s="767">
        <f>+C49-C26</f>
        <v>25973</v>
      </c>
      <c r="D57" s="767">
        <f>+D49-D26</f>
        <v>-70748</v>
      </c>
      <c r="E57" s="768">
        <f>+E49-E26</f>
        <v>-53200</v>
      </c>
    </row>
    <row r="58" spans="1:5" s="695" customFormat="1" ht="13.5" thickBot="1">
      <c r="A58" s="778">
        <v>52</v>
      </c>
      <c r="B58" s="771" t="s">
        <v>609</v>
      </c>
      <c r="C58" s="779"/>
      <c r="D58" s="779"/>
      <c r="E58" s="773">
        <f>+E52+E53-E29</f>
        <v>-1076</v>
      </c>
    </row>
    <row r="59" ht="15.75">
      <c r="B59" s="780"/>
    </row>
  </sheetData>
  <sheetProtection sheet="1" objects="1" scenarios="1"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 xml:space="preserve">&amp;R&amp;"Times New Roman CE,Félkövér dőlt"&amp;12 14/b.sz. melléklet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G23" sqref="G23"/>
    </sheetView>
  </sheetViews>
  <sheetFormatPr defaultColWidth="9.00390625" defaultRowHeight="12.75"/>
  <cols>
    <col min="1" max="1" width="6.50390625" style="617" customWidth="1"/>
    <col min="2" max="2" width="49.50390625" style="618" customWidth="1"/>
    <col min="3" max="3" width="16.00390625" style="617" customWidth="1"/>
    <col min="4" max="4" width="14.875" style="617" customWidth="1"/>
    <col min="5" max="6" width="16.00390625" style="617" customWidth="1"/>
    <col min="7" max="7" width="14.00390625" style="617" customWidth="1"/>
    <col min="8" max="8" width="16.00390625" style="617" customWidth="1"/>
    <col min="9" max="16384" width="9.375" style="617" customWidth="1"/>
  </cols>
  <sheetData>
    <row r="1" spans="1:8" s="682" customFormat="1" ht="25.5" customHeight="1">
      <c r="A1" s="975" t="s">
        <v>1173</v>
      </c>
      <c r="B1" s="975"/>
      <c r="C1" s="975"/>
      <c r="D1" s="975"/>
      <c r="E1" s="975"/>
      <c r="F1" s="975"/>
      <c r="G1" s="975"/>
      <c r="H1" s="975"/>
    </row>
    <row r="2" spans="1:8" s="683" customFormat="1" ht="18" customHeight="1">
      <c r="A2" s="972" t="s">
        <v>547</v>
      </c>
      <c r="B2" s="972"/>
      <c r="C2" s="972"/>
      <c r="D2" s="972"/>
      <c r="E2" s="972"/>
      <c r="F2" s="972"/>
      <c r="G2" s="972"/>
      <c r="H2" s="972"/>
    </row>
    <row r="3" spans="1:8" s="682" customFormat="1" ht="16.5" customHeight="1">
      <c r="A3" s="976" t="s">
        <v>548</v>
      </c>
      <c r="B3" s="976"/>
      <c r="C3" s="976"/>
      <c r="D3" s="976"/>
      <c r="E3" s="976"/>
      <c r="F3" s="976"/>
      <c r="G3" s="976"/>
      <c r="H3" s="976"/>
    </row>
    <row r="4" spans="1:8" s="618" customFormat="1" ht="13.5" customHeight="1" thickBot="1">
      <c r="A4" s="986" t="s">
        <v>42</v>
      </c>
      <c r="B4" s="986"/>
      <c r="C4" s="986"/>
      <c r="D4" s="986"/>
      <c r="E4" s="986"/>
      <c r="F4" s="986"/>
      <c r="G4" s="986"/>
      <c r="H4" s="986"/>
    </row>
    <row r="5" spans="1:8" ht="54" customHeight="1" thickBot="1">
      <c r="A5" s="684" t="s">
        <v>1</v>
      </c>
      <c r="B5" s="685" t="s">
        <v>65</v>
      </c>
      <c r="C5" s="686" t="s">
        <v>531</v>
      </c>
      <c r="D5" s="686" t="s">
        <v>528</v>
      </c>
      <c r="E5" s="687" t="s">
        <v>530</v>
      </c>
      <c r="F5" s="686" t="s">
        <v>529</v>
      </c>
      <c r="G5" s="686" t="s">
        <v>528</v>
      </c>
      <c r="H5" s="687" t="s">
        <v>527</v>
      </c>
    </row>
    <row r="6" spans="1:8" s="695" customFormat="1" ht="18" customHeight="1">
      <c r="A6" s="688">
        <v>1</v>
      </c>
      <c r="B6" s="689" t="s">
        <v>549</v>
      </c>
      <c r="C6" s="690">
        <v>8138</v>
      </c>
      <c r="D6" s="691"/>
      <c r="E6" s="692">
        <f>D6+C6</f>
        <v>8138</v>
      </c>
      <c r="F6" s="693">
        <v>20812</v>
      </c>
      <c r="G6" s="691"/>
      <c r="H6" s="694">
        <f>G6+F6</f>
        <v>20812</v>
      </c>
    </row>
    <row r="7" spans="1:8" s="695" customFormat="1" ht="25.5" customHeight="1">
      <c r="A7" s="696">
        <v>2</v>
      </c>
      <c r="B7" s="697" t="s">
        <v>550</v>
      </c>
      <c r="C7" s="698"/>
      <c r="D7" s="699"/>
      <c r="E7" s="700">
        <f>D7+C7</f>
        <v>0</v>
      </c>
      <c r="F7" s="701"/>
      <c r="G7" s="699"/>
      <c r="H7" s="702">
        <f>G7+F7</f>
        <v>0</v>
      </c>
    </row>
    <row r="8" spans="1:8" s="695" customFormat="1" ht="22.5">
      <c r="A8" s="696">
        <v>3</v>
      </c>
      <c r="B8" s="697" t="s">
        <v>551</v>
      </c>
      <c r="C8" s="698">
        <v>6142</v>
      </c>
      <c r="D8" s="699"/>
      <c r="E8" s="700">
        <f>D8+C8</f>
        <v>6142</v>
      </c>
      <c r="F8" s="701">
        <v>7218</v>
      </c>
      <c r="G8" s="699"/>
      <c r="H8" s="702">
        <f>G8+F8</f>
        <v>7218</v>
      </c>
    </row>
    <row r="9" spans="1:8" s="695" customFormat="1" ht="18" customHeight="1">
      <c r="A9" s="696">
        <v>4</v>
      </c>
      <c r="B9" s="697" t="s">
        <v>552</v>
      </c>
      <c r="C9" s="698"/>
      <c r="D9" s="699"/>
      <c r="E9" s="700">
        <f>D9+C9</f>
        <v>0</v>
      </c>
      <c r="F9" s="701"/>
      <c r="G9" s="699"/>
      <c r="H9" s="702">
        <v>0</v>
      </c>
    </row>
    <row r="10" spans="1:8" s="695" customFormat="1" ht="23.25" thickBot="1">
      <c r="A10" s="703">
        <v>5</v>
      </c>
      <c r="B10" s="704" t="s">
        <v>553</v>
      </c>
      <c r="C10" s="705"/>
      <c r="D10" s="706"/>
      <c r="E10" s="707"/>
      <c r="F10" s="708"/>
      <c r="G10" s="706"/>
      <c r="H10" s="709"/>
    </row>
    <row r="11" spans="1:9" s="641" customFormat="1" ht="18" customHeight="1" thickBot="1">
      <c r="A11" s="710">
        <v>6</v>
      </c>
      <c r="B11" s="711" t="s">
        <v>554</v>
      </c>
      <c r="C11" s="712">
        <f aca="true" t="shared" si="0" ref="C11:H11">+C6+C7+C8-C9-C10</f>
        <v>14280</v>
      </c>
      <c r="D11" s="712">
        <f t="shared" si="0"/>
        <v>0</v>
      </c>
      <c r="E11" s="712">
        <f t="shared" si="0"/>
        <v>14280</v>
      </c>
      <c r="F11" s="712">
        <f t="shared" si="0"/>
        <v>28030</v>
      </c>
      <c r="G11" s="712">
        <f t="shared" si="0"/>
        <v>0</v>
      </c>
      <c r="H11" s="713">
        <f t="shared" si="0"/>
        <v>28030</v>
      </c>
      <c r="I11" s="714"/>
    </row>
    <row r="12" spans="1:9" s="695" customFormat="1" ht="18" customHeight="1">
      <c r="A12" s="715">
        <v>7</v>
      </c>
      <c r="B12" s="716" t="s">
        <v>555</v>
      </c>
      <c r="C12" s="717">
        <v>-5</v>
      </c>
      <c r="D12" s="718"/>
      <c r="E12" s="719">
        <f>D12+C12</f>
        <v>-5</v>
      </c>
      <c r="F12" s="720">
        <v>-508</v>
      </c>
      <c r="G12" s="718"/>
      <c r="H12" s="721">
        <f>G12+F12</f>
        <v>-508</v>
      </c>
      <c r="I12" s="722"/>
    </row>
    <row r="13" spans="1:9" s="695" customFormat="1" ht="18" customHeight="1" thickBot="1">
      <c r="A13" s="723">
        <v>8</v>
      </c>
      <c r="B13" s="724" t="s">
        <v>556</v>
      </c>
      <c r="C13" s="725"/>
      <c r="D13" s="726"/>
      <c r="E13" s="727"/>
      <c r="F13" s="728"/>
      <c r="G13" s="726"/>
      <c r="H13" s="729"/>
      <c r="I13" s="722"/>
    </row>
    <row r="14" spans="1:9" s="695" customFormat="1" ht="27" customHeight="1" thickBot="1">
      <c r="A14" s="730">
        <v>9</v>
      </c>
      <c r="B14" s="731" t="s">
        <v>557</v>
      </c>
      <c r="C14" s="732">
        <f aca="true" t="shared" si="1" ref="C14:H14">+C11+C12+C13</f>
        <v>14275</v>
      </c>
      <c r="D14" s="732">
        <f t="shared" si="1"/>
        <v>0</v>
      </c>
      <c r="E14" s="732">
        <f t="shared" si="1"/>
        <v>14275</v>
      </c>
      <c r="F14" s="732">
        <f t="shared" si="1"/>
        <v>27522</v>
      </c>
      <c r="G14" s="732">
        <f t="shared" si="1"/>
        <v>0</v>
      </c>
      <c r="H14" s="733">
        <f t="shared" si="1"/>
        <v>27522</v>
      </c>
      <c r="I14" s="722"/>
    </row>
    <row r="15" spans="1:9" s="695" customFormat="1" ht="28.5" customHeight="1">
      <c r="A15" s="688">
        <v>10</v>
      </c>
      <c r="B15" s="734" t="s">
        <v>558</v>
      </c>
      <c r="C15" s="690"/>
      <c r="D15" s="691"/>
      <c r="E15" s="692">
        <f>D15+C15</f>
        <v>0</v>
      </c>
      <c r="F15" s="693"/>
      <c r="G15" s="691"/>
      <c r="H15" s="694">
        <f>G15+F15</f>
        <v>0</v>
      </c>
      <c r="I15" s="722"/>
    </row>
    <row r="16" spans="1:9" s="695" customFormat="1" ht="28.5" customHeight="1" thickBot="1">
      <c r="A16" s="703">
        <v>11</v>
      </c>
      <c r="B16" s="735" t="s">
        <v>559</v>
      </c>
      <c r="C16" s="705">
        <v>0</v>
      </c>
      <c r="D16" s="706"/>
      <c r="E16" s="707"/>
      <c r="F16" s="708">
        <v>0</v>
      </c>
      <c r="G16" s="706"/>
      <c r="H16" s="709"/>
      <c r="I16" s="722"/>
    </row>
    <row r="17" spans="1:9" s="641" customFormat="1" ht="18" customHeight="1" thickBot="1">
      <c r="A17" s="710">
        <v>12</v>
      </c>
      <c r="B17" s="711" t="s">
        <v>560</v>
      </c>
      <c r="C17" s="675">
        <f aca="true" t="shared" si="2" ref="C17:H17">+C14+C15+C16</f>
        <v>14275</v>
      </c>
      <c r="D17" s="675">
        <f t="shared" si="2"/>
        <v>0</v>
      </c>
      <c r="E17" s="675">
        <f t="shared" si="2"/>
        <v>14275</v>
      </c>
      <c r="F17" s="675">
        <f t="shared" si="2"/>
        <v>27522</v>
      </c>
      <c r="G17" s="675">
        <f t="shared" si="2"/>
        <v>0</v>
      </c>
      <c r="H17" s="736">
        <f t="shared" si="2"/>
        <v>27522</v>
      </c>
      <c r="I17" s="714"/>
    </row>
    <row r="18" spans="1:9" s="695" customFormat="1" ht="33.75">
      <c r="A18" s="715">
        <v>13</v>
      </c>
      <c r="B18" s="737" t="s">
        <v>561</v>
      </c>
      <c r="C18" s="717"/>
      <c r="D18" s="718"/>
      <c r="E18" s="719">
        <f>D18+C18</f>
        <v>0</v>
      </c>
      <c r="F18" s="720"/>
      <c r="G18" s="718"/>
      <c r="H18" s="721">
        <f>G18+F18</f>
        <v>0</v>
      </c>
      <c r="I18" s="722"/>
    </row>
    <row r="19" spans="1:8" s="695" customFormat="1" ht="18" customHeight="1">
      <c r="A19" s="696">
        <v>14</v>
      </c>
      <c r="B19" s="697" t="s">
        <v>562</v>
      </c>
      <c r="C19" s="698">
        <v>14275</v>
      </c>
      <c r="D19" s="699"/>
      <c r="E19" s="700">
        <f>D19+C19</f>
        <v>14275</v>
      </c>
      <c r="F19" s="701">
        <v>27522</v>
      </c>
      <c r="G19" s="699"/>
      <c r="H19" s="702">
        <f>G19+F19</f>
        <v>27522</v>
      </c>
    </row>
    <row r="20" spans="1:8" s="695" customFormat="1" ht="18" customHeight="1" thickBot="1">
      <c r="A20" s="738">
        <v>15</v>
      </c>
      <c r="B20" s="739" t="s">
        <v>563</v>
      </c>
      <c r="C20" s="740">
        <v>0</v>
      </c>
      <c r="D20" s="741"/>
      <c r="E20" s="742">
        <f>D20+C20</f>
        <v>0</v>
      </c>
      <c r="F20" s="743"/>
      <c r="G20" s="741"/>
      <c r="H20" s="744"/>
    </row>
    <row r="25" ht="12.75">
      <c r="B25" s="617"/>
    </row>
    <row r="26" ht="12.75" customHeight="1">
      <c r="B26" s="617"/>
    </row>
    <row r="27" ht="12.75">
      <c r="B27" s="617"/>
    </row>
    <row r="28" ht="12.75">
      <c r="B28" s="617"/>
    </row>
    <row r="29" ht="12.75">
      <c r="B29" s="617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14/c.sz. melléklet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7.00390625" style="781" customWidth="1"/>
    <col min="2" max="2" width="32.625" style="782" customWidth="1"/>
    <col min="3" max="7" width="11.875" style="782" customWidth="1"/>
    <col min="8" max="16384" width="9.375" style="782" customWidth="1"/>
  </cols>
  <sheetData>
    <row r="1" ht="14.25" thickBot="1">
      <c r="G1" s="195" t="s">
        <v>64</v>
      </c>
    </row>
    <row r="2" spans="1:7" ht="17.25" customHeight="1" thickBot="1">
      <c r="A2" s="987" t="s">
        <v>1</v>
      </c>
      <c r="B2" s="989" t="s">
        <v>610</v>
      </c>
      <c r="C2" s="989" t="s">
        <v>611</v>
      </c>
      <c r="D2" s="989" t="s">
        <v>612</v>
      </c>
      <c r="E2" s="991" t="s">
        <v>613</v>
      </c>
      <c r="F2" s="991"/>
      <c r="G2" s="992"/>
    </row>
    <row r="3" spans="1:7" s="785" customFormat="1" ht="57.75" customHeight="1" thickBot="1">
      <c r="A3" s="988"/>
      <c r="B3" s="990"/>
      <c r="C3" s="990"/>
      <c r="D3" s="990"/>
      <c r="E3" s="783" t="s">
        <v>37</v>
      </c>
      <c r="F3" s="783" t="s">
        <v>614</v>
      </c>
      <c r="G3" s="784" t="s">
        <v>615</v>
      </c>
    </row>
    <row r="4" spans="1:7" s="789" customFormat="1" ht="15" customHeight="1" thickBot="1">
      <c r="A4" s="786">
        <v>1</v>
      </c>
      <c r="B4" s="787">
        <v>2</v>
      </c>
      <c r="C4" s="787">
        <v>3</v>
      </c>
      <c r="D4" s="787">
        <v>4</v>
      </c>
      <c r="E4" s="787" t="s">
        <v>616</v>
      </c>
      <c r="F4" s="787">
        <v>6</v>
      </c>
      <c r="G4" s="788">
        <v>7</v>
      </c>
    </row>
    <row r="5" spans="1:7" ht="15" customHeight="1">
      <c r="A5" s="790" t="s">
        <v>3</v>
      </c>
      <c r="B5" s="791" t="s">
        <v>1182</v>
      </c>
      <c r="C5" s="138">
        <v>24073</v>
      </c>
      <c r="D5" s="138">
        <v>793</v>
      </c>
      <c r="E5" s="792">
        <f>C5+D5</f>
        <v>24866</v>
      </c>
      <c r="F5" s="138">
        <v>126</v>
      </c>
      <c r="G5" s="105">
        <v>24740</v>
      </c>
    </row>
    <row r="6" spans="1:7" ht="15" customHeight="1">
      <c r="A6" s="793" t="s">
        <v>4</v>
      </c>
      <c r="B6" s="794" t="s">
        <v>1183</v>
      </c>
      <c r="C6" s="139">
        <v>3957</v>
      </c>
      <c r="D6" s="139">
        <v>-1301</v>
      </c>
      <c r="E6" s="792">
        <f aca="true" t="shared" si="0" ref="E6:E35">C6+D6</f>
        <v>2656</v>
      </c>
      <c r="F6" s="139">
        <v>2656</v>
      </c>
      <c r="G6" s="93"/>
    </row>
    <row r="7" spans="1:7" ht="15" customHeight="1">
      <c r="A7" s="793" t="s">
        <v>5</v>
      </c>
      <c r="B7" s="794"/>
      <c r="C7" s="139"/>
      <c r="D7" s="139"/>
      <c r="E7" s="792">
        <f t="shared" si="0"/>
        <v>0</v>
      </c>
      <c r="F7" s="139"/>
      <c r="G7" s="93"/>
    </row>
    <row r="8" spans="1:7" ht="15" customHeight="1">
      <c r="A8" s="793" t="s">
        <v>6</v>
      </c>
      <c r="B8" s="794"/>
      <c r="C8" s="139"/>
      <c r="D8" s="139"/>
      <c r="E8" s="792">
        <f t="shared" si="0"/>
        <v>0</v>
      </c>
      <c r="F8" s="139"/>
      <c r="G8" s="93"/>
    </row>
    <row r="9" spans="1:7" ht="15" customHeight="1">
      <c r="A9" s="793" t="s">
        <v>7</v>
      </c>
      <c r="B9" s="794"/>
      <c r="C9" s="139"/>
      <c r="D9" s="139"/>
      <c r="E9" s="792">
        <f t="shared" si="0"/>
        <v>0</v>
      </c>
      <c r="F9" s="139"/>
      <c r="G9" s="93"/>
    </row>
    <row r="10" spans="1:7" ht="15" customHeight="1">
      <c r="A10" s="793" t="s">
        <v>8</v>
      </c>
      <c r="B10" s="794"/>
      <c r="C10" s="139"/>
      <c r="D10" s="139"/>
      <c r="E10" s="792">
        <f t="shared" si="0"/>
        <v>0</v>
      </c>
      <c r="F10" s="139"/>
      <c r="G10" s="93"/>
    </row>
    <row r="11" spans="1:7" ht="15" customHeight="1">
      <c r="A11" s="793" t="s">
        <v>9</v>
      </c>
      <c r="B11" s="794"/>
      <c r="C11" s="139"/>
      <c r="D11" s="139"/>
      <c r="E11" s="792">
        <f t="shared" si="0"/>
        <v>0</v>
      </c>
      <c r="F11" s="139"/>
      <c r="G11" s="93"/>
    </row>
    <row r="12" spans="1:7" ht="15" customHeight="1">
      <c r="A12" s="793" t="s">
        <v>10</v>
      </c>
      <c r="B12" s="794"/>
      <c r="C12" s="139"/>
      <c r="D12" s="139"/>
      <c r="E12" s="792">
        <f t="shared" si="0"/>
        <v>0</v>
      </c>
      <c r="F12" s="139"/>
      <c r="G12" s="93"/>
    </row>
    <row r="13" spans="1:7" ht="15" customHeight="1">
      <c r="A13" s="793" t="s">
        <v>11</v>
      </c>
      <c r="B13" s="794"/>
      <c r="C13" s="139"/>
      <c r="D13" s="139"/>
      <c r="E13" s="792">
        <f t="shared" si="0"/>
        <v>0</v>
      </c>
      <c r="F13" s="139"/>
      <c r="G13" s="93"/>
    </row>
    <row r="14" spans="1:7" ht="15" customHeight="1">
      <c r="A14" s="793" t="s">
        <v>12</v>
      </c>
      <c r="B14" s="794"/>
      <c r="C14" s="139"/>
      <c r="D14" s="139"/>
      <c r="E14" s="792">
        <f t="shared" si="0"/>
        <v>0</v>
      </c>
      <c r="F14" s="139"/>
      <c r="G14" s="93"/>
    </row>
    <row r="15" spans="1:7" ht="15" customHeight="1">
      <c r="A15" s="793" t="s">
        <v>13</v>
      </c>
      <c r="B15" s="794"/>
      <c r="C15" s="139"/>
      <c r="D15" s="139"/>
      <c r="E15" s="792">
        <f t="shared" si="0"/>
        <v>0</v>
      </c>
      <c r="F15" s="139"/>
      <c r="G15" s="93"/>
    </row>
    <row r="16" spans="1:7" ht="15" customHeight="1">
      <c r="A16" s="793" t="s">
        <v>14</v>
      </c>
      <c r="B16" s="794"/>
      <c r="C16" s="139"/>
      <c r="D16" s="139"/>
      <c r="E16" s="792">
        <f t="shared" si="0"/>
        <v>0</v>
      </c>
      <c r="F16" s="139"/>
      <c r="G16" s="93"/>
    </row>
    <row r="17" spans="1:7" ht="15" customHeight="1">
      <c r="A17" s="793" t="s">
        <v>15</v>
      </c>
      <c r="B17" s="794"/>
      <c r="C17" s="139"/>
      <c r="D17" s="139"/>
      <c r="E17" s="792">
        <f t="shared" si="0"/>
        <v>0</v>
      </c>
      <c r="F17" s="139"/>
      <c r="G17" s="93"/>
    </row>
    <row r="18" spans="1:7" ht="15" customHeight="1">
      <c r="A18" s="793" t="s">
        <v>16</v>
      </c>
      <c r="B18" s="794"/>
      <c r="C18" s="139"/>
      <c r="D18" s="139"/>
      <c r="E18" s="792">
        <f t="shared" si="0"/>
        <v>0</v>
      </c>
      <c r="F18" s="139"/>
      <c r="G18" s="93"/>
    </row>
    <row r="19" spans="1:7" ht="15" customHeight="1">
      <c r="A19" s="793" t="s">
        <v>17</v>
      </c>
      <c r="B19" s="794"/>
      <c r="C19" s="139"/>
      <c r="D19" s="139"/>
      <c r="E19" s="792">
        <f t="shared" si="0"/>
        <v>0</v>
      </c>
      <c r="F19" s="139"/>
      <c r="G19" s="93"/>
    </row>
    <row r="20" spans="1:7" ht="15" customHeight="1">
      <c r="A20" s="793" t="s">
        <v>18</v>
      </c>
      <c r="B20" s="794"/>
      <c r="C20" s="139"/>
      <c r="D20" s="139"/>
      <c r="E20" s="792">
        <f t="shared" si="0"/>
        <v>0</v>
      </c>
      <c r="F20" s="139"/>
      <c r="G20" s="93"/>
    </row>
    <row r="21" spans="1:7" ht="15" customHeight="1">
      <c r="A21" s="793" t="s">
        <v>19</v>
      </c>
      <c r="B21" s="794"/>
      <c r="C21" s="139"/>
      <c r="D21" s="139"/>
      <c r="E21" s="792">
        <f t="shared" si="0"/>
        <v>0</v>
      </c>
      <c r="F21" s="139"/>
      <c r="G21" s="93"/>
    </row>
    <row r="22" spans="1:7" ht="15" customHeight="1">
      <c r="A22" s="793" t="s">
        <v>20</v>
      </c>
      <c r="B22" s="794"/>
      <c r="C22" s="139"/>
      <c r="D22" s="139"/>
      <c r="E22" s="792">
        <f t="shared" si="0"/>
        <v>0</v>
      </c>
      <c r="F22" s="139"/>
      <c r="G22" s="93"/>
    </row>
    <row r="23" spans="1:7" ht="15" customHeight="1">
      <c r="A23" s="793" t="s">
        <v>21</v>
      </c>
      <c r="B23" s="794"/>
      <c r="C23" s="139"/>
      <c r="D23" s="139"/>
      <c r="E23" s="792">
        <f t="shared" si="0"/>
        <v>0</v>
      </c>
      <c r="F23" s="139"/>
      <c r="G23" s="93"/>
    </row>
    <row r="24" spans="1:7" ht="15" customHeight="1">
      <c r="A24" s="793" t="s">
        <v>22</v>
      </c>
      <c r="B24" s="794"/>
      <c r="C24" s="139"/>
      <c r="D24" s="139"/>
      <c r="E24" s="792">
        <f t="shared" si="0"/>
        <v>0</v>
      </c>
      <c r="F24" s="139"/>
      <c r="G24" s="93"/>
    </row>
    <row r="25" spans="1:7" ht="15" customHeight="1">
      <c r="A25" s="793" t="s">
        <v>23</v>
      </c>
      <c r="B25" s="794"/>
      <c r="C25" s="139"/>
      <c r="D25" s="139"/>
      <c r="E25" s="792">
        <f t="shared" si="0"/>
        <v>0</v>
      </c>
      <c r="F25" s="139"/>
      <c r="G25" s="93"/>
    </row>
    <row r="26" spans="1:7" ht="15" customHeight="1">
      <c r="A26" s="793" t="s">
        <v>24</v>
      </c>
      <c r="B26" s="794"/>
      <c r="C26" s="139"/>
      <c r="D26" s="139"/>
      <c r="E26" s="792">
        <f t="shared" si="0"/>
        <v>0</v>
      </c>
      <c r="F26" s="139"/>
      <c r="G26" s="93"/>
    </row>
    <row r="27" spans="1:7" ht="15" customHeight="1">
      <c r="A27" s="793" t="s">
        <v>25</v>
      </c>
      <c r="B27" s="794"/>
      <c r="C27" s="139"/>
      <c r="D27" s="139"/>
      <c r="E27" s="792">
        <f t="shared" si="0"/>
        <v>0</v>
      </c>
      <c r="F27" s="139"/>
      <c r="G27" s="93"/>
    </row>
    <row r="28" spans="1:7" ht="15" customHeight="1">
      <c r="A28" s="793" t="s">
        <v>26</v>
      </c>
      <c r="B28" s="794"/>
      <c r="C28" s="139"/>
      <c r="D28" s="139"/>
      <c r="E28" s="792">
        <f t="shared" si="0"/>
        <v>0</v>
      </c>
      <c r="F28" s="139"/>
      <c r="G28" s="93"/>
    </row>
    <row r="29" spans="1:7" ht="15" customHeight="1">
      <c r="A29" s="793" t="s">
        <v>27</v>
      </c>
      <c r="B29" s="794"/>
      <c r="C29" s="139"/>
      <c r="D29" s="139"/>
      <c r="E29" s="792">
        <f t="shared" si="0"/>
        <v>0</v>
      </c>
      <c r="F29" s="139"/>
      <c r="G29" s="93"/>
    </row>
    <row r="30" spans="1:7" ht="15" customHeight="1">
      <c r="A30" s="793" t="s">
        <v>28</v>
      </c>
      <c r="B30" s="794"/>
      <c r="C30" s="139"/>
      <c r="D30" s="139"/>
      <c r="E30" s="792"/>
      <c r="F30" s="139"/>
      <c r="G30" s="93"/>
    </row>
    <row r="31" spans="1:7" ht="15" customHeight="1">
      <c r="A31" s="793" t="s">
        <v>29</v>
      </c>
      <c r="B31" s="794"/>
      <c r="C31" s="139"/>
      <c r="D31" s="139"/>
      <c r="E31" s="792">
        <f t="shared" si="0"/>
        <v>0</v>
      </c>
      <c r="F31" s="139"/>
      <c r="G31" s="93"/>
    </row>
    <row r="32" spans="1:7" ht="15" customHeight="1">
      <c r="A32" s="793" t="s">
        <v>617</v>
      </c>
      <c r="B32" s="794"/>
      <c r="C32" s="139"/>
      <c r="D32" s="139"/>
      <c r="E32" s="792">
        <f t="shared" si="0"/>
        <v>0</v>
      </c>
      <c r="F32" s="139"/>
      <c r="G32" s="93"/>
    </row>
    <row r="33" spans="1:7" ht="15" customHeight="1">
      <c r="A33" s="793" t="s">
        <v>618</v>
      </c>
      <c r="B33" s="794"/>
      <c r="C33" s="139"/>
      <c r="D33" s="139"/>
      <c r="E33" s="792">
        <f t="shared" si="0"/>
        <v>0</v>
      </c>
      <c r="F33" s="139"/>
      <c r="G33" s="93"/>
    </row>
    <row r="34" spans="1:7" ht="15" customHeight="1">
      <c r="A34" s="793" t="s">
        <v>619</v>
      </c>
      <c r="B34" s="794"/>
      <c r="C34" s="139"/>
      <c r="D34" s="139"/>
      <c r="E34" s="792">
        <f t="shared" si="0"/>
        <v>0</v>
      </c>
      <c r="F34" s="139"/>
      <c r="G34" s="93"/>
    </row>
    <row r="35" spans="1:7" ht="15" customHeight="1" thickBot="1">
      <c r="A35" s="793" t="s">
        <v>620</v>
      </c>
      <c r="B35" s="795"/>
      <c r="C35" s="140"/>
      <c r="D35" s="140"/>
      <c r="E35" s="792">
        <f t="shared" si="0"/>
        <v>0</v>
      </c>
      <c r="F35" s="140"/>
      <c r="G35" s="101"/>
    </row>
    <row r="36" spans="1:7" ht="15" customHeight="1" thickBot="1">
      <c r="A36" s="993" t="s">
        <v>38</v>
      </c>
      <c r="B36" s="994"/>
      <c r="C36" s="209">
        <f>SUM(C5:C35)</f>
        <v>28030</v>
      </c>
      <c r="D36" s="209">
        <f>SUM(D5:D35)</f>
        <v>-508</v>
      </c>
      <c r="E36" s="209">
        <f>SUM(E5:E35)</f>
        <v>27522</v>
      </c>
      <c r="F36" s="209">
        <f>SUM(F5:F35)</f>
        <v>2782</v>
      </c>
      <c r="G36" s="210">
        <f>SUM(G5:G35)</f>
        <v>24740</v>
      </c>
    </row>
  </sheetData>
  <sheetProtection sheet="1" objects="1" scenario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15.sz. melléklet &amp;"Times New Roman CE,Dőlt"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Layout" workbookViewId="0" topLeftCell="B19">
      <selection activeCell="D9" sqref="D9"/>
    </sheetView>
  </sheetViews>
  <sheetFormatPr defaultColWidth="9.00390625" defaultRowHeight="12.75"/>
  <cols>
    <col min="1" max="1" width="5.375" style="193" customWidth="1"/>
    <col min="2" max="2" width="32.875" style="194" customWidth="1"/>
    <col min="3" max="3" width="9.125" style="193" customWidth="1"/>
    <col min="4" max="4" width="9.50390625" style="193" customWidth="1"/>
    <col min="5" max="5" width="9.375" style="193" customWidth="1"/>
    <col min="6" max="6" width="32.125" style="193" customWidth="1"/>
    <col min="7" max="8" width="8.50390625" style="193" customWidth="1"/>
    <col min="9" max="9" width="9.875" style="193" customWidth="1"/>
    <col min="10" max="16384" width="9.375" style="193" customWidth="1"/>
  </cols>
  <sheetData>
    <row r="1" spans="2:9" ht="39.75" customHeight="1">
      <c r="B1" s="191" t="s">
        <v>261</v>
      </c>
      <c r="C1" s="192"/>
      <c r="D1" s="192"/>
      <c r="E1" s="192"/>
      <c r="F1" s="192"/>
      <c r="G1" s="192"/>
      <c r="H1" s="192"/>
      <c r="I1" s="192"/>
    </row>
    <row r="2" ht="14.25" thickBot="1">
      <c r="I2" s="195" t="s">
        <v>64</v>
      </c>
    </row>
    <row r="3" spans="1:9" ht="18" customHeight="1" thickBot="1">
      <c r="A3" s="907" t="s">
        <v>71</v>
      </c>
      <c r="B3" s="196" t="s">
        <v>46</v>
      </c>
      <c r="C3" s="197"/>
      <c r="D3" s="197"/>
      <c r="E3" s="197"/>
      <c r="F3" s="196" t="s">
        <v>56</v>
      </c>
      <c r="G3" s="197"/>
      <c r="H3" s="197"/>
      <c r="I3" s="198"/>
    </row>
    <row r="4" spans="1:10" s="201" customFormat="1" ht="35.25" customHeight="1" thickBot="1">
      <c r="A4" s="908"/>
      <c r="B4" s="199" t="s">
        <v>65</v>
      </c>
      <c r="C4" s="200" t="s">
        <v>427</v>
      </c>
      <c r="D4" s="200" t="s">
        <v>437</v>
      </c>
      <c r="E4" s="200" t="s">
        <v>476</v>
      </c>
      <c r="F4" s="199" t="s">
        <v>65</v>
      </c>
      <c r="G4" s="200" t="s">
        <v>427</v>
      </c>
      <c r="H4" s="200" t="s">
        <v>437</v>
      </c>
      <c r="I4" s="200" t="s">
        <v>476</v>
      </c>
      <c r="J4" s="370"/>
    </row>
    <row r="5" spans="1:9" s="341" customFormat="1" ht="12" customHeight="1" thickBot="1">
      <c r="A5" s="342">
        <v>1</v>
      </c>
      <c r="B5" s="343">
        <v>2</v>
      </c>
      <c r="C5" s="344">
        <v>5</v>
      </c>
      <c r="D5" s="344">
        <v>5</v>
      </c>
      <c r="E5" s="344">
        <v>5</v>
      </c>
      <c r="F5" s="343">
        <v>6</v>
      </c>
      <c r="G5" s="345">
        <v>9</v>
      </c>
      <c r="H5" s="345">
        <v>9</v>
      </c>
      <c r="I5" s="345">
        <v>9</v>
      </c>
    </row>
    <row r="6" spans="1:9" ht="12.75" customHeight="1">
      <c r="A6" s="332" t="s">
        <v>3</v>
      </c>
      <c r="B6" s="322" t="s">
        <v>426</v>
      </c>
      <c r="C6" s="138">
        <v>28398</v>
      </c>
      <c r="D6" s="138">
        <v>28798</v>
      </c>
      <c r="E6" s="138">
        <v>25158</v>
      </c>
      <c r="F6" s="322" t="s">
        <v>66</v>
      </c>
      <c r="G6" s="105">
        <v>121701</v>
      </c>
      <c r="H6" s="105">
        <v>130805</v>
      </c>
      <c r="I6" s="105">
        <v>127883</v>
      </c>
    </row>
    <row r="7" spans="1:9" ht="12.75" customHeight="1">
      <c r="A7" s="333" t="s">
        <v>4</v>
      </c>
      <c r="B7" s="203" t="s">
        <v>310</v>
      </c>
      <c r="C7" s="139">
        <v>55309</v>
      </c>
      <c r="D7" s="139">
        <v>64059</v>
      </c>
      <c r="E7" s="139">
        <v>72747</v>
      </c>
      <c r="F7" s="203" t="s">
        <v>67</v>
      </c>
      <c r="G7" s="93">
        <v>30290</v>
      </c>
      <c r="H7" s="93">
        <v>32939</v>
      </c>
      <c r="I7" s="93">
        <v>32216</v>
      </c>
    </row>
    <row r="8" spans="1:9" ht="12.75" customHeight="1">
      <c r="A8" s="333" t="s">
        <v>5</v>
      </c>
      <c r="B8" s="203" t="s">
        <v>90</v>
      </c>
      <c r="C8" s="139">
        <v>69417</v>
      </c>
      <c r="D8" s="139">
        <v>99587</v>
      </c>
      <c r="E8" s="139">
        <v>99588</v>
      </c>
      <c r="F8" s="203" t="s">
        <v>68</v>
      </c>
      <c r="G8" s="93">
        <v>79152</v>
      </c>
      <c r="H8" s="93">
        <v>92409</v>
      </c>
      <c r="I8" s="93">
        <v>91853</v>
      </c>
    </row>
    <row r="9" spans="1:9" ht="12.75" customHeight="1">
      <c r="A9" s="333" t="s">
        <v>6</v>
      </c>
      <c r="B9" s="323" t="s">
        <v>157</v>
      </c>
      <c r="C9" s="139">
        <v>81623</v>
      </c>
      <c r="D9" s="139">
        <v>81649</v>
      </c>
      <c r="E9" s="139">
        <v>78893</v>
      </c>
      <c r="F9" s="324" t="s">
        <v>96</v>
      </c>
      <c r="G9" s="93">
        <v>4998</v>
      </c>
      <c r="H9" s="93">
        <v>6298</v>
      </c>
      <c r="I9" s="93">
        <v>6069</v>
      </c>
    </row>
    <row r="10" spans="1:9" ht="12.75" customHeight="1">
      <c r="A10" s="333" t="s">
        <v>7</v>
      </c>
      <c r="B10" s="203" t="s">
        <v>98</v>
      </c>
      <c r="C10" s="139"/>
      <c r="D10" s="139">
        <v>570</v>
      </c>
      <c r="E10" s="139">
        <v>570</v>
      </c>
      <c r="F10" s="203" t="s">
        <v>348</v>
      </c>
      <c r="G10" s="93">
        <v>4000</v>
      </c>
      <c r="H10" s="93">
        <v>4000</v>
      </c>
      <c r="I10" s="93">
        <v>2850</v>
      </c>
    </row>
    <row r="11" spans="1:9" ht="12.75" customHeight="1">
      <c r="A11" s="333" t="s">
        <v>8</v>
      </c>
      <c r="B11" s="203" t="s">
        <v>55</v>
      </c>
      <c r="C11" s="202"/>
      <c r="D11" s="202"/>
      <c r="E11" s="202"/>
      <c r="F11" s="203" t="s">
        <v>158</v>
      </c>
      <c r="G11" s="93">
        <v>824</v>
      </c>
      <c r="H11" s="93">
        <v>824</v>
      </c>
      <c r="I11" s="93">
        <v>562</v>
      </c>
    </row>
    <row r="12" spans="1:9" ht="12.75" customHeight="1">
      <c r="A12" s="333" t="s">
        <v>9</v>
      </c>
      <c r="B12" s="203" t="s">
        <v>262</v>
      </c>
      <c r="C12" s="139"/>
      <c r="D12" s="139"/>
      <c r="E12" s="139">
        <v>15</v>
      </c>
      <c r="F12" s="203" t="s">
        <v>478</v>
      </c>
      <c r="G12" s="93"/>
      <c r="H12" s="93"/>
      <c r="I12" s="93">
        <v>50</v>
      </c>
    </row>
    <row r="13" spans="1:9" ht="12.75" customHeight="1">
      <c r="A13" s="333" t="s">
        <v>10</v>
      </c>
      <c r="B13" s="203" t="s">
        <v>367</v>
      </c>
      <c r="C13" s="139">
        <v>0</v>
      </c>
      <c r="D13" s="139">
        <v>0</v>
      </c>
      <c r="E13" s="139">
        <v>0</v>
      </c>
      <c r="F13" s="203" t="s">
        <v>159</v>
      </c>
      <c r="G13" s="93">
        <v>7500</v>
      </c>
      <c r="H13" s="93">
        <v>6100</v>
      </c>
      <c r="I13" s="93">
        <v>6017</v>
      </c>
    </row>
    <row r="14" spans="1:9" ht="12.75" customHeight="1">
      <c r="A14" s="333" t="s">
        <v>11</v>
      </c>
      <c r="B14" s="359"/>
      <c r="C14" s="202"/>
      <c r="D14" s="202"/>
      <c r="E14" s="202"/>
      <c r="F14" s="203" t="s">
        <v>35</v>
      </c>
      <c r="G14" s="93">
        <v>1000</v>
      </c>
      <c r="H14" s="93">
        <v>1846</v>
      </c>
      <c r="I14" s="93">
        <v>1734</v>
      </c>
    </row>
    <row r="15" spans="1:9" ht="12.75" customHeight="1">
      <c r="A15" s="333" t="s">
        <v>12</v>
      </c>
      <c r="B15" s="203"/>
      <c r="C15" s="139"/>
      <c r="D15" s="139"/>
      <c r="E15" s="139"/>
      <c r="F15" s="203" t="s">
        <v>146</v>
      </c>
      <c r="G15" s="93"/>
      <c r="H15" s="93"/>
      <c r="I15" s="93"/>
    </row>
    <row r="16" spans="1:9" ht="12.75" customHeight="1">
      <c r="A16" s="333" t="s">
        <v>13</v>
      </c>
      <c r="B16" s="203"/>
      <c r="C16" s="139"/>
      <c r="D16" s="139"/>
      <c r="E16" s="139"/>
      <c r="F16" s="203" t="s">
        <v>172</v>
      </c>
      <c r="G16" s="93"/>
      <c r="H16" s="93"/>
      <c r="I16" s="93"/>
    </row>
    <row r="17" spans="1:9" ht="12.75" customHeight="1" thickBot="1">
      <c r="A17" s="333" t="s">
        <v>14</v>
      </c>
      <c r="B17" s="208"/>
      <c r="C17" s="140"/>
      <c r="D17" s="140"/>
      <c r="E17" s="140"/>
      <c r="F17" s="203" t="s">
        <v>36</v>
      </c>
      <c r="G17" s="101">
        <v>1000</v>
      </c>
      <c r="H17" s="101">
        <v>0</v>
      </c>
      <c r="I17" s="101">
        <v>0</v>
      </c>
    </row>
    <row r="18" spans="1:9" ht="15.75" customHeight="1" thickBot="1">
      <c r="A18" s="335" t="s">
        <v>15</v>
      </c>
      <c r="B18" s="336" t="s">
        <v>223</v>
      </c>
      <c r="C18" s="353">
        <f>SUM(C6:C17)</f>
        <v>234747</v>
      </c>
      <c r="D18" s="353">
        <f>SUM(D6:D17)</f>
        <v>274663</v>
      </c>
      <c r="E18" s="353">
        <f>SUM(E6:E17)</f>
        <v>276971</v>
      </c>
      <c r="F18" s="347" t="s">
        <v>224</v>
      </c>
      <c r="G18" s="355">
        <f>SUM(G6:G17)</f>
        <v>250465</v>
      </c>
      <c r="H18" s="355">
        <f>SUM(H6:H17)</f>
        <v>275221</v>
      </c>
      <c r="I18" s="355">
        <f>SUM(I6:I17)</f>
        <v>269234</v>
      </c>
    </row>
    <row r="19" spans="1:9" ht="12.75" customHeight="1">
      <c r="A19" s="363" t="s">
        <v>16</v>
      </c>
      <c r="B19" s="368" t="s">
        <v>263</v>
      </c>
      <c r="C19" s="400">
        <v>745</v>
      </c>
      <c r="D19" s="400">
        <v>2968</v>
      </c>
      <c r="E19" s="400">
        <v>2972</v>
      </c>
      <c r="F19" s="325" t="s">
        <v>251</v>
      </c>
      <c r="G19" s="401"/>
      <c r="H19" s="401"/>
      <c r="I19" s="401"/>
    </row>
    <row r="20" spans="1:9" ht="12.75" customHeight="1">
      <c r="A20" s="365" t="s">
        <v>17</v>
      </c>
      <c r="B20" s="325" t="s">
        <v>264</v>
      </c>
      <c r="C20" s="398"/>
      <c r="D20" s="398"/>
      <c r="E20" s="398"/>
      <c r="F20" s="325" t="s">
        <v>252</v>
      </c>
      <c r="G20" s="402"/>
      <c r="H20" s="402"/>
      <c r="I20" s="402"/>
    </row>
    <row r="21" spans="1:9" ht="12.75" customHeight="1">
      <c r="A21" s="367" t="s">
        <v>18</v>
      </c>
      <c r="B21" s="325" t="s">
        <v>239</v>
      </c>
      <c r="C21" s="399">
        <v>14973</v>
      </c>
      <c r="D21" s="399">
        <v>0</v>
      </c>
      <c r="E21" s="399">
        <v>0</v>
      </c>
      <c r="F21" s="325" t="s">
        <v>253</v>
      </c>
      <c r="G21" s="402"/>
      <c r="H21" s="402"/>
      <c r="I21" s="402"/>
    </row>
    <row r="22" spans="1:9" ht="12.75" customHeight="1">
      <c r="A22" s="367" t="s">
        <v>19</v>
      </c>
      <c r="B22" s="325" t="s">
        <v>240</v>
      </c>
      <c r="C22" s="399"/>
      <c r="D22" s="399"/>
      <c r="E22" s="399"/>
      <c r="F22" s="325" t="s">
        <v>272</v>
      </c>
      <c r="G22" s="402"/>
      <c r="H22" s="402"/>
      <c r="I22" s="402"/>
    </row>
    <row r="23" spans="1:9" ht="12.75" customHeight="1">
      <c r="A23" s="367" t="s">
        <v>20</v>
      </c>
      <c r="B23" s="325" t="s">
        <v>241</v>
      </c>
      <c r="C23" s="399"/>
      <c r="D23" s="399"/>
      <c r="E23" s="399"/>
      <c r="F23" s="368" t="s">
        <v>273</v>
      </c>
      <c r="G23" s="402"/>
      <c r="H23" s="402"/>
      <c r="I23" s="402"/>
    </row>
    <row r="24" spans="1:9" ht="12.75" customHeight="1">
      <c r="A24" s="367" t="s">
        <v>21</v>
      </c>
      <c r="B24" s="325" t="s">
        <v>265</v>
      </c>
      <c r="C24" s="399"/>
      <c r="D24" s="399"/>
      <c r="E24" s="399"/>
      <c r="F24" s="325" t="s">
        <v>274</v>
      </c>
      <c r="G24" s="402"/>
      <c r="H24" s="402"/>
      <c r="I24" s="402"/>
    </row>
    <row r="25" spans="1:9" ht="12.75" customHeight="1">
      <c r="A25" s="366" t="s">
        <v>22</v>
      </c>
      <c r="B25" s="368" t="s">
        <v>266</v>
      </c>
      <c r="C25" s="400"/>
      <c r="D25" s="400"/>
      <c r="E25" s="400"/>
      <c r="F25" s="322" t="s">
        <v>275</v>
      </c>
      <c r="G25" s="401"/>
      <c r="H25" s="401"/>
      <c r="I25" s="401"/>
    </row>
    <row r="26" spans="1:9" ht="12.75" customHeight="1">
      <c r="A26" s="367" t="s">
        <v>23</v>
      </c>
      <c r="B26" s="325" t="s">
        <v>267</v>
      </c>
      <c r="C26" s="399"/>
      <c r="D26" s="399"/>
      <c r="E26" s="399"/>
      <c r="F26" s="203" t="s">
        <v>276</v>
      </c>
      <c r="G26" s="402"/>
      <c r="H26" s="402"/>
      <c r="I26" s="402"/>
    </row>
    <row r="27" spans="1:9" ht="12.75" customHeight="1">
      <c r="A27" s="332" t="s">
        <v>24</v>
      </c>
      <c r="B27" s="322" t="s">
        <v>268</v>
      </c>
      <c r="C27" s="403"/>
      <c r="D27" s="403"/>
      <c r="E27" s="403"/>
      <c r="F27" s="322" t="s">
        <v>256</v>
      </c>
      <c r="G27" s="404"/>
      <c r="H27" s="404"/>
      <c r="I27" s="404">
        <v>48</v>
      </c>
    </row>
    <row r="28" spans="1:9" ht="12.75" customHeight="1">
      <c r="A28" s="334" t="s">
        <v>25</v>
      </c>
      <c r="B28" s="208" t="s">
        <v>269</v>
      </c>
      <c r="C28" s="405"/>
      <c r="D28" s="405"/>
      <c r="E28" s="405"/>
      <c r="F28" s="208" t="s">
        <v>345</v>
      </c>
      <c r="G28" s="406"/>
      <c r="H28" s="406"/>
      <c r="I28" s="406"/>
    </row>
    <row r="29" spans="1:9" ht="12.75" customHeight="1" thickBot="1">
      <c r="A29" s="339" t="s">
        <v>26</v>
      </c>
      <c r="B29" s="204" t="s">
        <v>225</v>
      </c>
      <c r="C29" s="409"/>
      <c r="D29" s="409"/>
      <c r="E29" s="409">
        <v>-1028</v>
      </c>
      <c r="F29" s="204"/>
      <c r="G29" s="407"/>
      <c r="H29" s="407"/>
      <c r="I29" s="407"/>
    </row>
    <row r="30" spans="1:9" ht="21" customHeight="1" thickBot="1">
      <c r="A30" s="335" t="s">
        <v>27</v>
      </c>
      <c r="B30" s="336" t="s">
        <v>270</v>
      </c>
      <c r="C30" s="353">
        <f>SUM(C21:C29)</f>
        <v>14973</v>
      </c>
      <c r="D30" s="353">
        <f>SUM(D21:D29)</f>
        <v>0</v>
      </c>
      <c r="E30" s="353">
        <f>SUM(E21:E29)</f>
        <v>-1028</v>
      </c>
      <c r="F30" s="336" t="s">
        <v>311</v>
      </c>
      <c r="G30" s="355">
        <f>SUM(G19:G29)</f>
        <v>0</v>
      </c>
      <c r="H30" s="355">
        <f>SUM(H19:H29)</f>
        <v>0</v>
      </c>
      <c r="I30" s="355">
        <f>SUM(I19:I29)</f>
        <v>48</v>
      </c>
    </row>
    <row r="31" spans="1:9" ht="18" customHeight="1" thickBot="1">
      <c r="A31" s="335" t="s">
        <v>28</v>
      </c>
      <c r="B31" s="166" t="s">
        <v>271</v>
      </c>
      <c r="C31" s="353">
        <f>+C18+C19+C20+C30</f>
        <v>250465</v>
      </c>
      <c r="D31" s="353">
        <f>+D18+D19+D20+D30</f>
        <v>277631</v>
      </c>
      <c r="E31" s="353">
        <f>+E18+E19+E20+E30</f>
        <v>278915</v>
      </c>
      <c r="F31" s="166" t="s">
        <v>277</v>
      </c>
      <c r="G31" s="355">
        <f>+G18+G30</f>
        <v>250465</v>
      </c>
      <c r="H31" s="355">
        <f>+H18+H30</f>
        <v>275221</v>
      </c>
      <c r="I31" s="355">
        <f>+I18+I30</f>
        <v>269282</v>
      </c>
    </row>
    <row r="32" spans="1:10" ht="18" customHeight="1" thickBot="1">
      <c r="A32" s="335" t="s">
        <v>29</v>
      </c>
      <c r="B32" s="167" t="s">
        <v>312</v>
      </c>
      <c r="C32" s="354">
        <f>IF(((G18-C18)&gt;0),G18-C18,"----")</f>
        <v>15718</v>
      </c>
      <c r="D32" s="354"/>
      <c r="E32" s="354"/>
      <c r="F32" s="321" t="s">
        <v>313</v>
      </c>
      <c r="G32" s="450" t="str">
        <f>IF(((C18-G18)&gt;0),C18-G18,"----")</f>
        <v>----</v>
      </c>
      <c r="H32" s="450" t="str">
        <f>IF(((D18-H18)&gt;0),D18-H18,"----")</f>
        <v>----</v>
      </c>
      <c r="I32" s="450">
        <f>IF(((E18-I18)&gt;0),E18-I18,"----")</f>
        <v>7737</v>
      </c>
      <c r="J32" s="369"/>
    </row>
    <row r="35" ht="15.75">
      <c r="B35" s="340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SheetLayoutView="120" workbookViewId="0" topLeftCell="A175">
      <selection activeCell="D26" sqref="D26"/>
    </sheetView>
  </sheetViews>
  <sheetFormatPr defaultColWidth="12.00390625" defaultRowHeight="12.75"/>
  <cols>
    <col min="1" max="1" width="67.125" style="796" customWidth="1"/>
    <col min="2" max="2" width="6.125" style="796" customWidth="1"/>
    <col min="3" max="4" width="12.125" style="796" customWidth="1"/>
    <col min="5" max="5" width="12.125" style="847" customWidth="1"/>
    <col min="6" max="16384" width="12.00390625" style="796" customWidth="1"/>
  </cols>
  <sheetData>
    <row r="1" spans="3:5" ht="16.5" thickBot="1">
      <c r="C1" s="996" t="s">
        <v>621</v>
      </c>
      <c r="D1" s="996"/>
      <c r="E1" s="996"/>
    </row>
    <row r="2" spans="1:5" ht="15.75" customHeight="1">
      <c r="A2" s="997" t="s">
        <v>622</v>
      </c>
      <c r="B2" s="1000" t="s">
        <v>623</v>
      </c>
      <c r="C2" s="1003" t="s">
        <v>624</v>
      </c>
      <c r="D2" s="1003" t="s">
        <v>625</v>
      </c>
      <c r="E2" s="1005" t="s">
        <v>626</v>
      </c>
    </row>
    <row r="3" spans="1:5" ht="11.25" customHeight="1">
      <c r="A3" s="998"/>
      <c r="B3" s="1001"/>
      <c r="C3" s="1004"/>
      <c r="D3" s="1004"/>
      <c r="E3" s="1006"/>
    </row>
    <row r="4" spans="1:5" ht="15.75">
      <c r="A4" s="999"/>
      <c r="B4" s="1002"/>
      <c r="C4" s="1007" t="s">
        <v>627</v>
      </c>
      <c r="D4" s="1007"/>
      <c r="E4" s="1008"/>
    </row>
    <row r="5" spans="1:5" s="800" customFormat="1" ht="16.5" thickBot="1">
      <c r="A5" s="797">
        <v>1</v>
      </c>
      <c r="B5" s="798">
        <v>2</v>
      </c>
      <c r="C5" s="798">
        <v>3</v>
      </c>
      <c r="D5" s="798">
        <v>4</v>
      </c>
      <c r="E5" s="799">
        <v>5</v>
      </c>
    </row>
    <row r="6" spans="1:5" s="805" customFormat="1" ht="15.75">
      <c r="A6" s="801" t="s">
        <v>628</v>
      </c>
      <c r="B6" s="802" t="s">
        <v>629</v>
      </c>
      <c r="C6" s="803">
        <f>C7+C14+C17+C18+C19</f>
        <v>12434</v>
      </c>
      <c r="D6" s="803">
        <f>D7+D14+D17+D18+D19</f>
        <v>1492</v>
      </c>
      <c r="E6" s="804"/>
    </row>
    <row r="7" spans="1:5" s="805" customFormat="1" ht="16.5" customHeight="1">
      <c r="A7" s="806" t="s">
        <v>630</v>
      </c>
      <c r="B7" s="807" t="s">
        <v>631</v>
      </c>
      <c r="C7" s="808">
        <f>C8+C11</f>
        <v>8734</v>
      </c>
      <c r="D7" s="808">
        <f>D8+D11</f>
        <v>1492</v>
      </c>
      <c r="E7" s="809"/>
    </row>
    <row r="8" spans="1:5" s="805" customFormat="1" ht="15.75">
      <c r="A8" s="810" t="s">
        <v>632</v>
      </c>
      <c r="B8" s="807" t="s">
        <v>633</v>
      </c>
      <c r="C8" s="811">
        <f>SUM(C9:C10)</f>
        <v>0</v>
      </c>
      <c r="D8" s="811">
        <f>SUM(D9:D10)</f>
        <v>0</v>
      </c>
      <c r="E8" s="812"/>
    </row>
    <row r="9" spans="1:5" s="805" customFormat="1" ht="15.75">
      <c r="A9" s="813" t="s">
        <v>634</v>
      </c>
      <c r="B9" s="807" t="s">
        <v>635</v>
      </c>
      <c r="C9" s="814">
        <v>0</v>
      </c>
      <c r="D9" s="814">
        <v>0</v>
      </c>
      <c r="E9" s="812"/>
    </row>
    <row r="10" spans="1:5" s="805" customFormat="1" ht="15.75">
      <c r="A10" s="813" t="s">
        <v>636</v>
      </c>
      <c r="B10" s="807" t="s">
        <v>637</v>
      </c>
      <c r="C10" s="814">
        <v>0</v>
      </c>
      <c r="D10" s="814"/>
      <c r="E10" s="812"/>
    </row>
    <row r="11" spans="1:5" s="805" customFormat="1" ht="15.75">
      <c r="A11" s="810" t="s">
        <v>638</v>
      </c>
      <c r="B11" s="807" t="s">
        <v>639</v>
      </c>
      <c r="C11" s="811">
        <f>SUM(C12:C13)</f>
        <v>8734</v>
      </c>
      <c r="D11" s="811">
        <f>SUM(D12:D13)</f>
        <v>1492</v>
      </c>
      <c r="E11" s="812"/>
    </row>
    <row r="12" spans="1:5" s="805" customFormat="1" ht="15.75">
      <c r="A12" s="813" t="s">
        <v>640</v>
      </c>
      <c r="B12" s="807" t="s">
        <v>641</v>
      </c>
      <c r="C12" s="814">
        <v>2450</v>
      </c>
      <c r="D12" s="814">
        <v>1492</v>
      </c>
      <c r="E12" s="812"/>
    </row>
    <row r="13" spans="1:5" s="805" customFormat="1" ht="15.75">
      <c r="A13" s="813" t="s">
        <v>642</v>
      </c>
      <c r="B13" s="807" t="s">
        <v>643</v>
      </c>
      <c r="C13" s="814">
        <v>6284</v>
      </c>
      <c r="D13" s="814"/>
      <c r="E13" s="812"/>
    </row>
    <row r="14" spans="1:5" s="805" customFormat="1" ht="15.75">
      <c r="A14" s="806" t="s">
        <v>644</v>
      </c>
      <c r="B14" s="807" t="s">
        <v>645</v>
      </c>
      <c r="C14" s="811">
        <f>SUM(C15:C16)</f>
        <v>3700</v>
      </c>
      <c r="D14" s="811">
        <f>SUM(D15:D16)</f>
        <v>0</v>
      </c>
      <c r="E14" s="812"/>
    </row>
    <row r="15" spans="1:5" s="805" customFormat="1" ht="15.75">
      <c r="A15" s="813" t="s">
        <v>646</v>
      </c>
      <c r="B15" s="807" t="s">
        <v>12</v>
      </c>
      <c r="C15" s="814"/>
      <c r="D15" s="814"/>
      <c r="E15" s="812"/>
    </row>
    <row r="16" spans="1:5" s="805" customFormat="1" ht="15.75">
      <c r="A16" s="813" t="s">
        <v>647</v>
      </c>
      <c r="B16" s="807" t="s">
        <v>13</v>
      </c>
      <c r="C16" s="814">
        <v>3700</v>
      </c>
      <c r="D16" s="814"/>
      <c r="E16" s="812"/>
    </row>
    <row r="17" spans="1:5" s="805" customFormat="1" ht="15.75">
      <c r="A17" s="806" t="s">
        <v>648</v>
      </c>
      <c r="B17" s="807" t="s">
        <v>14</v>
      </c>
      <c r="C17" s="814"/>
      <c r="D17" s="814"/>
      <c r="E17" s="812"/>
    </row>
    <row r="18" spans="1:5" s="805" customFormat="1" ht="15.75">
      <c r="A18" s="806" t="s">
        <v>649</v>
      </c>
      <c r="B18" s="807" t="s">
        <v>15</v>
      </c>
      <c r="C18" s="814"/>
      <c r="D18" s="815"/>
      <c r="E18" s="812"/>
    </row>
    <row r="19" spans="1:5" s="805" customFormat="1" ht="15.75">
      <c r="A19" s="806" t="s">
        <v>650</v>
      </c>
      <c r="B19" s="807" t="s">
        <v>16</v>
      </c>
      <c r="C19" s="815"/>
      <c r="D19" s="814"/>
      <c r="E19" s="812"/>
    </row>
    <row r="20" spans="1:5" s="805" customFormat="1" ht="15.75">
      <c r="A20" s="816" t="s">
        <v>651</v>
      </c>
      <c r="B20" s="807" t="s">
        <v>17</v>
      </c>
      <c r="C20" s="817">
        <f>C21+C91+C111+C130</f>
        <v>1060309</v>
      </c>
      <c r="D20" s="817">
        <f>D21+D91+D111+D130</f>
        <v>868808</v>
      </c>
      <c r="E20" s="818">
        <f>E21+E91+E111+E130</f>
        <v>0</v>
      </c>
    </row>
    <row r="21" spans="1:5" s="805" customFormat="1" ht="15.75">
      <c r="A21" s="816" t="s">
        <v>652</v>
      </c>
      <c r="B21" s="807" t="s">
        <v>18</v>
      </c>
      <c r="C21" s="817">
        <f>C22+C78+C89+C90</f>
        <v>996124</v>
      </c>
      <c r="D21" s="817">
        <f>D22+D78+D89+D90</f>
        <v>838337</v>
      </c>
      <c r="E21" s="818">
        <f>E22+E78+E89+E90</f>
        <v>0</v>
      </c>
    </row>
    <row r="22" spans="1:5" s="805" customFormat="1" ht="15.75">
      <c r="A22" s="806" t="s">
        <v>653</v>
      </c>
      <c r="B22" s="807" t="s">
        <v>19</v>
      </c>
      <c r="C22" s="819">
        <f>C23+C43</f>
        <v>789585</v>
      </c>
      <c r="D22" s="819">
        <f>D23+D43</f>
        <v>641741</v>
      </c>
      <c r="E22" s="820">
        <f>E23+E43</f>
        <v>0</v>
      </c>
    </row>
    <row r="23" spans="1:5" s="805" customFormat="1" ht="22.5">
      <c r="A23" s="810" t="s">
        <v>654</v>
      </c>
      <c r="B23" s="807" t="s">
        <v>20</v>
      </c>
      <c r="C23" s="811">
        <f>C24+C27+C30+C33+C36+C39+C42</f>
        <v>284763</v>
      </c>
      <c r="D23" s="811">
        <f>D24+D27+D30+D33+D36+D39+D42</f>
        <v>248646</v>
      </c>
      <c r="E23" s="821">
        <f>E24+E27+E30+E33+E36+E39+E42</f>
        <v>0</v>
      </c>
    </row>
    <row r="24" spans="1:5" s="805" customFormat="1" ht="15.75">
      <c r="A24" s="822" t="s">
        <v>655</v>
      </c>
      <c r="B24" s="807" t="s">
        <v>21</v>
      </c>
      <c r="C24" s="811">
        <f>SUM(C25:C26)</f>
        <v>196781</v>
      </c>
      <c r="D24" s="811">
        <f>SUM(D25:D26)</f>
        <v>163029</v>
      </c>
      <c r="E24" s="821">
        <f>SUM(E25:E26)</f>
        <v>0</v>
      </c>
    </row>
    <row r="25" spans="1:5" s="805" customFormat="1" ht="15.75">
      <c r="A25" s="823" t="s">
        <v>656</v>
      </c>
      <c r="B25" s="807">
        <v>20</v>
      </c>
      <c r="C25" s="814">
        <v>196781</v>
      </c>
      <c r="D25" s="814">
        <v>163029</v>
      </c>
      <c r="E25" s="824"/>
    </row>
    <row r="26" spans="1:5" s="805" customFormat="1" ht="15.75">
      <c r="A26" s="823" t="s">
        <v>657</v>
      </c>
      <c r="B26" s="807" t="s">
        <v>23</v>
      </c>
      <c r="C26" s="814">
        <v>0</v>
      </c>
      <c r="D26" s="815"/>
      <c r="E26" s="824"/>
    </row>
    <row r="27" spans="1:5" s="805" customFormat="1" ht="15.75">
      <c r="A27" s="822" t="s">
        <v>658</v>
      </c>
      <c r="B27" s="807" t="s">
        <v>24</v>
      </c>
      <c r="C27" s="811">
        <f>SUM(C28:C29)</f>
        <v>0</v>
      </c>
      <c r="D27" s="811">
        <f>SUM(D28:D29)</f>
        <v>0</v>
      </c>
      <c r="E27" s="821">
        <f>SUM(E28:E29)</f>
        <v>0</v>
      </c>
    </row>
    <row r="28" spans="1:5" s="805" customFormat="1" ht="15.75">
      <c r="A28" s="823" t="s">
        <v>659</v>
      </c>
      <c r="B28" s="807" t="s">
        <v>25</v>
      </c>
      <c r="C28" s="814"/>
      <c r="D28" s="814"/>
      <c r="E28" s="824"/>
    </row>
    <row r="29" spans="1:5" s="805" customFormat="1" ht="15.75">
      <c r="A29" s="823" t="s">
        <v>660</v>
      </c>
      <c r="B29" s="807" t="s">
        <v>26</v>
      </c>
      <c r="C29" s="814"/>
      <c r="D29" s="815"/>
      <c r="E29" s="824"/>
    </row>
    <row r="30" spans="1:5" s="805" customFormat="1" ht="15.75">
      <c r="A30" s="822" t="s">
        <v>661</v>
      </c>
      <c r="B30" s="807" t="s">
        <v>27</v>
      </c>
      <c r="C30" s="811">
        <f>SUM(C31:C32)</f>
        <v>13679</v>
      </c>
      <c r="D30" s="811">
        <f>SUM(D31:D32)</f>
        <v>12221</v>
      </c>
      <c r="E30" s="821">
        <f>SUM(E31:E32)</f>
        <v>0</v>
      </c>
    </row>
    <row r="31" spans="1:5" s="805" customFormat="1" ht="15.75">
      <c r="A31" s="823" t="s">
        <v>662</v>
      </c>
      <c r="B31" s="807" t="s">
        <v>28</v>
      </c>
      <c r="C31" s="814">
        <v>13679</v>
      </c>
      <c r="D31" s="814">
        <v>12221</v>
      </c>
      <c r="E31" s="824"/>
    </row>
    <row r="32" spans="1:5" s="805" customFormat="1" ht="15.75">
      <c r="A32" s="825" t="s">
        <v>663</v>
      </c>
      <c r="B32" s="807" t="s">
        <v>29</v>
      </c>
      <c r="C32" s="814"/>
      <c r="D32" s="815"/>
      <c r="E32" s="824"/>
    </row>
    <row r="33" spans="1:5" s="805" customFormat="1" ht="15.75">
      <c r="A33" s="822" t="s">
        <v>664</v>
      </c>
      <c r="B33" s="807" t="s">
        <v>617</v>
      </c>
      <c r="C33" s="811">
        <f>SUM(C34:C35)</f>
        <v>0</v>
      </c>
      <c r="D33" s="811">
        <f>SUM(D34:D35)</f>
        <v>0</v>
      </c>
      <c r="E33" s="821">
        <f>SUM(E34:E35)</f>
        <v>0</v>
      </c>
    </row>
    <row r="34" spans="1:5" s="805" customFormat="1" ht="15.75">
      <c r="A34" s="823" t="s">
        <v>665</v>
      </c>
      <c r="B34" s="807" t="s">
        <v>618</v>
      </c>
      <c r="C34" s="814"/>
      <c r="D34" s="814"/>
      <c r="E34" s="824"/>
    </row>
    <row r="35" spans="1:5" s="805" customFormat="1" ht="15.75">
      <c r="A35" s="825" t="s">
        <v>666</v>
      </c>
      <c r="B35" s="807" t="s">
        <v>619</v>
      </c>
      <c r="C35" s="814"/>
      <c r="D35" s="815"/>
      <c r="E35" s="824"/>
    </row>
    <row r="36" spans="1:5" s="805" customFormat="1" ht="15.75">
      <c r="A36" s="822" t="s">
        <v>667</v>
      </c>
      <c r="B36" s="807" t="s">
        <v>620</v>
      </c>
      <c r="C36" s="811">
        <f>SUM(C37:C38)</f>
        <v>0</v>
      </c>
      <c r="D36" s="811">
        <f>SUM(D37:D38)</f>
        <v>0</v>
      </c>
      <c r="E36" s="821">
        <f>SUM(E37:E38)</f>
        <v>0</v>
      </c>
    </row>
    <row r="37" spans="1:5" s="805" customFormat="1" ht="15.75">
      <c r="A37" s="823" t="s">
        <v>668</v>
      </c>
      <c r="B37" s="807" t="s">
        <v>669</v>
      </c>
      <c r="C37" s="814"/>
      <c r="D37" s="814"/>
      <c r="E37" s="824"/>
    </row>
    <row r="38" spans="1:5" s="805" customFormat="1" ht="15.75">
      <c r="A38" s="825" t="s">
        <v>670</v>
      </c>
      <c r="B38" s="807" t="s">
        <v>671</v>
      </c>
      <c r="C38" s="814"/>
      <c r="D38" s="815"/>
      <c r="E38" s="824"/>
    </row>
    <row r="39" spans="1:5" s="805" customFormat="1" ht="15.75">
      <c r="A39" s="822" t="s">
        <v>672</v>
      </c>
      <c r="B39" s="807" t="s">
        <v>673</v>
      </c>
      <c r="C39" s="811">
        <f>SUM(C40:C41)</f>
        <v>74303</v>
      </c>
      <c r="D39" s="811">
        <f>SUM(D40:D41)</f>
        <v>73396</v>
      </c>
      <c r="E39" s="821">
        <f>SUM(E40:E41)</f>
        <v>0</v>
      </c>
    </row>
    <row r="40" spans="1:5" s="805" customFormat="1" ht="15.75">
      <c r="A40" s="823" t="s">
        <v>674</v>
      </c>
      <c r="B40" s="807" t="s">
        <v>675</v>
      </c>
      <c r="C40" s="814">
        <v>74303</v>
      </c>
      <c r="D40" s="814">
        <v>73396</v>
      </c>
      <c r="E40" s="824"/>
    </row>
    <row r="41" spans="1:5" s="805" customFormat="1" ht="15.75">
      <c r="A41" s="825" t="s">
        <v>676</v>
      </c>
      <c r="B41" s="807" t="s">
        <v>677</v>
      </c>
      <c r="C41" s="814"/>
      <c r="D41" s="815"/>
      <c r="E41" s="824"/>
    </row>
    <row r="42" spans="1:5" s="805" customFormat="1" ht="15.75">
      <c r="A42" s="822" t="s">
        <v>678</v>
      </c>
      <c r="B42" s="807" t="s">
        <v>679</v>
      </c>
      <c r="C42" s="815"/>
      <c r="D42" s="814"/>
      <c r="E42" s="812"/>
    </row>
    <row r="43" spans="1:5" s="805" customFormat="1" ht="22.5">
      <c r="A43" s="810" t="s">
        <v>680</v>
      </c>
      <c r="B43" s="807" t="s">
        <v>681</v>
      </c>
      <c r="C43" s="811">
        <f>C44+C47+C50+C53+C56+C59+C62+C65+C68+C71+C74+C77</f>
        <v>504822</v>
      </c>
      <c r="D43" s="811">
        <f>D44+D47+D50+D53+D56+D59+D62+D65+D68+D71+D74+D77</f>
        <v>393095</v>
      </c>
      <c r="E43" s="821">
        <f>E44+E47+E50+E53+E56+E59+E62+E65+E68+E71+E74+E77</f>
        <v>0</v>
      </c>
    </row>
    <row r="44" spans="1:5" s="805" customFormat="1" ht="15.75">
      <c r="A44" s="822" t="s">
        <v>682</v>
      </c>
      <c r="B44" s="807" t="s">
        <v>683</v>
      </c>
      <c r="C44" s="811">
        <f>SUM(C45:C46)</f>
        <v>0</v>
      </c>
      <c r="D44" s="811">
        <f>SUM(D45:D46)</f>
        <v>0</v>
      </c>
      <c r="E44" s="821">
        <f>SUM(E45:E46)</f>
        <v>0</v>
      </c>
    </row>
    <row r="45" spans="1:5" s="805" customFormat="1" ht="15.75">
      <c r="A45" s="823" t="s">
        <v>684</v>
      </c>
      <c r="B45" s="807" t="s">
        <v>685</v>
      </c>
      <c r="C45" s="814"/>
      <c r="D45" s="814"/>
      <c r="E45" s="824"/>
    </row>
    <row r="46" spans="1:5" s="805" customFormat="1" ht="15.75">
      <c r="A46" s="825" t="s">
        <v>686</v>
      </c>
      <c r="B46" s="807" t="s">
        <v>687</v>
      </c>
      <c r="C46" s="814"/>
      <c r="D46" s="815"/>
      <c r="E46" s="824"/>
    </row>
    <row r="47" spans="1:5" s="805" customFormat="1" ht="15.75">
      <c r="A47" s="822" t="s">
        <v>688</v>
      </c>
      <c r="B47" s="807" t="s">
        <v>689</v>
      </c>
      <c r="C47" s="811"/>
      <c r="D47" s="811"/>
      <c r="E47" s="821"/>
    </row>
    <row r="48" spans="1:5" s="805" customFormat="1" ht="15.75">
      <c r="A48" s="823" t="s">
        <v>690</v>
      </c>
      <c r="B48" s="807" t="s">
        <v>691</v>
      </c>
      <c r="C48" s="814"/>
      <c r="D48" s="814"/>
      <c r="E48" s="824"/>
    </row>
    <row r="49" spans="1:5" s="805" customFormat="1" ht="15.75">
      <c r="A49" s="825" t="s">
        <v>692</v>
      </c>
      <c r="B49" s="807" t="s">
        <v>693</v>
      </c>
      <c r="C49" s="814"/>
      <c r="D49" s="815"/>
      <c r="E49" s="824"/>
    </row>
    <row r="50" spans="1:5" s="805" customFormat="1" ht="15.75">
      <c r="A50" s="822" t="s">
        <v>694</v>
      </c>
      <c r="B50" s="807" t="s">
        <v>695</v>
      </c>
      <c r="C50" s="811">
        <f>SUM(C51:C52)</f>
        <v>0</v>
      </c>
      <c r="D50" s="811">
        <f>SUM(D51:D52)</f>
        <v>0</v>
      </c>
      <c r="E50" s="821">
        <f>SUM(E51:E52)</f>
        <v>0</v>
      </c>
    </row>
    <row r="51" spans="1:5" s="805" customFormat="1" ht="15.75">
      <c r="A51" s="823" t="s">
        <v>696</v>
      </c>
      <c r="B51" s="807" t="s">
        <v>697</v>
      </c>
      <c r="C51" s="814"/>
      <c r="D51" s="814"/>
      <c r="E51" s="824"/>
    </row>
    <row r="52" spans="1:5" s="805" customFormat="1" ht="15.75">
      <c r="A52" s="825" t="s">
        <v>698</v>
      </c>
      <c r="B52" s="807" t="s">
        <v>699</v>
      </c>
      <c r="C52" s="814"/>
      <c r="D52" s="815"/>
      <c r="E52" s="824"/>
    </row>
    <row r="53" spans="1:5" s="805" customFormat="1" ht="15.75">
      <c r="A53" s="822" t="s">
        <v>700</v>
      </c>
      <c r="B53" s="807" t="s">
        <v>701</v>
      </c>
      <c r="C53" s="811">
        <f>SUM(C54:C55)</f>
        <v>0</v>
      </c>
      <c r="D53" s="811">
        <f>SUM(D54:D55)</f>
        <v>0</v>
      </c>
      <c r="E53" s="821">
        <f>SUM(E54:E55)</f>
        <v>0</v>
      </c>
    </row>
    <row r="54" spans="1:5" s="805" customFormat="1" ht="15.75">
      <c r="A54" s="823" t="s">
        <v>702</v>
      </c>
      <c r="B54" s="807" t="s">
        <v>703</v>
      </c>
      <c r="C54" s="814"/>
      <c r="D54" s="814"/>
      <c r="E54" s="824"/>
    </row>
    <row r="55" spans="1:5" s="805" customFormat="1" ht="15.75">
      <c r="A55" s="825" t="s">
        <v>704</v>
      </c>
      <c r="B55" s="807" t="s">
        <v>705</v>
      </c>
      <c r="C55" s="814"/>
      <c r="D55" s="815"/>
      <c r="E55" s="824"/>
    </row>
    <row r="56" spans="1:5" s="805" customFormat="1" ht="15.75">
      <c r="A56" s="822" t="s">
        <v>706</v>
      </c>
      <c r="B56" s="807" t="s">
        <v>707</v>
      </c>
      <c r="C56" s="811">
        <f>SUM(C57:C58)</f>
        <v>298899</v>
      </c>
      <c r="D56" s="811">
        <f>SUM(D57:D58)</f>
        <v>187788</v>
      </c>
      <c r="E56" s="821">
        <f>SUM(E57:E58)</f>
        <v>0</v>
      </c>
    </row>
    <row r="57" spans="1:5" s="805" customFormat="1" ht="15.75">
      <c r="A57" s="823" t="s">
        <v>708</v>
      </c>
      <c r="B57" s="807" t="s">
        <v>709</v>
      </c>
      <c r="C57" s="814">
        <v>298899</v>
      </c>
      <c r="D57" s="814">
        <v>187788</v>
      </c>
      <c r="E57" s="824"/>
    </row>
    <row r="58" spans="1:5" s="805" customFormat="1" ht="15.75">
      <c r="A58" s="825" t="s">
        <v>710</v>
      </c>
      <c r="B58" s="807" t="s">
        <v>711</v>
      </c>
      <c r="C58" s="814"/>
      <c r="D58" s="815"/>
      <c r="E58" s="824"/>
    </row>
    <row r="59" spans="1:5" s="805" customFormat="1" ht="15.75">
      <c r="A59" s="822" t="s">
        <v>712</v>
      </c>
      <c r="B59" s="807" t="s">
        <v>713</v>
      </c>
      <c r="C59" s="811">
        <f>SUM(C60:C61)</f>
        <v>152794</v>
      </c>
      <c r="D59" s="811">
        <f>SUM(D60:D61)</f>
        <v>141538</v>
      </c>
      <c r="E59" s="821">
        <f>SUM(E60:E61)</f>
        <v>0</v>
      </c>
    </row>
    <row r="60" spans="1:5" s="805" customFormat="1" ht="15.75">
      <c r="A60" s="823" t="s">
        <v>714</v>
      </c>
      <c r="B60" s="807" t="s">
        <v>715</v>
      </c>
      <c r="C60" s="814">
        <v>152574</v>
      </c>
      <c r="D60" s="814">
        <v>141538</v>
      </c>
      <c r="E60" s="824"/>
    </row>
    <row r="61" spans="1:5" s="805" customFormat="1" ht="15.75">
      <c r="A61" s="825" t="s">
        <v>716</v>
      </c>
      <c r="B61" s="807" t="s">
        <v>717</v>
      </c>
      <c r="C61" s="814">
        <v>220</v>
      </c>
      <c r="D61" s="815"/>
      <c r="E61" s="824"/>
    </row>
    <row r="62" spans="1:5" s="805" customFormat="1" ht="15.75">
      <c r="A62" s="822" t="s">
        <v>718</v>
      </c>
      <c r="B62" s="807" t="s">
        <v>719</v>
      </c>
      <c r="C62" s="811">
        <f>SUM(C63:C64)</f>
        <v>0</v>
      </c>
      <c r="D62" s="811">
        <f>SUM(D63:D64)</f>
        <v>0</v>
      </c>
      <c r="E62" s="821">
        <f>SUM(E63:E64)</f>
        <v>0</v>
      </c>
    </row>
    <row r="63" spans="1:5" s="805" customFormat="1" ht="15.75">
      <c r="A63" s="823" t="s">
        <v>720</v>
      </c>
      <c r="B63" s="807" t="s">
        <v>721</v>
      </c>
      <c r="C63" s="814"/>
      <c r="D63" s="814"/>
      <c r="E63" s="824"/>
    </row>
    <row r="64" spans="1:5" s="805" customFormat="1" ht="15.75">
      <c r="A64" s="825" t="s">
        <v>722</v>
      </c>
      <c r="B64" s="807" t="s">
        <v>723</v>
      </c>
      <c r="C64" s="814"/>
      <c r="D64" s="815"/>
      <c r="E64" s="824"/>
    </row>
    <row r="65" spans="1:5" s="805" customFormat="1" ht="15.75">
      <c r="A65" s="822" t="s">
        <v>724</v>
      </c>
      <c r="B65" s="807" t="s">
        <v>725</v>
      </c>
      <c r="C65" s="811">
        <f>SUM(C66:C67)</f>
        <v>53129</v>
      </c>
      <c r="D65" s="811">
        <f>SUM(D66:D67)</f>
        <v>40955</v>
      </c>
      <c r="E65" s="821">
        <f>SUM(E66:E67)</f>
        <v>0</v>
      </c>
    </row>
    <row r="66" spans="1:5" s="805" customFormat="1" ht="15.75">
      <c r="A66" s="823" t="s">
        <v>726</v>
      </c>
      <c r="B66" s="807" t="s">
        <v>727</v>
      </c>
      <c r="C66" s="814">
        <v>53129</v>
      </c>
      <c r="D66" s="814">
        <v>40955</v>
      </c>
      <c r="E66" s="824"/>
    </row>
    <row r="67" spans="1:5" s="805" customFormat="1" ht="15.75">
      <c r="A67" s="825" t="s">
        <v>728</v>
      </c>
      <c r="B67" s="807" t="s">
        <v>729</v>
      </c>
      <c r="C67" s="814"/>
      <c r="D67" s="815"/>
      <c r="E67" s="824"/>
    </row>
    <row r="68" spans="1:5" s="805" customFormat="1" ht="15.75">
      <c r="A68" s="822" t="s">
        <v>730</v>
      </c>
      <c r="B68" s="807" t="s">
        <v>731</v>
      </c>
      <c r="C68" s="811">
        <f>SUM(C69:C70)</f>
        <v>0</v>
      </c>
      <c r="D68" s="811">
        <f>SUM(D69:D70)</f>
        <v>0</v>
      </c>
      <c r="E68" s="821">
        <f>SUM(E69:E70)</f>
        <v>0</v>
      </c>
    </row>
    <row r="69" spans="1:5" s="805" customFormat="1" ht="15.75">
      <c r="A69" s="823" t="s">
        <v>732</v>
      </c>
      <c r="B69" s="807" t="s">
        <v>733</v>
      </c>
      <c r="C69" s="814"/>
      <c r="D69" s="814"/>
      <c r="E69" s="824"/>
    </row>
    <row r="70" spans="1:5" s="805" customFormat="1" ht="15.75">
      <c r="A70" s="825" t="s">
        <v>734</v>
      </c>
      <c r="B70" s="807" t="s">
        <v>735</v>
      </c>
      <c r="C70" s="814"/>
      <c r="D70" s="815"/>
      <c r="E70" s="824"/>
    </row>
    <row r="71" spans="1:5" s="805" customFormat="1" ht="15.75">
      <c r="A71" s="822" t="s">
        <v>736</v>
      </c>
      <c r="B71" s="807" t="s">
        <v>737</v>
      </c>
      <c r="C71" s="811">
        <f>SUM(C72:C73)</f>
        <v>0</v>
      </c>
      <c r="D71" s="811">
        <f>SUM(D72:D73)</f>
        <v>0</v>
      </c>
      <c r="E71" s="821">
        <f>SUM(E72:E73)</f>
        <v>0</v>
      </c>
    </row>
    <row r="72" spans="1:5" s="805" customFormat="1" ht="15.75">
      <c r="A72" s="823" t="s">
        <v>738</v>
      </c>
      <c r="B72" s="807" t="s">
        <v>739</v>
      </c>
      <c r="C72" s="814"/>
      <c r="D72" s="814"/>
      <c r="E72" s="824"/>
    </row>
    <row r="73" spans="1:5" s="805" customFormat="1" ht="15.75">
      <c r="A73" s="825" t="s">
        <v>740</v>
      </c>
      <c r="B73" s="807" t="s">
        <v>741</v>
      </c>
      <c r="C73" s="814"/>
      <c r="D73" s="815"/>
      <c r="E73" s="824"/>
    </row>
    <row r="74" spans="1:5" s="805" customFormat="1" ht="15.75">
      <c r="A74" s="822" t="s">
        <v>742</v>
      </c>
      <c r="B74" s="807" t="s">
        <v>743</v>
      </c>
      <c r="C74" s="811">
        <f>SUM(C75:C76)</f>
        <v>0</v>
      </c>
      <c r="D74" s="811">
        <f>SUM(D75:D76)</f>
        <v>0</v>
      </c>
      <c r="E74" s="821">
        <f>SUM(E75:E76)</f>
        <v>0</v>
      </c>
    </row>
    <row r="75" spans="1:5" s="805" customFormat="1" ht="15.75">
      <c r="A75" s="823" t="s">
        <v>744</v>
      </c>
      <c r="B75" s="807" t="s">
        <v>745</v>
      </c>
      <c r="C75" s="814">
        <v>0</v>
      </c>
      <c r="D75" s="814">
        <v>0</v>
      </c>
      <c r="E75" s="824"/>
    </row>
    <row r="76" spans="1:5" s="805" customFormat="1" ht="15.75">
      <c r="A76" s="825" t="s">
        <v>746</v>
      </c>
      <c r="B76" s="807" t="s">
        <v>747</v>
      </c>
      <c r="C76" s="814">
        <v>0</v>
      </c>
      <c r="D76" s="815"/>
      <c r="E76" s="824"/>
    </row>
    <row r="77" spans="1:5" s="805" customFormat="1" ht="15.75">
      <c r="A77" s="822" t="s">
        <v>748</v>
      </c>
      <c r="B77" s="807" t="s">
        <v>749</v>
      </c>
      <c r="C77" s="815"/>
      <c r="D77" s="814">
        <v>22814</v>
      </c>
      <c r="E77" s="812"/>
    </row>
    <row r="78" spans="1:5" s="805" customFormat="1" ht="15.75">
      <c r="A78" s="806" t="s">
        <v>750</v>
      </c>
      <c r="B78" s="807" t="s">
        <v>751</v>
      </c>
      <c r="C78" s="819">
        <f>C79+C82+C85+C88</f>
        <v>206539</v>
      </c>
      <c r="D78" s="819">
        <f>D79+D82+D85+D88</f>
        <v>196596</v>
      </c>
      <c r="E78" s="819">
        <f>E79+E82+E85+E88</f>
        <v>0</v>
      </c>
    </row>
    <row r="79" spans="1:5" s="805" customFormat="1" ht="15.75">
      <c r="A79" s="822" t="s">
        <v>752</v>
      </c>
      <c r="B79" s="807" t="s">
        <v>753</v>
      </c>
      <c r="C79" s="811">
        <f>SUM(C80:C81)</f>
        <v>52436</v>
      </c>
      <c r="D79" s="811">
        <f>SUM(D80:D81)</f>
        <v>52436</v>
      </c>
      <c r="E79" s="821">
        <f>SUM(E80:E81)</f>
        <v>0</v>
      </c>
    </row>
    <row r="80" spans="1:5" s="805" customFormat="1" ht="15.75">
      <c r="A80" s="823" t="s">
        <v>754</v>
      </c>
      <c r="B80" s="807" t="s">
        <v>755</v>
      </c>
      <c r="C80" s="814">
        <v>52436</v>
      </c>
      <c r="D80" s="814">
        <v>52436</v>
      </c>
      <c r="E80" s="824"/>
    </row>
    <row r="81" spans="1:5" s="805" customFormat="1" ht="15.75">
      <c r="A81" s="825" t="s">
        <v>756</v>
      </c>
      <c r="B81" s="807" t="s">
        <v>757</v>
      </c>
      <c r="C81" s="814"/>
      <c r="D81" s="815"/>
      <c r="E81" s="824"/>
    </row>
    <row r="82" spans="1:5" s="805" customFormat="1" ht="15.75">
      <c r="A82" s="822" t="s">
        <v>758</v>
      </c>
      <c r="B82" s="807" t="s">
        <v>759</v>
      </c>
      <c r="C82" s="811">
        <f>SUM(C83:C84)</f>
        <v>8112</v>
      </c>
      <c r="D82" s="811">
        <f>SUM(D83:D84)</f>
        <v>6335</v>
      </c>
      <c r="E82" s="821">
        <f>SUM(E83:E84)</f>
        <v>0</v>
      </c>
    </row>
    <row r="83" spans="1:5" s="805" customFormat="1" ht="15.75">
      <c r="A83" s="823" t="s">
        <v>760</v>
      </c>
      <c r="B83" s="807" t="s">
        <v>761</v>
      </c>
      <c r="C83" s="814">
        <v>8087</v>
      </c>
      <c r="D83" s="814">
        <v>6335</v>
      </c>
      <c r="E83" s="824"/>
    </row>
    <row r="84" spans="1:5" s="805" customFormat="1" ht="15.75">
      <c r="A84" s="825" t="s">
        <v>762</v>
      </c>
      <c r="B84" s="807" t="s">
        <v>763</v>
      </c>
      <c r="C84" s="814">
        <v>25</v>
      </c>
      <c r="D84" s="815"/>
      <c r="E84" s="824"/>
    </row>
    <row r="85" spans="1:5" s="805" customFormat="1" ht="15.75">
      <c r="A85" s="822" t="s">
        <v>764</v>
      </c>
      <c r="B85" s="807" t="s">
        <v>765</v>
      </c>
      <c r="C85" s="811">
        <f>SUM(C86:C87)</f>
        <v>145991</v>
      </c>
      <c r="D85" s="811">
        <f>SUM(D86:D87)</f>
        <v>137825</v>
      </c>
      <c r="E85" s="821">
        <f>SUM(E86:E87)</f>
        <v>0</v>
      </c>
    </row>
    <row r="86" spans="1:5" s="805" customFormat="1" ht="15.75">
      <c r="A86" s="823" t="s">
        <v>766</v>
      </c>
      <c r="B86" s="807" t="s">
        <v>767</v>
      </c>
      <c r="C86" s="814">
        <v>145991</v>
      </c>
      <c r="D86" s="814">
        <v>137825</v>
      </c>
      <c r="E86" s="824"/>
    </row>
    <row r="87" spans="1:5" s="805" customFormat="1" ht="15.75">
      <c r="A87" s="825" t="s">
        <v>768</v>
      </c>
      <c r="B87" s="807" t="s">
        <v>769</v>
      </c>
      <c r="C87" s="814">
        <v>0</v>
      </c>
      <c r="D87" s="815"/>
      <c r="E87" s="824"/>
    </row>
    <row r="88" spans="1:5" s="805" customFormat="1" ht="15.75">
      <c r="A88" s="822" t="s">
        <v>770</v>
      </c>
      <c r="B88" s="807" t="s">
        <v>771</v>
      </c>
      <c r="C88" s="815"/>
      <c r="D88" s="814"/>
      <c r="E88" s="812"/>
    </row>
    <row r="89" spans="1:5" s="805" customFormat="1" ht="15.75">
      <c r="A89" s="806" t="s">
        <v>772</v>
      </c>
      <c r="B89" s="807" t="s">
        <v>773</v>
      </c>
      <c r="C89" s="826"/>
      <c r="D89" s="827"/>
      <c r="E89" s="828"/>
    </row>
    <row r="90" spans="1:5" s="805" customFormat="1" ht="15.75">
      <c r="A90" s="806" t="s">
        <v>774</v>
      </c>
      <c r="B90" s="807" t="s">
        <v>775</v>
      </c>
      <c r="C90" s="826"/>
      <c r="D90" s="827">
        <v>0</v>
      </c>
      <c r="E90" s="828"/>
    </row>
    <row r="91" spans="1:5" s="805" customFormat="1" ht="15.75">
      <c r="A91" s="806" t="s">
        <v>776</v>
      </c>
      <c r="B91" s="807" t="s">
        <v>777</v>
      </c>
      <c r="C91" s="817">
        <f>C92+C103+C108+C109+C110</f>
        <v>50267</v>
      </c>
      <c r="D91" s="817">
        <f>D92+D103+D108+D109+D110</f>
        <v>30471</v>
      </c>
      <c r="E91" s="818">
        <f>E92+E103+E108+E109+E110</f>
        <v>0</v>
      </c>
    </row>
    <row r="92" spans="1:5" s="805" customFormat="1" ht="15.75">
      <c r="A92" s="806" t="s">
        <v>778</v>
      </c>
      <c r="B92" s="807" t="s">
        <v>779</v>
      </c>
      <c r="C92" s="819">
        <f>C93+C98</f>
        <v>45678</v>
      </c>
      <c r="D92" s="819">
        <f>D93+D98</f>
        <v>28879</v>
      </c>
      <c r="E92" s="820">
        <f>E93+E98</f>
        <v>0</v>
      </c>
    </row>
    <row r="93" spans="1:5" s="805" customFormat="1" ht="15.75">
      <c r="A93" s="810" t="s">
        <v>780</v>
      </c>
      <c r="B93" s="807" t="s">
        <v>781</v>
      </c>
      <c r="C93" s="811">
        <f>C94+C97</f>
        <v>0</v>
      </c>
      <c r="D93" s="811">
        <f>D94+D97</f>
        <v>0</v>
      </c>
      <c r="E93" s="812"/>
    </row>
    <row r="94" spans="1:5" s="805" customFormat="1" ht="22.5">
      <c r="A94" s="822" t="s">
        <v>782</v>
      </c>
      <c r="B94" s="807" t="s">
        <v>783</v>
      </c>
      <c r="C94" s="811">
        <f>SUM(C95:C96)</f>
        <v>0</v>
      </c>
      <c r="D94" s="811">
        <f>SUM(D95:D96)</f>
        <v>0</v>
      </c>
      <c r="E94" s="812"/>
    </row>
    <row r="95" spans="1:5" s="805" customFormat="1" ht="20.25" customHeight="1">
      <c r="A95" s="823" t="s">
        <v>784</v>
      </c>
      <c r="B95" s="807" t="s">
        <v>785</v>
      </c>
      <c r="C95" s="814"/>
      <c r="D95" s="814"/>
      <c r="E95" s="812"/>
    </row>
    <row r="96" spans="1:5" s="805" customFormat="1" ht="15.75">
      <c r="A96" s="825" t="s">
        <v>786</v>
      </c>
      <c r="B96" s="807" t="s">
        <v>787</v>
      </c>
      <c r="C96" s="814"/>
      <c r="D96" s="815"/>
      <c r="E96" s="812"/>
    </row>
    <row r="97" spans="1:5" s="805" customFormat="1" ht="15.75">
      <c r="A97" s="822" t="s">
        <v>788</v>
      </c>
      <c r="B97" s="807" t="s">
        <v>789</v>
      </c>
      <c r="C97" s="815"/>
      <c r="D97" s="814"/>
      <c r="E97" s="812"/>
    </row>
    <row r="98" spans="1:5" s="805" customFormat="1" ht="15.75">
      <c r="A98" s="810" t="s">
        <v>790</v>
      </c>
      <c r="B98" s="807" t="s">
        <v>791</v>
      </c>
      <c r="C98" s="811">
        <f>C99+C102</f>
        <v>45678</v>
      </c>
      <c r="D98" s="811">
        <f>D99+D102</f>
        <v>28879</v>
      </c>
      <c r="E98" s="812"/>
    </row>
    <row r="99" spans="1:5" s="805" customFormat="1" ht="15.75" customHeight="1">
      <c r="A99" s="822" t="s">
        <v>792</v>
      </c>
      <c r="B99" s="807" t="s">
        <v>793</v>
      </c>
      <c r="C99" s="811">
        <f>SUM(C100:C101)</f>
        <v>45678</v>
      </c>
      <c r="D99" s="811">
        <f>SUM(D100:D101)</f>
        <v>28879</v>
      </c>
      <c r="E99" s="812"/>
    </row>
    <row r="100" spans="1:5" s="805" customFormat="1" ht="15.75">
      <c r="A100" s="823" t="s">
        <v>794</v>
      </c>
      <c r="B100" s="807" t="s">
        <v>795</v>
      </c>
      <c r="C100" s="814">
        <v>37561</v>
      </c>
      <c r="D100" s="814">
        <v>28879</v>
      </c>
      <c r="E100" s="812"/>
    </row>
    <row r="101" spans="1:5" s="805" customFormat="1" ht="15.75">
      <c r="A101" s="825" t="s">
        <v>796</v>
      </c>
      <c r="B101" s="807" t="s">
        <v>797</v>
      </c>
      <c r="C101" s="814">
        <v>8117</v>
      </c>
      <c r="D101" s="815"/>
      <c r="E101" s="812"/>
    </row>
    <row r="102" spans="1:5" s="805" customFormat="1" ht="15.75">
      <c r="A102" s="822" t="s">
        <v>798</v>
      </c>
      <c r="B102" s="807" t="s">
        <v>799</v>
      </c>
      <c r="C102" s="815"/>
      <c r="D102" s="814"/>
      <c r="E102" s="812"/>
    </row>
    <row r="103" spans="1:5" s="805" customFormat="1" ht="15.75">
      <c r="A103" s="806" t="s">
        <v>800</v>
      </c>
      <c r="B103" s="807" t="s">
        <v>801</v>
      </c>
      <c r="C103" s="819">
        <f>C104+C107</f>
        <v>4589</v>
      </c>
      <c r="D103" s="819">
        <f>D104+D107</f>
        <v>1592</v>
      </c>
      <c r="E103" s="828"/>
    </row>
    <row r="104" spans="1:5" s="805" customFormat="1" ht="15.75">
      <c r="A104" s="829" t="s">
        <v>802</v>
      </c>
      <c r="B104" s="807" t="s">
        <v>803</v>
      </c>
      <c r="C104" s="811">
        <f>SUM(C105:C106)</f>
        <v>4589</v>
      </c>
      <c r="D104" s="811">
        <f>SUM(D105:D106)</f>
        <v>1592</v>
      </c>
      <c r="E104" s="812"/>
    </row>
    <row r="105" spans="1:5" s="805" customFormat="1" ht="15.75">
      <c r="A105" s="823" t="s">
        <v>804</v>
      </c>
      <c r="B105" s="807" t="s">
        <v>805</v>
      </c>
      <c r="C105" s="814">
        <v>3599</v>
      </c>
      <c r="D105" s="814">
        <v>1592</v>
      </c>
      <c r="E105" s="812"/>
    </row>
    <row r="106" spans="1:5" s="805" customFormat="1" ht="15.75">
      <c r="A106" s="825" t="s">
        <v>806</v>
      </c>
      <c r="B106" s="807" t="s">
        <v>807</v>
      </c>
      <c r="C106" s="814">
        <v>990</v>
      </c>
      <c r="D106" s="815"/>
      <c r="E106" s="812"/>
    </row>
    <row r="107" spans="1:5" s="805" customFormat="1" ht="15.75">
      <c r="A107" s="829" t="s">
        <v>808</v>
      </c>
      <c r="B107" s="807" t="s">
        <v>809</v>
      </c>
      <c r="C107" s="815"/>
      <c r="D107" s="814"/>
      <c r="E107" s="812"/>
    </row>
    <row r="108" spans="1:5" s="805" customFormat="1" ht="15.75">
      <c r="A108" s="806" t="s">
        <v>810</v>
      </c>
      <c r="B108" s="807" t="s">
        <v>811</v>
      </c>
      <c r="C108" s="827"/>
      <c r="D108" s="827"/>
      <c r="E108" s="828"/>
    </row>
    <row r="109" spans="1:5" s="805" customFormat="1" ht="15.75">
      <c r="A109" s="806" t="s">
        <v>812</v>
      </c>
      <c r="B109" s="807" t="s">
        <v>813</v>
      </c>
      <c r="C109" s="826"/>
      <c r="D109" s="827"/>
      <c r="E109" s="828"/>
    </row>
    <row r="110" spans="1:5" s="805" customFormat="1" ht="15.75">
      <c r="A110" s="806" t="s">
        <v>814</v>
      </c>
      <c r="B110" s="807" t="s">
        <v>815</v>
      </c>
      <c r="C110" s="826"/>
      <c r="D110" s="827"/>
      <c r="E110" s="828"/>
    </row>
    <row r="111" spans="1:5" s="805" customFormat="1" ht="15.75">
      <c r="A111" s="806" t="s">
        <v>816</v>
      </c>
      <c r="B111" s="807" t="s">
        <v>817</v>
      </c>
      <c r="C111" s="817">
        <f>C112+C123+C127+C128+C129</f>
        <v>13918</v>
      </c>
      <c r="D111" s="817">
        <f>D112+D123+D127+D128+D129</f>
        <v>0</v>
      </c>
      <c r="E111" s="809"/>
    </row>
    <row r="112" spans="1:5" s="805" customFormat="1" ht="15.75">
      <c r="A112" s="806" t="s">
        <v>818</v>
      </c>
      <c r="B112" s="807" t="s">
        <v>819</v>
      </c>
      <c r="C112" s="819">
        <f>C113+C118</f>
        <v>13918</v>
      </c>
      <c r="D112" s="819">
        <f>D113+D118</f>
        <v>0</v>
      </c>
      <c r="E112" s="812"/>
    </row>
    <row r="113" spans="1:5" s="805" customFormat="1" ht="15.75">
      <c r="A113" s="810" t="s">
        <v>820</v>
      </c>
      <c r="B113" s="807" t="s">
        <v>821</v>
      </c>
      <c r="C113" s="811">
        <f>C114+C117</f>
        <v>0</v>
      </c>
      <c r="D113" s="811">
        <f>D114+D117</f>
        <v>0</v>
      </c>
      <c r="E113" s="812"/>
    </row>
    <row r="114" spans="1:5" s="805" customFormat="1" ht="15.75">
      <c r="A114" s="822" t="s">
        <v>822</v>
      </c>
      <c r="B114" s="807" t="s">
        <v>823</v>
      </c>
      <c r="C114" s="811">
        <f>SUM(C115:C116)</f>
        <v>0</v>
      </c>
      <c r="D114" s="811">
        <f>SUM(D115:D116)</f>
        <v>0</v>
      </c>
      <c r="E114" s="812"/>
    </row>
    <row r="115" spans="1:5" s="805" customFormat="1" ht="15.75">
      <c r="A115" s="823" t="s">
        <v>824</v>
      </c>
      <c r="B115" s="807" t="s">
        <v>825</v>
      </c>
      <c r="C115" s="814"/>
      <c r="D115" s="814"/>
      <c r="E115" s="812"/>
    </row>
    <row r="116" spans="1:5" s="805" customFormat="1" ht="15.75">
      <c r="A116" s="825" t="s">
        <v>826</v>
      </c>
      <c r="B116" s="807" t="s">
        <v>827</v>
      </c>
      <c r="C116" s="814"/>
      <c r="D116" s="815"/>
      <c r="E116" s="812"/>
    </row>
    <row r="117" spans="1:5" s="805" customFormat="1" ht="15.75">
      <c r="A117" s="822" t="s">
        <v>828</v>
      </c>
      <c r="B117" s="807" t="s">
        <v>829</v>
      </c>
      <c r="C117" s="815"/>
      <c r="D117" s="814"/>
      <c r="E117" s="812"/>
    </row>
    <row r="118" spans="1:5" s="805" customFormat="1" ht="15.75">
      <c r="A118" s="810" t="s">
        <v>830</v>
      </c>
      <c r="B118" s="807" t="s">
        <v>831</v>
      </c>
      <c r="C118" s="811">
        <f>C119+C122</f>
        <v>13918</v>
      </c>
      <c r="D118" s="811">
        <f>D119+D122</f>
        <v>0</v>
      </c>
      <c r="E118" s="812"/>
    </row>
    <row r="119" spans="1:5" s="805" customFormat="1" ht="15.75">
      <c r="A119" s="822" t="s">
        <v>832</v>
      </c>
      <c r="B119" s="807" t="s">
        <v>833</v>
      </c>
      <c r="C119" s="811">
        <f>SUM(C120:C121)</f>
        <v>13918</v>
      </c>
      <c r="D119" s="811">
        <f>SUM(D120:D121)</f>
        <v>0</v>
      </c>
      <c r="E119" s="812"/>
    </row>
    <row r="120" spans="1:5" s="805" customFormat="1" ht="15.75">
      <c r="A120" s="823" t="s">
        <v>834</v>
      </c>
      <c r="B120" s="807" t="s">
        <v>835</v>
      </c>
      <c r="C120" s="814">
        <v>13918</v>
      </c>
      <c r="D120" s="814"/>
      <c r="E120" s="812"/>
    </row>
    <row r="121" spans="1:5" s="805" customFormat="1" ht="15.75">
      <c r="A121" s="825" t="s">
        <v>836</v>
      </c>
      <c r="B121" s="807" t="s">
        <v>837</v>
      </c>
      <c r="C121" s="814"/>
      <c r="D121" s="815"/>
      <c r="E121" s="812"/>
    </row>
    <row r="122" spans="1:5" s="805" customFormat="1" ht="15.75">
      <c r="A122" s="822" t="s">
        <v>838</v>
      </c>
      <c r="B122" s="807" t="s">
        <v>839</v>
      </c>
      <c r="C122" s="815"/>
      <c r="D122" s="814"/>
      <c r="E122" s="812"/>
    </row>
    <row r="123" spans="1:5" s="805" customFormat="1" ht="15.75">
      <c r="A123" s="806" t="s">
        <v>840</v>
      </c>
      <c r="B123" s="807" t="s">
        <v>841</v>
      </c>
      <c r="C123" s="819">
        <f>C124+C127</f>
        <v>0</v>
      </c>
      <c r="D123" s="819">
        <f>D124+D127</f>
        <v>0</v>
      </c>
      <c r="E123" s="828"/>
    </row>
    <row r="124" spans="1:5" s="805" customFormat="1" ht="15.75">
      <c r="A124" s="822" t="s">
        <v>842</v>
      </c>
      <c r="B124" s="807" t="s">
        <v>843</v>
      </c>
      <c r="C124" s="811">
        <f>SUM(C125:C126)</f>
        <v>0</v>
      </c>
      <c r="D124" s="811">
        <f>SUM(D125:D126)</f>
        <v>0</v>
      </c>
      <c r="E124" s="812"/>
    </row>
    <row r="125" spans="1:5" s="805" customFormat="1" ht="15.75">
      <c r="A125" s="823" t="s">
        <v>844</v>
      </c>
      <c r="B125" s="807" t="s">
        <v>845</v>
      </c>
      <c r="C125" s="814"/>
      <c r="D125" s="814"/>
      <c r="E125" s="812"/>
    </row>
    <row r="126" spans="1:5" s="805" customFormat="1" ht="15.75">
      <c r="A126" s="825" t="s">
        <v>846</v>
      </c>
      <c r="B126" s="807" t="s">
        <v>847</v>
      </c>
      <c r="C126" s="814">
        <v>0</v>
      </c>
      <c r="D126" s="815"/>
      <c r="E126" s="812"/>
    </row>
    <row r="127" spans="1:5" s="805" customFormat="1" ht="15.75">
      <c r="A127" s="822" t="s">
        <v>848</v>
      </c>
      <c r="B127" s="807" t="s">
        <v>849</v>
      </c>
      <c r="C127" s="815"/>
      <c r="D127" s="814"/>
      <c r="E127" s="812"/>
    </row>
    <row r="128" spans="1:5" s="805" customFormat="1" ht="15.75">
      <c r="A128" s="806" t="s">
        <v>850</v>
      </c>
      <c r="B128" s="807" t="s">
        <v>851</v>
      </c>
      <c r="C128" s="826"/>
      <c r="D128" s="827"/>
      <c r="E128" s="828"/>
    </row>
    <row r="129" spans="1:5" s="805" customFormat="1" ht="15.75">
      <c r="A129" s="806" t="s">
        <v>852</v>
      </c>
      <c r="B129" s="807" t="s">
        <v>853</v>
      </c>
      <c r="C129" s="826"/>
      <c r="D129" s="827"/>
      <c r="E129" s="828"/>
    </row>
    <row r="130" spans="1:5" s="805" customFormat="1" ht="15.75">
      <c r="A130" s="806" t="s">
        <v>854</v>
      </c>
      <c r="B130" s="807" t="s">
        <v>855</v>
      </c>
      <c r="C130" s="819">
        <f>C131+C136+C137</f>
        <v>0</v>
      </c>
      <c r="D130" s="819">
        <f>D131+D136+D137</f>
        <v>0</v>
      </c>
      <c r="E130" s="828"/>
    </row>
    <row r="131" spans="1:5" s="805" customFormat="1" ht="15.75">
      <c r="A131" s="806" t="s">
        <v>856</v>
      </c>
      <c r="B131" s="807" t="s">
        <v>857</v>
      </c>
      <c r="C131" s="819">
        <f>C132+C135</f>
        <v>0</v>
      </c>
      <c r="D131" s="819">
        <f>D132+D135</f>
        <v>0</v>
      </c>
      <c r="E131" s="828"/>
    </row>
    <row r="132" spans="1:5" s="805" customFormat="1" ht="15.75">
      <c r="A132" s="829" t="s">
        <v>858</v>
      </c>
      <c r="B132" s="807" t="s">
        <v>859</v>
      </c>
      <c r="C132" s="811">
        <f>SUM(C133:C134)</f>
        <v>0</v>
      </c>
      <c r="D132" s="811">
        <f>SUM(D133:D134)</f>
        <v>0</v>
      </c>
      <c r="E132" s="812"/>
    </row>
    <row r="133" spans="1:5" s="805" customFormat="1" ht="15.75">
      <c r="A133" s="823" t="s">
        <v>860</v>
      </c>
      <c r="B133" s="807" t="s">
        <v>861</v>
      </c>
      <c r="C133" s="814"/>
      <c r="D133" s="814"/>
      <c r="E133" s="812"/>
    </row>
    <row r="134" spans="1:5" s="805" customFormat="1" ht="15.75">
      <c r="A134" s="825" t="s">
        <v>862</v>
      </c>
      <c r="B134" s="807" t="s">
        <v>863</v>
      </c>
      <c r="C134" s="814"/>
      <c r="D134" s="815"/>
      <c r="E134" s="812"/>
    </row>
    <row r="135" spans="1:5" s="805" customFormat="1" ht="15.75">
      <c r="A135" s="829" t="s">
        <v>864</v>
      </c>
      <c r="B135" s="807" t="s">
        <v>865</v>
      </c>
      <c r="C135" s="815"/>
      <c r="D135" s="814"/>
      <c r="E135" s="812"/>
    </row>
    <row r="136" spans="1:5" s="805" customFormat="1" ht="15.75">
      <c r="A136" s="806" t="s">
        <v>866</v>
      </c>
      <c r="B136" s="807" t="s">
        <v>867</v>
      </c>
      <c r="C136" s="826"/>
      <c r="D136" s="827"/>
      <c r="E136" s="828"/>
    </row>
    <row r="137" spans="1:5" s="805" customFormat="1" ht="15.75">
      <c r="A137" s="806" t="s">
        <v>868</v>
      </c>
      <c r="B137" s="807" t="s">
        <v>869</v>
      </c>
      <c r="C137" s="826"/>
      <c r="D137" s="827"/>
      <c r="E137" s="828"/>
    </row>
    <row r="138" spans="1:5" s="805" customFormat="1" ht="15.75">
      <c r="A138" s="816" t="s">
        <v>541</v>
      </c>
      <c r="B138" s="807" t="s">
        <v>870</v>
      </c>
      <c r="C138" s="815"/>
      <c r="D138" s="830">
        <f>D139</f>
        <v>36045</v>
      </c>
      <c r="E138" s="812"/>
    </row>
    <row r="139" spans="1:5" s="805" customFormat="1" ht="15.75">
      <c r="A139" s="806" t="s">
        <v>871</v>
      </c>
      <c r="B139" s="807" t="s">
        <v>872</v>
      </c>
      <c r="C139" s="826"/>
      <c r="D139" s="827">
        <f>D140+D142+D143+D148</f>
        <v>36045</v>
      </c>
      <c r="E139" s="828"/>
    </row>
    <row r="140" spans="1:5" s="805" customFormat="1" ht="15.75">
      <c r="A140" s="806" t="s">
        <v>873</v>
      </c>
      <c r="B140" s="807" t="s">
        <v>874</v>
      </c>
      <c r="C140" s="826"/>
      <c r="D140" s="827">
        <f>SUM(D141)</f>
        <v>1800</v>
      </c>
      <c r="E140" s="828"/>
    </row>
    <row r="141" spans="1:5" s="805" customFormat="1" ht="15.75">
      <c r="A141" s="822" t="s">
        <v>875</v>
      </c>
      <c r="B141" s="807" t="s">
        <v>876</v>
      </c>
      <c r="C141" s="815"/>
      <c r="D141" s="814">
        <v>1800</v>
      </c>
      <c r="E141" s="812"/>
    </row>
    <row r="142" spans="1:5" s="805" customFormat="1" ht="15.75">
      <c r="A142" s="806" t="s">
        <v>877</v>
      </c>
      <c r="B142" s="807" t="s">
        <v>878</v>
      </c>
      <c r="C142" s="826"/>
      <c r="D142" s="827"/>
      <c r="E142" s="828"/>
    </row>
    <row r="143" spans="1:5" s="805" customFormat="1" ht="15.75">
      <c r="A143" s="806" t="s">
        <v>879</v>
      </c>
      <c r="B143" s="807" t="s">
        <v>880</v>
      </c>
      <c r="C143" s="826"/>
      <c r="D143" s="827">
        <f>SUM(D144:D147)</f>
        <v>34245</v>
      </c>
      <c r="E143" s="828"/>
    </row>
    <row r="144" spans="1:5" s="805" customFormat="1" ht="15.75">
      <c r="A144" s="822" t="s">
        <v>881</v>
      </c>
      <c r="B144" s="807" t="s">
        <v>882</v>
      </c>
      <c r="C144" s="815"/>
      <c r="D144" s="814">
        <v>34245</v>
      </c>
      <c r="E144" s="812"/>
    </row>
    <row r="145" spans="1:5" s="805" customFormat="1" ht="15.75">
      <c r="A145" s="822" t="s">
        <v>883</v>
      </c>
      <c r="B145" s="807" t="s">
        <v>884</v>
      </c>
      <c r="C145" s="815"/>
      <c r="D145" s="814"/>
      <c r="E145" s="812"/>
    </row>
    <row r="146" spans="1:5" s="805" customFormat="1" ht="15.75">
      <c r="A146" s="822" t="s">
        <v>885</v>
      </c>
      <c r="B146" s="807" t="s">
        <v>886</v>
      </c>
      <c r="C146" s="815"/>
      <c r="D146" s="814"/>
      <c r="E146" s="812"/>
    </row>
    <row r="147" spans="1:5" s="805" customFormat="1" ht="15.75">
      <c r="A147" s="822" t="s">
        <v>887</v>
      </c>
      <c r="B147" s="807" t="s">
        <v>888</v>
      </c>
      <c r="C147" s="815"/>
      <c r="D147" s="814"/>
      <c r="E147" s="812"/>
    </row>
    <row r="148" spans="1:5" s="805" customFormat="1" ht="15.75">
      <c r="A148" s="806" t="s">
        <v>889</v>
      </c>
      <c r="B148" s="807" t="s">
        <v>890</v>
      </c>
      <c r="C148" s="826"/>
      <c r="D148" s="827"/>
      <c r="E148" s="828"/>
    </row>
    <row r="149" spans="1:5" s="805" customFormat="1" ht="16.5" customHeight="1">
      <c r="A149" s="816" t="s">
        <v>891</v>
      </c>
      <c r="B149" s="807" t="s">
        <v>892</v>
      </c>
      <c r="C149" s="817">
        <f>C150+C169</f>
        <v>273374</v>
      </c>
      <c r="D149" s="817">
        <f>D150+D169</f>
        <v>249424</v>
      </c>
      <c r="E149" s="818">
        <f>E150+E169</f>
        <v>0</v>
      </c>
    </row>
    <row r="150" spans="1:5" s="805" customFormat="1" ht="26.25" customHeight="1">
      <c r="A150" s="806" t="s">
        <v>893</v>
      </c>
      <c r="B150" s="807" t="s">
        <v>894</v>
      </c>
      <c r="C150" s="819">
        <f>C151+C158+C165</f>
        <v>273374</v>
      </c>
      <c r="D150" s="819">
        <f>D151+D158+D165</f>
        <v>249424</v>
      </c>
      <c r="E150" s="820">
        <f>E151+E158+E165</f>
        <v>0</v>
      </c>
    </row>
    <row r="151" spans="1:5" s="805" customFormat="1" ht="15.75">
      <c r="A151" s="831" t="s">
        <v>895</v>
      </c>
      <c r="B151" s="807" t="s">
        <v>896</v>
      </c>
      <c r="C151" s="811">
        <f>C152+C155</f>
        <v>266808</v>
      </c>
      <c r="D151" s="811">
        <f>D152+D155</f>
        <v>249013</v>
      </c>
      <c r="E151" s="821">
        <f>E152+E155</f>
        <v>0</v>
      </c>
    </row>
    <row r="152" spans="1:5" s="805" customFormat="1" ht="15.75" customHeight="1">
      <c r="A152" s="822" t="s">
        <v>897</v>
      </c>
      <c r="B152" s="807" t="s">
        <v>898</v>
      </c>
      <c r="C152" s="811">
        <f>C153+C154</f>
        <v>0</v>
      </c>
      <c r="D152" s="811">
        <f>D153+D154</f>
        <v>0</v>
      </c>
      <c r="E152" s="821">
        <f>E153+E154</f>
        <v>0</v>
      </c>
    </row>
    <row r="153" spans="1:5" s="805" customFormat="1" ht="15.75">
      <c r="A153" s="823" t="s">
        <v>899</v>
      </c>
      <c r="B153" s="807" t="s">
        <v>900</v>
      </c>
      <c r="C153" s="814"/>
      <c r="D153" s="814"/>
      <c r="E153" s="824"/>
    </row>
    <row r="154" spans="1:5" s="805" customFormat="1" ht="15.75">
      <c r="A154" s="825" t="s">
        <v>901</v>
      </c>
      <c r="B154" s="807" t="s">
        <v>902</v>
      </c>
      <c r="C154" s="814"/>
      <c r="D154" s="815"/>
      <c r="E154" s="824"/>
    </row>
    <row r="155" spans="1:5" s="805" customFormat="1" ht="15.75" customHeight="1">
      <c r="A155" s="822" t="s">
        <v>903</v>
      </c>
      <c r="B155" s="807" t="s">
        <v>904</v>
      </c>
      <c r="C155" s="811">
        <f>C156+C157</f>
        <v>266808</v>
      </c>
      <c r="D155" s="811">
        <f>D156+D157</f>
        <v>249013</v>
      </c>
      <c r="E155" s="821">
        <f>E156+E157</f>
        <v>0</v>
      </c>
    </row>
    <row r="156" spans="1:5" s="805" customFormat="1" ht="22.5">
      <c r="A156" s="823" t="s">
        <v>905</v>
      </c>
      <c r="B156" s="807" t="s">
        <v>906</v>
      </c>
      <c r="C156" s="814">
        <v>266808</v>
      </c>
      <c r="D156" s="814">
        <v>249013</v>
      </c>
      <c r="E156" s="824"/>
    </row>
    <row r="157" spans="1:5" s="805" customFormat="1" ht="15.75">
      <c r="A157" s="825" t="s">
        <v>901</v>
      </c>
      <c r="B157" s="807" t="s">
        <v>907</v>
      </c>
      <c r="C157" s="814">
        <v>0</v>
      </c>
      <c r="D157" s="832"/>
      <c r="E157" s="824"/>
    </row>
    <row r="158" spans="1:5" s="805" customFormat="1" ht="15.75" customHeight="1">
      <c r="A158" s="831" t="s">
        <v>908</v>
      </c>
      <c r="B158" s="807" t="s">
        <v>909</v>
      </c>
      <c r="C158" s="811">
        <f>C159+C162</f>
        <v>6566</v>
      </c>
      <c r="D158" s="811">
        <f>D159+D162</f>
        <v>411</v>
      </c>
      <c r="E158" s="812"/>
    </row>
    <row r="159" spans="1:5" s="805" customFormat="1" ht="15.75" customHeight="1">
      <c r="A159" s="822" t="s">
        <v>910</v>
      </c>
      <c r="B159" s="807" t="s">
        <v>911</v>
      </c>
      <c r="C159" s="811">
        <f>C160+C161</f>
        <v>0</v>
      </c>
      <c r="D159" s="811">
        <f>D160+D161</f>
        <v>0</v>
      </c>
      <c r="E159" s="812"/>
    </row>
    <row r="160" spans="1:5" s="805" customFormat="1" ht="15.75" customHeight="1">
      <c r="A160" s="823" t="s">
        <v>912</v>
      </c>
      <c r="B160" s="807" t="s">
        <v>913</v>
      </c>
      <c r="C160" s="814"/>
      <c r="D160" s="814"/>
      <c r="E160" s="812"/>
    </row>
    <row r="161" spans="1:5" s="805" customFormat="1" ht="15.75" customHeight="1">
      <c r="A161" s="825" t="s">
        <v>914</v>
      </c>
      <c r="B161" s="807" t="s">
        <v>915</v>
      </c>
      <c r="C161" s="814"/>
      <c r="D161" s="815"/>
      <c r="E161" s="812"/>
    </row>
    <row r="162" spans="1:5" s="805" customFormat="1" ht="15.75" customHeight="1">
      <c r="A162" s="822" t="s">
        <v>916</v>
      </c>
      <c r="B162" s="807" t="s">
        <v>917</v>
      </c>
      <c r="C162" s="811">
        <f>C163+C164</f>
        <v>6566</v>
      </c>
      <c r="D162" s="811">
        <f>D163+D164</f>
        <v>411</v>
      </c>
      <c r="E162" s="812"/>
    </row>
    <row r="163" spans="1:5" s="805" customFormat="1" ht="16.5" customHeight="1">
      <c r="A163" s="823" t="s">
        <v>918</v>
      </c>
      <c r="B163" s="807" t="s">
        <v>919</v>
      </c>
      <c r="C163" s="814">
        <v>845</v>
      </c>
      <c r="D163" s="814">
        <v>411</v>
      </c>
      <c r="E163" s="812"/>
    </row>
    <row r="164" spans="1:5" s="805" customFormat="1" ht="15.75">
      <c r="A164" s="825" t="s">
        <v>920</v>
      </c>
      <c r="B164" s="807" t="s">
        <v>921</v>
      </c>
      <c r="C164" s="814">
        <v>5721</v>
      </c>
      <c r="D164" s="832"/>
      <c r="E164" s="812"/>
    </row>
    <row r="165" spans="1:5" s="805" customFormat="1" ht="15.75">
      <c r="A165" s="831" t="s">
        <v>922</v>
      </c>
      <c r="B165" s="807" t="s">
        <v>923</v>
      </c>
      <c r="C165" s="811">
        <f>C166+C169</f>
        <v>0</v>
      </c>
      <c r="D165" s="811">
        <v>0</v>
      </c>
      <c r="E165" s="812"/>
    </row>
    <row r="166" spans="1:5" s="805" customFormat="1" ht="22.5">
      <c r="A166" s="822" t="s">
        <v>924</v>
      </c>
      <c r="B166" s="807" t="s">
        <v>925</v>
      </c>
      <c r="C166" s="811">
        <f>C167+C168</f>
        <v>0</v>
      </c>
      <c r="D166" s="811">
        <f>D167+D168</f>
        <v>0</v>
      </c>
      <c r="E166" s="812"/>
    </row>
    <row r="167" spans="1:5" s="805" customFormat="1" ht="15.75">
      <c r="A167" s="823" t="s">
        <v>926</v>
      </c>
      <c r="B167" s="807" t="s">
        <v>927</v>
      </c>
      <c r="C167" s="814"/>
      <c r="D167" s="814"/>
      <c r="E167" s="812"/>
    </row>
    <row r="168" spans="1:5" s="805" customFormat="1" ht="15.75">
      <c r="A168" s="825" t="s">
        <v>928</v>
      </c>
      <c r="B168" s="807" t="s">
        <v>929</v>
      </c>
      <c r="C168" s="814"/>
      <c r="D168" s="815"/>
      <c r="E168" s="812"/>
    </row>
    <row r="169" spans="1:5" s="805" customFormat="1" ht="24.75" customHeight="1">
      <c r="A169" s="833" t="s">
        <v>930</v>
      </c>
      <c r="B169" s="807" t="s">
        <v>931</v>
      </c>
      <c r="C169" s="819">
        <f>C170+C173+C176+C179</f>
        <v>0</v>
      </c>
      <c r="D169" s="819">
        <f>D170+D173+D176+D179</f>
        <v>0</v>
      </c>
      <c r="E169" s="820">
        <f>E170+E173+E176+E179</f>
        <v>0</v>
      </c>
    </row>
    <row r="170" spans="1:5" s="805" customFormat="1" ht="22.5">
      <c r="A170" s="831" t="s">
        <v>932</v>
      </c>
      <c r="B170" s="807" t="s">
        <v>933</v>
      </c>
      <c r="C170" s="811">
        <f>C171+C172</f>
        <v>0</v>
      </c>
      <c r="D170" s="811">
        <f>D171+D172</f>
        <v>0</v>
      </c>
      <c r="E170" s="821">
        <f>E171+E172</f>
        <v>0</v>
      </c>
    </row>
    <row r="171" spans="1:5" s="805" customFormat="1" ht="15.75">
      <c r="A171" s="823" t="s">
        <v>934</v>
      </c>
      <c r="B171" s="807" t="s">
        <v>935</v>
      </c>
      <c r="C171" s="814"/>
      <c r="D171" s="814"/>
      <c r="E171" s="824"/>
    </row>
    <row r="172" spans="1:5" s="805" customFormat="1" ht="15.75">
      <c r="A172" s="825" t="s">
        <v>936</v>
      </c>
      <c r="B172" s="807" t="s">
        <v>937</v>
      </c>
      <c r="C172" s="814">
        <v>0</v>
      </c>
      <c r="D172" s="815"/>
      <c r="E172" s="824"/>
    </row>
    <row r="173" spans="1:5" s="805" customFormat="1" ht="22.5">
      <c r="A173" s="831" t="s">
        <v>938</v>
      </c>
      <c r="B173" s="807" t="s">
        <v>939</v>
      </c>
      <c r="C173" s="811">
        <v>0</v>
      </c>
      <c r="D173" s="811">
        <v>0</v>
      </c>
      <c r="E173" s="812"/>
    </row>
    <row r="174" spans="1:5" s="805" customFormat="1" ht="15.75">
      <c r="A174" s="823" t="s">
        <v>940</v>
      </c>
      <c r="B174" s="807" t="s">
        <v>941</v>
      </c>
      <c r="C174" s="814"/>
      <c r="D174" s="814"/>
      <c r="E174" s="812"/>
    </row>
    <row r="175" spans="1:5" s="805" customFormat="1" ht="15.75">
      <c r="A175" s="825" t="s">
        <v>942</v>
      </c>
      <c r="B175" s="807" t="s">
        <v>943</v>
      </c>
      <c r="C175" s="814">
        <v>0</v>
      </c>
      <c r="D175" s="832"/>
      <c r="E175" s="812"/>
    </row>
    <row r="176" spans="1:5" s="805" customFormat="1" ht="15.75">
      <c r="A176" s="831" t="s">
        <v>944</v>
      </c>
      <c r="B176" s="807" t="s">
        <v>945</v>
      </c>
      <c r="C176" s="811">
        <f>C177+C178</f>
        <v>0</v>
      </c>
      <c r="D176" s="811">
        <f>D177+D178</f>
        <v>0</v>
      </c>
      <c r="E176" s="812"/>
    </row>
    <row r="177" spans="1:5" s="805" customFormat="1" ht="15.75">
      <c r="A177" s="823" t="s">
        <v>946</v>
      </c>
      <c r="B177" s="807" t="s">
        <v>947</v>
      </c>
      <c r="C177" s="814"/>
      <c r="D177" s="814"/>
      <c r="E177" s="812"/>
    </row>
    <row r="178" spans="1:5" s="805" customFormat="1" ht="15.75">
      <c r="A178" s="825" t="s">
        <v>948</v>
      </c>
      <c r="B178" s="807" t="s">
        <v>949</v>
      </c>
      <c r="C178" s="814"/>
      <c r="D178" s="815"/>
      <c r="E178" s="812"/>
    </row>
    <row r="179" spans="1:5" s="805" customFormat="1" ht="22.5">
      <c r="A179" s="831" t="s">
        <v>950</v>
      </c>
      <c r="B179" s="807" t="s">
        <v>951</v>
      </c>
      <c r="C179" s="811">
        <f>C180+C181</f>
        <v>0</v>
      </c>
      <c r="D179" s="811">
        <f>D180+D181</f>
        <v>0</v>
      </c>
      <c r="E179" s="812"/>
    </row>
    <row r="180" spans="1:5" s="805" customFormat="1" ht="15.75">
      <c r="A180" s="823" t="s">
        <v>952</v>
      </c>
      <c r="B180" s="807" t="s">
        <v>953</v>
      </c>
      <c r="C180" s="814"/>
      <c r="D180" s="814"/>
      <c r="E180" s="812"/>
    </row>
    <row r="181" spans="1:5" s="805" customFormat="1" ht="15.75">
      <c r="A181" s="825" t="s">
        <v>954</v>
      </c>
      <c r="B181" s="807" t="s">
        <v>955</v>
      </c>
      <c r="C181" s="814"/>
      <c r="D181" s="815"/>
      <c r="E181" s="812"/>
    </row>
    <row r="182" spans="1:5" s="805" customFormat="1" ht="15.75" customHeight="1">
      <c r="A182" s="816" t="s">
        <v>956</v>
      </c>
      <c r="B182" s="807" t="s">
        <v>957</v>
      </c>
      <c r="C182" s="817">
        <f>C6+C20+C138+C149</f>
        <v>1346117</v>
      </c>
      <c r="D182" s="817">
        <f>D6+D20+D138+D149</f>
        <v>1155769</v>
      </c>
      <c r="E182" s="818">
        <f>E6+E20+E138+E149</f>
        <v>0</v>
      </c>
    </row>
    <row r="183" spans="1:5" s="805" customFormat="1" ht="15.75">
      <c r="A183" s="816" t="s">
        <v>958</v>
      </c>
      <c r="B183" s="807" t="s">
        <v>959</v>
      </c>
      <c r="C183" s="815"/>
      <c r="D183" s="817">
        <f>D184+D192+D202</f>
        <v>293</v>
      </c>
      <c r="E183" s="818">
        <f>E184+E192+E202</f>
        <v>0</v>
      </c>
    </row>
    <row r="184" spans="1:5" s="805" customFormat="1" ht="15.75">
      <c r="A184" s="806" t="s">
        <v>960</v>
      </c>
      <c r="B184" s="807" t="s">
        <v>961</v>
      </c>
      <c r="C184" s="826"/>
      <c r="D184" s="819">
        <f>SUM(D185:D191)</f>
        <v>293</v>
      </c>
      <c r="E184" s="828"/>
    </row>
    <row r="185" spans="1:5" s="805" customFormat="1" ht="15.75">
      <c r="A185" s="822" t="s">
        <v>962</v>
      </c>
      <c r="B185" s="807" t="s">
        <v>963</v>
      </c>
      <c r="C185" s="815"/>
      <c r="D185" s="814">
        <v>293</v>
      </c>
      <c r="E185" s="812"/>
    </row>
    <row r="186" spans="1:5" s="805" customFormat="1" ht="15.75">
      <c r="A186" s="822" t="s">
        <v>964</v>
      </c>
      <c r="B186" s="807" t="s">
        <v>965</v>
      </c>
      <c r="C186" s="815"/>
      <c r="D186" s="814"/>
      <c r="E186" s="812"/>
    </row>
    <row r="187" spans="1:5" s="805" customFormat="1" ht="15.75">
      <c r="A187" s="822" t="s">
        <v>966</v>
      </c>
      <c r="B187" s="807" t="s">
        <v>967</v>
      </c>
      <c r="C187" s="815"/>
      <c r="D187" s="814"/>
      <c r="E187" s="812"/>
    </row>
    <row r="188" spans="1:5" s="805" customFormat="1" ht="15.75">
      <c r="A188" s="822" t="s">
        <v>968</v>
      </c>
      <c r="B188" s="807" t="s">
        <v>969</v>
      </c>
      <c r="C188" s="815"/>
      <c r="D188" s="814"/>
      <c r="E188" s="812"/>
    </row>
    <row r="189" spans="1:5" s="805" customFormat="1" ht="15.75">
      <c r="A189" s="822" t="s">
        <v>970</v>
      </c>
      <c r="B189" s="807" t="s">
        <v>971</v>
      </c>
      <c r="C189" s="815"/>
      <c r="D189" s="814"/>
      <c r="E189" s="812"/>
    </row>
    <row r="190" spans="1:5" s="805" customFormat="1" ht="15.75">
      <c r="A190" s="834" t="s">
        <v>972</v>
      </c>
      <c r="B190" s="807" t="s">
        <v>973</v>
      </c>
      <c r="C190" s="815"/>
      <c r="D190" s="814"/>
      <c r="E190" s="812"/>
    </row>
    <row r="191" spans="1:5" s="805" customFormat="1" ht="15.75">
      <c r="A191" s="822" t="s">
        <v>974</v>
      </c>
      <c r="B191" s="807" t="s">
        <v>975</v>
      </c>
      <c r="C191" s="815"/>
      <c r="D191" s="814"/>
      <c r="E191" s="812"/>
    </row>
    <row r="192" spans="1:5" s="805" customFormat="1" ht="15.75">
      <c r="A192" s="806" t="s">
        <v>976</v>
      </c>
      <c r="B192" s="807" t="s">
        <v>977</v>
      </c>
      <c r="C192" s="826"/>
      <c r="D192" s="819">
        <f>SUM(D193:D196)+D197</f>
        <v>0</v>
      </c>
      <c r="E192" s="820">
        <f>SUM(E193:E196)+E197</f>
        <v>0</v>
      </c>
    </row>
    <row r="193" spans="1:5" s="805" customFormat="1" ht="15.75">
      <c r="A193" s="822" t="s">
        <v>978</v>
      </c>
      <c r="B193" s="807" t="s">
        <v>979</v>
      </c>
      <c r="C193" s="815"/>
      <c r="D193" s="814"/>
      <c r="E193" s="812"/>
    </row>
    <row r="194" spans="1:5" s="805" customFormat="1" ht="15.75">
      <c r="A194" s="822" t="s">
        <v>980</v>
      </c>
      <c r="B194" s="807" t="s">
        <v>981</v>
      </c>
      <c r="C194" s="815"/>
      <c r="D194" s="814"/>
      <c r="E194" s="812"/>
    </row>
    <row r="195" spans="1:5" s="805" customFormat="1" ht="15.75">
      <c r="A195" s="822" t="s">
        <v>982</v>
      </c>
      <c r="B195" s="807" t="s">
        <v>983</v>
      </c>
      <c r="C195" s="815"/>
      <c r="D195" s="814"/>
      <c r="E195" s="812"/>
    </row>
    <row r="196" spans="1:5" s="805" customFormat="1" ht="15.75">
      <c r="A196" s="822" t="s">
        <v>984</v>
      </c>
      <c r="B196" s="807" t="s">
        <v>985</v>
      </c>
      <c r="C196" s="815"/>
      <c r="D196" s="814"/>
      <c r="E196" s="812"/>
    </row>
    <row r="197" spans="1:5" s="805" customFormat="1" ht="15.75">
      <c r="A197" s="822" t="s">
        <v>986</v>
      </c>
      <c r="B197" s="807" t="s">
        <v>987</v>
      </c>
      <c r="C197" s="815"/>
      <c r="D197" s="811">
        <f>SUM(D198:D201)</f>
        <v>0</v>
      </c>
      <c r="E197" s="821">
        <f>SUM(E198:E201)</f>
        <v>0</v>
      </c>
    </row>
    <row r="198" spans="1:5" s="805" customFormat="1" ht="15.75">
      <c r="A198" s="823" t="s">
        <v>988</v>
      </c>
      <c r="B198" s="807" t="s">
        <v>989</v>
      </c>
      <c r="C198" s="815"/>
      <c r="D198" s="814"/>
      <c r="E198" s="824"/>
    </row>
    <row r="199" spans="1:5" s="805" customFormat="1" ht="15.75">
      <c r="A199" s="823" t="s">
        <v>990</v>
      </c>
      <c r="B199" s="807" t="s">
        <v>991</v>
      </c>
      <c r="C199" s="815"/>
      <c r="D199" s="814"/>
      <c r="E199" s="812"/>
    </row>
    <row r="200" spans="1:5" s="805" customFormat="1" ht="15.75">
      <c r="A200" s="823" t="s">
        <v>992</v>
      </c>
      <c r="B200" s="807" t="s">
        <v>993</v>
      </c>
      <c r="C200" s="815"/>
      <c r="D200" s="814"/>
      <c r="E200" s="812"/>
    </row>
    <row r="201" spans="1:5" s="805" customFormat="1" ht="15.75">
      <c r="A201" s="823" t="s">
        <v>994</v>
      </c>
      <c r="B201" s="807" t="s">
        <v>995</v>
      </c>
      <c r="C201" s="815"/>
      <c r="D201" s="814"/>
      <c r="E201" s="812"/>
    </row>
    <row r="202" spans="1:5" s="805" customFormat="1" ht="15.75">
      <c r="A202" s="806" t="s">
        <v>996</v>
      </c>
      <c r="B202" s="807" t="s">
        <v>997</v>
      </c>
      <c r="C202" s="826"/>
      <c r="D202" s="819">
        <f>SUM(D203:D205)</f>
        <v>0</v>
      </c>
      <c r="E202" s="828"/>
    </row>
    <row r="203" spans="1:5" s="805" customFormat="1" ht="15.75">
      <c r="A203" s="822" t="s">
        <v>998</v>
      </c>
      <c r="B203" s="807" t="s">
        <v>999</v>
      </c>
      <c r="C203" s="815"/>
      <c r="D203" s="814"/>
      <c r="E203" s="812"/>
    </row>
    <row r="204" spans="1:5" s="805" customFormat="1" ht="15.75">
      <c r="A204" s="822" t="s">
        <v>1000</v>
      </c>
      <c r="B204" s="807" t="s">
        <v>1001</v>
      </c>
      <c r="C204" s="815"/>
      <c r="D204" s="814"/>
      <c r="E204" s="812"/>
    </row>
    <row r="205" spans="1:5" s="805" customFormat="1" ht="15.75">
      <c r="A205" s="822" t="s">
        <v>1002</v>
      </c>
      <c r="B205" s="807" t="s">
        <v>1003</v>
      </c>
      <c r="C205" s="815"/>
      <c r="D205" s="814"/>
      <c r="E205" s="812"/>
    </row>
    <row r="206" spans="1:5" s="805" customFormat="1" ht="15.75">
      <c r="A206" s="816" t="s">
        <v>1004</v>
      </c>
      <c r="B206" s="807" t="s">
        <v>1005</v>
      </c>
      <c r="C206" s="815"/>
      <c r="D206" s="817">
        <f>D207+D208+D213+D226+D227+D228</f>
        <v>18822</v>
      </c>
      <c r="E206" s="812"/>
    </row>
    <row r="207" spans="1:5" s="805" customFormat="1" ht="15.75">
      <c r="A207" s="806" t="s">
        <v>1006</v>
      </c>
      <c r="B207" s="807" t="s">
        <v>1007</v>
      </c>
      <c r="C207" s="826"/>
      <c r="D207" s="827">
        <v>2647</v>
      </c>
      <c r="E207" s="828"/>
    </row>
    <row r="208" spans="1:5" s="805" customFormat="1" ht="15.75">
      <c r="A208" s="806" t="s">
        <v>1008</v>
      </c>
      <c r="B208" s="807" t="s">
        <v>1009</v>
      </c>
      <c r="C208" s="826"/>
      <c r="D208" s="819">
        <f>SUM(D209:D212)</f>
        <v>15449</v>
      </c>
      <c r="E208" s="828"/>
    </row>
    <row r="209" spans="1:5" s="805" customFormat="1" ht="15.75">
      <c r="A209" s="822" t="s">
        <v>1010</v>
      </c>
      <c r="B209" s="807" t="s">
        <v>1011</v>
      </c>
      <c r="C209" s="815"/>
      <c r="D209" s="814">
        <v>15449</v>
      </c>
      <c r="E209" s="812"/>
    </row>
    <row r="210" spans="1:5" s="805" customFormat="1" ht="15.75">
      <c r="A210" s="822" t="s">
        <v>1012</v>
      </c>
      <c r="B210" s="807" t="s">
        <v>1013</v>
      </c>
      <c r="C210" s="815"/>
      <c r="D210" s="814">
        <v>0</v>
      </c>
      <c r="E210" s="812"/>
    </row>
    <row r="211" spans="1:5" s="805" customFormat="1" ht="15.75">
      <c r="A211" s="822" t="s">
        <v>1014</v>
      </c>
      <c r="B211" s="807" t="s">
        <v>1015</v>
      </c>
      <c r="C211" s="815" t="s">
        <v>1016</v>
      </c>
      <c r="D211" s="814"/>
      <c r="E211" s="812"/>
    </row>
    <row r="212" spans="1:5" s="805" customFormat="1" ht="15.75">
      <c r="A212" s="822" t="s">
        <v>1017</v>
      </c>
      <c r="B212" s="807" t="s">
        <v>1018</v>
      </c>
      <c r="C212" s="815"/>
      <c r="D212" s="814"/>
      <c r="E212" s="812"/>
    </row>
    <row r="213" spans="1:5" s="805" customFormat="1" ht="15.75">
      <c r="A213" s="806" t="s">
        <v>1019</v>
      </c>
      <c r="B213" s="807" t="s">
        <v>1020</v>
      </c>
      <c r="C213" s="826"/>
      <c r="D213" s="819">
        <f>D214+D220</f>
        <v>726</v>
      </c>
      <c r="E213" s="828"/>
    </row>
    <row r="214" spans="1:5" s="805" customFormat="1" ht="15.75">
      <c r="A214" s="822" t="s">
        <v>1021</v>
      </c>
      <c r="B214" s="807" t="s">
        <v>1022</v>
      </c>
      <c r="C214" s="815"/>
      <c r="D214" s="811">
        <f>SUM(D215:D219)</f>
        <v>726</v>
      </c>
      <c r="E214" s="812"/>
    </row>
    <row r="215" spans="1:5" s="805" customFormat="1" ht="15.75">
      <c r="A215" s="823" t="s">
        <v>1023</v>
      </c>
      <c r="B215" s="807" t="s">
        <v>1024</v>
      </c>
      <c r="C215" s="815"/>
      <c r="D215" s="814"/>
      <c r="E215" s="812"/>
    </row>
    <row r="216" spans="1:5" s="805" customFormat="1" ht="15.75">
      <c r="A216" s="823" t="s">
        <v>1025</v>
      </c>
      <c r="B216" s="807" t="s">
        <v>1026</v>
      </c>
      <c r="C216" s="815"/>
      <c r="D216" s="814"/>
      <c r="E216" s="812"/>
    </row>
    <row r="217" spans="1:5" s="805" customFormat="1" ht="15.75">
      <c r="A217" s="823" t="s">
        <v>1027</v>
      </c>
      <c r="B217" s="807" t="s">
        <v>1028</v>
      </c>
      <c r="C217" s="815"/>
      <c r="D217" s="814">
        <v>726</v>
      </c>
      <c r="E217" s="812"/>
    </row>
    <row r="218" spans="1:5" s="805" customFormat="1" ht="15.75">
      <c r="A218" s="823" t="s">
        <v>1029</v>
      </c>
      <c r="B218" s="807" t="s">
        <v>1030</v>
      </c>
      <c r="C218" s="815"/>
      <c r="D218" s="814"/>
      <c r="E218" s="812"/>
    </row>
    <row r="219" spans="1:5" s="805" customFormat="1" ht="15.75">
      <c r="A219" s="823" t="s">
        <v>1031</v>
      </c>
      <c r="B219" s="807" t="s">
        <v>1032</v>
      </c>
      <c r="C219" s="815"/>
      <c r="D219" s="814"/>
      <c r="E219" s="812"/>
    </row>
    <row r="220" spans="1:5" s="805" customFormat="1" ht="15.75">
      <c r="A220" s="822" t="s">
        <v>1033</v>
      </c>
      <c r="B220" s="807" t="s">
        <v>1034</v>
      </c>
      <c r="C220" s="815"/>
      <c r="D220" s="811">
        <f>SUM(D221:D225)</f>
        <v>0</v>
      </c>
      <c r="E220" s="812"/>
    </row>
    <row r="221" spans="1:5" s="805" customFormat="1" ht="15.75">
      <c r="A221" s="823" t="s">
        <v>1035</v>
      </c>
      <c r="B221" s="807" t="s">
        <v>1036</v>
      </c>
      <c r="C221" s="815"/>
      <c r="D221" s="814"/>
      <c r="E221" s="812"/>
    </row>
    <row r="222" spans="1:5" s="805" customFormat="1" ht="15.75">
      <c r="A222" s="823" t="s">
        <v>1037</v>
      </c>
      <c r="B222" s="807" t="s">
        <v>1038</v>
      </c>
      <c r="C222" s="815"/>
      <c r="D222" s="814"/>
      <c r="E222" s="812"/>
    </row>
    <row r="223" spans="1:5" s="805" customFormat="1" ht="15.75">
      <c r="A223" s="823" t="s">
        <v>1039</v>
      </c>
      <c r="B223" s="807" t="s">
        <v>1040</v>
      </c>
      <c r="C223" s="815"/>
      <c r="D223" s="814">
        <v>0</v>
      </c>
      <c r="E223" s="812"/>
    </row>
    <row r="224" spans="1:5" s="805" customFormat="1" ht="15.75">
      <c r="A224" s="823" t="s">
        <v>1041</v>
      </c>
      <c r="B224" s="807" t="s">
        <v>1042</v>
      </c>
      <c r="C224" s="815"/>
      <c r="D224" s="814"/>
      <c r="E224" s="812"/>
    </row>
    <row r="225" spans="1:5" s="805" customFormat="1" ht="15.75">
      <c r="A225" s="823" t="s">
        <v>1043</v>
      </c>
      <c r="B225" s="807" t="s">
        <v>1044</v>
      </c>
      <c r="C225" s="815"/>
      <c r="D225" s="814"/>
      <c r="E225" s="812"/>
    </row>
    <row r="226" spans="1:5" s="805" customFormat="1" ht="15.75">
      <c r="A226" s="806" t="s">
        <v>1045</v>
      </c>
      <c r="B226" s="807" t="s">
        <v>1046</v>
      </c>
      <c r="C226" s="826"/>
      <c r="D226" s="827"/>
      <c r="E226" s="828"/>
    </row>
    <row r="227" spans="1:5" s="805" customFormat="1" ht="15.75">
      <c r="A227" s="806" t="s">
        <v>1047</v>
      </c>
      <c r="B227" s="807" t="s">
        <v>1048</v>
      </c>
      <c r="C227" s="826"/>
      <c r="D227" s="827"/>
      <c r="E227" s="828"/>
    </row>
    <row r="228" spans="1:5" s="805" customFormat="1" ht="15.75">
      <c r="A228" s="806" t="s">
        <v>1049</v>
      </c>
      <c r="B228" s="807" t="s">
        <v>1050</v>
      </c>
      <c r="C228" s="826"/>
      <c r="D228" s="819">
        <f>SUM(D229:D230)</f>
        <v>0</v>
      </c>
      <c r="E228" s="828"/>
    </row>
    <row r="229" spans="1:5" s="805" customFormat="1" ht="15.75">
      <c r="A229" s="822" t="s">
        <v>1051</v>
      </c>
      <c r="B229" s="807" t="s">
        <v>1052</v>
      </c>
      <c r="C229" s="815"/>
      <c r="D229" s="814"/>
      <c r="E229" s="812"/>
    </row>
    <row r="230" spans="1:5" s="805" customFormat="1" ht="15.75">
      <c r="A230" s="822" t="s">
        <v>1053</v>
      </c>
      <c r="B230" s="807" t="s">
        <v>1054</v>
      </c>
      <c r="C230" s="815"/>
      <c r="D230" s="814"/>
      <c r="E230" s="812"/>
    </row>
    <row r="231" spans="1:5" s="805" customFormat="1" ht="33" customHeight="1" hidden="1">
      <c r="A231" s="822" t="s">
        <v>1055</v>
      </c>
      <c r="B231" s="807" t="s">
        <v>1056</v>
      </c>
      <c r="C231" s="811"/>
      <c r="D231" s="811"/>
      <c r="E231" s="821"/>
    </row>
    <row r="232" spans="1:5" s="805" customFormat="1" ht="15.75" hidden="1">
      <c r="A232" s="822" t="s">
        <v>1057</v>
      </c>
      <c r="B232" s="807" t="s">
        <v>1058</v>
      </c>
      <c r="C232" s="811"/>
      <c r="D232" s="811"/>
      <c r="E232" s="821"/>
    </row>
    <row r="233" spans="1:5" s="805" customFormat="1" ht="15.75">
      <c r="A233" s="816" t="s">
        <v>1059</v>
      </c>
      <c r="B233" s="807" t="s">
        <v>1060</v>
      </c>
      <c r="C233" s="815"/>
      <c r="D233" s="817">
        <f>SUM(D234:D238)</f>
        <v>0</v>
      </c>
      <c r="E233" s="812"/>
    </row>
    <row r="234" spans="1:5" s="805" customFormat="1" ht="15.75">
      <c r="A234" s="806" t="s">
        <v>1061</v>
      </c>
      <c r="B234" s="807" t="s">
        <v>1062</v>
      </c>
      <c r="C234" s="826"/>
      <c r="D234" s="827"/>
      <c r="E234" s="828"/>
    </row>
    <row r="235" spans="1:5" s="805" customFormat="1" ht="15.75">
      <c r="A235" s="806" t="s">
        <v>1063</v>
      </c>
      <c r="B235" s="807" t="s">
        <v>1064</v>
      </c>
      <c r="C235" s="826"/>
      <c r="D235" s="827"/>
      <c r="E235" s="828"/>
    </row>
    <row r="236" spans="1:5" s="805" customFormat="1" ht="15.75">
      <c r="A236" s="806" t="s">
        <v>1065</v>
      </c>
      <c r="B236" s="807" t="s">
        <v>1066</v>
      </c>
      <c r="C236" s="826"/>
      <c r="D236" s="827"/>
      <c r="E236" s="828"/>
    </row>
    <row r="237" spans="1:5" s="805" customFormat="1" ht="15.75">
      <c r="A237" s="806" t="s">
        <v>1067</v>
      </c>
      <c r="B237" s="807" t="s">
        <v>1068</v>
      </c>
      <c r="C237" s="826"/>
      <c r="D237" s="827"/>
      <c r="E237" s="828"/>
    </row>
    <row r="238" spans="1:5" s="805" customFormat="1" ht="15.75">
      <c r="A238" s="806" t="s">
        <v>1069</v>
      </c>
      <c r="B238" s="807" t="s">
        <v>1070</v>
      </c>
      <c r="C238" s="826"/>
      <c r="D238" s="827"/>
      <c r="E238" s="828"/>
    </row>
    <row r="239" spans="1:5" s="805" customFormat="1" ht="15.75">
      <c r="A239" s="816" t="s">
        <v>1071</v>
      </c>
      <c r="B239" s="807" t="s">
        <v>1072</v>
      </c>
      <c r="C239" s="815"/>
      <c r="D239" s="817">
        <f>D240+D247</f>
        <v>20812</v>
      </c>
      <c r="E239" s="812"/>
    </row>
    <row r="240" spans="1:5" s="805" customFormat="1" ht="15.75">
      <c r="A240" s="806" t="s">
        <v>1073</v>
      </c>
      <c r="B240" s="807" t="s">
        <v>1074</v>
      </c>
      <c r="C240" s="826"/>
      <c r="D240" s="819">
        <f>D241+D244+D245+D246</f>
        <v>413</v>
      </c>
      <c r="E240" s="828"/>
    </row>
    <row r="241" spans="1:5" s="805" customFormat="1" ht="15.75">
      <c r="A241" s="810" t="s">
        <v>1075</v>
      </c>
      <c r="B241" s="807" t="s">
        <v>1076</v>
      </c>
      <c r="C241" s="815"/>
      <c r="D241" s="811">
        <f>SUM(D242:D243)</f>
        <v>413</v>
      </c>
      <c r="E241" s="812"/>
    </row>
    <row r="242" spans="1:5" s="805" customFormat="1" ht="15.75">
      <c r="A242" s="822" t="s">
        <v>1077</v>
      </c>
      <c r="B242" s="807" t="s">
        <v>1078</v>
      </c>
      <c r="C242" s="815"/>
      <c r="D242" s="814">
        <v>413</v>
      </c>
      <c r="E242" s="812"/>
    </row>
    <row r="243" spans="1:5" s="805" customFormat="1" ht="15.75">
      <c r="A243" s="822" t="s">
        <v>1079</v>
      </c>
      <c r="B243" s="807" t="s">
        <v>1080</v>
      </c>
      <c r="C243" s="815"/>
      <c r="D243" s="814"/>
      <c r="E243" s="812"/>
    </row>
    <row r="244" spans="1:5" s="805" customFormat="1" ht="15.75">
      <c r="A244" s="810" t="s">
        <v>1081</v>
      </c>
      <c r="B244" s="807" t="s">
        <v>1082</v>
      </c>
      <c r="C244" s="815"/>
      <c r="D244" s="814">
        <v>0</v>
      </c>
      <c r="E244" s="812"/>
    </row>
    <row r="245" spans="1:5" s="805" customFormat="1" ht="15.75">
      <c r="A245" s="810" t="s">
        <v>1083</v>
      </c>
      <c r="B245" s="807" t="s">
        <v>1084</v>
      </c>
      <c r="C245" s="815"/>
      <c r="D245" s="814"/>
      <c r="E245" s="812"/>
    </row>
    <row r="246" spans="1:5" s="805" customFormat="1" ht="15.75">
      <c r="A246" s="810" t="s">
        <v>1085</v>
      </c>
      <c r="B246" s="807" t="s">
        <v>1086</v>
      </c>
      <c r="C246" s="815"/>
      <c r="D246" s="814"/>
      <c r="E246" s="812"/>
    </row>
    <row r="247" spans="1:5" s="805" customFormat="1" ht="15.75">
      <c r="A247" s="806" t="s">
        <v>1087</v>
      </c>
      <c r="B247" s="807" t="s">
        <v>1088</v>
      </c>
      <c r="C247" s="826"/>
      <c r="D247" s="819">
        <f>SUM(D248:D255)</f>
        <v>20399</v>
      </c>
      <c r="E247" s="828"/>
    </row>
    <row r="248" spans="1:5" s="805" customFormat="1" ht="15.75">
      <c r="A248" s="810" t="s">
        <v>1089</v>
      </c>
      <c r="B248" s="807" t="s">
        <v>1090</v>
      </c>
      <c r="C248" s="815"/>
      <c r="D248" s="814">
        <v>20399</v>
      </c>
      <c r="E248" s="812"/>
    </row>
    <row r="249" spans="1:5" s="805" customFormat="1" ht="15.75">
      <c r="A249" s="810" t="s">
        <v>1091</v>
      </c>
      <c r="B249" s="807" t="s">
        <v>1092</v>
      </c>
      <c r="C249" s="815"/>
      <c r="D249" s="814"/>
      <c r="E249" s="812"/>
    </row>
    <row r="250" spans="1:5" s="805" customFormat="1" ht="15.75">
      <c r="A250" s="810" t="s">
        <v>1093</v>
      </c>
      <c r="B250" s="807" t="s">
        <v>1094</v>
      </c>
      <c r="C250" s="815"/>
      <c r="D250" s="814">
        <v>0</v>
      </c>
      <c r="E250" s="812"/>
    </row>
    <row r="251" spans="1:5" s="805" customFormat="1" ht="15.75">
      <c r="A251" s="810" t="s">
        <v>1095</v>
      </c>
      <c r="B251" s="807" t="s">
        <v>1096</v>
      </c>
      <c r="C251" s="815"/>
      <c r="D251" s="814"/>
      <c r="E251" s="812"/>
    </row>
    <row r="252" spans="1:5" s="805" customFormat="1" ht="15.75">
      <c r="A252" s="810" t="s">
        <v>1097</v>
      </c>
      <c r="B252" s="807" t="s">
        <v>1098</v>
      </c>
      <c r="C252" s="815"/>
      <c r="D252" s="814">
        <v>0</v>
      </c>
      <c r="E252" s="812"/>
    </row>
    <row r="253" spans="1:5" s="805" customFormat="1" ht="15.75">
      <c r="A253" s="810" t="s">
        <v>1099</v>
      </c>
      <c r="B253" s="807" t="s">
        <v>1100</v>
      </c>
      <c r="C253" s="815"/>
      <c r="D253" s="814"/>
      <c r="E253" s="812"/>
    </row>
    <row r="254" spans="1:5" s="805" customFormat="1" ht="15.75">
      <c r="A254" s="810" t="s">
        <v>1101</v>
      </c>
      <c r="B254" s="807" t="s">
        <v>1102</v>
      </c>
      <c r="C254" s="815"/>
      <c r="D254" s="814"/>
      <c r="E254" s="812"/>
    </row>
    <row r="255" spans="1:5" s="805" customFormat="1" ht="15.75">
      <c r="A255" s="810" t="s">
        <v>1103</v>
      </c>
      <c r="B255" s="807" t="s">
        <v>1104</v>
      </c>
      <c r="C255" s="815"/>
      <c r="D255" s="814"/>
      <c r="E255" s="812"/>
    </row>
    <row r="256" spans="1:5" s="805" customFormat="1" ht="15.75">
      <c r="A256" s="806" t="s">
        <v>1105</v>
      </c>
      <c r="B256" s="807" t="s">
        <v>1106</v>
      </c>
      <c r="C256" s="826"/>
      <c r="D256" s="835">
        <f>SUM(D257:D264)</f>
        <v>0</v>
      </c>
      <c r="E256" s="828"/>
    </row>
    <row r="257" spans="1:5" s="805" customFormat="1" ht="15.75">
      <c r="A257" s="810" t="s">
        <v>1107</v>
      </c>
      <c r="B257" s="807" t="s">
        <v>1108</v>
      </c>
      <c r="C257" s="815"/>
      <c r="D257" s="814"/>
      <c r="E257" s="812"/>
    </row>
    <row r="258" spans="1:5" s="805" customFormat="1" ht="15.75">
      <c r="A258" s="810" t="s">
        <v>1109</v>
      </c>
      <c r="B258" s="807" t="s">
        <v>1110</v>
      </c>
      <c r="C258" s="815"/>
      <c r="D258" s="814"/>
      <c r="E258" s="812"/>
    </row>
    <row r="259" spans="1:5" s="805" customFormat="1" ht="15.75">
      <c r="A259" s="810" t="s">
        <v>1111</v>
      </c>
      <c r="B259" s="807" t="s">
        <v>1112</v>
      </c>
      <c r="C259" s="815"/>
      <c r="D259" s="814"/>
      <c r="E259" s="812"/>
    </row>
    <row r="260" spans="1:5" s="805" customFormat="1" ht="15.75">
      <c r="A260" s="810" t="s">
        <v>1113</v>
      </c>
      <c r="B260" s="807" t="s">
        <v>1114</v>
      </c>
      <c r="C260" s="815"/>
      <c r="D260" s="814"/>
      <c r="E260" s="812"/>
    </row>
    <row r="261" spans="1:5" s="805" customFormat="1" ht="15.75">
      <c r="A261" s="810" t="s">
        <v>1115</v>
      </c>
      <c r="B261" s="807" t="s">
        <v>1116</v>
      </c>
      <c r="C261" s="815"/>
      <c r="D261" s="814"/>
      <c r="E261" s="812"/>
    </row>
    <row r="262" spans="1:5" s="805" customFormat="1" ht="15.75">
      <c r="A262" s="810" t="s">
        <v>1117</v>
      </c>
      <c r="B262" s="807" t="s">
        <v>1118</v>
      </c>
      <c r="C262" s="815"/>
      <c r="D262" s="814"/>
      <c r="E262" s="812"/>
    </row>
    <row r="263" spans="1:5" s="805" customFormat="1" ht="22.5">
      <c r="A263" s="810" t="s">
        <v>1119</v>
      </c>
      <c r="B263" s="807" t="s">
        <v>1120</v>
      </c>
      <c r="C263" s="815"/>
      <c r="D263" s="814"/>
      <c r="E263" s="812"/>
    </row>
    <row r="264" spans="1:5" s="805" customFormat="1" ht="15.75">
      <c r="A264" s="810" t="s">
        <v>1121</v>
      </c>
      <c r="B264" s="807" t="s">
        <v>1122</v>
      </c>
      <c r="C264" s="815"/>
      <c r="D264" s="814"/>
      <c r="E264" s="812"/>
    </row>
    <row r="265" spans="1:5" s="805" customFormat="1" ht="15.75">
      <c r="A265" s="806" t="s">
        <v>1123</v>
      </c>
      <c r="B265" s="807" t="s">
        <v>1124</v>
      </c>
      <c r="C265" s="826"/>
      <c r="D265" s="827">
        <v>7226</v>
      </c>
      <c r="E265" s="828"/>
    </row>
    <row r="266" spans="1:5" s="805" customFormat="1" ht="15.75">
      <c r="A266" s="816" t="s">
        <v>1125</v>
      </c>
      <c r="B266" s="807" t="s">
        <v>1126</v>
      </c>
      <c r="C266" s="836"/>
      <c r="D266" s="817">
        <f>D183+D206+D233+D239+D265</f>
        <v>47153</v>
      </c>
      <c r="E266" s="809"/>
    </row>
    <row r="267" spans="1:5" s="805" customFormat="1" ht="16.5" thickBot="1">
      <c r="A267" s="837" t="s">
        <v>1127</v>
      </c>
      <c r="B267" s="838" t="s">
        <v>1128</v>
      </c>
      <c r="C267" s="839"/>
      <c r="D267" s="840">
        <f>D182+D266</f>
        <v>1202922</v>
      </c>
      <c r="E267" s="841"/>
    </row>
    <row r="268" spans="1:5" ht="15.75">
      <c r="A268" s="842"/>
      <c r="B268" s="843"/>
      <c r="C268" s="844"/>
      <c r="D268" s="844"/>
      <c r="E268" s="845"/>
    </row>
    <row r="269" spans="1:5" ht="15.75">
      <c r="A269" s="846"/>
      <c r="B269" s="843"/>
      <c r="C269" s="844"/>
      <c r="D269" s="844"/>
      <c r="E269" s="845"/>
    </row>
    <row r="270" spans="1:5" ht="15.75">
      <c r="A270" s="843"/>
      <c r="B270" s="843"/>
      <c r="C270" s="844"/>
      <c r="D270" s="844"/>
      <c r="E270" s="845"/>
    </row>
    <row r="271" spans="1:5" ht="15.75">
      <c r="A271" s="995"/>
      <c r="B271" s="995"/>
      <c r="C271" s="995"/>
      <c r="D271" s="995"/>
      <c r="E271" s="995"/>
    </row>
    <row r="272" spans="1:5" ht="15.75">
      <c r="A272" s="995"/>
      <c r="B272" s="995"/>
      <c r="C272" s="995"/>
      <c r="D272" s="995"/>
      <c r="E272" s="995"/>
    </row>
  </sheetData>
  <sheetProtection/>
  <mergeCells count="9">
    <mergeCell ref="A271:E271"/>
    <mergeCell ref="A272:E272"/>
    <mergeCell ref="C1:E1"/>
    <mergeCell ref="A2:A4"/>
    <mergeCell ref="B2:B4"/>
    <mergeCell ref="C2:C3"/>
    <mergeCell ref="D2:D3"/>
    <mergeCell ref="E2:E3"/>
    <mergeCell ref="C4:E4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dőlt"Csesztreg Község Önkormányzata&amp;C&amp;"Times New Roman,Félkövér"
VAGYONKIMUTATÁS
a könyvviteli mérlegben értékkel szereplő eszközökről
2012. &amp;R&amp;"Times New Roman,Félkövér dőlt"16/a. 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">
      <selection activeCell="C34" sqref="C34"/>
    </sheetView>
  </sheetViews>
  <sheetFormatPr defaultColWidth="9.00390625" defaultRowHeight="12.75"/>
  <cols>
    <col min="1" max="1" width="71.125" style="849" customWidth="1"/>
    <col min="2" max="2" width="6.125" style="878" customWidth="1"/>
    <col min="3" max="3" width="18.00390625" style="848" customWidth="1"/>
    <col min="4" max="16384" width="9.375" style="848" customWidth="1"/>
  </cols>
  <sheetData>
    <row r="1" spans="1:3" ht="32.25" customHeight="1">
      <c r="A1" s="1010" t="s">
        <v>1129</v>
      </c>
      <c r="B1" s="1010"/>
      <c r="C1" s="1010"/>
    </row>
    <row r="2" spans="1:3" ht="15.75">
      <c r="A2" s="1011" t="s">
        <v>1130</v>
      </c>
      <c r="B2" s="1011"/>
      <c r="C2" s="1011"/>
    </row>
    <row r="4" spans="2:3" ht="13.5" thickBot="1">
      <c r="B4" s="1012" t="s">
        <v>621</v>
      </c>
      <c r="C4" s="1012"/>
    </row>
    <row r="5" spans="1:3" s="850" customFormat="1" ht="31.5" customHeight="1">
      <c r="A5" s="1013" t="s">
        <v>1131</v>
      </c>
      <c r="B5" s="1015" t="s">
        <v>623</v>
      </c>
      <c r="C5" s="1017" t="s">
        <v>1132</v>
      </c>
    </row>
    <row r="6" spans="1:3" s="850" customFormat="1" ht="12.75">
      <c r="A6" s="1014"/>
      <c r="B6" s="1016"/>
      <c r="C6" s="1018"/>
    </row>
    <row r="7" spans="1:3" s="854" customFormat="1" ht="13.5" thickBot="1">
      <c r="A7" s="851" t="s">
        <v>1133</v>
      </c>
      <c r="B7" s="852" t="s">
        <v>1134</v>
      </c>
      <c r="C7" s="853" t="s">
        <v>1135</v>
      </c>
    </row>
    <row r="8" spans="1:3" ht="15.75" customHeight="1">
      <c r="A8" s="855" t="s">
        <v>1136</v>
      </c>
      <c r="B8" s="856" t="s">
        <v>629</v>
      </c>
      <c r="C8" s="857">
        <v>847941</v>
      </c>
    </row>
    <row r="9" spans="1:3" ht="15.75" customHeight="1">
      <c r="A9" s="858" t="s">
        <v>1137</v>
      </c>
      <c r="B9" s="859" t="s">
        <v>631</v>
      </c>
      <c r="C9" s="860">
        <v>325960</v>
      </c>
    </row>
    <row r="10" spans="1:3" ht="15.75" customHeight="1">
      <c r="A10" s="858" t="s">
        <v>1138</v>
      </c>
      <c r="B10" s="859" t="s">
        <v>633</v>
      </c>
      <c r="C10" s="860"/>
    </row>
    <row r="11" spans="1:3" ht="15.75" customHeight="1">
      <c r="A11" s="861" t="s">
        <v>1139</v>
      </c>
      <c r="B11" s="859" t="s">
        <v>635</v>
      </c>
      <c r="C11" s="862">
        <f>SUM(C8:C10)</f>
        <v>1173901</v>
      </c>
    </row>
    <row r="12" spans="1:3" ht="15.75" customHeight="1">
      <c r="A12" s="861" t="s">
        <v>1140</v>
      </c>
      <c r="B12" s="859" t="s">
        <v>637</v>
      </c>
      <c r="C12" s="862">
        <f>SUM(C13:C14)</f>
        <v>28030</v>
      </c>
    </row>
    <row r="13" spans="1:3" ht="15.75" customHeight="1">
      <c r="A13" s="858" t="s">
        <v>1141</v>
      </c>
      <c r="B13" s="859" t="s">
        <v>639</v>
      </c>
      <c r="C13" s="860">
        <v>28030</v>
      </c>
    </row>
    <row r="14" spans="1:3" ht="15.75" customHeight="1">
      <c r="A14" s="858" t="s">
        <v>1142</v>
      </c>
      <c r="B14" s="859" t="s">
        <v>641</v>
      </c>
      <c r="C14" s="860"/>
    </row>
    <row r="15" spans="1:3" ht="15.75" customHeight="1">
      <c r="A15" s="861" t="s">
        <v>1143</v>
      </c>
      <c r="B15" s="859" t="s">
        <v>643</v>
      </c>
      <c r="C15" s="862">
        <f>SUM(C16:C17)</f>
        <v>0</v>
      </c>
    </row>
    <row r="16" spans="1:3" s="863" customFormat="1" ht="15.75" customHeight="1">
      <c r="A16" s="858" t="s">
        <v>1144</v>
      </c>
      <c r="B16" s="859" t="s">
        <v>645</v>
      </c>
      <c r="C16" s="860"/>
    </row>
    <row r="17" spans="1:3" ht="15.75" customHeight="1">
      <c r="A17" s="858" t="s">
        <v>1145</v>
      </c>
      <c r="B17" s="859" t="s">
        <v>12</v>
      </c>
      <c r="C17" s="860"/>
    </row>
    <row r="18" spans="1:3" ht="15.75" customHeight="1">
      <c r="A18" s="864" t="s">
        <v>1146</v>
      </c>
      <c r="B18" s="859" t="s">
        <v>13</v>
      </c>
      <c r="C18" s="862">
        <f>C12+C15</f>
        <v>28030</v>
      </c>
    </row>
    <row r="19" spans="1:3" ht="15.75" customHeight="1">
      <c r="A19" s="865" t="s">
        <v>1147</v>
      </c>
      <c r="B19" s="859" t="s">
        <v>14</v>
      </c>
      <c r="C19" s="866">
        <f>SUM(C20:C23)</f>
        <v>0</v>
      </c>
    </row>
    <row r="20" spans="1:3" ht="15.75" customHeight="1">
      <c r="A20" s="858" t="s">
        <v>1148</v>
      </c>
      <c r="B20" s="859" t="s">
        <v>15</v>
      </c>
      <c r="C20" s="860"/>
    </row>
    <row r="21" spans="1:3" ht="15.75" customHeight="1">
      <c r="A21" s="858" t="s">
        <v>1149</v>
      </c>
      <c r="B21" s="859" t="s">
        <v>16</v>
      </c>
      <c r="C21" s="860"/>
    </row>
    <row r="22" spans="1:3" ht="15.75" customHeight="1">
      <c r="A22" s="858" t="s">
        <v>1150</v>
      </c>
      <c r="B22" s="859" t="s">
        <v>17</v>
      </c>
      <c r="C22" s="860"/>
    </row>
    <row r="23" spans="1:3" ht="15.75" customHeight="1">
      <c r="A23" s="858" t="s">
        <v>1151</v>
      </c>
      <c r="B23" s="859" t="s">
        <v>18</v>
      </c>
      <c r="C23" s="860"/>
    </row>
    <row r="24" spans="1:3" ht="15.75" customHeight="1">
      <c r="A24" s="865" t="s">
        <v>1152</v>
      </c>
      <c r="B24" s="859" t="s">
        <v>19</v>
      </c>
      <c r="C24" s="866">
        <f>C25+C26+C27+C28</f>
        <v>983</v>
      </c>
    </row>
    <row r="25" spans="1:3" ht="15.75" customHeight="1">
      <c r="A25" s="858" t="s">
        <v>1153</v>
      </c>
      <c r="B25" s="859" t="s">
        <v>20</v>
      </c>
      <c r="C25" s="860"/>
    </row>
    <row r="26" spans="1:3" ht="15.75" customHeight="1">
      <c r="A26" s="858" t="s">
        <v>1154</v>
      </c>
      <c r="B26" s="859" t="s">
        <v>21</v>
      </c>
      <c r="C26" s="860"/>
    </row>
    <row r="27" spans="1:3" ht="15.75" customHeight="1">
      <c r="A27" s="858" t="s">
        <v>1155</v>
      </c>
      <c r="B27" s="859" t="s">
        <v>22</v>
      </c>
      <c r="C27" s="860">
        <v>635</v>
      </c>
    </row>
    <row r="28" spans="1:3" ht="15.75" customHeight="1">
      <c r="A28" s="858" t="s">
        <v>1156</v>
      </c>
      <c r="B28" s="859" t="s">
        <v>23</v>
      </c>
      <c r="C28" s="867">
        <f>SUM(C29:C32)</f>
        <v>348</v>
      </c>
    </row>
    <row r="29" spans="1:3" ht="15.75" customHeight="1">
      <c r="A29" s="868" t="s">
        <v>1157</v>
      </c>
      <c r="B29" s="859" t="s">
        <v>24</v>
      </c>
      <c r="C29" s="860">
        <v>0</v>
      </c>
    </row>
    <row r="30" spans="1:3" ht="15.75" customHeight="1">
      <c r="A30" s="869" t="s">
        <v>1158</v>
      </c>
      <c r="B30" s="859" t="s">
        <v>25</v>
      </c>
      <c r="C30" s="860"/>
    </row>
    <row r="31" spans="1:3" ht="15.75" customHeight="1">
      <c r="A31" s="869" t="s">
        <v>1159</v>
      </c>
      <c r="B31" s="859" t="s">
        <v>26</v>
      </c>
      <c r="C31" s="860"/>
    </row>
    <row r="32" spans="1:3" ht="15.75" customHeight="1">
      <c r="A32" s="869" t="s">
        <v>1160</v>
      </c>
      <c r="B32" s="859" t="s">
        <v>27</v>
      </c>
      <c r="C32" s="860">
        <v>348</v>
      </c>
    </row>
    <row r="33" spans="1:3" ht="15.75" customHeight="1">
      <c r="A33" s="865" t="s">
        <v>1161</v>
      </c>
      <c r="B33" s="859" t="s">
        <v>28</v>
      </c>
      <c r="C33" s="870">
        <v>8</v>
      </c>
    </row>
    <row r="34" spans="1:3" ht="15.75" customHeight="1">
      <c r="A34" s="864" t="s">
        <v>1162</v>
      </c>
      <c r="B34" s="859" t="s">
        <v>29</v>
      </c>
      <c r="C34" s="862">
        <f>C19+C24+C33</f>
        <v>991</v>
      </c>
    </row>
    <row r="35" spans="1:3" ht="15.75" customHeight="1" thickBot="1">
      <c r="A35" s="871" t="s">
        <v>1163</v>
      </c>
      <c r="B35" s="872" t="s">
        <v>617</v>
      </c>
      <c r="C35" s="873">
        <f>C11+C18+C34</f>
        <v>1202922</v>
      </c>
    </row>
    <row r="36" spans="1:5" ht="15.75">
      <c r="A36" s="874"/>
      <c r="B36" s="875"/>
      <c r="C36" s="876"/>
      <c r="D36" s="876"/>
      <c r="E36" s="876"/>
    </row>
    <row r="37" spans="1:5" ht="15.75">
      <c r="A37" s="874"/>
      <c r="B37" s="875"/>
      <c r="C37" s="876"/>
      <c r="D37" s="876"/>
      <c r="E37" s="876"/>
    </row>
    <row r="38" spans="1:5" ht="15.75">
      <c r="A38" s="875"/>
      <c r="B38" s="875"/>
      <c r="C38" s="876"/>
      <c r="D38" s="876"/>
      <c r="E38" s="876"/>
    </row>
    <row r="39" spans="1:5" ht="15.75">
      <c r="A39" s="1009"/>
      <c r="B39" s="1009"/>
      <c r="C39" s="1009"/>
      <c r="D39" s="877"/>
      <c r="E39" s="877"/>
    </row>
    <row r="40" spans="1:5" ht="15.75">
      <c r="A40" s="1009"/>
      <c r="B40" s="1009"/>
      <c r="C40" s="1009"/>
      <c r="D40" s="877"/>
      <c r="E40" s="877"/>
    </row>
  </sheetData>
  <sheetProtection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 xml:space="preserve">&amp;L&amp;"Times New Roman,Félkövér dőlt"Csesztreg Község Önkormányzata&amp;R&amp;"Times New Roman CE,Félkövér dőlt"16/b. sz,  melléklet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Layout" workbookViewId="0" topLeftCell="B13">
      <selection activeCell="E12" sqref="E12"/>
    </sheetView>
  </sheetViews>
  <sheetFormatPr defaultColWidth="9.00390625" defaultRowHeight="12.75"/>
  <cols>
    <col min="1" max="1" width="5.625" style="193" customWidth="1"/>
    <col min="2" max="2" width="35.50390625" style="194" customWidth="1"/>
    <col min="3" max="3" width="9.125" style="193" customWidth="1"/>
    <col min="4" max="5" width="8.875" style="193" customWidth="1"/>
    <col min="6" max="6" width="35.625" style="193" customWidth="1"/>
    <col min="7" max="7" width="8.50390625" style="193" customWidth="1"/>
    <col min="8" max="9" width="8.875" style="193" customWidth="1"/>
    <col min="10" max="16384" width="9.375" style="193" customWidth="1"/>
  </cols>
  <sheetData>
    <row r="1" spans="2:9" ht="39.75" customHeight="1">
      <c r="B1" s="191" t="s">
        <v>278</v>
      </c>
      <c r="C1" s="192"/>
      <c r="D1" s="192"/>
      <c r="E1" s="192"/>
      <c r="F1" s="192"/>
      <c r="G1" s="192"/>
      <c r="H1" s="192"/>
      <c r="I1" s="192"/>
    </row>
    <row r="2" ht="13.5" thickBot="1"/>
    <row r="3" spans="1:9" ht="24" customHeight="1" thickBot="1">
      <c r="A3" s="909" t="s">
        <v>71</v>
      </c>
      <c r="B3" s="196" t="s">
        <v>46</v>
      </c>
      <c r="C3" s="197"/>
      <c r="D3" s="197"/>
      <c r="E3" s="197"/>
      <c r="F3" s="196" t="s">
        <v>56</v>
      </c>
      <c r="G3" s="197"/>
      <c r="H3" s="197"/>
      <c r="I3" s="198"/>
    </row>
    <row r="4" spans="1:10" s="201" customFormat="1" ht="35.25" customHeight="1" thickBot="1">
      <c r="A4" s="910"/>
      <c r="B4" s="199" t="s">
        <v>65</v>
      </c>
      <c r="C4" s="200" t="s">
        <v>427</v>
      </c>
      <c r="D4" s="556" t="s">
        <v>437</v>
      </c>
      <c r="E4" s="556" t="s">
        <v>477</v>
      </c>
      <c r="F4" s="199" t="s">
        <v>65</v>
      </c>
      <c r="G4" s="200" t="s">
        <v>427</v>
      </c>
      <c r="H4" s="200" t="s">
        <v>437</v>
      </c>
      <c r="I4" s="200" t="s">
        <v>437</v>
      </c>
      <c r="J4" s="370"/>
    </row>
    <row r="5" spans="1:9" s="201" customFormat="1" ht="12" customHeight="1" thickBot="1">
      <c r="A5" s="342">
        <v>1</v>
      </c>
      <c r="B5" s="343">
        <v>2</v>
      </c>
      <c r="C5" s="344">
        <v>5</v>
      </c>
      <c r="D5" s="344">
        <v>5</v>
      </c>
      <c r="E5" s="344">
        <v>5</v>
      </c>
      <c r="F5" s="343">
        <v>6</v>
      </c>
      <c r="G5" s="345">
        <v>9</v>
      </c>
      <c r="H5" s="345">
        <v>9</v>
      </c>
      <c r="I5" s="345">
        <v>9</v>
      </c>
    </row>
    <row r="6" spans="1:9" ht="12.75" customHeight="1">
      <c r="A6" s="332" t="s">
        <v>3</v>
      </c>
      <c r="B6" s="322" t="s">
        <v>314</v>
      </c>
      <c r="C6" s="138"/>
      <c r="D6" s="138"/>
      <c r="E6" s="138"/>
      <c r="F6" s="322" t="s">
        <v>87</v>
      </c>
      <c r="G6" s="105">
        <v>103032</v>
      </c>
      <c r="H6" s="105">
        <v>88480</v>
      </c>
      <c r="I6" s="105">
        <v>85470</v>
      </c>
    </row>
    <row r="7" spans="1:9" ht="12.75" customHeight="1">
      <c r="A7" s="333" t="s">
        <v>4</v>
      </c>
      <c r="B7" s="203" t="s">
        <v>279</v>
      </c>
      <c r="C7" s="138">
        <v>5500</v>
      </c>
      <c r="D7" s="138">
        <v>3500</v>
      </c>
      <c r="E7" s="138">
        <v>3128</v>
      </c>
      <c r="F7" s="203" t="s">
        <v>99</v>
      </c>
      <c r="G7" s="93">
        <v>9853</v>
      </c>
      <c r="H7" s="93">
        <v>26668</v>
      </c>
      <c r="I7" s="93">
        <v>24206</v>
      </c>
    </row>
    <row r="8" spans="1:9" ht="12.75" customHeight="1">
      <c r="A8" s="333" t="s">
        <v>5</v>
      </c>
      <c r="B8" s="203" t="s">
        <v>236</v>
      </c>
      <c r="C8" s="139"/>
      <c r="D8" s="139"/>
      <c r="E8" s="139"/>
      <c r="F8" s="203" t="s">
        <v>135</v>
      </c>
      <c r="G8" s="93"/>
      <c r="H8" s="93"/>
      <c r="I8" s="93"/>
    </row>
    <row r="9" spans="1:9" ht="12.75" customHeight="1">
      <c r="A9" s="333" t="s">
        <v>6</v>
      </c>
      <c r="B9" s="203" t="s">
        <v>428</v>
      </c>
      <c r="C9" s="139">
        <v>75000</v>
      </c>
      <c r="D9" s="139">
        <v>97870</v>
      </c>
      <c r="E9" s="139">
        <v>94036</v>
      </c>
      <c r="F9" s="203" t="s">
        <v>88</v>
      </c>
      <c r="G9" s="93"/>
      <c r="H9" s="93"/>
      <c r="I9" s="93"/>
    </row>
    <row r="10" spans="1:9" ht="12.75" customHeight="1">
      <c r="A10" s="333" t="s">
        <v>7</v>
      </c>
      <c r="B10" s="203" t="s">
        <v>54</v>
      </c>
      <c r="C10" s="139">
        <v>10880</v>
      </c>
      <c r="D10" s="139">
        <v>6000</v>
      </c>
      <c r="E10" s="139">
        <v>6362</v>
      </c>
      <c r="F10" s="203" t="s">
        <v>280</v>
      </c>
      <c r="G10" s="93">
        <v>0</v>
      </c>
      <c r="H10" s="93">
        <v>0</v>
      </c>
      <c r="I10" s="93">
        <v>0</v>
      </c>
    </row>
    <row r="11" spans="1:9" ht="12.75" customHeight="1">
      <c r="A11" s="333" t="s">
        <v>8</v>
      </c>
      <c r="B11" s="203" t="s">
        <v>218</v>
      </c>
      <c r="C11" s="202"/>
      <c r="D11" s="202"/>
      <c r="E11" s="202"/>
      <c r="F11" s="203" t="s">
        <v>36</v>
      </c>
      <c r="G11" s="93"/>
      <c r="H11" s="93"/>
      <c r="I11" s="93"/>
    </row>
    <row r="12" spans="1:9" ht="12.75" customHeight="1">
      <c r="A12" s="333" t="s">
        <v>9</v>
      </c>
      <c r="B12" s="203" t="s">
        <v>315</v>
      </c>
      <c r="C12" s="139">
        <v>0</v>
      </c>
      <c r="D12" s="139">
        <v>65611</v>
      </c>
      <c r="E12" s="139">
        <v>65611</v>
      </c>
      <c r="F12" s="203" t="s">
        <v>234</v>
      </c>
      <c r="G12" s="93"/>
      <c r="H12" s="93"/>
      <c r="I12" s="93"/>
    </row>
    <row r="13" spans="1:9" ht="12.75" customHeight="1">
      <c r="A13" s="333" t="s">
        <v>10</v>
      </c>
      <c r="B13" s="203" t="s">
        <v>143</v>
      </c>
      <c r="C13" s="139">
        <v>0</v>
      </c>
      <c r="D13" s="139">
        <v>0</v>
      </c>
      <c r="E13" s="139">
        <v>0</v>
      </c>
      <c r="F13" s="325" t="s">
        <v>173</v>
      </c>
      <c r="G13" s="93"/>
      <c r="H13" s="93"/>
      <c r="I13" s="93"/>
    </row>
    <row r="14" spans="1:9" ht="12.75" customHeight="1">
      <c r="A14" s="333" t="s">
        <v>11</v>
      </c>
      <c r="B14" s="203" t="s">
        <v>316</v>
      </c>
      <c r="C14" s="202"/>
      <c r="D14" s="202"/>
      <c r="E14" s="202">
        <v>1010</v>
      </c>
      <c r="F14" s="203" t="s">
        <v>281</v>
      </c>
      <c r="G14" s="93">
        <v>1000</v>
      </c>
      <c r="H14" s="93">
        <v>1000</v>
      </c>
      <c r="I14" s="93">
        <v>1258</v>
      </c>
    </row>
    <row r="15" spans="1:9" ht="12.75" customHeight="1" thickBot="1">
      <c r="A15" s="333" t="s">
        <v>12</v>
      </c>
      <c r="B15" s="203" t="s">
        <v>347</v>
      </c>
      <c r="C15" s="93"/>
      <c r="D15" s="93"/>
      <c r="E15" s="93"/>
      <c r="F15" s="203" t="s">
        <v>151</v>
      </c>
      <c r="G15" s="93"/>
      <c r="H15" s="93"/>
      <c r="I15" s="93"/>
    </row>
    <row r="16" spans="1:9" ht="15.75" customHeight="1" thickBot="1">
      <c r="A16" s="335" t="s">
        <v>13</v>
      </c>
      <c r="B16" s="336" t="s">
        <v>223</v>
      </c>
      <c r="C16" s="353">
        <f>SUM(C6:C15)</f>
        <v>91380</v>
      </c>
      <c r="D16" s="353">
        <f>SUM(D6:D15)</f>
        <v>172981</v>
      </c>
      <c r="E16" s="353">
        <f>SUM(E6:E15)</f>
        <v>170147</v>
      </c>
      <c r="F16" s="336" t="s">
        <v>224</v>
      </c>
      <c r="G16" s="355">
        <f>SUM(G6:G15)</f>
        <v>113885</v>
      </c>
      <c r="H16" s="355">
        <f>SUM(H6:H15)</f>
        <v>116148</v>
      </c>
      <c r="I16" s="355">
        <f>SUM(I6:I15)</f>
        <v>110934</v>
      </c>
    </row>
    <row r="17" spans="1:9" ht="12.75" customHeight="1">
      <c r="A17" s="371" t="s">
        <v>14</v>
      </c>
      <c r="B17" s="364" t="s">
        <v>282</v>
      </c>
      <c r="C17" s="408">
        <v>11505</v>
      </c>
      <c r="D17" s="408">
        <v>11505</v>
      </c>
      <c r="E17" s="408">
        <v>11505</v>
      </c>
      <c r="F17" s="325" t="s">
        <v>251</v>
      </c>
      <c r="G17" s="404"/>
      <c r="H17" s="404"/>
      <c r="I17" s="404"/>
    </row>
    <row r="18" spans="1:9" ht="12.75" customHeight="1">
      <c r="A18" s="333" t="s">
        <v>15</v>
      </c>
      <c r="B18" s="325" t="s">
        <v>239</v>
      </c>
      <c r="C18" s="399"/>
      <c r="D18" s="399"/>
      <c r="E18" s="399"/>
      <c r="F18" s="325" t="s">
        <v>252</v>
      </c>
      <c r="G18" s="402"/>
      <c r="H18" s="402"/>
      <c r="I18" s="402"/>
    </row>
    <row r="19" spans="1:9" ht="12.75" customHeight="1">
      <c r="A19" s="333" t="s">
        <v>16</v>
      </c>
      <c r="B19" s="325" t="s">
        <v>240</v>
      </c>
      <c r="C19" s="399"/>
      <c r="D19" s="399"/>
      <c r="E19" s="399"/>
      <c r="F19" s="325" t="s">
        <v>253</v>
      </c>
      <c r="G19" s="402">
        <v>2000</v>
      </c>
      <c r="H19" s="402">
        <v>57748</v>
      </c>
      <c r="I19" s="402">
        <v>41200</v>
      </c>
    </row>
    <row r="20" spans="1:9" ht="12.75" customHeight="1">
      <c r="A20" s="333" t="s">
        <v>17</v>
      </c>
      <c r="B20" s="325" t="s">
        <v>241</v>
      </c>
      <c r="C20" s="399">
        <v>13000</v>
      </c>
      <c r="D20" s="399">
        <v>13000</v>
      </c>
      <c r="E20" s="399">
        <v>13000</v>
      </c>
      <c r="F20" s="325" t="s">
        <v>272</v>
      </c>
      <c r="G20" s="402"/>
      <c r="H20" s="402"/>
      <c r="I20" s="402"/>
    </row>
    <row r="21" spans="1:9" ht="12.75" customHeight="1">
      <c r="A21" s="333" t="s">
        <v>18</v>
      </c>
      <c r="B21" s="325" t="s">
        <v>265</v>
      </c>
      <c r="C21" s="399"/>
      <c r="D21" s="399"/>
      <c r="E21" s="399"/>
      <c r="F21" s="368" t="s">
        <v>273</v>
      </c>
      <c r="G21" s="402"/>
      <c r="H21" s="402"/>
      <c r="I21" s="402"/>
    </row>
    <row r="22" spans="1:9" ht="12.75" customHeight="1">
      <c r="A22" s="333" t="s">
        <v>19</v>
      </c>
      <c r="B22" s="368" t="s">
        <v>266</v>
      </c>
      <c r="C22" s="399"/>
      <c r="D22" s="399"/>
      <c r="E22" s="399"/>
      <c r="F22" s="325" t="s">
        <v>274</v>
      </c>
      <c r="G22" s="402"/>
      <c r="H22" s="402"/>
      <c r="I22" s="402"/>
    </row>
    <row r="23" spans="1:9" ht="12.75" customHeight="1">
      <c r="A23" s="333" t="s">
        <v>20</v>
      </c>
      <c r="B23" s="325" t="s">
        <v>267</v>
      </c>
      <c r="C23" s="399"/>
      <c r="D23" s="399"/>
      <c r="E23" s="399"/>
      <c r="F23" s="322" t="s">
        <v>275</v>
      </c>
      <c r="G23" s="402"/>
      <c r="H23" s="402">
        <v>25000</v>
      </c>
      <c r="I23" s="402">
        <v>25000</v>
      </c>
    </row>
    <row r="24" spans="1:9" ht="12.75" customHeight="1">
      <c r="A24" s="333" t="s">
        <v>21</v>
      </c>
      <c r="B24" s="322" t="s">
        <v>268</v>
      </c>
      <c r="C24" s="399"/>
      <c r="D24" s="399"/>
      <c r="E24" s="399"/>
      <c r="F24" s="203" t="s">
        <v>276</v>
      </c>
      <c r="G24" s="402"/>
      <c r="H24" s="402"/>
      <c r="I24" s="402"/>
    </row>
    <row r="25" spans="1:9" ht="12.75" customHeight="1">
      <c r="A25" s="333" t="s">
        <v>22</v>
      </c>
      <c r="B25" s="208" t="s">
        <v>269</v>
      </c>
      <c r="C25" s="399"/>
      <c r="D25" s="399"/>
      <c r="E25" s="399"/>
      <c r="F25" s="322" t="s">
        <v>256</v>
      </c>
      <c r="G25" s="402"/>
      <c r="H25" s="402"/>
      <c r="I25" s="402"/>
    </row>
    <row r="26" spans="1:9" ht="12.75" customHeight="1" thickBot="1">
      <c r="A26" s="334" t="s">
        <v>23</v>
      </c>
      <c r="B26" s="204" t="s">
        <v>244</v>
      </c>
      <c r="C26" s="405"/>
      <c r="D26" s="405"/>
      <c r="E26" s="405"/>
      <c r="F26" s="208"/>
      <c r="G26" s="406"/>
      <c r="H26" s="406"/>
      <c r="I26" s="406"/>
    </row>
    <row r="27" spans="1:9" ht="15.75" customHeight="1" thickBot="1">
      <c r="A27" s="335" t="s">
        <v>24</v>
      </c>
      <c r="B27" s="336" t="s">
        <v>283</v>
      </c>
      <c r="C27" s="353">
        <f>SUM(C18:C26)</f>
        <v>13000</v>
      </c>
      <c r="D27" s="353">
        <f>SUM(D18:D26)</f>
        <v>13000</v>
      </c>
      <c r="E27" s="353">
        <f>SUM(E18:E26)</f>
        <v>13000</v>
      </c>
      <c r="F27" s="336" t="s">
        <v>286</v>
      </c>
      <c r="G27" s="231">
        <f>SUM(G17:G26)</f>
        <v>2000</v>
      </c>
      <c r="H27" s="231">
        <f>SUM(H17:H26)</f>
        <v>82748</v>
      </c>
      <c r="I27" s="231">
        <f>SUM(I17:I26)</f>
        <v>66200</v>
      </c>
    </row>
    <row r="28" spans="1:9" ht="18" customHeight="1" thickBot="1">
      <c r="A28" s="335" t="s">
        <v>25</v>
      </c>
      <c r="B28" s="166" t="s">
        <v>284</v>
      </c>
      <c r="C28" s="356">
        <f>+C16+C17+C27</f>
        <v>115885</v>
      </c>
      <c r="D28" s="356">
        <f>+D16+D17+D27</f>
        <v>197486</v>
      </c>
      <c r="E28" s="356">
        <f>+E16+E17+E27</f>
        <v>194652</v>
      </c>
      <c r="F28" s="166" t="s">
        <v>285</v>
      </c>
      <c r="G28" s="357">
        <f>+G16+G27</f>
        <v>115885</v>
      </c>
      <c r="H28" s="357">
        <f>+H16+H27</f>
        <v>198896</v>
      </c>
      <c r="I28" s="357">
        <f>+I16+I27</f>
        <v>177134</v>
      </c>
    </row>
    <row r="29" spans="1:9" ht="18" customHeight="1" thickBot="1">
      <c r="A29" s="335" t="s">
        <v>26</v>
      </c>
      <c r="B29" s="167" t="s">
        <v>312</v>
      </c>
      <c r="C29" s="354"/>
      <c r="D29" s="354"/>
      <c r="E29" s="354"/>
      <c r="F29" s="167" t="s">
        <v>313</v>
      </c>
      <c r="G29" s="354">
        <f>C28-G28</f>
        <v>0</v>
      </c>
      <c r="H29" s="354">
        <f>D28-H28</f>
        <v>-1410</v>
      </c>
      <c r="I29" s="354">
        <f>E28-I28</f>
        <v>17518</v>
      </c>
    </row>
    <row r="32" ht="15.75">
      <c r="B32" s="340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view="pageLayout" workbookViewId="0" topLeftCell="A28">
      <selection activeCell="D22" sqref="D22"/>
    </sheetView>
  </sheetViews>
  <sheetFormatPr defaultColWidth="9.00390625" defaultRowHeight="12.75"/>
  <cols>
    <col min="1" max="1" width="22.125" style="14" customWidth="1"/>
    <col min="2" max="2" width="42.875" style="15" customWidth="1"/>
    <col min="3" max="4" width="14.50390625" style="15" customWidth="1"/>
    <col min="5" max="16384" width="9.375" style="15" customWidth="1"/>
  </cols>
  <sheetData>
    <row r="1" spans="1:4" s="193" customFormat="1" ht="24" customHeight="1">
      <c r="A1" s="914" t="s">
        <v>198</v>
      </c>
      <c r="B1" s="914"/>
      <c r="C1" s="914"/>
      <c r="D1" s="914"/>
    </row>
    <row r="2" spans="1:4" ht="25.5">
      <c r="A2" s="911" t="s">
        <v>483</v>
      </c>
      <c r="B2" s="911"/>
      <c r="C2" s="612" t="s">
        <v>484</v>
      </c>
      <c r="D2" s="612" t="s">
        <v>485</v>
      </c>
    </row>
    <row r="3" spans="1:4" ht="18" customHeight="1">
      <c r="A3" s="911" t="s">
        <v>486</v>
      </c>
      <c r="B3" s="612" t="s">
        <v>1175</v>
      </c>
      <c r="C3" s="613">
        <v>11145</v>
      </c>
      <c r="D3" s="613">
        <v>10450</v>
      </c>
    </row>
    <row r="4" spans="1:4" ht="24" customHeight="1">
      <c r="A4" s="911"/>
      <c r="B4" s="612" t="s">
        <v>487</v>
      </c>
      <c r="C4" s="613">
        <v>37971</v>
      </c>
      <c r="D4" s="613">
        <v>37063</v>
      </c>
    </row>
    <row r="5" spans="1:4" ht="18" customHeight="1">
      <c r="A5" s="911" t="s">
        <v>488</v>
      </c>
      <c r="B5" s="612" t="s">
        <v>489</v>
      </c>
      <c r="C5" s="613">
        <v>1000</v>
      </c>
      <c r="D5" s="613">
        <v>1271</v>
      </c>
    </row>
    <row r="6" spans="1:4" ht="18" customHeight="1">
      <c r="A6" s="911"/>
      <c r="B6" s="612" t="s">
        <v>490</v>
      </c>
      <c r="C6" s="613">
        <v>1300</v>
      </c>
      <c r="D6" s="613">
        <v>1346</v>
      </c>
    </row>
    <row r="7" spans="1:4" ht="18" customHeight="1">
      <c r="A7" s="911"/>
      <c r="B7" s="612" t="s">
        <v>491</v>
      </c>
      <c r="C7" s="613">
        <v>420</v>
      </c>
      <c r="D7" s="613">
        <v>278</v>
      </c>
    </row>
    <row r="8" spans="1:4" ht="18" customHeight="1">
      <c r="A8" s="911"/>
      <c r="B8" s="612" t="s">
        <v>1177</v>
      </c>
      <c r="C8" s="613">
        <v>50</v>
      </c>
      <c r="D8" s="613">
        <v>30</v>
      </c>
    </row>
    <row r="9" spans="1:4" ht="18" customHeight="1">
      <c r="A9" s="911"/>
      <c r="B9" s="612" t="s">
        <v>493</v>
      </c>
      <c r="C9" s="613">
        <v>70</v>
      </c>
      <c r="D9" s="613">
        <v>220</v>
      </c>
    </row>
    <row r="10" spans="1:4" ht="18" customHeight="1">
      <c r="A10" s="911"/>
      <c r="B10" s="612" t="s">
        <v>494</v>
      </c>
      <c r="C10" s="613">
        <v>1150</v>
      </c>
      <c r="D10" s="613">
        <v>904</v>
      </c>
    </row>
    <row r="11" spans="1:4" ht="18" customHeight="1">
      <c r="A11" s="911"/>
      <c r="B11" s="612" t="s">
        <v>495</v>
      </c>
      <c r="C11" s="613">
        <v>500</v>
      </c>
      <c r="D11" s="613">
        <v>295</v>
      </c>
    </row>
    <row r="12" spans="1:4" ht="18" customHeight="1">
      <c r="A12" s="911"/>
      <c r="B12" s="612" t="s">
        <v>496</v>
      </c>
      <c r="C12" s="613">
        <v>60</v>
      </c>
      <c r="D12" s="613">
        <v>53</v>
      </c>
    </row>
    <row r="13" spans="1:4" ht="18" customHeight="1">
      <c r="A13" s="911"/>
      <c r="B13" s="612" t="s">
        <v>497</v>
      </c>
      <c r="C13" s="613">
        <v>30</v>
      </c>
      <c r="D13" s="613">
        <v>0</v>
      </c>
    </row>
    <row r="14" spans="1:4" ht="18" customHeight="1">
      <c r="A14" s="911"/>
      <c r="B14" s="612" t="s">
        <v>498</v>
      </c>
      <c r="C14" s="613">
        <v>1520</v>
      </c>
      <c r="D14" s="613">
        <v>1634</v>
      </c>
    </row>
    <row r="15" spans="1:4" ht="18" customHeight="1">
      <c r="A15" s="911"/>
      <c r="B15" s="612" t="s">
        <v>374</v>
      </c>
      <c r="C15" s="613">
        <v>1820</v>
      </c>
      <c r="D15" s="613">
        <v>1983</v>
      </c>
    </row>
    <row r="16" spans="1:4" ht="18" customHeight="1">
      <c r="A16" s="911"/>
      <c r="B16" s="612" t="s">
        <v>492</v>
      </c>
      <c r="C16" s="613">
        <v>0</v>
      </c>
      <c r="D16" s="613">
        <v>0</v>
      </c>
    </row>
    <row r="17" spans="1:4" ht="18" customHeight="1">
      <c r="A17" s="911" t="s">
        <v>499</v>
      </c>
      <c r="B17" s="612" t="s">
        <v>500</v>
      </c>
      <c r="C17" s="613">
        <v>530</v>
      </c>
      <c r="D17" s="613">
        <v>0</v>
      </c>
    </row>
    <row r="18" spans="1:4" ht="18" customHeight="1">
      <c r="A18" s="911"/>
      <c r="B18" s="612" t="s">
        <v>1174</v>
      </c>
      <c r="C18" s="613">
        <v>430</v>
      </c>
      <c r="D18" s="613">
        <v>312</v>
      </c>
    </row>
    <row r="19" spans="1:4" ht="18" customHeight="1">
      <c r="A19" s="911"/>
      <c r="B19" s="612" t="s">
        <v>501</v>
      </c>
      <c r="C19" s="613">
        <v>3800</v>
      </c>
      <c r="D19" s="613">
        <v>2727</v>
      </c>
    </row>
    <row r="20" spans="1:4" ht="18" customHeight="1">
      <c r="A20" s="911"/>
      <c r="B20" s="612" t="s">
        <v>502</v>
      </c>
      <c r="C20" s="613">
        <v>1395</v>
      </c>
      <c r="D20" s="613">
        <v>1231</v>
      </c>
    </row>
    <row r="21" spans="1:4" ht="18" customHeight="1">
      <c r="A21" s="911"/>
      <c r="B21" s="612" t="s">
        <v>503</v>
      </c>
      <c r="C21" s="613">
        <v>28655</v>
      </c>
      <c r="D21" s="613">
        <v>27872</v>
      </c>
    </row>
    <row r="22" spans="1:4" ht="18" customHeight="1">
      <c r="A22" s="911"/>
      <c r="B22" s="612" t="s">
        <v>504</v>
      </c>
      <c r="C22" s="613">
        <v>1769</v>
      </c>
      <c r="D22" s="613">
        <v>1659</v>
      </c>
    </row>
    <row r="23" spans="1:4" ht="18" customHeight="1">
      <c r="A23" s="915" t="s">
        <v>505</v>
      </c>
      <c r="B23" s="612" t="s">
        <v>506</v>
      </c>
      <c r="C23" s="613">
        <v>3593</v>
      </c>
      <c r="D23" s="613">
        <v>3662</v>
      </c>
    </row>
    <row r="24" spans="1:4" ht="18" customHeight="1">
      <c r="A24" s="916"/>
      <c r="B24" s="612" t="s">
        <v>507</v>
      </c>
      <c r="C24" s="613">
        <v>17545</v>
      </c>
      <c r="D24" s="613">
        <v>15103</v>
      </c>
    </row>
    <row r="25" spans="1:4" ht="18" customHeight="1">
      <c r="A25" s="911" t="s">
        <v>508</v>
      </c>
      <c r="B25" s="612" t="s">
        <v>509</v>
      </c>
      <c r="C25" s="613">
        <v>12640</v>
      </c>
      <c r="D25" s="613">
        <v>12929</v>
      </c>
    </row>
    <row r="26" spans="1:4" ht="18" customHeight="1">
      <c r="A26" s="911"/>
      <c r="B26" s="612" t="s">
        <v>510</v>
      </c>
      <c r="C26" s="613">
        <v>5250</v>
      </c>
      <c r="D26" s="613">
        <v>5022</v>
      </c>
    </row>
    <row r="27" spans="1:4" ht="18" customHeight="1">
      <c r="A27" s="911"/>
      <c r="B27" s="612" t="s">
        <v>511</v>
      </c>
      <c r="C27" s="613">
        <v>728</v>
      </c>
      <c r="D27" s="613">
        <v>1906</v>
      </c>
    </row>
    <row r="28" spans="1:4" ht="18" customHeight="1">
      <c r="A28" s="614"/>
      <c r="B28" s="612" t="s">
        <v>1180</v>
      </c>
      <c r="C28" s="613">
        <v>58748</v>
      </c>
      <c r="D28" s="613">
        <v>41200</v>
      </c>
    </row>
    <row r="29" spans="1:4" ht="18" customHeight="1">
      <c r="A29" s="912" t="s">
        <v>512</v>
      </c>
      <c r="B29" s="612" t="s">
        <v>1176</v>
      </c>
      <c r="C29" s="613">
        <v>87053</v>
      </c>
      <c r="D29" s="613">
        <v>82399</v>
      </c>
    </row>
    <row r="30" spans="1:4" ht="18" customHeight="1">
      <c r="A30" s="913"/>
      <c r="B30" s="612" t="s">
        <v>513</v>
      </c>
      <c r="C30" s="613">
        <v>21073</v>
      </c>
      <c r="D30" s="613">
        <v>19446</v>
      </c>
    </row>
    <row r="31" spans="1:4" ht="24.75" customHeight="1">
      <c r="A31" s="615" t="s">
        <v>1178</v>
      </c>
      <c r="B31" s="612"/>
      <c r="C31" s="613">
        <v>53204</v>
      </c>
      <c r="D31" s="613">
        <v>49659</v>
      </c>
    </row>
    <row r="32" spans="1:4" ht="24.75" customHeight="1">
      <c r="A32" s="615" t="s">
        <v>1179</v>
      </c>
      <c r="B32" s="612"/>
      <c r="C32" s="613">
        <v>121668</v>
      </c>
      <c r="D32" s="613">
        <v>125714</v>
      </c>
    </row>
    <row r="33" spans="1:4" ht="18" customHeight="1">
      <c r="A33" s="615" t="s">
        <v>514</v>
      </c>
      <c r="B33" s="612"/>
      <c r="C33" s="613"/>
      <c r="D33" s="613">
        <v>48</v>
      </c>
    </row>
    <row r="34" spans="1:4" ht="18" customHeight="1">
      <c r="A34" s="615" t="s">
        <v>37</v>
      </c>
      <c r="B34" s="612"/>
      <c r="C34" s="613">
        <f>SUM(C3:C32)</f>
        <v>475117</v>
      </c>
      <c r="D34" s="613">
        <f>SUM(D3:D33)</f>
        <v>446416</v>
      </c>
    </row>
    <row r="35" spans="3:4" ht="12.75">
      <c r="C35" s="616"/>
      <c r="D35" s="616"/>
    </row>
  </sheetData>
  <sheetProtection/>
  <mergeCells count="8">
    <mergeCell ref="A25:A27"/>
    <mergeCell ref="A29:A30"/>
    <mergeCell ref="A1:D1"/>
    <mergeCell ref="A2:B2"/>
    <mergeCell ref="A3:A4"/>
    <mergeCell ref="A5:A16"/>
    <mergeCell ref="A17:A22"/>
    <mergeCell ref="A23:A24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scaleWithDoc="0" alignWithMargins="0">
    <oddHeader>&amp;C&amp;"Times New Roman CE,Félkövér"&amp;12
Önkormányzat kiadási előirányzatai és teljesítése
feladatonként&amp;14
&amp;R&amp;"Times New Roman CE,Félkövér dőlt"&amp;11 4.számú melléklet&amp;"Times New Roman CE,Dőlt"&amp;12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4" sqref="C14"/>
    </sheetView>
  </sheetViews>
  <sheetFormatPr defaultColWidth="9.00390625" defaultRowHeight="12.75"/>
  <cols>
    <col min="1" max="1" width="7.625" style="206" customWidth="1"/>
    <col min="2" max="2" width="60.875" style="206" customWidth="1"/>
    <col min="3" max="3" width="25.625" style="206" customWidth="1"/>
    <col min="4" max="16384" width="9.375" style="206" customWidth="1"/>
  </cols>
  <sheetData>
    <row r="1" ht="15">
      <c r="C1" s="879" t="s">
        <v>1181</v>
      </c>
    </row>
    <row r="2" spans="1:3" ht="14.25">
      <c r="A2" s="880"/>
      <c r="B2" s="880"/>
      <c r="C2" s="880"/>
    </row>
    <row r="3" spans="1:3" ht="33.75" customHeight="1">
      <c r="A3" s="1019" t="s">
        <v>1164</v>
      </c>
      <c r="B3" s="1019"/>
      <c r="C3" s="1019"/>
    </row>
    <row r="4" ht="13.5" thickBot="1">
      <c r="C4" s="881"/>
    </row>
    <row r="5" spans="1:3" s="885" customFormat="1" ht="43.5" customHeight="1" thickBot="1">
      <c r="A5" s="882" t="s">
        <v>1</v>
      </c>
      <c r="B5" s="883" t="s">
        <v>65</v>
      </c>
      <c r="C5" s="884" t="s">
        <v>1165</v>
      </c>
    </row>
    <row r="6" spans="1:3" ht="28.5" customHeight="1">
      <c r="A6" s="886" t="s">
        <v>3</v>
      </c>
      <c r="B6" s="887" t="s">
        <v>1166</v>
      </c>
      <c r="C6" s="888">
        <f>C7+C8</f>
        <v>8138</v>
      </c>
    </row>
    <row r="7" spans="1:3" ht="18" customHeight="1">
      <c r="A7" s="889" t="s">
        <v>4</v>
      </c>
      <c r="B7" s="890" t="s">
        <v>1167</v>
      </c>
      <c r="C7" s="891">
        <v>7828</v>
      </c>
    </row>
    <row r="8" spans="1:3" ht="18" customHeight="1">
      <c r="A8" s="889" t="s">
        <v>5</v>
      </c>
      <c r="B8" s="890" t="s">
        <v>1168</v>
      </c>
      <c r="C8" s="891">
        <v>310</v>
      </c>
    </row>
    <row r="9" spans="1:3" ht="18" customHeight="1">
      <c r="A9" s="889" t="s">
        <v>6</v>
      </c>
      <c r="B9" s="892" t="s">
        <v>1169</v>
      </c>
      <c r="C9" s="891">
        <v>615079</v>
      </c>
    </row>
    <row r="10" spans="1:3" ht="18" customHeight="1" thickBot="1">
      <c r="A10" s="893" t="s">
        <v>7</v>
      </c>
      <c r="B10" s="894" t="s">
        <v>1170</v>
      </c>
      <c r="C10" s="895">
        <v>602405</v>
      </c>
    </row>
    <row r="11" spans="1:3" ht="25.5" customHeight="1">
      <c r="A11" s="896" t="s">
        <v>8</v>
      </c>
      <c r="B11" s="897" t="s">
        <v>1171</v>
      </c>
      <c r="C11" s="898">
        <f>C6+C9-C10</f>
        <v>20812</v>
      </c>
    </row>
    <row r="12" spans="1:3" ht="18" customHeight="1">
      <c r="A12" s="889" t="s">
        <v>9</v>
      </c>
      <c r="B12" s="890" t="s">
        <v>1167</v>
      </c>
      <c r="C12" s="891">
        <v>20399</v>
      </c>
    </row>
    <row r="13" spans="1:3" ht="18" customHeight="1" thickBot="1">
      <c r="A13" s="899" t="s">
        <v>10</v>
      </c>
      <c r="B13" s="900" t="s">
        <v>1168</v>
      </c>
      <c r="C13" s="901">
        <v>413</v>
      </c>
    </row>
  </sheetData>
  <sheetProtection/>
  <mergeCells count="1">
    <mergeCell ref="A3:C3"/>
  </mergeCells>
  <conditionalFormatting sqref="C11">
    <cfRule type="cellIs" priority="1" dxfId="6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92" zoomScalePageLayoutView="92" workbookViewId="0" topLeftCell="A1">
      <selection activeCell="F16" sqref="F16"/>
    </sheetView>
  </sheetViews>
  <sheetFormatPr defaultColWidth="9.00390625" defaultRowHeight="12.75"/>
  <cols>
    <col min="1" max="1" width="11.875" style="0" bestFit="1" customWidth="1"/>
    <col min="2" max="2" width="36.00390625" style="0" customWidth="1"/>
    <col min="3" max="3" width="20.375" style="0" bestFit="1" customWidth="1"/>
    <col min="4" max="4" width="11.875" style="0" bestFit="1" customWidth="1"/>
    <col min="5" max="5" width="37.125" style="0" customWidth="1"/>
    <col min="6" max="6" width="20.375" style="0" bestFit="1" customWidth="1"/>
  </cols>
  <sheetData>
    <row r="1" spans="5:6" ht="30" customHeight="1" thickBot="1">
      <c r="E1" s="921" t="s">
        <v>64</v>
      </c>
      <c r="F1" s="921"/>
    </row>
    <row r="2" spans="1:6" ht="40.5" customHeight="1">
      <c r="A2" s="433" t="s">
        <v>463</v>
      </c>
      <c r="B2" s="434" t="s">
        <v>354</v>
      </c>
      <c r="C2" s="611" t="s">
        <v>477</v>
      </c>
      <c r="D2" s="434" t="s">
        <v>353</v>
      </c>
      <c r="E2" s="434" t="s">
        <v>355</v>
      </c>
      <c r="F2" s="611" t="s">
        <v>477</v>
      </c>
    </row>
    <row r="3" spans="1:6" ht="12.75">
      <c r="A3" s="435">
        <v>1</v>
      </c>
      <c r="B3" s="432">
        <v>2</v>
      </c>
      <c r="C3" s="432">
        <v>3</v>
      </c>
      <c r="D3" s="432">
        <v>4</v>
      </c>
      <c r="E3" s="432">
        <v>5</v>
      </c>
      <c r="F3" s="436">
        <v>6</v>
      </c>
    </row>
    <row r="4" spans="1:6" ht="14.25" customHeight="1">
      <c r="A4" s="397">
        <v>852021</v>
      </c>
      <c r="B4" s="451" t="s">
        <v>416</v>
      </c>
      <c r="C4" s="462">
        <v>70200</v>
      </c>
      <c r="D4" s="395">
        <v>852021</v>
      </c>
      <c r="E4" s="395" t="s">
        <v>425</v>
      </c>
      <c r="F4" s="457">
        <v>75076</v>
      </c>
    </row>
    <row r="5" spans="1:6" ht="14.25" customHeight="1">
      <c r="A5" s="397">
        <v>852021</v>
      </c>
      <c r="B5" s="559" t="s">
        <v>458</v>
      </c>
      <c r="C5" s="461">
        <v>13438</v>
      </c>
      <c r="D5" s="395">
        <v>852021</v>
      </c>
      <c r="E5" s="395" t="s">
        <v>450</v>
      </c>
      <c r="F5" s="457">
        <v>8863</v>
      </c>
    </row>
    <row r="6" spans="1:6" ht="15" customHeight="1">
      <c r="A6" s="557">
        <v>841126</v>
      </c>
      <c r="B6" s="558" t="s">
        <v>456</v>
      </c>
      <c r="C6" s="461">
        <v>15274</v>
      </c>
      <c r="D6" s="395">
        <v>910502</v>
      </c>
      <c r="E6" s="395" t="s">
        <v>479</v>
      </c>
      <c r="F6" s="457">
        <v>7206</v>
      </c>
    </row>
    <row r="7" spans="1:6" ht="12.75">
      <c r="A7" s="454">
        <v>841403</v>
      </c>
      <c r="B7" s="455" t="s">
        <v>455</v>
      </c>
      <c r="C7" s="461">
        <v>2794</v>
      </c>
      <c r="D7" s="395">
        <v>841126</v>
      </c>
      <c r="E7" s="395" t="s">
        <v>480</v>
      </c>
      <c r="F7" s="457">
        <v>11720</v>
      </c>
    </row>
    <row r="8" spans="1:6" ht="12.75">
      <c r="A8" s="397">
        <v>841906</v>
      </c>
      <c r="B8" s="451" t="s">
        <v>482</v>
      </c>
      <c r="C8" s="461">
        <v>41200</v>
      </c>
      <c r="D8" s="395">
        <v>841906</v>
      </c>
      <c r="E8" s="452" t="s">
        <v>417</v>
      </c>
      <c r="F8" s="458">
        <v>13000</v>
      </c>
    </row>
    <row r="9" spans="1:6" ht="12.75">
      <c r="A9" s="397">
        <v>841126</v>
      </c>
      <c r="B9" s="395" t="s">
        <v>454</v>
      </c>
      <c r="C9" s="462">
        <v>427</v>
      </c>
      <c r="D9" s="395">
        <v>841403</v>
      </c>
      <c r="E9" s="395" t="s">
        <v>418</v>
      </c>
      <c r="F9" s="457">
        <v>3128</v>
      </c>
    </row>
    <row r="10" spans="1:6" ht="12.75">
      <c r="A10" s="397">
        <v>852021</v>
      </c>
      <c r="B10" s="395" t="s">
        <v>452</v>
      </c>
      <c r="C10" s="462">
        <v>6287</v>
      </c>
      <c r="D10" s="395">
        <v>841126</v>
      </c>
      <c r="E10" s="395" t="s">
        <v>424</v>
      </c>
      <c r="F10" s="457">
        <v>11505</v>
      </c>
    </row>
    <row r="11" spans="1:6" ht="12.75">
      <c r="A11" s="454">
        <v>841126</v>
      </c>
      <c r="B11" s="455" t="s">
        <v>453</v>
      </c>
      <c r="C11" s="560">
        <v>25000</v>
      </c>
      <c r="D11" s="395">
        <v>841906</v>
      </c>
      <c r="E11" s="395" t="s">
        <v>423</v>
      </c>
      <c r="F11" s="457">
        <v>1047</v>
      </c>
    </row>
    <row r="12" spans="1:6" ht="12.75">
      <c r="A12" s="454">
        <v>841403</v>
      </c>
      <c r="B12" s="455" t="s">
        <v>457</v>
      </c>
      <c r="C12" s="560">
        <v>2514</v>
      </c>
      <c r="D12" s="455">
        <v>852021</v>
      </c>
      <c r="E12" s="455" t="s">
        <v>451</v>
      </c>
      <c r="F12" s="459">
        <v>6359</v>
      </c>
    </row>
    <row r="13" spans="1:6" ht="12.75">
      <c r="A13" s="454"/>
      <c r="B13" s="455"/>
      <c r="C13" s="455"/>
      <c r="D13" s="455"/>
      <c r="E13" s="455" t="s">
        <v>481</v>
      </c>
      <c r="F13" s="459">
        <v>56748</v>
      </c>
    </row>
    <row r="14" spans="1:6" ht="13.5" thickBot="1">
      <c r="A14" s="919" t="s">
        <v>69</v>
      </c>
      <c r="B14" s="920"/>
      <c r="C14" s="456">
        <f>SUM(C4:C13)</f>
        <v>177134</v>
      </c>
      <c r="D14" s="920" t="s">
        <v>69</v>
      </c>
      <c r="E14" s="920"/>
      <c r="F14" s="460">
        <f>SUM(F4:F13)</f>
        <v>194652</v>
      </c>
    </row>
  </sheetData>
  <sheetProtection/>
  <mergeCells count="3">
    <mergeCell ref="A14:B14"/>
    <mergeCell ref="D14:E14"/>
    <mergeCell ref="E1:F1"/>
  </mergeCells>
  <printOptions/>
  <pageMargins left="0.75" right="0.75" top="1.52" bottom="1" header="0.6" footer="0.5"/>
  <pageSetup horizontalDpi="600" verticalDpi="600" orientation="landscape" paperSize="9" r:id="rId1"/>
  <headerFooter alignWithMargins="0">
    <oddHeader>&amp;C&amp;"Times New Roman CE,Félkövér"&amp;12Felhalmozási és tőkejellegű
bevételek és kiadások feladatonként
&amp;R6.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Layout" workbookViewId="0" topLeftCell="B1">
      <selection activeCell="F23" sqref="F23"/>
    </sheetView>
  </sheetViews>
  <sheetFormatPr defaultColWidth="9.00390625" defaultRowHeight="12.75"/>
  <cols>
    <col min="1" max="1" width="6.875" style="194" customWidth="1"/>
    <col min="2" max="2" width="49.625" style="193" customWidth="1"/>
    <col min="3" max="8" width="12.875" style="193" customWidth="1"/>
    <col min="9" max="9" width="13.875" style="193" customWidth="1"/>
    <col min="10" max="16384" width="9.375" style="193" customWidth="1"/>
  </cols>
  <sheetData>
    <row r="1" ht="33.75" customHeight="1" thickBot="1">
      <c r="I1" s="213" t="s">
        <v>64</v>
      </c>
    </row>
    <row r="2" spans="1:9" s="214" customFormat="1" ht="26.25" customHeight="1">
      <c r="A2" s="917" t="s">
        <v>71</v>
      </c>
      <c r="B2" s="924" t="s">
        <v>91</v>
      </c>
      <c r="C2" s="917" t="s">
        <v>92</v>
      </c>
      <c r="D2" s="917" t="s">
        <v>414</v>
      </c>
      <c r="E2" s="926" t="s">
        <v>70</v>
      </c>
      <c r="F2" s="927"/>
      <c r="G2" s="927"/>
      <c r="H2" s="928"/>
      <c r="I2" s="924" t="s">
        <v>37</v>
      </c>
    </row>
    <row r="3" spans="1:9" s="218" customFormat="1" ht="32.25" customHeight="1" thickBot="1">
      <c r="A3" s="918"/>
      <c r="B3" s="925"/>
      <c r="C3" s="925"/>
      <c r="D3" s="918"/>
      <c r="E3" s="215">
        <v>2012</v>
      </c>
      <c r="F3" s="216">
        <v>2013</v>
      </c>
      <c r="G3" s="216">
        <v>2014</v>
      </c>
      <c r="H3" s="217" t="s">
        <v>413</v>
      </c>
      <c r="I3" s="925"/>
    </row>
    <row r="4" spans="1:9" s="224" customFormat="1" ht="12.75" customHeight="1" thickBot="1">
      <c r="A4" s="219">
        <v>1</v>
      </c>
      <c r="B4" s="220">
        <v>2</v>
      </c>
      <c r="C4" s="221">
        <v>3</v>
      </c>
      <c r="D4" s="220">
        <v>4</v>
      </c>
      <c r="E4" s="219">
        <v>5</v>
      </c>
      <c r="F4" s="221">
        <v>6</v>
      </c>
      <c r="G4" s="221">
        <v>7</v>
      </c>
      <c r="H4" s="222">
        <v>8</v>
      </c>
      <c r="I4" s="223" t="s">
        <v>93</v>
      </c>
    </row>
    <row r="5" spans="1:9" ht="19.5" customHeight="1" thickBot="1">
      <c r="A5" s="225" t="s">
        <v>3</v>
      </c>
      <c r="B5" s="226" t="s">
        <v>72</v>
      </c>
      <c r="C5" s="227"/>
      <c r="D5" s="228">
        <f>SUM(D6:D6)</f>
        <v>0</v>
      </c>
      <c r="E5" s="229">
        <f>SUM(E6:E6)</f>
        <v>0</v>
      </c>
      <c r="F5" s="230">
        <f>SUM(F6:F6)</f>
        <v>0</v>
      </c>
      <c r="G5" s="230">
        <f>SUM(G6:G6)</f>
        <v>0</v>
      </c>
      <c r="H5" s="231">
        <f>SUM(H6:H6)</f>
        <v>0</v>
      </c>
      <c r="I5" s="232">
        <f aca="true" t="shared" si="0" ref="I5:I16">SUM(D5:H5)</f>
        <v>0</v>
      </c>
    </row>
    <row r="6" spans="1:9" ht="19.5" customHeight="1" thickBot="1">
      <c r="A6" s="233" t="s">
        <v>4</v>
      </c>
      <c r="B6" s="234" t="s">
        <v>73</v>
      </c>
      <c r="C6" s="235"/>
      <c r="D6" s="236"/>
      <c r="E6" s="237"/>
      <c r="F6" s="139"/>
      <c r="G6" s="139"/>
      <c r="H6" s="93"/>
      <c r="I6" s="238">
        <f t="shared" si="0"/>
        <v>0</v>
      </c>
    </row>
    <row r="7" spans="1:9" ht="25.5" customHeight="1" thickBot="1">
      <c r="A7" s="225" t="s">
        <v>5</v>
      </c>
      <c r="B7" s="239" t="s">
        <v>74</v>
      </c>
      <c r="C7" s="240"/>
      <c r="D7" s="228">
        <f>SUM(D8:D9)</f>
        <v>5947</v>
      </c>
      <c r="E7" s="229">
        <f>SUM(E8:E10)</f>
        <v>4300</v>
      </c>
      <c r="F7" s="229">
        <f>SUM(F8:F10)</f>
        <v>4300</v>
      </c>
      <c r="G7" s="229">
        <f>SUM(G8:G10)</f>
        <v>4300</v>
      </c>
      <c r="H7" s="229">
        <f>SUM(H8:H10)</f>
        <v>28353</v>
      </c>
      <c r="I7" s="232">
        <f t="shared" si="0"/>
        <v>47200</v>
      </c>
    </row>
    <row r="8" spans="1:9" ht="19.5" customHeight="1">
      <c r="A8" s="233" t="s">
        <v>6</v>
      </c>
      <c r="B8" s="234" t="s">
        <v>393</v>
      </c>
      <c r="C8" s="235">
        <v>2006</v>
      </c>
      <c r="D8" s="236">
        <v>3599</v>
      </c>
      <c r="E8" s="237">
        <v>1626</v>
      </c>
      <c r="F8" s="237">
        <v>1626</v>
      </c>
      <c r="G8" s="237">
        <v>1626</v>
      </c>
      <c r="H8" s="93">
        <v>9523</v>
      </c>
      <c r="I8" s="238">
        <f t="shared" si="0"/>
        <v>18000</v>
      </c>
    </row>
    <row r="9" spans="1:9" ht="19.5" customHeight="1">
      <c r="A9" s="233" t="s">
        <v>7</v>
      </c>
      <c r="B9" s="234" t="s">
        <v>392</v>
      </c>
      <c r="C9" s="235">
        <v>2007</v>
      </c>
      <c r="D9" s="236">
        <v>2348</v>
      </c>
      <c r="E9" s="237">
        <v>1500</v>
      </c>
      <c r="F9" s="237">
        <v>1500</v>
      </c>
      <c r="G9" s="237">
        <v>1500</v>
      </c>
      <c r="H9" s="93">
        <v>9352</v>
      </c>
      <c r="I9" s="238">
        <f t="shared" si="0"/>
        <v>16200</v>
      </c>
    </row>
    <row r="10" spans="1:9" ht="19.5" customHeight="1" thickBot="1">
      <c r="A10" s="253" t="s">
        <v>8</v>
      </c>
      <c r="B10" s="480" t="s">
        <v>431</v>
      </c>
      <c r="C10" s="481">
        <v>2011</v>
      </c>
      <c r="D10" s="256"/>
      <c r="E10" s="257">
        <v>1174</v>
      </c>
      <c r="F10" s="257">
        <v>1174</v>
      </c>
      <c r="G10" s="257">
        <v>1174</v>
      </c>
      <c r="H10" s="98">
        <v>9478</v>
      </c>
      <c r="I10" s="238">
        <f t="shared" si="0"/>
        <v>13000</v>
      </c>
    </row>
    <row r="11" spans="1:9" ht="19.5" customHeight="1" thickBot="1">
      <c r="A11" s="225" t="s">
        <v>9</v>
      </c>
      <c r="B11" s="239" t="s">
        <v>221</v>
      </c>
      <c r="C11" s="240"/>
      <c r="D11" s="228">
        <f>SUM(D12:D12)</f>
        <v>0</v>
      </c>
      <c r="E11" s="229">
        <f>SUM(E12:E12)</f>
        <v>0</v>
      </c>
      <c r="F11" s="230">
        <f>SUM(F12:F12)</f>
        <v>0</v>
      </c>
      <c r="G11" s="230">
        <f>SUM(G12:G12)</f>
        <v>0</v>
      </c>
      <c r="H11" s="231">
        <f>SUM(H12:H12)</f>
        <v>0</v>
      </c>
      <c r="I11" s="232">
        <f t="shared" si="0"/>
        <v>0</v>
      </c>
    </row>
    <row r="12" spans="1:9" ht="19.5" customHeight="1" thickBot="1">
      <c r="A12" s="233" t="s">
        <v>10</v>
      </c>
      <c r="B12" s="234" t="s">
        <v>73</v>
      </c>
      <c r="C12" s="235"/>
      <c r="D12" s="236"/>
      <c r="E12" s="237"/>
      <c r="F12" s="139"/>
      <c r="G12" s="139"/>
      <c r="H12" s="93"/>
      <c r="I12" s="238">
        <f t="shared" si="0"/>
        <v>0</v>
      </c>
    </row>
    <row r="13" spans="1:10" ht="19.5" customHeight="1" thickBot="1">
      <c r="A13" s="225" t="s">
        <v>11</v>
      </c>
      <c r="B13" s="239" t="s">
        <v>222</v>
      </c>
      <c r="C13" s="240"/>
      <c r="D13" s="228">
        <f>SUM(D14:D14)</f>
        <v>0</v>
      </c>
      <c r="E13" s="229">
        <f>SUM(E14:E14)</f>
        <v>0</v>
      </c>
      <c r="F13" s="230">
        <f>SUM(F14:F14)</f>
        <v>0</v>
      </c>
      <c r="G13" s="230">
        <f>SUM(G14:G14)</f>
        <v>0</v>
      </c>
      <c r="H13" s="231">
        <f>SUM(H14:H14)</f>
        <v>0</v>
      </c>
      <c r="I13" s="232">
        <f t="shared" si="0"/>
        <v>0</v>
      </c>
      <c r="J13" s="241"/>
    </row>
    <row r="14" spans="1:9" ht="19.5" customHeight="1" thickBot="1">
      <c r="A14" s="242" t="s">
        <v>12</v>
      </c>
      <c r="B14" s="243" t="s">
        <v>73</v>
      </c>
      <c r="C14" s="244"/>
      <c r="D14" s="245"/>
      <c r="E14" s="246"/>
      <c r="F14" s="140"/>
      <c r="G14" s="140"/>
      <c r="H14" s="101"/>
      <c r="I14" s="247">
        <f t="shared" si="0"/>
        <v>0</v>
      </c>
    </row>
    <row r="15" spans="1:9" ht="19.5" customHeight="1" thickBot="1">
      <c r="A15" s="225" t="s">
        <v>13</v>
      </c>
      <c r="B15" s="248" t="s">
        <v>194</v>
      </c>
      <c r="C15" s="240"/>
      <c r="D15" s="249">
        <f>SUM(D16:D16)</f>
        <v>0</v>
      </c>
      <c r="E15" s="250">
        <f>SUM(E16:E16)</f>
        <v>0</v>
      </c>
      <c r="F15" s="251">
        <f>SUM(F16:F16)</f>
        <v>0</v>
      </c>
      <c r="G15" s="251">
        <f>SUM(G16:G16)</f>
        <v>0</v>
      </c>
      <c r="H15" s="252">
        <f>SUM(H16:H16)</f>
        <v>0</v>
      </c>
      <c r="I15" s="232">
        <f t="shared" si="0"/>
        <v>0</v>
      </c>
    </row>
    <row r="16" spans="1:9" ht="19.5" customHeight="1" thickBot="1">
      <c r="A16" s="253" t="s">
        <v>14</v>
      </c>
      <c r="B16" s="254" t="s">
        <v>73</v>
      </c>
      <c r="C16" s="255"/>
      <c r="D16" s="256"/>
      <c r="E16" s="257"/>
      <c r="F16" s="258"/>
      <c r="G16" s="258"/>
      <c r="H16" s="98"/>
      <c r="I16" s="259">
        <f t="shared" si="0"/>
        <v>0</v>
      </c>
    </row>
    <row r="17" spans="1:9" ht="19.5" customHeight="1" thickBot="1">
      <c r="A17" s="922" t="s">
        <v>220</v>
      </c>
      <c r="B17" s="923"/>
      <c r="C17" s="317"/>
      <c r="D17" s="228">
        <f>D5+D7+D11+D13+D15</f>
        <v>5947</v>
      </c>
      <c r="E17" s="229">
        <f>E5+E7+E11+E13+E15</f>
        <v>4300</v>
      </c>
      <c r="F17" s="230">
        <f>F5+F7+F11+F13+F15</f>
        <v>4300</v>
      </c>
      <c r="G17" s="230">
        <f>G5+G7+G11+G13+G15</f>
        <v>4300</v>
      </c>
      <c r="H17" s="231">
        <f>H5+H7+H11+H13+H15</f>
        <v>28353</v>
      </c>
      <c r="I17" s="232">
        <f>SUM(D17:H17)</f>
        <v>47200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7.számú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7">
      <selection activeCell="I11" sqref="I11"/>
    </sheetView>
  </sheetViews>
  <sheetFormatPr defaultColWidth="9.00390625" defaultRowHeight="12.75"/>
  <cols>
    <col min="1" max="1" width="6.875" style="194" customWidth="1"/>
    <col min="2" max="2" width="49.625" style="193" customWidth="1"/>
    <col min="3" max="4" width="14.50390625" style="193" customWidth="1"/>
    <col min="5" max="5" width="12.875" style="193" customWidth="1"/>
    <col min="6" max="6" width="13.875" style="193" customWidth="1"/>
    <col min="7" max="7" width="15.50390625" style="193" customWidth="1"/>
    <col min="8" max="8" width="16.875" style="193" customWidth="1"/>
    <col min="9" max="16384" width="9.375" style="193" customWidth="1"/>
  </cols>
  <sheetData>
    <row r="1" spans="1:8" s="261" customFormat="1" ht="15.75" thickBot="1">
      <c r="A1" s="260"/>
      <c r="H1" s="195" t="s">
        <v>64</v>
      </c>
    </row>
    <row r="2" spans="1:8" s="214" customFormat="1" ht="26.25" customHeight="1">
      <c r="A2" s="917" t="s">
        <v>71</v>
      </c>
      <c r="B2" s="924" t="s">
        <v>77</v>
      </c>
      <c r="C2" s="917" t="s">
        <v>94</v>
      </c>
      <c r="D2" s="917" t="s">
        <v>95</v>
      </c>
      <c r="E2" s="262" t="s">
        <v>76</v>
      </c>
      <c r="F2" s="263"/>
      <c r="G2" s="263"/>
      <c r="H2" s="264"/>
    </row>
    <row r="3" spans="1:8" s="218" customFormat="1" ht="32.25" customHeight="1" thickBot="1">
      <c r="A3" s="918"/>
      <c r="B3" s="925"/>
      <c r="C3" s="925"/>
      <c r="D3" s="918"/>
      <c r="E3" s="216" t="s">
        <v>287</v>
      </c>
      <c r="F3" s="216" t="s">
        <v>402</v>
      </c>
      <c r="G3" s="216" t="s">
        <v>432</v>
      </c>
      <c r="H3" s="217" t="s">
        <v>433</v>
      </c>
    </row>
    <row r="4" spans="1:8" s="224" customFormat="1" ht="12.75" customHeight="1" thickBot="1">
      <c r="A4" s="219">
        <v>1</v>
      </c>
      <c r="B4" s="220">
        <v>2</v>
      </c>
      <c r="C4" s="220">
        <v>3</v>
      </c>
      <c r="D4" s="221">
        <v>4</v>
      </c>
      <c r="E4" s="219">
        <v>5</v>
      </c>
      <c r="F4" s="221">
        <v>6</v>
      </c>
      <c r="G4" s="221">
        <v>7</v>
      </c>
      <c r="H4" s="222">
        <v>8</v>
      </c>
    </row>
    <row r="5" spans="1:8" ht="19.5" customHeight="1" thickBot="1">
      <c r="A5" s="225" t="s">
        <v>3</v>
      </c>
      <c r="B5" s="226" t="s">
        <v>78</v>
      </c>
      <c r="C5" s="265"/>
      <c r="D5" s="266"/>
      <c r="E5" s="267">
        <f>SUM(E6:E9)</f>
        <v>601</v>
      </c>
      <c r="F5" s="268">
        <f>SUM(F6:F9)</f>
        <v>0</v>
      </c>
      <c r="G5" s="268">
        <f>SUM(G6:G9)</f>
        <v>0</v>
      </c>
      <c r="H5" s="212">
        <f>SUM(H6:H9)</f>
        <v>0</v>
      </c>
    </row>
    <row r="6" spans="1:8" ht="19.5" customHeight="1">
      <c r="A6" s="233" t="s">
        <v>4</v>
      </c>
      <c r="B6" s="234" t="s">
        <v>391</v>
      </c>
      <c r="C6" s="269">
        <v>2005</v>
      </c>
      <c r="D6" s="235">
        <v>2011</v>
      </c>
      <c r="E6" s="237">
        <v>601</v>
      </c>
      <c r="F6" s="139"/>
      <c r="G6" s="139"/>
      <c r="H6" s="93"/>
    </row>
    <row r="7" spans="1:8" ht="19.5" customHeight="1">
      <c r="A7" s="233" t="s">
        <v>5</v>
      </c>
      <c r="B7" s="234" t="s">
        <v>73</v>
      </c>
      <c r="C7" s="269"/>
      <c r="D7" s="235"/>
      <c r="E7" s="237"/>
      <c r="F7" s="139"/>
      <c r="G7" s="139"/>
      <c r="H7" s="93"/>
    </row>
    <row r="8" spans="1:8" ht="19.5" customHeight="1">
      <c r="A8" s="233" t="s">
        <v>6</v>
      </c>
      <c r="B8" s="234" t="s">
        <v>73</v>
      </c>
      <c r="C8" s="269"/>
      <c r="D8" s="235"/>
      <c r="E8" s="237"/>
      <c r="F8" s="139"/>
      <c r="G8" s="139"/>
      <c r="H8" s="93"/>
    </row>
    <row r="9" spans="1:8" ht="19.5" customHeight="1" thickBot="1">
      <c r="A9" s="233" t="s">
        <v>7</v>
      </c>
      <c r="B9" s="234" t="s">
        <v>73</v>
      </c>
      <c r="C9" s="269"/>
      <c r="D9" s="235"/>
      <c r="E9" s="237"/>
      <c r="F9" s="139"/>
      <c r="G9" s="139"/>
      <c r="H9" s="93"/>
    </row>
    <row r="10" spans="1:8" ht="19.5" customHeight="1" thickBot="1">
      <c r="A10" s="225" t="s">
        <v>8</v>
      </c>
      <c r="B10" s="226" t="s">
        <v>79</v>
      </c>
      <c r="C10" s="265"/>
      <c r="D10" s="266"/>
      <c r="E10" s="267">
        <f>SUM(E11:E14)</f>
        <v>0</v>
      </c>
      <c r="F10" s="268">
        <f>SUM(F11:F14)</f>
        <v>0</v>
      </c>
      <c r="G10" s="268">
        <f>SUM(G11:G14)</f>
        <v>0</v>
      </c>
      <c r="H10" s="212">
        <f>SUM(H11:H14)</f>
        <v>0</v>
      </c>
    </row>
    <row r="11" spans="1:8" ht="19.5" customHeight="1">
      <c r="A11" s="233" t="s">
        <v>9</v>
      </c>
      <c r="B11" s="234" t="s">
        <v>378</v>
      </c>
      <c r="C11" s="269"/>
      <c r="D11" s="235"/>
      <c r="E11" s="237"/>
      <c r="F11" s="139"/>
      <c r="G11" s="139"/>
      <c r="H11" s="93"/>
    </row>
    <row r="12" spans="1:8" ht="19.5" customHeight="1">
      <c r="A12" s="233" t="s">
        <v>10</v>
      </c>
      <c r="B12" s="234" t="s">
        <v>73</v>
      </c>
      <c r="C12" s="269"/>
      <c r="D12" s="235"/>
      <c r="E12" s="237"/>
      <c r="F12" s="139"/>
      <c r="G12" s="139"/>
      <c r="H12" s="93"/>
    </row>
    <row r="13" spans="1:8" ht="19.5" customHeight="1">
      <c r="A13" s="233" t="s">
        <v>11</v>
      </c>
      <c r="B13" s="234" t="s">
        <v>73</v>
      </c>
      <c r="C13" s="269"/>
      <c r="D13" s="235"/>
      <c r="E13" s="237"/>
      <c r="F13" s="139"/>
      <c r="G13" s="139"/>
      <c r="H13" s="93"/>
    </row>
    <row r="14" spans="1:8" ht="19.5" customHeight="1" thickBot="1">
      <c r="A14" s="233" t="s">
        <v>12</v>
      </c>
      <c r="B14" s="234" t="s">
        <v>73</v>
      </c>
      <c r="C14" s="269"/>
      <c r="D14" s="235"/>
      <c r="E14" s="237"/>
      <c r="F14" s="139"/>
      <c r="G14" s="139"/>
      <c r="H14" s="93"/>
    </row>
    <row r="15" spans="1:8" ht="19.5" customHeight="1" thickBot="1">
      <c r="A15" s="225" t="s">
        <v>13</v>
      </c>
      <c r="B15" s="270" t="s">
        <v>75</v>
      </c>
      <c r="C15" s="318"/>
      <c r="D15" s="319"/>
      <c r="E15" s="267">
        <f>E5+E10</f>
        <v>601</v>
      </c>
      <c r="F15" s="268">
        <f>F5+F10</f>
        <v>0</v>
      </c>
      <c r="G15" s="268">
        <f>G5+G10</f>
        <v>0</v>
      </c>
      <c r="H15" s="212">
        <f>H5+H10</f>
        <v>0</v>
      </c>
    </row>
    <row r="16" ht="19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8.számú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0">
      <selection activeCell="D16" sqref="D16"/>
    </sheetView>
  </sheetViews>
  <sheetFormatPr defaultColWidth="9.00390625" defaultRowHeight="12.75"/>
  <cols>
    <col min="1" max="1" width="5.875" style="286" customWidth="1"/>
    <col min="2" max="2" width="54.875" style="15" customWidth="1"/>
    <col min="3" max="4" width="17.625" style="15" customWidth="1"/>
    <col min="5" max="16384" width="9.375" style="15" customWidth="1"/>
  </cols>
  <sheetData>
    <row r="1" spans="1:4" s="261" customFormat="1" ht="15.75" thickBot="1">
      <c r="A1" s="260"/>
      <c r="D1" s="195" t="s">
        <v>64</v>
      </c>
    </row>
    <row r="2" spans="1:4" s="274" customFormat="1" ht="48" customHeight="1" thickBot="1">
      <c r="A2" s="271" t="s">
        <v>1</v>
      </c>
      <c r="B2" s="272" t="s">
        <v>2</v>
      </c>
      <c r="C2" s="272" t="s">
        <v>80</v>
      </c>
      <c r="D2" s="273" t="s">
        <v>81</v>
      </c>
    </row>
    <row r="3" spans="1:4" s="274" customFormat="1" ht="13.5" customHeight="1" thickBot="1">
      <c r="A3" s="156">
        <v>1</v>
      </c>
      <c r="B3" s="129">
        <v>2</v>
      </c>
      <c r="C3" s="129">
        <v>3</v>
      </c>
      <c r="D3" s="157">
        <v>4</v>
      </c>
    </row>
    <row r="4" spans="1:4" ht="18" customHeight="1">
      <c r="A4" s="378" t="s">
        <v>3</v>
      </c>
      <c r="B4" s="376" t="s">
        <v>296</v>
      </c>
      <c r="C4" s="374"/>
      <c r="D4" s="275"/>
    </row>
    <row r="5" spans="1:4" ht="18" customHeight="1">
      <c r="A5" s="276" t="s">
        <v>4</v>
      </c>
      <c r="B5" s="377" t="s">
        <v>297</v>
      </c>
      <c r="C5" s="375"/>
      <c r="D5" s="278"/>
    </row>
    <row r="6" spans="1:4" ht="18" customHeight="1">
      <c r="A6" s="276" t="s">
        <v>5</v>
      </c>
      <c r="B6" s="377" t="s">
        <v>175</v>
      </c>
      <c r="C6" s="375"/>
      <c r="D6" s="278"/>
    </row>
    <row r="7" spans="1:4" ht="18" customHeight="1">
      <c r="A7" s="276" t="s">
        <v>6</v>
      </c>
      <c r="B7" s="377" t="s">
        <v>176</v>
      </c>
      <c r="C7" s="375"/>
      <c r="D7" s="278"/>
    </row>
    <row r="8" spans="1:4" ht="18" customHeight="1">
      <c r="A8" s="276" t="s">
        <v>7</v>
      </c>
      <c r="B8" s="377" t="s">
        <v>288</v>
      </c>
      <c r="C8" s="375"/>
      <c r="D8" s="278"/>
    </row>
    <row r="9" spans="1:4" ht="18" customHeight="1">
      <c r="A9" s="276" t="s">
        <v>8</v>
      </c>
      <c r="B9" s="377" t="s">
        <v>289</v>
      </c>
      <c r="C9" s="375"/>
      <c r="D9" s="278"/>
    </row>
    <row r="10" spans="1:4" ht="18" customHeight="1">
      <c r="A10" s="276" t="s">
        <v>9</v>
      </c>
      <c r="B10" s="379" t="s">
        <v>290</v>
      </c>
      <c r="C10" s="375"/>
      <c r="D10" s="278"/>
    </row>
    <row r="11" spans="1:4" ht="18" customHeight="1">
      <c r="A11" s="276" t="s">
        <v>10</v>
      </c>
      <c r="B11" s="379" t="s">
        <v>291</v>
      </c>
      <c r="C11" s="375"/>
      <c r="D11" s="278"/>
    </row>
    <row r="12" spans="1:4" ht="18" customHeight="1">
      <c r="A12" s="276" t="s">
        <v>11</v>
      </c>
      <c r="B12" s="379" t="s">
        <v>292</v>
      </c>
      <c r="C12" s="375"/>
      <c r="D12" s="278"/>
    </row>
    <row r="13" spans="1:4" ht="18" customHeight="1">
      <c r="A13" s="276" t="s">
        <v>12</v>
      </c>
      <c r="B13" s="379" t="s">
        <v>293</v>
      </c>
      <c r="C13" s="375"/>
      <c r="D13" s="278"/>
    </row>
    <row r="14" spans="1:4" ht="18" customHeight="1">
      <c r="A14" s="276" t="s">
        <v>13</v>
      </c>
      <c r="B14" s="379" t="s">
        <v>294</v>
      </c>
      <c r="C14" s="375"/>
      <c r="D14" s="278"/>
    </row>
    <row r="15" spans="1:4" ht="22.5" customHeight="1">
      <c r="A15" s="276" t="s">
        <v>14</v>
      </c>
      <c r="B15" s="379" t="s">
        <v>295</v>
      </c>
      <c r="C15" s="375"/>
      <c r="D15" s="278"/>
    </row>
    <row r="16" spans="1:4" ht="18" customHeight="1">
      <c r="A16" s="276" t="s">
        <v>15</v>
      </c>
      <c r="B16" s="377" t="s">
        <v>177</v>
      </c>
      <c r="C16" s="375"/>
      <c r="D16" s="278"/>
    </row>
    <row r="17" spans="1:4" ht="18" customHeight="1">
      <c r="A17" s="276" t="s">
        <v>16</v>
      </c>
      <c r="B17" s="377" t="s">
        <v>178</v>
      </c>
      <c r="C17" s="375"/>
      <c r="D17" s="278"/>
    </row>
    <row r="18" spans="1:4" ht="18" customHeight="1">
      <c r="A18" s="276" t="s">
        <v>17</v>
      </c>
      <c r="B18" s="377" t="s">
        <v>179</v>
      </c>
      <c r="C18" s="375"/>
      <c r="D18" s="278"/>
    </row>
    <row r="19" spans="1:4" ht="18" customHeight="1">
      <c r="A19" s="276" t="s">
        <v>18</v>
      </c>
      <c r="B19" s="377" t="s">
        <v>180</v>
      </c>
      <c r="C19" s="375"/>
      <c r="D19" s="278"/>
    </row>
    <row r="20" spans="1:4" ht="18" customHeight="1">
      <c r="A20" s="276" t="s">
        <v>19</v>
      </c>
      <c r="B20" s="377" t="s">
        <v>181</v>
      </c>
      <c r="C20" s="375"/>
      <c r="D20" s="278"/>
    </row>
    <row r="21" spans="1:4" ht="18" customHeight="1">
      <c r="A21" s="276" t="s">
        <v>20</v>
      </c>
      <c r="B21" s="326"/>
      <c r="C21" s="277"/>
      <c r="D21" s="278"/>
    </row>
    <row r="22" spans="1:4" ht="18" customHeight="1">
      <c r="A22" s="276" t="s">
        <v>21</v>
      </c>
      <c r="B22" s="279"/>
      <c r="C22" s="277"/>
      <c r="D22" s="278"/>
    </row>
    <row r="23" spans="1:4" ht="18" customHeight="1">
      <c r="A23" s="276" t="s">
        <v>22</v>
      </c>
      <c r="B23" s="279"/>
      <c r="C23" s="277"/>
      <c r="D23" s="278"/>
    </row>
    <row r="24" spans="1:4" ht="18" customHeight="1">
      <c r="A24" s="276" t="s">
        <v>23</v>
      </c>
      <c r="B24" s="279"/>
      <c r="C24" s="277"/>
      <c r="D24" s="278"/>
    </row>
    <row r="25" spans="1:4" ht="18" customHeight="1">
      <c r="A25" s="276" t="s">
        <v>24</v>
      </c>
      <c r="B25" s="279"/>
      <c r="C25" s="277"/>
      <c r="D25" s="278"/>
    </row>
    <row r="26" spans="1:4" ht="18" customHeight="1">
      <c r="A26" s="276" t="s">
        <v>25</v>
      </c>
      <c r="B26" s="279"/>
      <c r="C26" s="277"/>
      <c r="D26" s="278"/>
    </row>
    <row r="27" spans="1:4" ht="18" customHeight="1">
      <c r="A27" s="276" t="s">
        <v>26</v>
      </c>
      <c r="B27" s="279"/>
      <c r="C27" s="277"/>
      <c r="D27" s="278"/>
    </row>
    <row r="28" spans="1:4" ht="18" customHeight="1">
      <c r="A28" s="276" t="s">
        <v>27</v>
      </c>
      <c r="B28" s="279"/>
      <c r="C28" s="277"/>
      <c r="D28" s="278"/>
    </row>
    <row r="29" spans="1:4" ht="18" customHeight="1" thickBot="1">
      <c r="A29" s="380" t="s">
        <v>28</v>
      </c>
      <c r="B29" s="280"/>
      <c r="C29" s="281"/>
      <c r="D29" s="282"/>
    </row>
    <row r="30" spans="1:4" ht="18" customHeight="1" thickBot="1">
      <c r="A30" s="159" t="s">
        <v>29</v>
      </c>
      <c r="B30" s="162" t="s">
        <v>38</v>
      </c>
      <c r="C30" s="283">
        <f>SUM(C4:C29)</f>
        <v>0</v>
      </c>
      <c r="D30" s="284">
        <f>SUM(D4:D29)</f>
        <v>0</v>
      </c>
    </row>
    <row r="31" spans="1:4" ht="8.25" customHeight="1">
      <c r="A31" s="285"/>
      <c r="B31" s="929"/>
      <c r="C31" s="929"/>
      <c r="D31" s="929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9&amp;"Times New Roman CE,Félkövér dőlt". sz.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2013-05-29T09:53:28Z</cp:lastPrinted>
  <dcterms:created xsi:type="dcterms:W3CDTF">1999-10-30T10:30:45Z</dcterms:created>
  <dcterms:modified xsi:type="dcterms:W3CDTF">2013-05-29T13:48:54Z</dcterms:modified>
  <cp:category/>
  <cp:version/>
  <cp:contentType/>
  <cp:contentStatus/>
</cp:coreProperties>
</file>