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activeTab="3"/>
  </bookViews>
  <sheets>
    <sheet name="1.sz.mell  " sheetId="1" r:id="rId1"/>
    <sheet name="2. sz. mell  " sheetId="2" r:id="rId2"/>
    <sheet name="3. sz. mell." sheetId="3" r:id="rId3"/>
    <sheet name="4. sz. mell." sheetId="4" r:id="rId4"/>
  </sheets>
  <definedNames>
    <definedName name="_xlfn.IFERROR" hidden="1">#NAME?</definedName>
    <definedName name="_xlnm.Print_Area" localSheetId="0">'1.sz.mell  '!$A$1:$E$25</definedName>
    <definedName name="_xlnm.Print_Area" localSheetId="1">'2. sz. mell  '!$A$1:$E$28</definedName>
    <definedName name="_xlnm.Print_Area" localSheetId="2">'3. sz. mell.'!$A$1:$C$155</definedName>
    <definedName name="_xlnm.Print_Area" localSheetId="3">'4. sz. mell.'!$A$1:$E$156</definedName>
  </definedNames>
  <calcPr fullCalcOnLoad="1"/>
</workbook>
</file>

<file path=xl/sharedStrings.xml><?xml version="1.0" encoding="utf-8"?>
<sst xmlns="http://schemas.openxmlformats.org/spreadsheetml/2006/main" count="733" uniqueCount="338">
  <si>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</si>
  <si>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</si>
  <si>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</si>
  <si>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</si>
  <si>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</si>
  <si>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</si>
  <si>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</si>
  <si>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</si>
  <si>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</si>
  <si>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</si>
  <si>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</si>
  <si>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</si>
  <si>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</si>
  <si>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</si>
  <si>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</si>
  <si>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</si>
  <si>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</si>
  <si>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</si>
  <si>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</si>
  <si>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</si>
  <si>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</si>
  <si>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</si>
  <si>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</si>
  <si>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</si>
  <si>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</si>
  <si>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</si>
  <si>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</si>
  <si>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</si>
  <si>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</si>
  <si>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</si>
  <si>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</si>
  <si>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</si>
  <si>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</si>
  <si>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</si>
  <si>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</si>
  <si>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</si>
  <si>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</si>
  <si>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</si>
  <si>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</si>
  <si>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</si>
  <si>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</si>
  <si>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</si>
  <si>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</si>
  <si>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</si>
  <si>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</si>
  <si>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</si>
  <si>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</si>
  <si>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</si>
  <si>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</si>
  <si>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</si>
  <si>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</si>
  <si>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</si>
  <si>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</si>
  <si>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</si>
  <si>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</si>
  <si>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</si>
  <si>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</si>
  <si>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</si>
  <si>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</si>
  <si>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</si>
  <si>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</si>
  <si>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</si>
  <si>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</si>
  <si>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</si>
  <si>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</si>
  <si>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23.</t>
  </si>
  <si>
    <t>22.</t>
  </si>
  <si>
    <t>KIADÁSOK ÖSSZESEN (7.+20.)</t>
  </si>
  <si>
    <t>BEVÉTEL ÖSSZESEN (7.+20.)</t>
  </si>
  <si>
    <t>21.</t>
  </si>
  <si>
    <t>Felhalmozási célú finanszírozási kiadások összesen (8.+…19.)</t>
  </si>
  <si>
    <t>Felhalmozási célú finanszírozási bevételek összesen (8.+14.)</t>
  </si>
  <si>
    <t>Egyéb külső finanszírozási bevételek</t>
  </si>
  <si>
    <t>Értékpapírok kibocsátása</t>
  </si>
  <si>
    <t>Rövid lejáratú hitelek, kölcsönök felvétele</t>
  </si>
  <si>
    <t>Likviditási célú hitelek, kölcsönök felvétele</t>
  </si>
  <si>
    <t>Pénzügyi lízing kiadásai</t>
  </si>
  <si>
    <t>Hosszú lejáratú hitelek, kölcsönök felvétele</t>
  </si>
  <si>
    <t>Hiány külső finanszírozásának bevételei (15+…+19 )</t>
  </si>
  <si>
    <t>Befektetési célú belföldi, külföldi értékpapírok vásárlása</t>
  </si>
  <si>
    <t>Egyéb belső finanszírozási bevételek</t>
  </si>
  <si>
    <t>Értékpapír értékesítése</t>
  </si>
  <si>
    <t xml:space="preserve">Betét visszavonásából származó bevétel </t>
  </si>
  <si>
    <t xml:space="preserve">Vállalkozási maradvány igénybevétele </t>
  </si>
  <si>
    <t>Hitelek törlesztése</t>
  </si>
  <si>
    <t>Költségvetési maradvány igénybevétele</t>
  </si>
  <si>
    <t>Értékpapír vásárlása, visszavásárlása</t>
  </si>
  <si>
    <t>Hiány belső finanszírozás bevételei ( 9.+…+13.)</t>
  </si>
  <si>
    <t>Költségvetési kiadások összesen: (1.+3.+5.+6.)</t>
  </si>
  <si>
    <t>Költségvetési bevételek összesen: (1.+3.+4.+6.)</t>
  </si>
  <si>
    <t>Egyéb felhalmozási célú bevételek</t>
  </si>
  <si>
    <t>Egyéb felhalmozási kiadások</t>
  </si>
  <si>
    <t>4.-ből EU-s támogatás (közvetlen)</t>
  </si>
  <si>
    <t>3.-ból EU-s forrásból megvalósuló felújítás</t>
  </si>
  <si>
    <t>Felhalmozási célú átvett pénzeszközök átvétele</t>
  </si>
  <si>
    <t>Felújítások</t>
  </si>
  <si>
    <t>Felhalmozási bevételek</t>
  </si>
  <si>
    <t>1.-ből EU-s forrásból megvalósuló beruházás</t>
  </si>
  <si>
    <t>1.-ből EU-s támogatás</t>
  </si>
  <si>
    <t>Beruházások</t>
  </si>
  <si>
    <t>Felhalmozási célú támogatások államháztartáson belülről</t>
  </si>
  <si>
    <t xml:space="preserve">II. Felhalmozási célú bevételek és kiadások mérlege
</t>
  </si>
  <si>
    <t xml:space="preserve"> </t>
  </si>
  <si>
    <t>Bevételi jogcím</t>
  </si>
  <si>
    <t>Sor-szám</t>
  </si>
  <si>
    <t>Finanszírozási bevételek, kiadások egyenlege (finanszírozási bevételek 16. sor - finanszírozási kiadások 9. sor) (+/-)</t>
  </si>
  <si>
    <t>Költségvetési hiány, többlet ( költségvetési bevételek 9. sor - költségvetési kiadások 4. sor) (+/-)</t>
  </si>
  <si>
    <t>Forintban!</t>
  </si>
  <si>
    <t>KÖLTSÉGVETÉSI, FINANSZÍROZÁSI BEVÉTELEK ÉS KIADÁSOK EGYENLEGE</t>
  </si>
  <si>
    <t>Éves engedélyezett létszám előirányzat ( fő )</t>
  </si>
  <si>
    <t>KIADÁSOK ÖSSZESEN: (4.+9.)</t>
  </si>
  <si>
    <t>FINANSZÍROZÁSI KIADÁSOK ÖSSZESEN: (5.+…+8.)</t>
  </si>
  <si>
    <t xml:space="preserve"> Külföldi hitelek, kölcsönök törlesztése</t>
  </si>
  <si>
    <t>8.4.</t>
  </si>
  <si>
    <t xml:space="preserve"> Külföldi értékpapírok beváltása</t>
  </si>
  <si>
    <t>8.3.</t>
  </si>
  <si>
    <t xml:space="preserve"> Befektetési célú külföldi értékpapírok beváltása</t>
  </si>
  <si>
    <t>8.2.</t>
  </si>
  <si>
    <t xml:space="preserve"> Forgatási célú külföldi értékpapírok vásárlása</t>
  </si>
  <si>
    <t>8.1.</t>
  </si>
  <si>
    <t>Külföldi finanszírozás kiadásai (8.1. + … + 8.4.)</t>
  </si>
  <si>
    <t>Központi, irányítószervi támogatások folyósítása</t>
  </si>
  <si>
    <t>7.4.</t>
  </si>
  <si>
    <t xml:space="preserve"> Pénzeszközök betétként elhelyezése </t>
  </si>
  <si>
    <t>7.3.</t>
  </si>
  <si>
    <t>Államháztartáson belüli megelőlegezések visszafizetése</t>
  </si>
  <si>
    <t>7.2.</t>
  </si>
  <si>
    <t>Államháztartáson belüli megelőlegezések folyósítása</t>
  </si>
  <si>
    <t>7.1.</t>
  </si>
  <si>
    <t>Belföldi finanszírozás kiadásai (7.1. + … + 7.4.)</t>
  </si>
  <si>
    <t xml:space="preserve">   Befektetési célú belföldi értékpapírok beváltása</t>
  </si>
  <si>
    <t>6.4.</t>
  </si>
  <si>
    <t xml:space="preserve">   Befektetési célú belföldi értékpapírok vásárlása</t>
  </si>
  <si>
    <t>6.3.</t>
  </si>
  <si>
    <t xml:space="preserve">   Forgatási célú belföldi értékpapírok beváltása</t>
  </si>
  <si>
    <t>6.2.</t>
  </si>
  <si>
    <t xml:space="preserve">   Forgatási célú belföldi értékpapírok vásárlása</t>
  </si>
  <si>
    <t>6.1.</t>
  </si>
  <si>
    <t>Belföldi értékpapírok kiadásai (6.1. + … + 6.4.)</t>
  </si>
  <si>
    <t xml:space="preserve">   Rövid lejáratú hitelek, kölcsönök törlesztése</t>
  </si>
  <si>
    <t>5.3.</t>
  </si>
  <si>
    <t xml:space="preserve">   Likviditási célú hitelek, kölcsönök törlesztése pénzügyi vállalkozásnak</t>
  </si>
  <si>
    <t>5.2.</t>
  </si>
  <si>
    <t xml:space="preserve">   Hosszú lejáratú hitelek, kölcsönök törlesztése</t>
  </si>
  <si>
    <t>5.1.</t>
  </si>
  <si>
    <t>Hitel-, kölcsöntörlesztés államháztartáson kívülre (5.1. + … + 5.3.)</t>
  </si>
  <si>
    <t>KÖLTSÉGVETÉSI KIADÁSOK ÖSSZESEN (1.+2.+3.)</t>
  </si>
  <si>
    <t>Céltartalék</t>
  </si>
  <si>
    <t>3.2.</t>
  </si>
  <si>
    <t>Általános tartalék</t>
  </si>
  <si>
    <t>3.1.</t>
  </si>
  <si>
    <t>Tartalékok (3.1.+3.2.)</t>
  </si>
  <si>
    <t xml:space="preserve">   - Egyéb felhalmozási célú támogatások államháztartáson kívülre</t>
  </si>
  <si>
    <t>2.13.</t>
  </si>
  <si>
    <t xml:space="preserve">   - Lakástámogatás</t>
  </si>
  <si>
    <t>2.12.</t>
  </si>
  <si>
    <t xml:space="preserve">   - Visszatérítendő támogatások, kölcsönök nyújtása ÁH-n kívülre</t>
  </si>
  <si>
    <t>2.11.</t>
  </si>
  <si>
    <t xml:space="preserve">   - Garancia- és kezességvállalásból kifizetés ÁH-n kívülre</t>
  </si>
  <si>
    <t>2.10.</t>
  </si>
  <si>
    <t xml:space="preserve">   - Egyéb felhalmozási célú támogatások ÁH-n belülre</t>
  </si>
  <si>
    <t>2.9.</t>
  </si>
  <si>
    <t xml:space="preserve">   - Visszatérítendő támogatások, kölcsönök törlesztése ÁH-n belülre</t>
  </si>
  <si>
    <t>2.8.</t>
  </si>
  <si>
    <t xml:space="preserve">   - Visszatérítendő támogatások, kölcsönök nyújtása ÁH-n belülre</t>
  </si>
  <si>
    <t>2.7.</t>
  </si>
  <si>
    <t>2.5.-ből   - Garancia- és kezességvállalásból kifizetés ÁH-n belülre</t>
  </si>
  <si>
    <t>2.6.</t>
  </si>
  <si>
    <t>2.5.</t>
  </si>
  <si>
    <t>2.3.-ból EU-s forrásból megvalósuló felújítás</t>
  </si>
  <si>
    <t>2.4.</t>
  </si>
  <si>
    <t>2.3.</t>
  </si>
  <si>
    <t>2.1.-ből EU-s forrásból megvalósuló beruházás</t>
  </si>
  <si>
    <t>2.2.</t>
  </si>
  <si>
    <t>2.1.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</si>
  <si>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</si>
  <si>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 xml:space="preserve">   - Egyéb működési célú támogatások államháztartáson kívülre</t>
  </si>
  <si>
    <t>1.15.</t>
  </si>
  <si>
    <t xml:space="preserve">   - Kamattámogatások</t>
  </si>
  <si>
    <t>1.14.</t>
  </si>
  <si>
    <t xml:space="preserve">   - Árkiegészítések, ártámogatások</t>
  </si>
  <si>
    <t>1.13.</t>
  </si>
  <si>
    <t>1.12.</t>
  </si>
  <si>
    <t xml:space="preserve">   - Garancia és kezességvállalásból kifizetés ÁH-n kívülre</t>
  </si>
  <si>
    <t>1.11.</t>
  </si>
  <si>
    <t xml:space="preserve">   - Egyéb működési célú támogatások ÁH-n belülre</t>
  </si>
  <si>
    <t>1.10.</t>
  </si>
  <si>
    <t>1.9.</t>
  </si>
  <si>
    <t xml:space="preserve">   -Visszatérítendő támogatások, kölcsönök nyújtása ÁH-n belülre</t>
  </si>
  <si>
    <t>1.8.</t>
  </si>
  <si>
    <t xml:space="preserve">   - Garancia- és kezességvállalásból kifizetés ÁH-n belülre</t>
  </si>
  <si>
    <t>1.7.</t>
  </si>
  <si>
    <t xml:space="preserve"> - az 1.5-ből: - Elvonások és befizetések</t>
  </si>
  <si>
    <t>1.6.</t>
  </si>
  <si>
    <t>1.5</t>
  </si>
  <si>
    <t>1.4.</t>
  </si>
  <si>
    <t>Dologi  kiadások</t>
  </si>
  <si>
    <t>1.3.</t>
  </si>
  <si>
    <t>1.2.</t>
  </si>
  <si>
    <t>Személyi  juttatások</t>
  </si>
  <si>
    <t>1.1.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</si>
  <si>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</si>
  <si>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Kiadási jogcímek</t>
  </si>
  <si>
    <t>Sorszám</t>
  </si>
  <si>
    <t>K I A D Á S O K</t>
  </si>
  <si>
    <t>KÖLTSÉGVETÉSI ÉS FINANSZÍROZÁSI BEVÉTELEK ÖSSZESEN: (9.+16.)</t>
  </si>
  <si>
    <t>FINANSZÍROZÁSI BEVÉTELEK ÖSSZESEN: (10. + … +15.)</t>
  </si>
  <si>
    <t>Adóssághoz nem kapcsolódó származékos ügyletek bevételei</t>
  </si>
  <si>
    <t>Külföldi hitelek, kölcsönök felvétele</t>
  </si>
  <si>
    <t>14.4.</t>
  </si>
  <si>
    <t>Külföldi értékpapírok kibocsátása</t>
  </si>
  <si>
    <t>14.3.</t>
  </si>
  <si>
    <t>Befektetési célú külföldi értékpapírok beváltása,  értékesítése</t>
  </si>
  <si>
    <t>14.2.</t>
  </si>
  <si>
    <t>Forgatási célú külföldi értékpapírok beváltása,  értékesítése</t>
  </si>
  <si>
    <t>14.1.</t>
  </si>
  <si>
    <t>Külföldi finanszírozás bevételei (14.1.+…14.4.)</t>
  </si>
  <si>
    <t>Betétek megszüntetése</t>
  </si>
  <si>
    <t>13.3.</t>
  </si>
  <si>
    <t>Államháztartáson belüli megelőlegezések törlesztése</t>
  </si>
  <si>
    <t>13.2.</t>
  </si>
  <si>
    <t>Államháztartáson belüli megelőlegezések</t>
  </si>
  <si>
    <t>13.1.</t>
  </si>
  <si>
    <t>Belföldi finanszírozás bevételei (13.1. + … + 13.3.)</t>
  </si>
  <si>
    <t>Előző év vállalkozási maradványának igénybevétele</t>
  </si>
  <si>
    <t>12.2.</t>
  </si>
  <si>
    <t>Előző év költségvetési maradványának igénybevétele</t>
  </si>
  <si>
    <t>12.1.</t>
  </si>
  <si>
    <t>Maradvány igénybevétele (12.1. + 12.2.)</t>
  </si>
  <si>
    <t>Befektetési célú belföldi értékpapírok kibocsátása</t>
  </si>
  <si>
    <t>11.4.</t>
  </si>
  <si>
    <t>Befektetési célú belföldi értékpapírok beváltása,  értékesítése</t>
  </si>
  <si>
    <t>11.3.</t>
  </si>
  <si>
    <t>Forgatási célú belföldi értékpapírok kibocsátása</t>
  </si>
  <si>
    <t>11.2.</t>
  </si>
  <si>
    <t>Forgatási célú belföldi értékpapírok beváltása,  értékesítése</t>
  </si>
  <si>
    <t>11.1.</t>
  </si>
  <si>
    <t>Belföldi értékpapírok bevételei (11.1. +…+ 11.4.)</t>
  </si>
  <si>
    <t>Rövid lejáratú  hitelek, kölcsönök felvétele</t>
  </si>
  <si>
    <t>10.3.</t>
  </si>
  <si>
    <t>Likviditási célú  hitelek, kölcsönök felvétele pénzügyi vállalkozástól</t>
  </si>
  <si>
    <t>10.2.</t>
  </si>
  <si>
    <t>Hosszú lejáratú  hitelek, kölcsönök felvétele</t>
  </si>
  <si>
    <t>10.1.</t>
  </si>
  <si>
    <t>Hitel-, kölcsönfelvétel államháztartáson kívülről  (10.1.+10.3.)</t>
  </si>
  <si>
    <t>KÖLTSÉGVETÉSI BEVÉTELEK ÖSSZESEN: (1.+…+8.)</t>
  </si>
  <si>
    <t>8.3.-ból EU-s támogatás (közvetlen)</t>
  </si>
  <si>
    <t>Egyéb felhalmozási célú átvett pénzeszköz</t>
  </si>
  <si>
    <t>Felhalm. célú visszatérítendő támogatások, kölcsönök visszatér. ÁH-n kívülről</t>
  </si>
  <si>
    <t>Felhalm. célú garancia- és kezességvállalásból megtérülések ÁH-n kívülről</t>
  </si>
  <si>
    <t>Felhalmozási célú átvett pénzeszközök (8.1.+8.2.+8.3.)</t>
  </si>
  <si>
    <t>7.3.-ból EU-s támogatás (közvetlen)</t>
  </si>
  <si>
    <t>Egyéb működési célú átvett pénzeszköz</t>
  </si>
  <si>
    <t>Működési célú visszatérítendő támogatások, kölcsönök visszatér. ÁH-n kívülről</t>
  </si>
  <si>
    <t>Működési célú garancia- és kezességvállalásból megtérülések ÁH-n kívülről</t>
  </si>
  <si>
    <t>Működési célú átvett pénzeszközök (7.1. + … + 7.3.)</t>
  </si>
  <si>
    <t xml:space="preserve">7. </t>
  </si>
  <si>
    <t>Részesedések megszűnéséhez kapcsolódó bevételek</t>
  </si>
  <si>
    <t>6.5.</t>
  </si>
  <si>
    <t>Részesedések értékesítése</t>
  </si>
  <si>
    <t>Egyéb tárgyi eszközök értékesítése</t>
  </si>
  <si>
    <t>Ingatlanok értékesítése</t>
  </si>
  <si>
    <t>Immateriális javak értékesítése</t>
  </si>
  <si>
    <t>Felhalmozási bevételek (6.1.+…+6.5.)</t>
  </si>
  <si>
    <t>5.10.</t>
  </si>
  <si>
    <t>Egyéb pénzügyi műveletek bevételei</t>
  </si>
  <si>
    <t>5.9.</t>
  </si>
  <si>
    <t>Kamatbevételek</t>
  </si>
  <si>
    <t>5.8.</t>
  </si>
  <si>
    <t>Általános forgalmi adó visszatérítése</t>
  </si>
  <si>
    <t>5.7.</t>
  </si>
  <si>
    <t xml:space="preserve">Kiszámlázott általános forgalmi adó </t>
  </si>
  <si>
    <t>5.6.</t>
  </si>
  <si>
    <t>Ellátási díjak</t>
  </si>
  <si>
    <t>5.5.</t>
  </si>
  <si>
    <t>Tulajdonosi bevételek</t>
  </si>
  <si>
    <t>5.4.</t>
  </si>
  <si>
    <t>Közvetített szolgáltatások értéke</t>
  </si>
  <si>
    <t>Szolgáltatások ellenértéke</t>
  </si>
  <si>
    <t>Készletértékesítés ellenértéke</t>
  </si>
  <si>
    <t>Működési bevételek (5.1.+…+ 5.10.)</t>
  </si>
  <si>
    <t>Egyéb közhatalmi bevételek</t>
  </si>
  <si>
    <t>4.4.</t>
  </si>
  <si>
    <t>Egyéb áruhasználati és szolgáltatási adók</t>
  </si>
  <si>
    <t>4.3.</t>
  </si>
  <si>
    <t>Gépjárműadó</t>
  </si>
  <si>
    <t>4.2.</t>
  </si>
  <si>
    <t>- Termékek és szolgáltatások adói</t>
  </si>
  <si>
    <t>4.1.2.</t>
  </si>
  <si>
    <t>- Vagyoni típusú adók</t>
  </si>
  <si>
    <t>4.1.1.</t>
  </si>
  <si>
    <t>Helyi adók  (4.1.1.+4.1.2.)</t>
  </si>
  <si>
    <t>4.1.</t>
  </si>
  <si>
    <t>Közhatalmi bevételek (4.1.+4.2.+4.3.+4.4.)</t>
  </si>
  <si>
    <t xml:space="preserve">4. </t>
  </si>
  <si>
    <t>3.5.-ből EU-s támogatás</t>
  </si>
  <si>
    <t>3.6.</t>
  </si>
  <si>
    <t>Egyéb felhalmozási célú támogatások bevételei</t>
  </si>
  <si>
    <t>3.5.</t>
  </si>
  <si>
    <t>Felhalmozási célú visszatérítendő támogatások, kölcsönök igénybevétele</t>
  </si>
  <si>
    <t>3.4.</t>
  </si>
  <si>
    <t>Felhalmozási célú visszatérítendő támogatások, kölcsönök visszatérülése</t>
  </si>
  <si>
    <t>3.3.</t>
  </si>
  <si>
    <t>Felhalmozási célú garancia- és kezességvállalásból megtérülések</t>
  </si>
  <si>
    <t>Felhalmozási célú önkormányzati támogatások</t>
  </si>
  <si>
    <t>Felhalmozási célú támogatások államháztartáson belülről (3.1.+…+3.5.)</t>
  </si>
  <si>
    <t>2.5.-ből EU-s támogatás</t>
  </si>
  <si>
    <t xml:space="preserve">Egyéb működési célú támogatások bevételei </t>
  </si>
  <si>
    <t>Működési célú visszatérítendő támogatások, kölcsönök igénybevétele</t>
  </si>
  <si>
    <t xml:space="preserve">Működési célú visszatérítendő támogatások, kölcsönök visszatérülése </t>
  </si>
  <si>
    <t xml:space="preserve">Működési célú garancia- és kezességvállalásból megtérülések </t>
  </si>
  <si>
    <t>Elvonások és befizetések bevételei</t>
  </si>
  <si>
    <t>Működési célú támogatások államháztartáson belülről (2.1.+…+.2.5.)</t>
  </si>
  <si>
    <t>Helyi önkormányzatok kiegészítő támogatásai</t>
  </si>
  <si>
    <t>Működési célú központosított előirányzatok</t>
  </si>
  <si>
    <t>1.5.</t>
  </si>
  <si>
    <t>Önkormányzatok kulturális feladatainak támogatása</t>
  </si>
  <si>
    <t>Önkormányzatok szociális és gyermekjóléti feladatainak támogatása</t>
  </si>
  <si>
    <t>Önkormányzatok egyes köznevelési feladatainak támogatása</t>
  </si>
  <si>
    <t>Helyi önkormányzatok működésének általános támogatása</t>
  </si>
  <si>
    <t>Önkormányzat működési támogatásai (1.1.+…+.1.6.)</t>
  </si>
  <si>
    <t>Előirányzat-csoport, kiemelt előirányzat megnevezése</t>
  </si>
  <si>
    <t>B E V É T E L E K</t>
  </si>
  <si>
    <t>Államigazgatási feladatok bevétele, kiadása</t>
  </si>
  <si>
    <t>Önként vállalt feladatok bevétele, kiadása</t>
  </si>
  <si>
    <t>Kötelező feladatok bevétele, kiadása</t>
  </si>
  <si>
    <t>Feladat megnevezése</t>
  </si>
  <si>
    <t xml:space="preserve"> Pénzügyi lízing kiadásai</t>
  </si>
  <si>
    <t>2.5.-ből        - Garancia- és kezességvállalásból kifizetés ÁH-n belülre</t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</si>
  <si>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</si>
  <si>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r>
      <t xml:space="preserve">   Működési költségvetés kiadásai </t>
    </r>
    <r>
      <rPr>
        <sz val="12"/>
        <rFont val="Times New Roman CE"/>
        <family val="0"/>
      </rPr>
      <t>(1.1.+…+1.5.)</t>
    </r>
  </si>
  <si>
    <t xml:space="preserve">    Rövid lejáratú  hitelek, kölcsönök felvétele</t>
  </si>
  <si>
    <t>6.2</t>
  </si>
  <si>
    <t xml:space="preserve">  -ebből Uniós forrásból finanszírozott létszám</t>
  </si>
  <si>
    <t xml:space="preserve">  -ebből a Közfoglalkoztatottak létszáma</t>
  </si>
  <si>
    <t xml:space="preserve">  -ebből önkormányzati irányító létszám ( 4 fő testület + polgármester)</t>
  </si>
  <si>
    <t>Eredeti
előirányzat</t>
  </si>
  <si>
    <t xml:space="preserve">   - Egyéb működési célú támogatások ÁH-n kívülre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</si>
</sst>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F_t_-;\-* #,##0\ _F_t_-;_-* &quot;-&quot;\ _F_t_-;_-@_-"/>
    <numFmt numFmtId="173" formatCode="_-* #,##0.00\ _F_t_-;\-* #,##0.00\ _F_t_-;_-* &quot;-&quot;??\ _F_t_-;_-@_-"/>
    <numFmt numFmtId="174" formatCode="#,###"/>
    <numFmt numFmtId="175" formatCode="#"/>
    <numFmt numFmtId="176" formatCode="_-* #,##0\ _F_t_-;\-* #,##0\ _F_t_-;_-* &quot;-&quot;??\ _F_t_-;_-@_-"/>
    <numFmt numFmtId="177" formatCode="[$-40E]yyyy\.\ mmmm\ d\."/>
    <numFmt numFmtId="178" formatCode="&quot;Igen&quot;;&quot;Igen&quot;;&quot;Nem&quot;"/>
    <numFmt numFmtId="179" formatCode="&quot;Igaz&quot;;&quot;Igaz&quot;;&quot;Hamis&quot;"/>
    <numFmt numFmtId="180" formatCode="&quot;Be&quot;;&quot;Be&quot;;&quot;Ki&quot;"/>
    <numFmt numFmtId="181" formatCode="[$€-2]\ #\ ##,000_);[Red]\([$€-2]\ #\ ##,000\)"/>
  </numFmts>
  <fonts count="3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 CE"/>
      <family val="1"/>
    </font>
    <font>
      <sz val="11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9"/>
      <name val="Times New Roman CE"/>
      <family val="0"/>
    </font>
    <font>
      <b/>
      <sz val="12"/>
      <color indexed="10"/>
      <name val="Times New Roman CE"/>
      <family val="0"/>
    </font>
    <font>
      <sz val="8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>
      <alignment/>
      <protection/>
    </xf>
    <xf numFmtId="0" fontId="2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174" fontId="0" fillId="0" borderId="0" xfId="0" applyNumberFormat="1" applyFill="1" applyAlignment="1" applyProtection="1">
      <alignment vertical="center" wrapText="1"/>
      <protection/>
    </xf>
    <xf numFmtId="174" fontId="20" fillId="0" borderId="0" xfId="0" applyNumberFormat="1" applyFont="1" applyFill="1" applyAlignment="1" applyProtection="1">
      <alignment horizontal="centerContinuous" vertical="center" wrapText="1"/>
      <protection/>
    </xf>
    <xf numFmtId="174" fontId="0" fillId="0" borderId="0" xfId="0" applyNumberFormat="1" applyFill="1" applyAlignment="1" applyProtection="1">
      <alignment horizontal="centerContinuous" vertical="center"/>
      <protection/>
    </xf>
    <xf numFmtId="174" fontId="0" fillId="0" borderId="0" xfId="0" applyNumberFormat="1" applyFill="1" applyAlignment="1" applyProtection="1">
      <alignment horizontal="center" vertical="center" wrapText="1"/>
      <protection/>
    </xf>
    <xf numFmtId="174" fontId="22" fillId="0" borderId="0" xfId="0" applyNumberFormat="1" applyFont="1" applyFill="1" applyAlignment="1" applyProtection="1">
      <alignment horizontal="center" vertical="center" wrapText="1"/>
      <protection/>
    </xf>
    <xf numFmtId="174" fontId="23" fillId="0" borderId="0" xfId="0" applyNumberFormat="1" applyFont="1" applyFill="1" applyAlignment="1" applyProtection="1">
      <alignment horizontal="center" vertical="center" wrapText="1"/>
      <protection/>
    </xf>
    <xf numFmtId="174" fontId="22" fillId="0" borderId="10" xfId="0" applyNumberFormat="1" applyFont="1" applyFill="1" applyBorder="1" applyAlignment="1" applyProtection="1">
      <alignment horizontal="left" vertical="center" wrapText="1" indent="1"/>
      <protection/>
    </xf>
    <xf numFmtId="174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7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74" fontId="22" fillId="0" borderId="12" xfId="0" applyNumberFormat="1" applyFont="1" applyFill="1" applyBorder="1" applyAlignment="1" applyProtection="1">
      <alignment horizontal="centerContinuous" vertical="center" wrapText="1"/>
      <protection/>
    </xf>
    <xf numFmtId="174" fontId="22" fillId="0" borderId="13" xfId="0" applyNumberFormat="1" applyFont="1" applyFill="1" applyBorder="1" applyAlignment="1" applyProtection="1">
      <alignment horizontal="centerContinuous" vertical="center" wrapText="1"/>
      <protection/>
    </xf>
    <xf numFmtId="174" fontId="22" fillId="0" borderId="10" xfId="0" applyNumberFormat="1" applyFont="1" applyFill="1" applyBorder="1" applyAlignment="1" applyProtection="1">
      <alignment horizontal="center" vertical="center" wrapText="1"/>
      <protection/>
    </xf>
    <xf numFmtId="174" fontId="22" fillId="0" borderId="12" xfId="0" applyNumberFormat="1" applyFont="1" applyFill="1" applyBorder="1" applyAlignment="1" applyProtection="1">
      <alignment horizontal="center" vertical="center" wrapText="1"/>
      <protection/>
    </xf>
    <xf numFmtId="174" fontId="22" fillId="0" borderId="13" xfId="0" applyNumberFormat="1" applyFont="1" applyFill="1" applyBorder="1" applyAlignment="1" applyProtection="1">
      <alignment horizontal="center" vertical="center" wrapText="1"/>
      <protection/>
    </xf>
    <xf numFmtId="174" fontId="22" fillId="0" borderId="14" xfId="0" applyNumberFormat="1" applyFont="1" applyFill="1" applyBorder="1" applyAlignment="1" applyProtection="1">
      <alignment horizontal="center" vertical="center" wrapText="1"/>
      <protection/>
    </xf>
    <xf numFmtId="17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7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7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4" fontId="21" fillId="0" borderId="19" xfId="0" applyNumberFormat="1" applyFont="1" applyFill="1" applyBorder="1" applyAlignment="1" applyProtection="1">
      <alignment horizontal="right" vertical="center" wrapText="1" indent="1"/>
      <protection/>
    </xf>
    <xf numFmtId="174" fontId="21" fillId="0" borderId="23" xfId="0" applyNumberFormat="1" applyFont="1" applyFill="1" applyBorder="1" applyAlignment="1" applyProtection="1">
      <alignment horizontal="left" vertical="center" wrapText="1" indent="1"/>
      <protection/>
    </xf>
    <xf numFmtId="174" fontId="21" fillId="0" borderId="18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18" xfId="0" applyNumberFormat="1" applyFill="1" applyBorder="1" applyAlignment="1" applyProtection="1">
      <alignment horizontal="left" vertical="center" wrapText="1" indent="1"/>
      <protection/>
    </xf>
    <xf numFmtId="174" fontId="20" fillId="0" borderId="0" xfId="0" applyNumberFormat="1" applyFont="1" applyFill="1" applyAlignment="1" applyProtection="1">
      <alignment horizontal="left" vertical="center" wrapText="1"/>
      <protection/>
    </xf>
    <xf numFmtId="174" fontId="21" fillId="0" borderId="0" xfId="0" applyNumberFormat="1" applyFont="1" applyFill="1" applyAlignment="1" applyProtection="1">
      <alignment horizontal="right" vertical="center"/>
      <protection/>
    </xf>
    <xf numFmtId="174" fontId="0" fillId="0" borderId="25" xfId="0" applyNumberFormat="1" applyFont="1" applyFill="1" applyBorder="1" applyAlignment="1" applyProtection="1">
      <alignment horizontal="center" vertical="center" wrapText="1"/>
      <protection/>
    </xf>
    <xf numFmtId="174" fontId="0" fillId="0" borderId="26" xfId="0" applyNumberFormat="1" applyFont="1" applyFill="1" applyBorder="1" applyAlignment="1" applyProtection="1">
      <alignment horizontal="center" vertical="center" wrapText="1"/>
      <protection/>
    </xf>
    <xf numFmtId="174" fontId="0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74" fontId="0" fillId="0" borderId="27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26" xfId="0" applyNumberFormat="1" applyFont="1" applyFill="1" applyBorder="1" applyAlignment="1" applyProtection="1">
      <alignment horizontal="center" vertical="center" wrapText="1"/>
      <protection/>
    </xf>
    <xf numFmtId="174" fontId="0" fillId="0" borderId="15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18" xfId="0" applyNumberFormat="1" applyFont="1" applyFill="1" applyBorder="1" applyAlignment="1" applyProtection="1">
      <alignment horizontal="left" vertical="center" wrapText="1" indent="2"/>
      <protection/>
    </xf>
    <xf numFmtId="17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7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74" fontId="0" fillId="0" borderId="25" xfId="0" applyNumberFormat="1" applyFont="1" applyFill="1" applyBorder="1" applyAlignment="1" applyProtection="1">
      <alignment horizontal="center" vertical="center" wrapText="1"/>
      <protection/>
    </xf>
    <xf numFmtId="174" fontId="21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57" applyFont="1" applyFill="1" applyProtection="1">
      <alignment/>
      <protection/>
    </xf>
    <xf numFmtId="0" fontId="32" fillId="0" borderId="0" xfId="57" applyFont="1" applyFill="1" applyAlignment="1" applyProtection="1">
      <alignment horizontal="right" vertical="center"/>
      <protection/>
    </xf>
    <xf numFmtId="49" fontId="32" fillId="0" borderId="0" xfId="57" applyNumberFormat="1" applyFont="1" applyFill="1" applyAlignment="1" applyProtection="1">
      <alignment horizontal="center" vertical="center"/>
      <protection/>
    </xf>
    <xf numFmtId="0" fontId="29" fillId="0" borderId="28" xfId="57" applyFont="1" applyFill="1" applyBorder="1" applyAlignment="1" applyProtection="1">
      <alignment horizontal="center" vertical="center" wrapText="1"/>
      <protection/>
    </xf>
    <xf numFmtId="0" fontId="30" fillId="0" borderId="29" xfId="0" applyFont="1" applyFill="1" applyBorder="1" applyAlignment="1" applyProtection="1">
      <alignment horizontal="right" vertical="center"/>
      <protection/>
    </xf>
    <xf numFmtId="174" fontId="29" fillId="0" borderId="0" xfId="0" applyNumberFormat="1" applyFont="1" applyBorder="1" applyAlignment="1" applyProtection="1" quotePrefix="1">
      <alignment horizontal="right"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49" fontId="29" fillId="0" borderId="0" xfId="0" applyNumberFormat="1" applyFont="1" applyBorder="1" applyAlignment="1" applyProtection="1">
      <alignment horizontal="center" vertical="center" wrapText="1"/>
      <protection/>
    </xf>
    <xf numFmtId="174" fontId="29" fillId="0" borderId="13" xfId="0" applyNumberFormat="1" applyFont="1" applyBorder="1" applyAlignment="1" applyProtection="1" quotePrefix="1">
      <alignment horizontal="right" vertical="center" wrapText="1"/>
      <protection/>
    </xf>
    <xf numFmtId="174" fontId="29" fillId="0" borderId="14" xfId="0" applyNumberFormat="1" applyFont="1" applyBorder="1" applyAlignment="1" applyProtection="1" quotePrefix="1">
      <alignment horizontal="right" vertical="center" wrapText="1"/>
      <protection/>
    </xf>
    <xf numFmtId="174" fontId="29" fillId="0" borderId="28" xfId="0" applyNumberFormat="1" applyFont="1" applyBorder="1" applyAlignment="1" applyProtection="1" quotePrefix="1">
      <alignment horizontal="right" vertical="center" wrapText="1"/>
      <protection/>
    </xf>
    <xf numFmtId="0" fontId="29" fillId="0" borderId="30" xfId="0" applyFont="1" applyBorder="1" applyAlignment="1" applyProtection="1">
      <alignment horizontal="left" vertical="center" wrapText="1" indent="1"/>
      <protection/>
    </xf>
    <xf numFmtId="49" fontId="29" fillId="0" borderId="31" xfId="0" applyNumberFormat="1" applyFont="1" applyBorder="1" applyAlignment="1" applyProtection="1">
      <alignment horizontal="center" vertical="center" wrapText="1"/>
      <protection/>
    </xf>
    <xf numFmtId="0" fontId="29" fillId="0" borderId="0" xfId="57" applyFont="1" applyFill="1" applyProtection="1">
      <alignment/>
      <protection/>
    </xf>
    <xf numFmtId="0" fontId="33" fillId="0" borderId="0" xfId="57" applyFont="1" applyFill="1" applyProtection="1">
      <alignment/>
      <protection/>
    </xf>
    <xf numFmtId="0" fontId="29" fillId="0" borderId="32" xfId="57" applyFont="1" applyFill="1" applyBorder="1" applyAlignment="1" applyProtection="1">
      <alignment horizontal="left" vertical="center" wrapText="1" indent="1"/>
      <protection/>
    </xf>
    <xf numFmtId="49" fontId="29" fillId="0" borderId="10" xfId="57" applyNumberFormat="1" applyFont="1" applyFill="1" applyBorder="1" applyAlignment="1" applyProtection="1">
      <alignment horizontal="center" vertical="center" wrapText="1"/>
      <protection/>
    </xf>
    <xf numFmtId="174" fontId="32" fillId="0" borderId="33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26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34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35" xfId="57" applyFont="1" applyFill="1" applyBorder="1" applyAlignment="1" applyProtection="1">
      <alignment horizontal="left" vertical="center" wrapText="1" indent="1"/>
      <protection/>
    </xf>
    <xf numFmtId="49" fontId="32" fillId="0" borderId="15" xfId="57" applyNumberFormat="1" applyFont="1" applyFill="1" applyBorder="1" applyAlignment="1" applyProtection="1">
      <alignment horizontal="center" vertical="center" wrapText="1"/>
      <protection/>
    </xf>
    <xf numFmtId="174" fontId="29" fillId="0" borderId="13" xfId="0" applyNumberFormat="1" applyFont="1" applyBorder="1" applyAlignment="1" applyProtection="1">
      <alignment horizontal="right" vertical="center" wrapText="1"/>
      <protection/>
    </xf>
    <xf numFmtId="174" fontId="29" fillId="0" borderId="14" xfId="0" applyNumberFormat="1" applyFont="1" applyBorder="1" applyAlignment="1" applyProtection="1">
      <alignment horizontal="right" vertical="center" wrapText="1"/>
      <protection/>
    </xf>
    <xf numFmtId="174" fontId="29" fillId="0" borderId="28" xfId="0" applyNumberFormat="1" applyFont="1" applyBorder="1" applyAlignment="1" applyProtection="1">
      <alignment horizontal="right" vertical="center" wrapText="1"/>
      <protection/>
    </xf>
    <xf numFmtId="0" fontId="32" fillId="0" borderId="36" xfId="57" applyFont="1" applyFill="1" applyBorder="1" applyAlignment="1" applyProtection="1">
      <alignment horizontal="left" vertical="center" wrapText="1" indent="1"/>
      <protection/>
    </xf>
    <xf numFmtId="49" fontId="32" fillId="0" borderId="23" xfId="57" applyNumberFormat="1" applyFont="1" applyFill="1" applyBorder="1" applyAlignment="1" applyProtection="1">
      <alignment horizontal="center" vertical="center" wrapText="1"/>
      <protection/>
    </xf>
    <xf numFmtId="174" fontId="29" fillId="0" borderId="13" xfId="57" applyNumberFormat="1" applyFont="1" applyFill="1" applyBorder="1" applyAlignment="1" applyProtection="1">
      <alignment horizontal="right" vertical="center" wrapText="1"/>
      <protection/>
    </xf>
    <xf numFmtId="174" fontId="29" fillId="0" borderId="14" xfId="57" applyNumberFormat="1" applyFont="1" applyFill="1" applyBorder="1" applyAlignment="1" applyProtection="1">
      <alignment horizontal="right" vertical="center" wrapText="1"/>
      <protection/>
    </xf>
    <xf numFmtId="174" fontId="29" fillId="0" borderId="28" xfId="57" applyNumberFormat="1" applyFont="1" applyFill="1" applyBorder="1" applyAlignment="1" applyProtection="1">
      <alignment horizontal="right" vertical="center" wrapText="1"/>
      <protection/>
    </xf>
    <xf numFmtId="0" fontId="32" fillId="0" borderId="22" xfId="57" applyFont="1" applyFill="1" applyBorder="1" applyAlignment="1" applyProtection="1">
      <alignment horizontal="left" vertical="center" wrapText="1" indent="1"/>
      <protection/>
    </xf>
    <xf numFmtId="49" fontId="32" fillId="0" borderId="18" xfId="57" applyNumberFormat="1" applyFont="1" applyFill="1" applyBorder="1" applyAlignment="1" applyProtection="1">
      <alignment horizontal="center" vertical="center" wrapText="1"/>
      <protection/>
    </xf>
    <xf numFmtId="0" fontId="29" fillId="0" borderId="11" xfId="57" applyFont="1" applyFill="1" applyBorder="1" applyAlignment="1" applyProtection="1">
      <alignment horizontal="left" vertical="center" wrapText="1" indent="1"/>
      <protection/>
    </xf>
    <xf numFmtId="174" fontId="32" fillId="0" borderId="37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38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39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40" xfId="57" applyFont="1" applyFill="1" applyBorder="1" applyAlignment="1" applyProtection="1">
      <alignment horizontal="left" vertical="center" wrapText="1" indent="1"/>
      <protection/>
    </xf>
    <xf numFmtId="49" fontId="32" fillId="0" borderId="27" xfId="57" applyNumberFormat="1" applyFont="1" applyFill="1" applyBorder="1" applyAlignment="1" applyProtection="1">
      <alignment horizontal="center" vertical="center" wrapText="1"/>
      <protection/>
    </xf>
    <xf numFmtId="174" fontId="32" fillId="0" borderId="17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25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41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42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22" xfId="57" applyFont="1" applyFill="1" applyBorder="1" applyAlignment="1" applyProtection="1">
      <alignment horizontal="left" vertical="center" wrapText="1" indent="6"/>
      <protection/>
    </xf>
    <xf numFmtId="0" fontId="32" fillId="0" borderId="35" xfId="57" applyFont="1" applyFill="1" applyBorder="1" applyAlignment="1" applyProtection="1">
      <alignment horizontal="left" vertical="center" wrapText="1" indent="6"/>
      <protection/>
    </xf>
    <xf numFmtId="0" fontId="32" fillId="0" borderId="22" xfId="0" applyFont="1" applyBorder="1" applyAlignment="1" applyProtection="1">
      <alignment horizontal="left" vertical="center" wrapText="1" indent="1"/>
      <protection/>
    </xf>
    <xf numFmtId="0" fontId="32" fillId="0" borderId="40" xfId="0" applyFont="1" applyBorder="1" applyAlignment="1" applyProtection="1">
      <alignment horizontal="left" vertical="center" wrapText="1" indent="1"/>
      <protection/>
    </xf>
    <xf numFmtId="174" fontId="32" fillId="0" borderId="20" xfId="57" applyNumberFormat="1" applyFont="1" applyFill="1" applyBorder="1" applyAlignment="1" applyProtection="1">
      <alignment horizontal="right" vertical="center" wrapText="1"/>
      <protection locked="0"/>
    </xf>
    <xf numFmtId="0" fontId="29" fillId="0" borderId="32" xfId="57" applyFont="1" applyFill="1" applyBorder="1" applyAlignment="1" applyProtection="1">
      <alignment vertical="center" wrapText="1"/>
      <protection/>
    </xf>
    <xf numFmtId="174" fontId="32" fillId="0" borderId="43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44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45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46" xfId="57" applyFont="1" applyFill="1" applyBorder="1" applyAlignment="1" applyProtection="1">
      <alignment horizontal="left" vertical="center" wrapText="1" indent="6"/>
      <protection/>
    </xf>
    <xf numFmtId="49" fontId="32" fillId="0" borderId="47" xfId="57" applyNumberFormat="1" applyFont="1" applyFill="1" applyBorder="1" applyAlignment="1" applyProtection="1">
      <alignment horizontal="center" vertical="center" wrapText="1"/>
      <protection/>
    </xf>
    <xf numFmtId="0" fontId="32" fillId="0" borderId="40" xfId="57" applyFont="1" applyFill="1" applyBorder="1" applyAlignment="1" applyProtection="1">
      <alignment horizontal="left" vertical="center" wrapText="1" indent="6"/>
      <protection/>
    </xf>
    <xf numFmtId="0" fontId="32" fillId="0" borderId="22" xfId="57" applyFont="1" applyFill="1" applyBorder="1" applyAlignment="1" applyProtection="1">
      <alignment horizontal="left" indent="6"/>
      <protection/>
    </xf>
    <xf numFmtId="0" fontId="32" fillId="0" borderId="0" xfId="57" applyFont="1" applyFill="1" applyBorder="1" applyAlignment="1" applyProtection="1">
      <alignment horizontal="left" vertical="center" wrapText="1" indent="1"/>
      <protection/>
    </xf>
    <xf numFmtId="0" fontId="32" fillId="0" borderId="48" xfId="57" applyFont="1" applyFill="1" applyBorder="1" applyAlignment="1" applyProtection="1">
      <alignment horizontal="left" vertical="center" wrapText="1" indent="1"/>
      <protection/>
    </xf>
    <xf numFmtId="174" fontId="32" fillId="0" borderId="49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50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51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52" xfId="57" applyFont="1" applyFill="1" applyBorder="1" applyAlignment="1" applyProtection="1">
      <alignment horizontal="left" vertical="center" wrapText="1" indent="1"/>
      <protection/>
    </xf>
    <xf numFmtId="49" fontId="32" fillId="0" borderId="53" xfId="57" applyNumberFormat="1" applyFont="1" applyFill="1" applyBorder="1" applyAlignment="1" applyProtection="1">
      <alignment horizontal="center" vertical="center" wrapText="1"/>
      <protection/>
    </xf>
    <xf numFmtId="174" fontId="29" fillId="0" borderId="54" xfId="57" applyNumberFormat="1" applyFont="1" applyFill="1" applyBorder="1" applyAlignment="1" applyProtection="1">
      <alignment horizontal="right" vertical="center" wrapText="1"/>
      <protection/>
    </xf>
    <xf numFmtId="174" fontId="29" fillId="0" borderId="55" xfId="57" applyNumberFormat="1" applyFont="1" applyFill="1" applyBorder="1" applyAlignment="1" applyProtection="1">
      <alignment horizontal="right" vertical="center" wrapText="1"/>
      <protection/>
    </xf>
    <xf numFmtId="174" fontId="29" fillId="0" borderId="56" xfId="57" applyNumberFormat="1" applyFont="1" applyFill="1" applyBorder="1" applyAlignment="1" applyProtection="1">
      <alignment horizontal="right" vertical="center" wrapText="1"/>
      <protection/>
    </xf>
    <xf numFmtId="0" fontId="29" fillId="0" borderId="57" xfId="57" applyFont="1" applyFill="1" applyBorder="1" applyAlignment="1" applyProtection="1">
      <alignment vertical="center" wrapText="1"/>
      <protection/>
    </xf>
    <xf numFmtId="49" fontId="29" fillId="0" borderId="58" xfId="57" applyNumberFormat="1" applyFont="1" applyFill="1" applyBorder="1" applyAlignment="1" applyProtection="1">
      <alignment horizontal="center" vertical="center" wrapText="1"/>
      <protection/>
    </xf>
    <xf numFmtId="0" fontId="32" fillId="0" borderId="0" xfId="57" applyFont="1" applyFill="1" applyAlignment="1" applyProtection="1">
      <alignment horizontal="center"/>
      <protection/>
    </xf>
    <xf numFmtId="0" fontId="29" fillId="0" borderId="13" xfId="57" applyFont="1" applyFill="1" applyBorder="1" applyAlignment="1" applyProtection="1">
      <alignment horizontal="center" vertical="center" wrapText="1"/>
      <protection/>
    </xf>
    <xf numFmtId="0" fontId="29" fillId="0" borderId="14" xfId="57" applyFont="1" applyFill="1" applyBorder="1" applyAlignment="1" applyProtection="1">
      <alignment horizontal="center" vertical="center" wrapText="1"/>
      <protection/>
    </xf>
    <xf numFmtId="0" fontId="29" fillId="0" borderId="32" xfId="57" applyFont="1" applyFill="1" applyBorder="1" applyAlignment="1" applyProtection="1">
      <alignment horizontal="center" vertical="center" wrapText="1"/>
      <protection/>
    </xf>
    <xf numFmtId="0" fontId="32" fillId="0" borderId="0" xfId="57" applyFont="1" applyFill="1" applyAlignment="1" applyProtection="1">
      <alignment/>
      <protection/>
    </xf>
    <xf numFmtId="174" fontId="29" fillId="0" borderId="0" xfId="57" applyNumberFormat="1" applyFont="1" applyFill="1" applyBorder="1" applyAlignment="1" applyProtection="1">
      <alignment horizontal="right" vertical="center" wrapText="1"/>
      <protection/>
    </xf>
    <xf numFmtId="174" fontId="29" fillId="0" borderId="11" xfId="57" applyNumberFormat="1" applyFont="1" applyFill="1" applyBorder="1" applyAlignment="1" applyProtection="1">
      <alignment horizontal="right" vertical="center" wrapText="1"/>
      <protection/>
    </xf>
    <xf numFmtId="0" fontId="29" fillId="0" borderId="32" xfId="0" applyFont="1" applyBorder="1" applyAlignment="1" applyProtection="1">
      <alignment horizontal="left" vertical="center" wrapText="1" indent="1"/>
      <protection/>
    </xf>
    <xf numFmtId="49" fontId="29" fillId="0" borderId="10" xfId="0" applyNumberFormat="1" applyFont="1" applyBorder="1" applyAlignment="1" applyProtection="1">
      <alignment horizontal="center" vertical="center" wrapText="1"/>
      <protection/>
    </xf>
    <xf numFmtId="174" fontId="29" fillId="0" borderId="11" xfId="57" applyNumberFormat="1" applyFont="1" applyFill="1" applyBorder="1" applyAlignment="1" applyProtection="1">
      <alignment horizontal="right" vertical="center" wrapText="1"/>
      <protection locked="0"/>
    </xf>
    <xf numFmtId="174" fontId="29" fillId="0" borderId="14" xfId="57" applyNumberFormat="1" applyFont="1" applyFill="1" applyBorder="1" applyAlignment="1" applyProtection="1">
      <alignment horizontal="right" vertical="center" wrapText="1"/>
      <protection locked="0"/>
    </xf>
    <xf numFmtId="174" fontId="29" fillId="0" borderId="28" xfId="57" applyNumberFormat="1" applyFont="1" applyFill="1" applyBorder="1" applyAlignment="1" applyProtection="1">
      <alignment horizontal="right" vertical="center" wrapText="1"/>
      <protection locked="0"/>
    </xf>
    <xf numFmtId="49" fontId="32" fillId="0" borderId="15" xfId="0" applyNumberFormat="1" applyFont="1" applyBorder="1" applyAlignment="1" applyProtection="1">
      <alignment horizontal="center" vertical="center" wrapText="1"/>
      <protection/>
    </xf>
    <xf numFmtId="0" fontId="32" fillId="0" borderId="35" xfId="0" applyFont="1" applyBorder="1" applyAlignment="1" applyProtection="1">
      <alignment horizontal="left" vertical="center" wrapText="1" indent="1"/>
      <protection/>
    </xf>
    <xf numFmtId="174" fontId="32" fillId="0" borderId="59" xfId="57" applyNumberFormat="1" applyFont="1" applyFill="1" applyBorder="1" applyAlignment="1" applyProtection="1">
      <alignment horizontal="right" vertical="center" wrapText="1"/>
      <protection locked="0"/>
    </xf>
    <xf numFmtId="0" fontId="29" fillId="0" borderId="13" xfId="57" applyFont="1" applyFill="1" applyBorder="1" applyAlignment="1" applyProtection="1">
      <alignment horizontal="left" vertical="center" wrapText="1" indent="1"/>
      <protection/>
    </xf>
    <xf numFmtId="49" fontId="29" fillId="0" borderId="28" xfId="57" applyNumberFormat="1" applyFont="1" applyFill="1" applyBorder="1" applyAlignment="1" applyProtection="1">
      <alignment horizontal="center" vertical="center" wrapText="1"/>
      <protection/>
    </xf>
    <xf numFmtId="174" fontId="32" fillId="0" borderId="60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61" xfId="57" applyNumberFormat="1" applyFont="1" applyFill="1" applyBorder="1" applyAlignment="1" applyProtection="1">
      <alignment horizontal="right" vertical="center" wrapText="1"/>
      <protection locked="0"/>
    </xf>
    <xf numFmtId="174" fontId="32" fillId="0" borderId="62" xfId="57" applyNumberFormat="1" applyFont="1" applyFill="1" applyBorder="1" applyAlignment="1" applyProtection="1">
      <alignment horizontal="right" vertical="center" wrapText="1"/>
      <protection locked="0"/>
    </xf>
    <xf numFmtId="0" fontId="32" fillId="0" borderId="30" xfId="0" applyFont="1" applyBorder="1" applyAlignment="1" applyProtection="1">
      <alignment horizontal="left" vertical="center" wrapText="1" indent="1"/>
      <protection/>
    </xf>
    <xf numFmtId="49" fontId="32" fillId="0" borderId="31" xfId="57" applyNumberFormat="1" applyFont="1" applyFill="1" applyBorder="1" applyAlignment="1" applyProtection="1">
      <alignment horizontal="center" vertical="center" wrapText="1"/>
      <protection/>
    </xf>
    <xf numFmtId="174" fontId="32" fillId="0" borderId="59" xfId="57" applyNumberFormat="1" applyFont="1" applyFill="1" applyBorder="1" applyAlignment="1" applyProtection="1">
      <alignment horizontal="right" vertical="center" wrapText="1"/>
      <protection/>
    </xf>
    <xf numFmtId="174" fontId="32" fillId="0" borderId="25" xfId="57" applyNumberFormat="1" applyFont="1" applyFill="1" applyBorder="1" applyAlignment="1" applyProtection="1">
      <alignment horizontal="right" vertical="center" wrapText="1"/>
      <protection/>
    </xf>
    <xf numFmtId="174" fontId="32" fillId="0" borderId="41" xfId="57" applyNumberFormat="1" applyFont="1" applyFill="1" applyBorder="1" applyAlignment="1" applyProtection="1">
      <alignment horizontal="right" vertical="center" wrapText="1"/>
      <protection/>
    </xf>
    <xf numFmtId="0" fontId="29" fillId="0" borderId="63" xfId="57" applyFont="1" applyFill="1" applyBorder="1" applyAlignment="1" applyProtection="1">
      <alignment horizontal="center" vertical="center" wrapText="1"/>
      <protection/>
    </xf>
    <xf numFmtId="0" fontId="29" fillId="0" borderId="55" xfId="57" applyFont="1" applyFill="1" applyBorder="1" applyAlignment="1" applyProtection="1">
      <alignment horizontal="center" vertical="center" wrapText="1"/>
      <protection/>
    </xf>
    <xf numFmtId="0" fontId="29" fillId="0" borderId="56" xfId="57" applyFont="1" applyFill="1" applyBorder="1" applyAlignment="1" applyProtection="1">
      <alignment horizontal="center" vertical="center" wrapText="1"/>
      <protection/>
    </xf>
    <xf numFmtId="0" fontId="29" fillId="0" borderId="57" xfId="57" applyFont="1" applyFill="1" applyBorder="1" applyAlignment="1" applyProtection="1">
      <alignment horizontal="center" vertical="center" wrapText="1"/>
      <protection/>
    </xf>
    <xf numFmtId="0" fontId="32" fillId="0" borderId="0" xfId="57" applyFont="1" applyFill="1" applyAlignment="1" applyProtection="1">
      <alignment wrapText="1"/>
      <protection/>
    </xf>
    <xf numFmtId="0" fontId="29" fillId="0" borderId="0" xfId="57" applyFont="1" applyFill="1" applyAlignment="1" applyProtection="1">
      <alignment horizontal="center" vertical="center" wrapText="1"/>
      <protection/>
    </xf>
    <xf numFmtId="49" fontId="29" fillId="0" borderId="0" xfId="57" applyNumberFormat="1" applyFont="1" applyFill="1" applyAlignment="1" applyProtection="1">
      <alignment horizontal="left" vertical="center" wrapText="1"/>
      <protection/>
    </xf>
    <xf numFmtId="0" fontId="25" fillId="0" borderId="0" xfId="57" applyFill="1" applyProtection="1">
      <alignment/>
      <protection/>
    </xf>
    <xf numFmtId="0" fontId="25" fillId="0" borderId="0" xfId="57" applyFont="1" applyFill="1" applyAlignment="1" applyProtection="1">
      <alignment horizontal="right" vertical="center" indent="1"/>
      <protection/>
    </xf>
    <xf numFmtId="0" fontId="25" fillId="0" borderId="0" xfId="57" applyFont="1" applyFill="1" applyProtection="1">
      <alignment/>
      <protection/>
    </xf>
    <xf numFmtId="49" fontId="25" fillId="0" borderId="0" xfId="57" applyNumberFormat="1" applyFont="1" applyFill="1" applyAlignment="1" applyProtection="1">
      <alignment horizontal="center" vertical="center"/>
      <protection/>
    </xf>
    <xf numFmtId="0" fontId="25" fillId="0" borderId="0" xfId="57" applyFill="1" applyBorder="1" applyProtection="1">
      <alignment/>
      <protection/>
    </xf>
    <xf numFmtId="0" fontId="21" fillId="0" borderId="29" xfId="0" applyFont="1" applyFill="1" applyBorder="1" applyAlignment="1" applyProtection="1">
      <alignment horizontal="right" vertical="center"/>
      <protection/>
    </xf>
    <xf numFmtId="0" fontId="20" fillId="0" borderId="0" xfId="57" applyFont="1" applyFill="1" applyAlignment="1" applyProtection="1">
      <alignment horizontal="center"/>
      <protection/>
    </xf>
    <xf numFmtId="49" fontId="20" fillId="0" borderId="0" xfId="57" applyNumberFormat="1" applyFont="1" applyFill="1" applyAlignment="1" applyProtection="1">
      <alignment horizontal="center" vertical="center"/>
      <protection/>
    </xf>
    <xf numFmtId="0" fontId="0" fillId="0" borderId="0" xfId="57" applyFont="1" applyFill="1" applyProtection="1">
      <alignment/>
      <protection/>
    </xf>
    <xf numFmtId="174" fontId="27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0" xfId="0" applyFont="1" applyBorder="1" applyAlignment="1" applyProtection="1">
      <alignment horizontal="left" vertical="center" wrapText="1" indent="1"/>
      <protection/>
    </xf>
    <xf numFmtId="49" fontId="27" fillId="0" borderId="0" xfId="0" applyNumberFormat="1" applyFont="1" applyBorder="1" applyAlignment="1" applyProtection="1">
      <alignment horizontal="center" vertical="center" wrapText="1"/>
      <protection/>
    </xf>
    <xf numFmtId="174" fontId="27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64" xfId="0" applyFont="1" applyBorder="1" applyAlignment="1" applyProtection="1">
      <alignment horizontal="left" vertical="center" wrapText="1" indent="1"/>
      <protection/>
    </xf>
    <xf numFmtId="49" fontId="27" fillId="0" borderId="31" xfId="0" applyNumberFormat="1" applyFont="1" applyBorder="1" applyAlignment="1" applyProtection="1">
      <alignment horizontal="center" vertical="center" wrapText="1"/>
      <protection/>
    </xf>
    <xf numFmtId="0" fontId="20" fillId="0" borderId="0" xfId="57" applyFont="1" applyFill="1" applyProtection="1">
      <alignment/>
      <protection/>
    </xf>
    <xf numFmtId="0" fontId="35" fillId="0" borderId="0" xfId="57" applyFont="1" applyFill="1" applyProtection="1">
      <alignment/>
      <protection/>
    </xf>
    <xf numFmtId="0" fontId="20" fillId="0" borderId="12" xfId="57" applyFont="1" applyFill="1" applyBorder="1" applyAlignment="1" applyProtection="1">
      <alignment horizontal="left" vertical="center" wrapText="1" indent="1"/>
      <protection/>
    </xf>
    <xf numFmtId="49" fontId="20" fillId="0" borderId="10" xfId="57" applyNumberFormat="1" applyFont="1" applyFill="1" applyBorder="1" applyAlignment="1" applyProtection="1">
      <alignment horizontal="center" vertical="center" wrapText="1"/>
      <protection/>
    </xf>
    <xf numFmtId="174" fontId="25" fillId="0" borderId="20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7" applyFont="1" applyFill="1" applyBorder="1" applyAlignment="1" applyProtection="1">
      <alignment horizontal="left" vertical="center" wrapText="1" indent="1"/>
      <protection/>
    </xf>
    <xf numFmtId="49" fontId="25" fillId="0" borderId="15" xfId="57" applyNumberFormat="1" applyFont="1" applyFill="1" applyBorder="1" applyAlignment="1" applyProtection="1">
      <alignment horizontal="center" vertical="center" wrapText="1"/>
      <protection/>
    </xf>
    <xf numFmtId="17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5" fillId="0" borderId="65" xfId="57" applyFont="1" applyFill="1" applyBorder="1" applyAlignment="1" applyProtection="1">
      <alignment horizontal="left" vertical="center" wrapText="1" indent="1"/>
      <protection/>
    </xf>
    <xf numFmtId="49" fontId="25" fillId="0" borderId="23" xfId="57" applyNumberFormat="1" applyFont="1" applyFill="1" applyBorder="1" applyAlignment="1" applyProtection="1">
      <alignment horizontal="center" vertical="center" wrapText="1"/>
      <protection/>
    </xf>
    <xf numFmtId="174" fontId="20" fillId="0" borderId="13" xfId="57" applyNumberFormat="1" applyFont="1" applyFill="1" applyBorder="1" applyAlignment="1" applyProtection="1">
      <alignment horizontal="right" vertical="center" wrapText="1" indent="1"/>
      <protection/>
    </xf>
    <xf numFmtId="174" fontId="20" fillId="0" borderId="13" xfId="57" applyNumberFormat="1" applyFont="1" applyFill="1" applyBorder="1" applyAlignment="1" applyProtection="1">
      <alignment horizontal="right" vertical="center" wrapText="1" indent="1"/>
      <protection/>
    </xf>
    <xf numFmtId="174" fontId="25" fillId="0" borderId="37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6" xfId="57" applyFont="1" applyFill="1" applyBorder="1" applyAlignment="1" applyProtection="1">
      <alignment horizontal="left" vertical="center" wrapText="1" indent="1"/>
      <protection/>
    </xf>
    <xf numFmtId="49" fontId="25" fillId="0" borderId="27" xfId="57" applyNumberFormat="1" applyFont="1" applyFill="1" applyBorder="1" applyAlignment="1" applyProtection="1">
      <alignment horizontal="center" vertical="center" wrapText="1"/>
      <protection/>
    </xf>
    <xf numFmtId="174" fontId="25" fillId="0" borderId="17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57" applyFont="1" applyFill="1" applyBorder="1" applyAlignment="1" applyProtection="1">
      <alignment horizontal="left" vertical="center" wrapText="1" indent="6"/>
      <protection/>
    </xf>
    <xf numFmtId="0" fontId="25" fillId="0" borderId="16" xfId="57" applyFont="1" applyFill="1" applyBorder="1" applyAlignment="1" applyProtection="1">
      <alignment horizontal="left" vertical="center" wrapText="1" indent="6"/>
      <protection/>
    </xf>
    <xf numFmtId="0" fontId="28" fillId="0" borderId="19" xfId="0" applyFont="1" applyBorder="1" applyAlignment="1" applyProtection="1">
      <alignment horizontal="left" vertical="center" wrapText="1" indent="1"/>
      <protection/>
    </xf>
    <xf numFmtId="0" fontId="28" fillId="0" borderId="66" xfId="0" applyFont="1" applyBorder="1" applyAlignment="1" applyProtection="1">
      <alignment horizontal="left" vertical="center" wrapText="1" indent="1"/>
      <protection/>
    </xf>
    <xf numFmtId="0" fontId="25" fillId="0" borderId="19" xfId="57" applyFont="1" applyFill="1" applyBorder="1" applyAlignment="1" applyProtection="1">
      <alignment horizontal="left" vertical="center" wrapText="1" indent="1"/>
      <protection/>
    </xf>
    <xf numFmtId="0" fontId="20" fillId="0" borderId="12" xfId="57" applyFont="1" applyFill="1" applyBorder="1" applyAlignment="1" applyProtection="1">
      <alignment vertical="center" wrapText="1"/>
      <protection/>
    </xf>
    <xf numFmtId="174" fontId="25" fillId="0" borderId="43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7" xfId="57" applyFont="1" applyFill="1" applyBorder="1" applyAlignment="1" applyProtection="1">
      <alignment horizontal="left" vertical="center" wrapText="1" indent="6"/>
      <protection/>
    </xf>
    <xf numFmtId="49" fontId="25" fillId="0" borderId="47" xfId="57" applyNumberFormat="1" applyFont="1" applyFill="1" applyBorder="1" applyAlignment="1" applyProtection="1">
      <alignment horizontal="center" vertical="center" wrapText="1"/>
      <protection/>
    </xf>
    <xf numFmtId="0" fontId="25" fillId="0" borderId="66" xfId="57" applyFont="1" applyFill="1" applyBorder="1" applyAlignment="1" applyProtection="1">
      <alignment horizontal="left" vertical="center" wrapText="1" indent="6"/>
      <protection/>
    </xf>
    <xf numFmtId="49" fontId="25" fillId="0" borderId="18" xfId="57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Font="1" applyFill="1" applyBorder="1" applyAlignment="1" applyProtection="1">
      <alignment horizontal="left" indent="6"/>
      <protection/>
    </xf>
    <xf numFmtId="0" fontId="25" fillId="0" borderId="0" xfId="57" applyFont="1" applyFill="1" applyBorder="1" applyAlignment="1" applyProtection="1">
      <alignment horizontal="left" vertical="center" wrapText="1" indent="1"/>
      <protection/>
    </xf>
    <xf numFmtId="0" fontId="25" fillId="0" borderId="68" xfId="57" applyFont="1" applyFill="1" applyBorder="1" applyAlignment="1" applyProtection="1">
      <alignment horizontal="left" vertical="center" wrapText="1" indent="1"/>
      <protection/>
    </xf>
    <xf numFmtId="174" fontId="25" fillId="0" borderId="49" xfId="5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69" xfId="57" applyFont="1" applyFill="1" applyBorder="1" applyAlignment="1" applyProtection="1">
      <alignment horizontal="left" vertical="center" wrapText="1" indent="1"/>
      <protection/>
    </xf>
    <xf numFmtId="49" fontId="25" fillId="0" borderId="53" xfId="57" applyNumberFormat="1" applyFont="1" applyFill="1" applyBorder="1" applyAlignment="1" applyProtection="1">
      <alignment horizontal="center" vertical="center" wrapText="1"/>
      <protection/>
    </xf>
    <xf numFmtId="174" fontId="20" fillId="0" borderId="54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70" xfId="57" applyFont="1" applyFill="1" applyBorder="1" applyAlignment="1" applyProtection="1">
      <alignment vertical="center" wrapText="1"/>
      <protection/>
    </xf>
    <xf numFmtId="49" fontId="20" fillId="0" borderId="58" xfId="57" applyNumberFormat="1" applyFont="1" applyFill="1" applyBorder="1" applyAlignment="1" applyProtection="1">
      <alignment horizontal="center" vertical="center" wrapText="1"/>
      <protection/>
    </xf>
    <xf numFmtId="0" fontId="36" fillId="0" borderId="0" xfId="57" applyFont="1" applyFill="1" applyProtection="1">
      <alignment/>
      <protection/>
    </xf>
    <xf numFmtId="0" fontId="20" fillId="0" borderId="13" xfId="57" applyFont="1" applyFill="1" applyBorder="1" applyAlignment="1" applyProtection="1">
      <alignment horizontal="center" vertical="center" wrapText="1"/>
      <protection/>
    </xf>
    <xf numFmtId="0" fontId="20" fillId="0" borderId="12" xfId="57" applyFont="1" applyFill="1" applyBorder="1" applyAlignment="1" applyProtection="1">
      <alignment horizontal="center" vertical="center" wrapText="1"/>
      <protection/>
    </xf>
    <xf numFmtId="0" fontId="25" fillId="0" borderId="0" xfId="57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49" fontId="27" fillId="0" borderId="0" xfId="0" applyNumberFormat="1" applyFont="1" applyFill="1" applyBorder="1" applyAlignment="1" applyProtection="1">
      <alignment vertical="center" wrapText="1"/>
      <protection/>
    </xf>
    <xf numFmtId="174" fontId="20" fillId="0" borderId="13" xfId="57" applyNumberFormat="1" applyFont="1" applyFill="1" applyBorder="1" applyAlignment="1" applyProtection="1">
      <alignment horizontal="right" vertical="center" wrapTex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174" fontId="20" fillId="0" borderId="13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20" xfId="57" applyNumberFormat="1" applyFont="1" applyFill="1" applyBorder="1" applyAlignment="1" applyProtection="1">
      <alignment horizontal="right" vertical="center" wrapText="1"/>
      <protection locked="0"/>
    </xf>
    <xf numFmtId="49" fontId="28" fillId="0" borderId="27" xfId="0" applyNumberFormat="1" applyFont="1" applyBorder="1" applyAlignment="1" applyProtection="1">
      <alignment horizontal="center" vertical="center" wrapText="1"/>
      <protection/>
    </xf>
    <xf numFmtId="49" fontId="28" fillId="0" borderId="18" xfId="0" applyNumberFormat="1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left" vertical="center" wrapText="1" indent="1"/>
      <protection/>
    </xf>
    <xf numFmtId="49" fontId="28" fillId="0" borderId="15" xfId="0" applyNumberFormat="1" applyFont="1" applyBorder="1" applyAlignment="1" applyProtection="1">
      <alignment horizontal="center" vertical="center" wrapText="1"/>
      <protection/>
    </xf>
    <xf numFmtId="174" fontId="20" fillId="0" borderId="13" xfId="57" applyNumberFormat="1" applyFont="1" applyFill="1" applyBorder="1" applyAlignment="1" applyProtection="1">
      <alignment horizontal="right" vertical="center" wrapText="1"/>
      <protection/>
    </xf>
    <xf numFmtId="0" fontId="20" fillId="0" borderId="12" xfId="57" applyFont="1" applyFill="1" applyBorder="1" applyAlignment="1" applyProtection="1">
      <alignment horizontal="left" vertical="center" wrapText="1" indent="1"/>
      <protection/>
    </xf>
    <xf numFmtId="174" fontId="25" fillId="0" borderId="37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20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7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37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7" xfId="57" applyNumberFormat="1" applyFont="1" applyFill="1" applyBorder="1" applyAlignment="1" applyProtection="1">
      <alignment horizontal="right" vertical="center" wrapText="1"/>
      <protection locked="0"/>
    </xf>
    <xf numFmtId="174" fontId="25" fillId="0" borderId="17" xfId="57" applyNumberFormat="1" applyFont="1" applyFill="1" applyBorder="1" applyAlignment="1" applyProtection="1">
      <alignment horizontal="right" vertical="center" wrapText="1"/>
      <protection/>
    </xf>
    <xf numFmtId="0" fontId="20" fillId="0" borderId="54" xfId="57" applyFont="1" applyFill="1" applyBorder="1" applyAlignment="1" applyProtection="1">
      <alignment horizontal="center" vertical="center" wrapText="1"/>
      <protection/>
    </xf>
    <xf numFmtId="0" fontId="20" fillId="0" borderId="70" xfId="57" applyFont="1" applyFill="1" applyBorder="1" applyAlignment="1" applyProtection="1">
      <alignment horizontal="center" vertical="center" wrapText="1"/>
      <protection/>
    </xf>
    <xf numFmtId="0" fontId="20" fillId="0" borderId="14" xfId="57" applyFont="1" applyFill="1" applyBorder="1" applyAlignment="1" applyProtection="1">
      <alignment horizontal="center"/>
      <protection/>
    </xf>
    <xf numFmtId="0" fontId="20" fillId="0" borderId="0" xfId="57" applyFont="1" applyFill="1" applyBorder="1" applyAlignment="1" applyProtection="1">
      <alignment horizontal="left"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20" fillId="0" borderId="28" xfId="57" applyFont="1" applyFill="1" applyBorder="1" applyAlignment="1" applyProtection="1">
      <alignment horizontal="center"/>
      <protection/>
    </xf>
    <xf numFmtId="0" fontId="26" fillId="0" borderId="28" xfId="57" applyFont="1" applyFill="1" applyBorder="1" applyAlignment="1" applyProtection="1">
      <alignment horizontal="center"/>
      <protection/>
    </xf>
    <xf numFmtId="11" fontId="22" fillId="0" borderId="12" xfId="0" applyNumberFormat="1" applyFont="1" applyFill="1" applyBorder="1" applyAlignment="1" applyProtection="1">
      <alignment horizontal="center" vertical="center" wrapText="1"/>
      <protection/>
    </xf>
    <xf numFmtId="174" fontId="22" fillId="0" borderId="55" xfId="0" applyNumberFormat="1" applyFont="1" applyFill="1" applyBorder="1" applyAlignment="1" applyProtection="1">
      <alignment horizontal="center" vertical="center" wrapText="1"/>
      <protection/>
    </xf>
    <xf numFmtId="174" fontId="22" fillId="0" borderId="61" xfId="0" applyNumberFormat="1" applyFont="1" applyFill="1" applyBorder="1" applyAlignment="1" applyProtection="1">
      <alignment horizontal="center" vertical="center" wrapText="1"/>
      <protection/>
    </xf>
    <xf numFmtId="174" fontId="21" fillId="0" borderId="0" xfId="0" applyNumberFormat="1" applyFont="1" applyFill="1" applyAlignment="1" applyProtection="1">
      <alignment horizontal="center" textRotation="180" wrapText="1"/>
      <protection/>
    </xf>
    <xf numFmtId="174" fontId="24" fillId="0" borderId="71" xfId="0" applyNumberFormat="1" applyFont="1" applyFill="1" applyBorder="1" applyAlignment="1" applyProtection="1">
      <alignment horizontal="center" vertical="center" wrapText="1"/>
      <protection/>
    </xf>
    <xf numFmtId="174" fontId="22" fillId="0" borderId="50" xfId="0" applyNumberFormat="1" applyFont="1" applyFill="1" applyBorder="1" applyAlignment="1" applyProtection="1">
      <alignment horizontal="center" vertical="center" wrapText="1"/>
      <protection/>
    </xf>
    <xf numFmtId="174" fontId="22" fillId="0" borderId="44" xfId="0" applyNumberFormat="1" applyFont="1" applyFill="1" applyBorder="1" applyAlignment="1" applyProtection="1">
      <alignment horizontal="center" vertical="center" wrapText="1"/>
      <protection/>
    </xf>
    <xf numFmtId="174" fontId="34" fillId="0" borderId="29" xfId="57" applyNumberFormat="1" applyFont="1" applyFill="1" applyBorder="1" applyAlignment="1" applyProtection="1">
      <alignment horizontal="left" vertical="center"/>
      <protection/>
    </xf>
    <xf numFmtId="174" fontId="20" fillId="0" borderId="0" xfId="57" applyNumberFormat="1" applyFont="1" applyFill="1" applyBorder="1" applyAlignment="1" applyProtection="1">
      <alignment horizontal="center" vertical="center"/>
      <protection/>
    </xf>
    <xf numFmtId="174" fontId="34" fillId="0" borderId="0" xfId="57" applyNumberFormat="1" applyFont="1" applyFill="1" applyBorder="1" applyAlignment="1" applyProtection="1">
      <alignment horizontal="left"/>
      <protection/>
    </xf>
    <xf numFmtId="0" fontId="20" fillId="0" borderId="0" xfId="57" applyFont="1" applyFill="1" applyAlignment="1" applyProtection="1">
      <alignment horizontal="center"/>
      <protection/>
    </xf>
    <xf numFmtId="0" fontId="20" fillId="0" borderId="28" xfId="57" applyFont="1" applyFill="1" applyBorder="1" applyAlignment="1" applyProtection="1">
      <alignment horizontal="left"/>
      <protection/>
    </xf>
    <xf numFmtId="0" fontId="20" fillId="0" borderId="72" xfId="57" applyFont="1" applyFill="1" applyBorder="1" applyAlignment="1" applyProtection="1">
      <alignment horizontal="left"/>
      <protection/>
    </xf>
    <xf numFmtId="174" fontId="30" fillId="0" borderId="29" xfId="57" applyNumberFormat="1" applyFont="1" applyFill="1" applyBorder="1" applyAlignment="1" applyProtection="1">
      <alignment horizontal="left" vertical="center"/>
      <protection/>
    </xf>
    <xf numFmtId="0" fontId="29" fillId="0" borderId="0" xfId="57" applyFont="1" applyFill="1" applyAlignment="1" applyProtection="1">
      <alignment horizontal="center"/>
      <protection/>
    </xf>
    <xf numFmtId="174" fontId="29" fillId="0" borderId="0" xfId="57" applyNumberFormat="1" applyFont="1" applyFill="1" applyBorder="1" applyAlignment="1" applyProtection="1">
      <alignment horizontal="center" vertical="center"/>
      <protection/>
    </xf>
    <xf numFmtId="174" fontId="30" fillId="0" borderId="29" xfId="57" applyNumberFormat="1" applyFont="1" applyFill="1" applyBorder="1" applyAlignment="1" applyProtection="1">
      <alignment horizontal="left"/>
      <protection/>
    </xf>
    <xf numFmtId="0" fontId="26" fillId="0" borderId="28" xfId="57" applyFont="1" applyFill="1" applyBorder="1" applyAlignment="1" applyProtection="1">
      <alignment horizontal="left"/>
      <protection/>
    </xf>
    <xf numFmtId="0" fontId="26" fillId="0" borderId="72" xfId="57" applyFont="1" applyFill="1" applyBorder="1" applyAlignment="1" applyProtection="1">
      <alignment horizontal="left"/>
      <protection/>
    </xf>
    <xf numFmtId="11" fontId="22" fillId="0" borderId="13" xfId="0" applyNumberFormat="1" applyFont="1" applyFill="1" applyBorder="1" applyAlignment="1" applyProtection="1">
      <alignment horizontal="center" vertical="center" wrapText="1"/>
      <protection/>
    </xf>
    <xf numFmtId="174" fontId="0" fillId="0" borderId="50" xfId="0" applyNumberFormat="1" applyFont="1" applyFill="1" applyBorder="1" applyAlignment="1" applyProtection="1">
      <alignment horizontal="center" vertical="center" wrapText="1"/>
      <protection/>
    </xf>
    <xf numFmtId="174" fontId="0" fillId="0" borderId="44" xfId="0" applyNumberFormat="1" applyFont="1" applyFill="1" applyBorder="1" applyAlignment="1" applyProtection="1">
      <alignment horizontal="center" vertical="center" wrapText="1"/>
      <protection/>
    </xf>
    <xf numFmtId="17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17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49" fontId="22" fillId="0" borderId="14" xfId="57" applyNumberFormat="1" applyFont="1" applyFill="1" applyBorder="1" applyAlignment="1" applyProtection="1">
      <alignment horizontal="center" vertical="center" wrapText="1"/>
      <protection/>
    </xf>
    <xf numFmtId="0" fontId="22" fillId="0" borderId="14" xfId="57" applyFont="1" applyFill="1" applyBorder="1" applyAlignment="1" applyProtection="1">
      <alignment vertical="center" wrapText="1"/>
      <protection/>
    </xf>
    <xf numFmtId="174" fontId="22" fillId="0" borderId="14" xfId="57" applyNumberFormat="1" applyFont="1" applyFill="1" applyBorder="1" applyAlignment="1" applyProtection="1">
      <alignment horizontal="right" vertical="center" wrapText="1" indent="1"/>
      <protection/>
    </xf>
    <xf numFmtId="0" fontId="20" fillId="0" borderId="14" xfId="57" applyFont="1" applyFill="1" applyBorder="1" applyAlignment="1" applyProtection="1">
      <alignment horizontal="left"/>
      <protection/>
    </xf>
    <xf numFmtId="0" fontId="26" fillId="0" borderId="14" xfId="57" applyFont="1" applyFill="1" applyBorder="1" applyAlignment="1" applyProtection="1">
      <alignment horizontal="center"/>
      <protection/>
    </xf>
    <xf numFmtId="0" fontId="29" fillId="0" borderId="14" xfId="57" applyFont="1" applyFill="1" applyBorder="1" applyAlignment="1" applyProtection="1">
      <alignment vertical="center" wrapText="1"/>
      <protection/>
    </xf>
    <xf numFmtId="174" fontId="29" fillId="0" borderId="14" xfId="57" applyNumberFormat="1" applyFont="1" applyFill="1" applyBorder="1" applyAlignment="1" applyProtection="1">
      <alignment horizontal="right" vertical="center" wrapText="1" indent="1"/>
      <protection/>
    </xf>
    <xf numFmtId="49" fontId="29" fillId="0" borderId="0" xfId="57" applyNumberFormat="1" applyFont="1" applyFill="1" applyAlignment="1" applyProtection="1">
      <alignment horizontal="left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view="pageBreakPreview" zoomScaleNormal="130" zoomScaleSheetLayoutView="100" workbookViewId="0" topLeftCell="A1">
      <selection activeCell="D21" sqref="D21"/>
    </sheetView>
  </sheetViews>
  <sheetFormatPr defaultColWidth="9.00390625" defaultRowHeight="12.75"/>
  <cols>
    <col min="1" max="1" width="6.875" style="1" customWidth="1"/>
    <col min="2" max="2" width="55.125" style="4" customWidth="1"/>
    <col min="3" max="3" width="16.375" style="1" customWidth="1"/>
    <col min="4" max="4" width="59.87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50</v>
      </c>
      <c r="C1" s="3"/>
      <c r="D1" s="3"/>
      <c r="E1" s="3"/>
      <c r="F1" s="229"/>
    </row>
    <row r="2" spans="2:6" ht="16.5" thickBot="1">
      <c r="B2" s="33" t="s">
        <v>52</v>
      </c>
      <c r="E2" s="34" t="s">
        <v>53</v>
      </c>
      <c r="F2" s="229"/>
    </row>
    <row r="3" spans="1:6" ht="13.5" thickBot="1">
      <c r="A3" s="227" t="s">
        <v>0</v>
      </c>
      <c r="B3" s="9" t="s">
        <v>1</v>
      </c>
      <c r="C3" s="11"/>
      <c r="D3" s="9" t="s">
        <v>2</v>
      </c>
      <c r="E3" s="11"/>
      <c r="F3" s="229"/>
    </row>
    <row r="4" spans="1:6" s="5" customFormat="1" ht="26.25" thickBot="1">
      <c r="A4" s="228"/>
      <c r="B4" s="12" t="s">
        <v>3</v>
      </c>
      <c r="C4" s="245" t="s">
        <v>336</v>
      </c>
      <c r="D4" s="12" t="s">
        <v>3</v>
      </c>
      <c r="E4" s="245" t="s">
        <v>336</v>
      </c>
      <c r="F4" s="229"/>
    </row>
    <row r="5" spans="1:6" s="6" customFormat="1" ht="13.5" thickBot="1">
      <c r="A5" s="15">
        <v>1</v>
      </c>
      <c r="B5" s="12">
        <v>2</v>
      </c>
      <c r="C5" s="14">
        <v>3</v>
      </c>
      <c r="D5" s="12">
        <v>4</v>
      </c>
      <c r="E5" s="14">
        <v>5</v>
      </c>
      <c r="F5" s="229"/>
    </row>
    <row r="6" spans="1:6" ht="12.75">
      <c r="A6" s="35" t="s">
        <v>7</v>
      </c>
      <c r="B6" s="16" t="s">
        <v>8</v>
      </c>
      <c r="C6" s="18">
        <v>31926260</v>
      </c>
      <c r="D6" s="16" t="s">
        <v>9</v>
      </c>
      <c r="E6" s="18">
        <v>31412688</v>
      </c>
      <c r="F6" s="229"/>
    </row>
    <row r="7" spans="1:6" ht="12.75">
      <c r="A7" s="36" t="s">
        <v>10</v>
      </c>
      <c r="B7" s="19" t="s">
        <v>11</v>
      </c>
      <c r="C7" s="21">
        <f>825143+237011070</f>
        <v>237836213</v>
      </c>
      <c r="D7" s="19" t="s">
        <v>12</v>
      </c>
      <c r="E7" s="21">
        <v>5158737</v>
      </c>
      <c r="F7" s="229"/>
    </row>
    <row r="8" spans="1:6" ht="12.75">
      <c r="A8" s="36" t="s">
        <v>4</v>
      </c>
      <c r="B8" s="19" t="s">
        <v>13</v>
      </c>
      <c r="C8" s="21">
        <v>237011070</v>
      </c>
      <c r="D8" s="19" t="s">
        <v>14</v>
      </c>
      <c r="E8" s="21">
        <v>43174116</v>
      </c>
      <c r="F8" s="229"/>
    </row>
    <row r="9" spans="1:6" ht="12.75">
      <c r="A9" s="36" t="s">
        <v>5</v>
      </c>
      <c r="B9" s="19" t="s">
        <v>15</v>
      </c>
      <c r="C9" s="21">
        <v>4130716</v>
      </c>
      <c r="D9" s="19" t="s">
        <v>16</v>
      </c>
      <c r="E9" s="21">
        <v>7831440</v>
      </c>
      <c r="F9" s="229"/>
    </row>
    <row r="10" spans="1:6" ht="12.75">
      <c r="A10" s="36" t="s">
        <v>6</v>
      </c>
      <c r="B10" s="22" t="s">
        <v>17</v>
      </c>
      <c r="C10" s="21"/>
      <c r="D10" s="19" t="s">
        <v>18</v>
      </c>
      <c r="E10" s="21">
        <v>6328189</v>
      </c>
      <c r="F10" s="229"/>
    </row>
    <row r="11" spans="1:6" ht="12.75">
      <c r="A11" s="36" t="s">
        <v>19</v>
      </c>
      <c r="B11" s="19" t="s">
        <v>20</v>
      </c>
      <c r="C11" s="21"/>
      <c r="D11" s="19" t="s">
        <v>21</v>
      </c>
      <c r="E11" s="21">
        <v>18698559</v>
      </c>
      <c r="F11" s="229"/>
    </row>
    <row r="12" spans="1:6" ht="13.5" thickBot="1">
      <c r="A12" s="36" t="s">
        <v>22</v>
      </c>
      <c r="B12" s="19" t="s">
        <v>23</v>
      </c>
      <c r="C12" s="21">
        <f>1415010+3193000</f>
        <v>4608010</v>
      </c>
      <c r="D12" s="24"/>
      <c r="E12" s="21"/>
      <c r="F12" s="229"/>
    </row>
    <row r="13" spans="1:6" ht="13.5" thickBot="1">
      <c r="A13" s="15" t="s">
        <v>56</v>
      </c>
      <c r="B13" s="7" t="s">
        <v>54</v>
      </c>
      <c r="C13" s="26">
        <f>+C6+C7+C9+C10+C11+C12</f>
        <v>278501199</v>
      </c>
      <c r="D13" s="7" t="s">
        <v>55</v>
      </c>
      <c r="E13" s="26">
        <f>SUM(E6:E12)</f>
        <v>112603729</v>
      </c>
      <c r="F13" s="229"/>
    </row>
    <row r="14" spans="1:6" ht="12.75">
      <c r="A14" s="246" t="s">
        <v>57</v>
      </c>
      <c r="B14" s="30" t="s">
        <v>60</v>
      </c>
      <c r="C14" s="248">
        <f>C15</f>
        <v>65151724</v>
      </c>
      <c r="D14" s="32" t="s">
        <v>51</v>
      </c>
      <c r="E14" s="28">
        <v>1277051</v>
      </c>
      <c r="F14" s="229"/>
    </row>
    <row r="15" spans="1:6" ht="12.75">
      <c r="A15" s="39" t="s">
        <v>59</v>
      </c>
      <c r="B15" s="19" t="s">
        <v>29</v>
      </c>
      <c r="C15" s="21">
        <v>65151724</v>
      </c>
      <c r="D15" s="19" t="s">
        <v>30</v>
      </c>
      <c r="E15" s="21"/>
      <c r="F15" s="229"/>
    </row>
    <row r="16" spans="1:6" ht="12.75">
      <c r="A16" s="39" t="s">
        <v>24</v>
      </c>
      <c r="B16" s="19" t="s">
        <v>32</v>
      </c>
      <c r="C16" s="21"/>
      <c r="D16" s="19" t="s">
        <v>33</v>
      </c>
      <c r="E16" s="21"/>
      <c r="F16" s="229"/>
    </row>
    <row r="17" spans="1:6" ht="12.75">
      <c r="A17" s="39" t="s">
        <v>25</v>
      </c>
      <c r="B17" s="19" t="s">
        <v>35</v>
      </c>
      <c r="C17" s="21"/>
      <c r="D17" s="19" t="s">
        <v>36</v>
      </c>
      <c r="E17" s="21"/>
      <c r="F17" s="229"/>
    </row>
    <row r="18" spans="1:6" ht="12.75">
      <c r="A18" s="39" t="s">
        <v>26</v>
      </c>
      <c r="B18" s="19" t="s">
        <v>38</v>
      </c>
      <c r="C18" s="21"/>
      <c r="D18" s="27" t="s">
        <v>39</v>
      </c>
      <c r="E18" s="21"/>
      <c r="F18" s="229"/>
    </row>
    <row r="19" spans="1:6" ht="12.75">
      <c r="A19" s="39" t="s">
        <v>27</v>
      </c>
      <c r="B19" s="31" t="s">
        <v>62</v>
      </c>
      <c r="C19" s="249">
        <v>10037619</v>
      </c>
      <c r="D19" s="19" t="s">
        <v>41</v>
      </c>
      <c r="E19" s="21"/>
      <c r="F19" s="229"/>
    </row>
    <row r="20" spans="1:6" ht="12.75">
      <c r="A20" s="39" t="s">
        <v>28</v>
      </c>
      <c r="B20" s="27" t="s">
        <v>43</v>
      </c>
      <c r="C20" s="28"/>
      <c r="D20" s="16" t="s">
        <v>44</v>
      </c>
      <c r="E20" s="28"/>
      <c r="F20" s="229"/>
    </row>
    <row r="21" spans="1:6" ht="13.5" thickBot="1">
      <c r="A21" s="247" t="s">
        <v>31</v>
      </c>
      <c r="B21" s="19" t="s">
        <v>45</v>
      </c>
      <c r="C21" s="21">
        <v>10037619</v>
      </c>
      <c r="D21" s="24"/>
      <c r="E21" s="21"/>
      <c r="F21" s="229"/>
    </row>
    <row r="22" spans="1:6" ht="26.25" thickBot="1">
      <c r="A22" s="15" t="s">
        <v>34</v>
      </c>
      <c r="B22" s="7" t="s">
        <v>58</v>
      </c>
      <c r="C22" s="26">
        <f>+C14+C19+C18</f>
        <v>75189343</v>
      </c>
      <c r="D22" s="7" t="s">
        <v>61</v>
      </c>
      <c r="E22" s="26">
        <f>+E14+E15+E16+E17+E18+E19+E20</f>
        <v>1277051</v>
      </c>
      <c r="F22" s="229"/>
    </row>
    <row r="23" spans="1:6" ht="13.5" thickBot="1">
      <c r="A23" s="15" t="s">
        <v>37</v>
      </c>
      <c r="B23" s="7" t="s">
        <v>63</v>
      </c>
      <c r="C23" s="8">
        <f>+C13+C22</f>
        <v>353690542</v>
      </c>
      <c r="D23" s="7" t="s">
        <v>64</v>
      </c>
      <c r="E23" s="8">
        <f>+E13+E22</f>
        <v>113880780</v>
      </c>
      <c r="F23" s="229"/>
    </row>
    <row r="24" spans="1:6" ht="13.5" thickBot="1">
      <c r="A24" s="15" t="s">
        <v>40</v>
      </c>
      <c r="B24" s="7" t="s">
        <v>46</v>
      </c>
      <c r="C24" s="8" t="str">
        <f>IF(C12+C13-E22&lt;0,E22-(C12+C13),"-")</f>
        <v>-</v>
      </c>
      <c r="D24" s="7" t="s">
        <v>47</v>
      </c>
      <c r="E24" s="8"/>
      <c r="F24" s="229"/>
    </row>
    <row r="25" spans="1:6" ht="13.5" thickBot="1">
      <c r="A25" s="15" t="s">
        <v>42</v>
      </c>
      <c r="B25" s="7" t="s">
        <v>48</v>
      </c>
      <c r="C25" s="8" t="str">
        <f>IF(C13+C14-E23&lt;0,E23-(C13+C14),"-")</f>
        <v>-</v>
      </c>
      <c r="D25" s="7" t="s">
        <v>49</v>
      </c>
      <c r="E25" s="8"/>
      <c r="F25" s="229"/>
    </row>
    <row r="26" spans="2:4" ht="18.75">
      <c r="B26" s="230"/>
      <c r="C26" s="230"/>
      <c r="D26" s="230"/>
    </row>
  </sheetData>
  <sheetProtection/>
  <mergeCells count="3">
    <mergeCell ref="A3:A4"/>
    <mergeCell ref="F1:F25"/>
    <mergeCell ref="B26:D26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1. sz.melléklet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8"/>
  <sheetViews>
    <sheetView zoomScaleSheetLayoutView="115" workbookViewId="0" topLeftCell="A1">
      <selection activeCell="C23" sqref="C23"/>
    </sheetView>
  </sheetViews>
  <sheetFormatPr defaultColWidth="9.00390625" defaultRowHeight="12.75"/>
  <cols>
    <col min="1" max="1" width="6.875" style="4" customWidth="1"/>
    <col min="2" max="2" width="58.875" style="4" customWidth="1"/>
    <col min="3" max="3" width="14.875" style="1" customWidth="1"/>
    <col min="4" max="4" width="60.503906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101</v>
      </c>
      <c r="C1" s="3"/>
      <c r="D1" s="3"/>
      <c r="E1" s="3"/>
      <c r="F1" s="229"/>
    </row>
    <row r="2" spans="2:6" ht="16.5" thickBot="1">
      <c r="B2" s="33" t="s">
        <v>52</v>
      </c>
      <c r="E2" s="34" t="s">
        <v>53</v>
      </c>
      <c r="F2" s="229"/>
    </row>
    <row r="3" spans="1:6" ht="13.5" thickBot="1">
      <c r="A3" s="231" t="s">
        <v>0</v>
      </c>
      <c r="B3" s="9" t="s">
        <v>1</v>
      </c>
      <c r="C3" s="10"/>
      <c r="D3" s="9" t="s">
        <v>2</v>
      </c>
      <c r="E3" s="11"/>
      <c r="F3" s="229"/>
    </row>
    <row r="4" spans="1:6" s="5" customFormat="1" ht="26.25" thickBot="1">
      <c r="A4" s="232"/>
      <c r="B4" s="12" t="s">
        <v>3</v>
      </c>
      <c r="C4" s="226" t="s">
        <v>336</v>
      </c>
      <c r="D4" s="12" t="s">
        <v>3</v>
      </c>
      <c r="E4" s="245" t="s">
        <v>336</v>
      </c>
      <c r="F4" s="229"/>
    </row>
    <row r="5" spans="1:6" s="5" customFormat="1" ht="13.5" thickBot="1">
      <c r="A5" s="15">
        <v>1</v>
      </c>
      <c r="B5" s="12">
        <v>2</v>
      </c>
      <c r="C5" s="13">
        <v>3</v>
      </c>
      <c r="D5" s="12">
        <v>4</v>
      </c>
      <c r="E5" s="14">
        <v>5</v>
      </c>
      <c r="F5" s="229"/>
    </row>
    <row r="6" spans="1:6" ht="12.75">
      <c r="A6" s="35" t="s">
        <v>7</v>
      </c>
      <c r="B6" s="16" t="s">
        <v>100</v>
      </c>
      <c r="C6" s="17"/>
      <c r="D6" s="16" t="s">
        <v>99</v>
      </c>
      <c r="E6" s="18">
        <v>239809762</v>
      </c>
      <c r="F6" s="229"/>
    </row>
    <row r="7" spans="1:6" ht="12.75">
      <c r="A7" s="35" t="s">
        <v>10</v>
      </c>
      <c r="B7" s="19" t="s">
        <v>98</v>
      </c>
      <c r="C7" s="20"/>
      <c r="D7" s="19" t="s">
        <v>97</v>
      </c>
      <c r="E7" s="21">
        <v>239809762</v>
      </c>
      <c r="F7" s="229"/>
    </row>
    <row r="8" spans="1:6" ht="12.75">
      <c r="A8" s="35" t="s">
        <v>4</v>
      </c>
      <c r="B8" s="19" t="s">
        <v>96</v>
      </c>
      <c r="C8" s="20"/>
      <c r="D8" s="19" t="s">
        <v>95</v>
      </c>
      <c r="E8" s="21"/>
      <c r="F8" s="229"/>
    </row>
    <row r="9" spans="1:6" ht="12.75">
      <c r="A9" s="35" t="s">
        <v>5</v>
      </c>
      <c r="B9" s="19" t="s">
        <v>94</v>
      </c>
      <c r="C9" s="20"/>
      <c r="D9" s="19" t="s">
        <v>93</v>
      </c>
      <c r="E9" s="21"/>
      <c r="F9" s="229"/>
    </row>
    <row r="10" spans="1:6" ht="12.75">
      <c r="A10" s="35" t="s">
        <v>6</v>
      </c>
      <c r="B10" s="19" t="s">
        <v>92</v>
      </c>
      <c r="C10" s="20"/>
      <c r="D10" s="19" t="s">
        <v>91</v>
      </c>
      <c r="E10" s="21"/>
      <c r="F10" s="229"/>
    </row>
    <row r="11" spans="1:6" ht="13.5" thickBot="1">
      <c r="A11" s="35" t="s">
        <v>19</v>
      </c>
      <c r="B11" s="19" t="s">
        <v>90</v>
      </c>
      <c r="C11" s="23"/>
      <c r="D11" s="27" t="s">
        <v>21</v>
      </c>
      <c r="E11" s="21"/>
      <c r="F11" s="229"/>
    </row>
    <row r="12" spans="1:6" ht="13.5" thickBot="1">
      <c r="A12" s="15" t="s">
        <v>22</v>
      </c>
      <c r="B12" s="7" t="s">
        <v>89</v>
      </c>
      <c r="C12" s="25">
        <f>+C6+C8+C9+C11</f>
        <v>0</v>
      </c>
      <c r="D12" s="7" t="s">
        <v>88</v>
      </c>
      <c r="E12" s="26">
        <f>+E6+E8+E10+E11</f>
        <v>239809762</v>
      </c>
      <c r="F12" s="229"/>
    </row>
    <row r="13" spans="1:6" ht="12.75">
      <c r="A13" s="44" t="s">
        <v>56</v>
      </c>
      <c r="B13" s="30" t="s">
        <v>87</v>
      </c>
      <c r="C13" s="45"/>
      <c r="D13" s="19" t="s">
        <v>86</v>
      </c>
      <c r="E13" s="18"/>
      <c r="F13" s="229"/>
    </row>
    <row r="14" spans="1:6" ht="12.75">
      <c r="A14" s="39" t="s">
        <v>57</v>
      </c>
      <c r="B14" s="41" t="s">
        <v>85</v>
      </c>
      <c r="C14" s="20"/>
      <c r="D14" s="19" t="s">
        <v>84</v>
      </c>
      <c r="E14" s="21"/>
      <c r="F14" s="229"/>
    </row>
    <row r="15" spans="1:6" ht="12.75">
      <c r="A15" s="39" t="s">
        <v>59</v>
      </c>
      <c r="B15" s="41" t="s">
        <v>83</v>
      </c>
      <c r="C15" s="20"/>
      <c r="D15" s="19" t="s">
        <v>33</v>
      </c>
      <c r="E15" s="21"/>
      <c r="F15" s="229"/>
    </row>
    <row r="16" spans="1:6" ht="12.75">
      <c r="A16" s="39" t="s">
        <v>24</v>
      </c>
      <c r="B16" s="41" t="s">
        <v>82</v>
      </c>
      <c r="C16" s="20"/>
      <c r="D16" s="19" t="s">
        <v>36</v>
      </c>
      <c r="E16" s="21"/>
      <c r="F16" s="229"/>
    </row>
    <row r="17" spans="1:6" ht="12.75">
      <c r="A17" s="39" t="s">
        <v>25</v>
      </c>
      <c r="B17" s="41" t="s">
        <v>81</v>
      </c>
      <c r="C17" s="20"/>
      <c r="D17" s="27" t="s">
        <v>39</v>
      </c>
      <c r="E17" s="21"/>
      <c r="F17" s="229"/>
    </row>
    <row r="18" spans="1:6" ht="12.75">
      <c r="A18" s="39" t="s">
        <v>26</v>
      </c>
      <c r="B18" s="42" t="s">
        <v>80</v>
      </c>
      <c r="C18" s="20"/>
      <c r="D18" s="19" t="s">
        <v>79</v>
      </c>
      <c r="E18" s="21"/>
      <c r="F18" s="229"/>
    </row>
    <row r="19" spans="1:6" ht="12.75">
      <c r="A19" s="44" t="s">
        <v>27</v>
      </c>
      <c r="B19" s="43" t="s">
        <v>78</v>
      </c>
      <c r="C19" s="29"/>
      <c r="D19" s="16" t="s">
        <v>44</v>
      </c>
      <c r="E19" s="21"/>
      <c r="F19" s="229"/>
    </row>
    <row r="20" spans="1:6" ht="12.75">
      <c r="A20" s="39" t="s">
        <v>28</v>
      </c>
      <c r="B20" s="42" t="s">
        <v>77</v>
      </c>
      <c r="C20" s="20"/>
      <c r="D20" s="16" t="s">
        <v>76</v>
      </c>
      <c r="E20" s="21"/>
      <c r="F20" s="229"/>
    </row>
    <row r="21" spans="1:6" ht="12.75">
      <c r="A21" s="39" t="s">
        <v>31</v>
      </c>
      <c r="B21" s="42" t="s">
        <v>75</v>
      </c>
      <c r="C21" s="20"/>
      <c r="D21" s="37"/>
      <c r="E21" s="21"/>
      <c r="F21" s="229"/>
    </row>
    <row r="22" spans="1:6" ht="12.75">
      <c r="A22" s="39" t="s">
        <v>34</v>
      </c>
      <c r="B22" s="41" t="s">
        <v>74</v>
      </c>
      <c r="C22" s="20"/>
      <c r="D22" s="37"/>
      <c r="E22" s="21"/>
      <c r="F22" s="229"/>
    </row>
    <row r="23" spans="1:6" ht="12.75">
      <c r="A23" s="39" t="s">
        <v>37</v>
      </c>
      <c r="B23" s="40" t="s">
        <v>73</v>
      </c>
      <c r="C23" s="20"/>
      <c r="D23" s="24"/>
      <c r="E23" s="21"/>
      <c r="F23" s="229"/>
    </row>
    <row r="24" spans="1:6" ht="13.5" thickBot="1">
      <c r="A24" s="39" t="s">
        <v>40</v>
      </c>
      <c r="B24" s="38" t="s">
        <v>72</v>
      </c>
      <c r="C24" s="20"/>
      <c r="D24" s="37"/>
      <c r="E24" s="21"/>
      <c r="F24" s="229"/>
    </row>
    <row r="25" spans="1:6" ht="26.25" thickBot="1">
      <c r="A25" s="15" t="s">
        <v>42</v>
      </c>
      <c r="B25" s="7" t="s">
        <v>71</v>
      </c>
      <c r="C25" s="25"/>
      <c r="D25" s="7" t="s">
        <v>70</v>
      </c>
      <c r="E25" s="26"/>
      <c r="F25" s="229"/>
    </row>
    <row r="26" spans="1:6" ht="13.5" thickBot="1">
      <c r="A26" s="15" t="s">
        <v>69</v>
      </c>
      <c r="B26" s="7" t="s">
        <v>68</v>
      </c>
      <c r="C26" s="8">
        <f>+C12+C25</f>
        <v>0</v>
      </c>
      <c r="D26" s="7" t="s">
        <v>67</v>
      </c>
      <c r="E26" s="8">
        <f>+E12+E25</f>
        <v>239809762</v>
      </c>
      <c r="F26" s="229"/>
    </row>
    <row r="27" spans="1:6" ht="13.5" thickBot="1">
      <c r="A27" s="15" t="s">
        <v>66</v>
      </c>
      <c r="B27" s="7" t="s">
        <v>46</v>
      </c>
      <c r="C27" s="8"/>
      <c r="D27" s="7" t="s">
        <v>47</v>
      </c>
      <c r="E27" s="8"/>
      <c r="F27" s="229"/>
    </row>
    <row r="28" spans="1:6" ht="13.5" thickBot="1">
      <c r="A28" s="15" t="s">
        <v>65</v>
      </c>
      <c r="B28" s="7" t="s">
        <v>48</v>
      </c>
      <c r="C28" s="8">
        <f>+E26-C26</f>
        <v>239809762</v>
      </c>
      <c r="D28" s="7" t="s">
        <v>49</v>
      </c>
      <c r="E28" s="8"/>
      <c r="F28" s="229"/>
    </row>
  </sheetData>
  <sheetProtection/>
  <mergeCells count="2">
    <mergeCell ref="A3:A4"/>
    <mergeCell ref="F1:F28"/>
  </mergeCells>
  <printOptions horizontalCentered="1"/>
  <pageMargins left="0.7874015748031497" right="0.7874015748031497" top="0.8661417322834646" bottom="0.7874015748031497" header="0.4724409448818898" footer="0.7874015748031497"/>
  <pageSetup horizontalDpi="600" verticalDpi="600" orientation="landscape" paperSize="9" scale="88" r:id="rId1"/>
  <headerFooter alignWithMargins="0">
    <oddHeader>&amp;R&amp;"Times New Roman CE,Félkövér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5"/>
  <sheetViews>
    <sheetView view="pageBreakPreview" zoomScale="50" zoomScaleSheetLayoutView="50" workbookViewId="0" topLeftCell="A61">
      <selection activeCell="C8" sqref="C8"/>
    </sheetView>
  </sheetViews>
  <sheetFormatPr defaultColWidth="9.00390625" defaultRowHeight="12.75"/>
  <cols>
    <col min="1" max="1" width="9.50390625" style="148" customWidth="1"/>
    <col min="2" max="2" width="91.625" style="147" customWidth="1"/>
    <col min="3" max="3" width="21.625" style="146" customWidth="1"/>
    <col min="4" max="4" width="9.00390625" style="145" customWidth="1"/>
    <col min="5" max="16384" width="9.375" style="145" customWidth="1"/>
  </cols>
  <sheetData>
    <row r="1" spans="1:3" ht="15.75" customHeight="1">
      <c r="A1" s="234" t="s">
        <v>322</v>
      </c>
      <c r="B1" s="234"/>
      <c r="C1" s="234"/>
    </row>
    <row r="2" spans="1:3" ht="15.75" customHeight="1" thickBot="1">
      <c r="A2" s="233"/>
      <c r="B2" s="233"/>
      <c r="C2" s="150" t="s">
        <v>107</v>
      </c>
    </row>
    <row r="3" spans="1:3" ht="32.25" thickBot="1">
      <c r="A3" s="163" t="s">
        <v>0</v>
      </c>
      <c r="B3" s="198" t="s">
        <v>103</v>
      </c>
      <c r="C3" s="245" t="s">
        <v>336</v>
      </c>
    </row>
    <row r="4" spans="1:3" s="153" customFormat="1" ht="16.5" thickBot="1">
      <c r="A4" s="195">
        <v>1</v>
      </c>
      <c r="B4" s="220">
        <v>2</v>
      </c>
      <c r="C4" s="219">
        <v>3</v>
      </c>
    </row>
    <row r="5" spans="1:3" s="153" customFormat="1" ht="16.5" thickBot="1">
      <c r="A5" s="163" t="s">
        <v>7</v>
      </c>
      <c r="B5" s="212" t="s">
        <v>320</v>
      </c>
      <c r="C5" s="211">
        <f>+C6+C7+C8+C9+C10+C11</f>
        <v>31926260</v>
      </c>
    </row>
    <row r="6" spans="1:3" s="153" customFormat="1" ht="15.75">
      <c r="A6" s="166" t="s">
        <v>200</v>
      </c>
      <c r="B6" s="209" t="s">
        <v>319</v>
      </c>
      <c r="C6" s="215">
        <v>19162416</v>
      </c>
    </row>
    <row r="7" spans="1:3" s="153" customFormat="1" ht="15.75">
      <c r="A7" s="186" t="s">
        <v>198</v>
      </c>
      <c r="B7" s="178" t="s">
        <v>318</v>
      </c>
      <c r="C7" s="214"/>
    </row>
    <row r="8" spans="1:3" s="153" customFormat="1" ht="15.75">
      <c r="A8" s="186" t="s">
        <v>197</v>
      </c>
      <c r="B8" s="178" t="s">
        <v>317</v>
      </c>
      <c r="C8" s="214">
        <v>10963844</v>
      </c>
    </row>
    <row r="9" spans="1:3" s="153" customFormat="1" ht="15.75">
      <c r="A9" s="186" t="s">
        <v>195</v>
      </c>
      <c r="B9" s="178" t="s">
        <v>316</v>
      </c>
      <c r="C9" s="214">
        <v>1800000</v>
      </c>
    </row>
    <row r="10" spans="1:3" s="153" customFormat="1" ht="15.75">
      <c r="A10" s="186" t="s">
        <v>315</v>
      </c>
      <c r="B10" s="178" t="s">
        <v>314</v>
      </c>
      <c r="C10" s="214"/>
    </row>
    <row r="11" spans="1:3" s="153" customFormat="1" ht="16.5" thickBot="1">
      <c r="A11" s="174" t="s">
        <v>193</v>
      </c>
      <c r="B11" s="179" t="s">
        <v>313</v>
      </c>
      <c r="C11" s="214"/>
    </row>
    <row r="12" spans="1:3" s="153" customFormat="1" ht="16.5" thickBot="1">
      <c r="A12" s="163" t="s">
        <v>10</v>
      </c>
      <c r="B12" s="203" t="s">
        <v>312</v>
      </c>
      <c r="C12" s="211">
        <f>+C13+C14+C15+C16+C17</f>
        <v>237836213</v>
      </c>
    </row>
    <row r="13" spans="1:3" s="153" customFormat="1" ht="15.75">
      <c r="A13" s="166" t="s">
        <v>174</v>
      </c>
      <c r="B13" s="209" t="s">
        <v>311</v>
      </c>
      <c r="C13" s="215"/>
    </row>
    <row r="14" spans="1:3" s="153" customFormat="1" ht="15.75">
      <c r="A14" s="186" t="s">
        <v>173</v>
      </c>
      <c r="B14" s="178" t="s">
        <v>310</v>
      </c>
      <c r="C14" s="214"/>
    </row>
    <row r="15" spans="1:3" s="153" customFormat="1" ht="15.75">
      <c r="A15" s="186" t="s">
        <v>171</v>
      </c>
      <c r="B15" s="178" t="s">
        <v>309</v>
      </c>
      <c r="C15" s="214"/>
    </row>
    <row r="16" spans="1:3" s="153" customFormat="1" ht="15.75">
      <c r="A16" s="186" t="s">
        <v>170</v>
      </c>
      <c r="B16" s="178" t="s">
        <v>308</v>
      </c>
      <c r="C16" s="214"/>
    </row>
    <row r="17" spans="1:3" s="153" customFormat="1" ht="15.75">
      <c r="A17" s="186" t="s">
        <v>168</v>
      </c>
      <c r="B17" s="178" t="s">
        <v>307</v>
      </c>
      <c r="C17" s="214">
        <v>237836213</v>
      </c>
    </row>
    <row r="18" spans="1:3" s="153" customFormat="1" ht="16.5" thickBot="1">
      <c r="A18" s="174" t="s">
        <v>167</v>
      </c>
      <c r="B18" s="179" t="s">
        <v>306</v>
      </c>
      <c r="C18" s="213">
        <v>237011010</v>
      </c>
    </row>
    <row r="19" spans="1:3" s="153" customFormat="1" ht="16.5" thickBot="1">
      <c r="A19" s="163" t="s">
        <v>4</v>
      </c>
      <c r="B19" s="212" t="s">
        <v>305</v>
      </c>
      <c r="C19" s="211">
        <f>+C20+C21+C22+C23+C24</f>
        <v>0</v>
      </c>
    </row>
    <row r="20" spans="1:3" s="153" customFormat="1" ht="15.75">
      <c r="A20" s="166" t="s">
        <v>150</v>
      </c>
      <c r="B20" s="209" t="s">
        <v>304</v>
      </c>
      <c r="C20" s="215"/>
    </row>
    <row r="21" spans="1:3" s="153" customFormat="1" ht="15.75">
      <c r="A21" s="186" t="s">
        <v>148</v>
      </c>
      <c r="B21" s="178" t="s">
        <v>303</v>
      </c>
      <c r="C21" s="214"/>
    </row>
    <row r="22" spans="1:3" s="153" customFormat="1" ht="15.75">
      <c r="A22" s="186" t="s">
        <v>302</v>
      </c>
      <c r="B22" s="178" t="s">
        <v>301</v>
      </c>
      <c r="C22" s="214"/>
    </row>
    <row r="23" spans="1:3" s="153" customFormat="1" ht="15.75">
      <c r="A23" s="186" t="s">
        <v>300</v>
      </c>
      <c r="B23" s="178" t="s">
        <v>299</v>
      </c>
      <c r="C23" s="214"/>
    </row>
    <row r="24" spans="1:3" s="153" customFormat="1" ht="15.75">
      <c r="A24" s="186" t="s">
        <v>298</v>
      </c>
      <c r="B24" s="178" t="s">
        <v>297</v>
      </c>
      <c r="C24" s="214"/>
    </row>
    <row r="25" spans="1:3" s="153" customFormat="1" ht="16.5" thickBot="1">
      <c r="A25" s="174" t="s">
        <v>296</v>
      </c>
      <c r="B25" s="179" t="s">
        <v>295</v>
      </c>
      <c r="C25" s="213"/>
    </row>
    <row r="26" spans="1:3" s="153" customFormat="1" ht="16.5" thickBot="1">
      <c r="A26" s="163" t="s">
        <v>294</v>
      </c>
      <c r="B26" s="212" t="s">
        <v>293</v>
      </c>
      <c r="C26" s="202">
        <f>+C27+C30+C32</f>
        <v>4130716</v>
      </c>
    </row>
    <row r="27" spans="1:3" s="153" customFormat="1" ht="15.75">
      <c r="A27" s="166" t="s">
        <v>292</v>
      </c>
      <c r="B27" s="209" t="s">
        <v>291</v>
      </c>
      <c r="C27" s="218">
        <v>3454164</v>
      </c>
    </row>
    <row r="28" spans="1:3" s="153" customFormat="1" ht="15.75">
      <c r="A28" s="186" t="s">
        <v>290</v>
      </c>
      <c r="B28" s="178" t="s">
        <v>289</v>
      </c>
      <c r="C28" s="214"/>
    </row>
    <row r="29" spans="1:3" s="153" customFormat="1" ht="15.75">
      <c r="A29" s="186" t="s">
        <v>288</v>
      </c>
      <c r="B29" s="178" t="s">
        <v>287</v>
      </c>
      <c r="C29" s="214">
        <v>3454164</v>
      </c>
    </row>
    <row r="30" spans="1:3" s="153" customFormat="1" ht="15.75">
      <c r="A30" s="186" t="s">
        <v>286</v>
      </c>
      <c r="B30" s="178" t="s">
        <v>285</v>
      </c>
      <c r="C30" s="214">
        <v>530576</v>
      </c>
    </row>
    <row r="31" spans="1:3" s="153" customFormat="1" ht="15.75">
      <c r="A31" s="186" t="s">
        <v>284</v>
      </c>
      <c r="B31" s="178" t="s">
        <v>283</v>
      </c>
      <c r="C31" s="214"/>
    </row>
    <row r="32" spans="1:3" s="153" customFormat="1" ht="16.5" thickBot="1">
      <c r="A32" s="174" t="s">
        <v>282</v>
      </c>
      <c r="B32" s="179" t="s">
        <v>281</v>
      </c>
      <c r="C32" s="213">
        <v>145976</v>
      </c>
    </row>
    <row r="33" spans="1:3" s="153" customFormat="1" ht="16.5" thickBot="1">
      <c r="A33" s="163" t="s">
        <v>6</v>
      </c>
      <c r="B33" s="212" t="s">
        <v>280</v>
      </c>
      <c r="C33" s="211">
        <f>SUM(C34:C43)</f>
        <v>1415010</v>
      </c>
    </row>
    <row r="34" spans="1:3" s="153" customFormat="1" ht="15.75">
      <c r="A34" s="166" t="s">
        <v>144</v>
      </c>
      <c r="B34" s="209" t="s">
        <v>279</v>
      </c>
      <c r="C34" s="215"/>
    </row>
    <row r="35" spans="1:3" s="153" customFormat="1" ht="15.75">
      <c r="A35" s="186" t="s">
        <v>142</v>
      </c>
      <c r="B35" s="178" t="s">
        <v>278</v>
      </c>
      <c r="C35" s="214">
        <v>402307</v>
      </c>
    </row>
    <row r="36" spans="1:3" s="153" customFormat="1" ht="15.75">
      <c r="A36" s="186" t="s">
        <v>140</v>
      </c>
      <c r="B36" s="178" t="s">
        <v>277</v>
      </c>
      <c r="C36" s="214">
        <v>900080</v>
      </c>
    </row>
    <row r="37" spans="1:3" s="153" customFormat="1" ht="15.75">
      <c r="A37" s="186" t="s">
        <v>276</v>
      </c>
      <c r="B37" s="178" t="s">
        <v>275</v>
      </c>
      <c r="C37" s="214"/>
    </row>
    <row r="38" spans="1:3" s="153" customFormat="1" ht="15.75">
      <c r="A38" s="186" t="s">
        <v>274</v>
      </c>
      <c r="B38" s="178" t="s">
        <v>273</v>
      </c>
      <c r="C38" s="214"/>
    </row>
    <row r="39" spans="1:3" s="153" customFormat="1" ht="15.75">
      <c r="A39" s="186" t="s">
        <v>272</v>
      </c>
      <c r="B39" s="178" t="s">
        <v>271</v>
      </c>
      <c r="C39" s="214">
        <v>108623</v>
      </c>
    </row>
    <row r="40" spans="1:3" s="153" customFormat="1" ht="15.75">
      <c r="A40" s="186" t="s">
        <v>270</v>
      </c>
      <c r="B40" s="178" t="s">
        <v>269</v>
      </c>
      <c r="C40" s="214"/>
    </row>
    <row r="41" spans="1:3" s="153" customFormat="1" ht="15.75">
      <c r="A41" s="186" t="s">
        <v>268</v>
      </c>
      <c r="B41" s="178" t="s">
        <v>267</v>
      </c>
      <c r="C41" s="214">
        <v>4000</v>
      </c>
    </row>
    <row r="42" spans="1:3" s="153" customFormat="1" ht="15.75">
      <c r="A42" s="186" t="s">
        <v>266</v>
      </c>
      <c r="B42" s="178" t="s">
        <v>265</v>
      </c>
      <c r="C42" s="206"/>
    </row>
    <row r="43" spans="1:3" s="153" customFormat="1" ht="16.5" thickBot="1">
      <c r="A43" s="174" t="s">
        <v>264</v>
      </c>
      <c r="B43" s="179" t="s">
        <v>23</v>
      </c>
      <c r="C43" s="216">
        <v>0</v>
      </c>
    </row>
    <row r="44" spans="1:3" s="153" customFormat="1" ht="16.5" thickBot="1">
      <c r="A44" s="163" t="s">
        <v>19</v>
      </c>
      <c r="B44" s="212" t="s">
        <v>263</v>
      </c>
      <c r="C44" s="211">
        <f>+C45+C46+C47+C48+C49</f>
        <v>0</v>
      </c>
    </row>
    <row r="45" spans="1:3" s="153" customFormat="1" ht="15.75">
      <c r="A45" s="166" t="s">
        <v>137</v>
      </c>
      <c r="B45" s="209" t="s">
        <v>262</v>
      </c>
      <c r="C45" s="217"/>
    </row>
    <row r="46" spans="1:3" s="153" customFormat="1" ht="15.75">
      <c r="A46" s="186" t="s">
        <v>332</v>
      </c>
      <c r="B46" s="178" t="s">
        <v>261</v>
      </c>
      <c r="C46" s="206"/>
    </row>
    <row r="47" spans="1:3" s="153" customFormat="1" ht="15.75">
      <c r="A47" s="186" t="s">
        <v>133</v>
      </c>
      <c r="B47" s="178" t="s">
        <v>260</v>
      </c>
      <c r="C47" s="206"/>
    </row>
    <row r="48" spans="1:3" s="153" customFormat="1" ht="15.75">
      <c r="A48" s="186" t="s">
        <v>131</v>
      </c>
      <c r="B48" s="178" t="s">
        <v>259</v>
      </c>
      <c r="C48" s="206"/>
    </row>
    <row r="49" spans="1:3" s="153" customFormat="1" ht="16.5" thickBot="1">
      <c r="A49" s="174" t="s">
        <v>258</v>
      </c>
      <c r="B49" s="179" t="s">
        <v>257</v>
      </c>
      <c r="C49" s="216"/>
    </row>
    <row r="50" spans="1:3" s="153" customFormat="1" ht="16.5" thickBot="1">
      <c r="A50" s="163" t="s">
        <v>256</v>
      </c>
      <c r="B50" s="212" t="s">
        <v>255</v>
      </c>
      <c r="C50" s="211">
        <f>C52</f>
        <v>3193000</v>
      </c>
    </row>
    <row r="51" spans="1:3" s="153" customFormat="1" ht="15.75">
      <c r="A51" s="166" t="s">
        <v>128</v>
      </c>
      <c r="B51" s="209" t="s">
        <v>254</v>
      </c>
      <c r="C51" s="215"/>
    </row>
    <row r="52" spans="1:3" s="153" customFormat="1" ht="15.75">
      <c r="A52" s="186" t="s">
        <v>126</v>
      </c>
      <c r="B52" s="178" t="s">
        <v>253</v>
      </c>
      <c r="C52" s="214">
        <v>3193000</v>
      </c>
    </row>
    <row r="53" spans="1:3" s="153" customFormat="1" ht="15.75">
      <c r="A53" s="186" t="s">
        <v>124</v>
      </c>
      <c r="B53" s="178" t="s">
        <v>252</v>
      </c>
      <c r="C53" s="214"/>
    </row>
    <row r="54" spans="1:3" s="153" customFormat="1" ht="16.5" thickBot="1">
      <c r="A54" s="174" t="s">
        <v>122</v>
      </c>
      <c r="B54" s="179" t="s">
        <v>251</v>
      </c>
      <c r="C54" s="213"/>
    </row>
    <row r="55" spans="1:3" s="153" customFormat="1" ht="16.5" thickBot="1">
      <c r="A55" s="163" t="s">
        <v>56</v>
      </c>
      <c r="B55" s="203" t="s">
        <v>250</v>
      </c>
      <c r="C55" s="211"/>
    </row>
    <row r="56" spans="1:3" s="153" customFormat="1" ht="15.75">
      <c r="A56" s="166" t="s">
        <v>119</v>
      </c>
      <c r="B56" s="209" t="s">
        <v>249</v>
      </c>
      <c r="C56" s="206"/>
    </row>
    <row r="57" spans="1:3" s="153" customFormat="1" ht="15.75">
      <c r="A57" s="186" t="s">
        <v>117</v>
      </c>
      <c r="B57" s="178" t="s">
        <v>248</v>
      </c>
      <c r="C57" s="206"/>
    </row>
    <row r="58" spans="1:3" s="153" customFormat="1" ht="15.75">
      <c r="A58" s="186" t="s">
        <v>115</v>
      </c>
      <c r="B58" s="178" t="s">
        <v>247</v>
      </c>
      <c r="C58" s="206"/>
    </row>
    <row r="59" spans="1:3" s="153" customFormat="1" ht="16.5" thickBot="1">
      <c r="A59" s="174" t="s">
        <v>113</v>
      </c>
      <c r="B59" s="179" t="s">
        <v>246</v>
      </c>
      <c r="C59" s="206"/>
    </row>
    <row r="60" spans="1:3" s="153" customFormat="1" ht="16.5" thickBot="1">
      <c r="A60" s="163" t="s">
        <v>57</v>
      </c>
      <c r="B60" s="212" t="s">
        <v>245</v>
      </c>
      <c r="C60" s="202">
        <f>+C5+C12+C19+C26+C33+C44+C50+C55</f>
        <v>278501199</v>
      </c>
    </row>
    <row r="61" spans="1:3" s="153" customFormat="1" ht="16.5" thickBot="1">
      <c r="A61" s="204" t="s">
        <v>59</v>
      </c>
      <c r="B61" s="203" t="s">
        <v>244</v>
      </c>
      <c r="C61" s="211"/>
    </row>
    <row r="62" spans="1:3" s="153" customFormat="1" ht="15.75">
      <c r="A62" s="166" t="s">
        <v>243</v>
      </c>
      <c r="B62" s="209" t="s">
        <v>242</v>
      </c>
      <c r="C62" s="206"/>
    </row>
    <row r="63" spans="1:3" s="153" customFormat="1" ht="15.75">
      <c r="A63" s="186" t="s">
        <v>241</v>
      </c>
      <c r="B63" s="178" t="s">
        <v>240</v>
      </c>
      <c r="C63" s="206"/>
    </row>
    <row r="64" spans="1:3" s="153" customFormat="1" ht="16.5" thickBot="1">
      <c r="A64" s="174" t="s">
        <v>239</v>
      </c>
      <c r="B64" s="179" t="s">
        <v>331</v>
      </c>
      <c r="C64" s="206"/>
    </row>
    <row r="65" spans="1:3" s="153" customFormat="1" ht="16.5" thickBot="1">
      <c r="A65" s="204" t="s">
        <v>24</v>
      </c>
      <c r="B65" s="203" t="s">
        <v>237</v>
      </c>
      <c r="C65" s="211"/>
    </row>
    <row r="66" spans="1:3" s="153" customFormat="1" ht="15.75">
      <c r="A66" s="166" t="s">
        <v>236</v>
      </c>
      <c r="B66" s="209" t="s">
        <v>235</v>
      </c>
      <c r="C66" s="206"/>
    </row>
    <row r="67" spans="1:3" s="153" customFormat="1" ht="15.75">
      <c r="A67" s="186" t="s">
        <v>234</v>
      </c>
      <c r="B67" s="178" t="s">
        <v>233</v>
      </c>
      <c r="C67" s="206"/>
    </row>
    <row r="68" spans="1:3" s="153" customFormat="1" ht="15.75">
      <c r="A68" s="186" t="s">
        <v>232</v>
      </c>
      <c r="B68" s="178" t="s">
        <v>231</v>
      </c>
      <c r="C68" s="206"/>
    </row>
    <row r="69" spans="1:3" s="153" customFormat="1" ht="16.5" thickBot="1">
      <c r="A69" s="174" t="s">
        <v>230</v>
      </c>
      <c r="B69" s="179" t="s">
        <v>229</v>
      </c>
      <c r="C69" s="206"/>
    </row>
    <row r="70" spans="1:3" s="153" customFormat="1" ht="16.5" thickBot="1">
      <c r="A70" s="204" t="s">
        <v>25</v>
      </c>
      <c r="B70" s="203" t="s">
        <v>228</v>
      </c>
      <c r="C70" s="211">
        <f>+C71+C72</f>
        <v>65151724</v>
      </c>
    </row>
    <row r="71" spans="1:3" s="153" customFormat="1" ht="15.75">
      <c r="A71" s="166" t="s">
        <v>227</v>
      </c>
      <c r="B71" s="209" t="s">
        <v>226</v>
      </c>
      <c r="C71" s="206">
        <v>65151724</v>
      </c>
    </row>
    <row r="72" spans="1:3" s="153" customFormat="1" ht="16.5" thickBot="1">
      <c r="A72" s="174" t="s">
        <v>225</v>
      </c>
      <c r="B72" s="179" t="s">
        <v>224</v>
      </c>
      <c r="C72" s="206"/>
    </row>
    <row r="73" spans="1:3" s="153" customFormat="1" ht="16.5" thickBot="1">
      <c r="A73" s="204" t="s">
        <v>26</v>
      </c>
      <c r="B73" s="203" t="s">
        <v>223</v>
      </c>
      <c r="C73" s="211"/>
    </row>
    <row r="74" spans="1:3" s="153" customFormat="1" ht="15.75">
      <c r="A74" s="166" t="s">
        <v>222</v>
      </c>
      <c r="B74" s="209" t="s">
        <v>221</v>
      </c>
      <c r="C74" s="206"/>
    </row>
    <row r="75" spans="1:3" s="153" customFormat="1" ht="15.75">
      <c r="A75" s="186" t="s">
        <v>220</v>
      </c>
      <c r="B75" s="178" t="s">
        <v>219</v>
      </c>
      <c r="C75" s="206"/>
    </row>
    <row r="76" spans="1:3" s="153" customFormat="1" ht="16.5" thickBot="1">
      <c r="A76" s="174" t="s">
        <v>218</v>
      </c>
      <c r="B76" s="179" t="s">
        <v>217</v>
      </c>
      <c r="C76" s="206"/>
    </row>
    <row r="77" spans="1:3" s="153" customFormat="1" ht="16.5" thickBot="1">
      <c r="A77" s="204" t="s">
        <v>27</v>
      </c>
      <c r="B77" s="203" t="s">
        <v>216</v>
      </c>
      <c r="C77" s="211">
        <f>+C78+C79+C80+C81</f>
        <v>10037619</v>
      </c>
    </row>
    <row r="78" spans="1:3" s="153" customFormat="1" ht="15.75">
      <c r="A78" s="210" t="s">
        <v>215</v>
      </c>
      <c r="B78" s="209" t="s">
        <v>214</v>
      </c>
      <c r="C78" s="206">
        <v>10037619</v>
      </c>
    </row>
    <row r="79" spans="1:3" s="153" customFormat="1" ht="15.75">
      <c r="A79" s="208" t="s">
        <v>213</v>
      </c>
      <c r="B79" s="178" t="s">
        <v>212</v>
      </c>
      <c r="C79" s="206"/>
    </row>
    <row r="80" spans="1:3" s="153" customFormat="1" ht="15.75">
      <c r="A80" s="208" t="s">
        <v>211</v>
      </c>
      <c r="B80" s="178" t="s">
        <v>210</v>
      </c>
      <c r="C80" s="206"/>
    </row>
    <row r="81" spans="1:3" s="153" customFormat="1" ht="16.5" thickBot="1">
      <c r="A81" s="207" t="s">
        <v>209</v>
      </c>
      <c r="B81" s="179" t="s">
        <v>208</v>
      </c>
      <c r="C81" s="206"/>
    </row>
    <row r="82" spans="1:3" s="153" customFormat="1" ht="16.5" thickBot="1">
      <c r="A82" s="204" t="s">
        <v>28</v>
      </c>
      <c r="B82" s="203" t="s">
        <v>207</v>
      </c>
      <c r="C82" s="205"/>
    </row>
    <row r="83" spans="1:3" s="153" customFormat="1" ht="16.5" thickBot="1">
      <c r="A83" s="204" t="s">
        <v>31</v>
      </c>
      <c r="B83" s="203" t="s">
        <v>206</v>
      </c>
      <c r="C83" s="202">
        <f>+C61+C65+C70+C77+C82</f>
        <v>75189343</v>
      </c>
    </row>
    <row r="84" spans="1:3" s="153" customFormat="1" ht="27" customHeight="1" thickBot="1">
      <c r="A84" s="204" t="s">
        <v>34</v>
      </c>
      <c r="B84" s="203" t="s">
        <v>205</v>
      </c>
      <c r="C84" s="202">
        <f>+C60+C83</f>
        <v>353690542</v>
      </c>
    </row>
    <row r="85" spans="1:3" s="153" customFormat="1" ht="15.75">
      <c r="A85" s="201"/>
      <c r="B85" s="201"/>
      <c r="C85" s="201"/>
    </row>
    <row r="86" spans="1:9" ht="16.5" customHeight="1">
      <c r="A86" s="234" t="s">
        <v>204</v>
      </c>
      <c r="B86" s="234"/>
      <c r="C86" s="234"/>
      <c r="I86" s="145" t="s">
        <v>102</v>
      </c>
    </row>
    <row r="87" spans="1:3" s="199" customFormat="1" ht="16.5" customHeight="1" thickBot="1">
      <c r="A87" s="235"/>
      <c r="B87" s="235"/>
      <c r="C87" s="200" t="s">
        <v>107</v>
      </c>
    </row>
    <row r="88" spans="1:3" ht="32.25" thickBot="1">
      <c r="A88" s="163" t="s">
        <v>0</v>
      </c>
      <c r="B88" s="198" t="s">
        <v>202</v>
      </c>
      <c r="C88" s="245" t="s">
        <v>336</v>
      </c>
    </row>
    <row r="89" spans="1:3" s="196" customFormat="1" ht="16.5" thickBot="1">
      <c r="A89" s="163">
        <v>1</v>
      </c>
      <c r="B89" s="198">
        <v>2</v>
      </c>
      <c r="C89" s="197">
        <v>3</v>
      </c>
    </row>
    <row r="90" spans="1:3" ht="16.5" thickBot="1">
      <c r="A90" s="195" t="s">
        <v>7</v>
      </c>
      <c r="B90" s="194" t="s">
        <v>330</v>
      </c>
      <c r="C90" s="193">
        <f>SUM(C91:C95)</f>
        <v>93905170</v>
      </c>
    </row>
    <row r="91" spans="1:3" ht="15.75">
      <c r="A91" s="192" t="s">
        <v>200</v>
      </c>
      <c r="B91" s="191" t="s">
        <v>199</v>
      </c>
      <c r="C91" s="190">
        <v>31412688</v>
      </c>
    </row>
    <row r="92" spans="1:3" ht="15.75">
      <c r="A92" s="186" t="s">
        <v>198</v>
      </c>
      <c r="B92" s="180" t="s">
        <v>12</v>
      </c>
      <c r="C92" s="164">
        <v>5158737</v>
      </c>
    </row>
    <row r="93" spans="1:3" ht="15.75">
      <c r="A93" s="186" t="s">
        <v>197</v>
      </c>
      <c r="B93" s="180" t="s">
        <v>196</v>
      </c>
      <c r="C93" s="172">
        <v>43174116</v>
      </c>
    </row>
    <row r="94" spans="1:3" ht="15.75">
      <c r="A94" s="186" t="s">
        <v>195</v>
      </c>
      <c r="B94" s="189" t="s">
        <v>16</v>
      </c>
      <c r="C94" s="172">
        <v>7831440</v>
      </c>
    </row>
    <row r="95" spans="1:3" ht="15.75">
      <c r="A95" s="186" t="s">
        <v>194</v>
      </c>
      <c r="B95" s="188" t="s">
        <v>18</v>
      </c>
      <c r="C95" s="172">
        <v>6328189</v>
      </c>
    </row>
    <row r="96" spans="1:3" ht="15.75">
      <c r="A96" s="186" t="s">
        <v>193</v>
      </c>
      <c r="B96" s="180" t="s">
        <v>192</v>
      </c>
      <c r="C96" s="172"/>
    </row>
    <row r="97" spans="1:3" ht="15.75">
      <c r="A97" s="186" t="s">
        <v>191</v>
      </c>
      <c r="B97" s="187" t="s">
        <v>190</v>
      </c>
      <c r="C97" s="172"/>
    </row>
    <row r="98" spans="1:3" ht="15.75">
      <c r="A98" s="186" t="s">
        <v>189</v>
      </c>
      <c r="B98" s="176" t="s">
        <v>188</v>
      </c>
      <c r="C98" s="172"/>
    </row>
    <row r="99" spans="1:3" ht="15.75">
      <c r="A99" s="186" t="s">
        <v>187</v>
      </c>
      <c r="B99" s="176" t="s">
        <v>162</v>
      </c>
      <c r="C99" s="172"/>
    </row>
    <row r="100" spans="1:3" ht="15.75">
      <c r="A100" s="186" t="s">
        <v>186</v>
      </c>
      <c r="B100" s="187" t="s">
        <v>185</v>
      </c>
      <c r="C100" s="172">
        <v>5855944</v>
      </c>
    </row>
    <row r="101" spans="1:3" ht="15.75">
      <c r="A101" s="186" t="s">
        <v>184</v>
      </c>
      <c r="B101" s="187" t="s">
        <v>337</v>
      </c>
      <c r="C101" s="172"/>
    </row>
    <row r="102" spans="1:3" ht="15.75">
      <c r="A102" s="186" t="s">
        <v>182</v>
      </c>
      <c r="B102" s="176" t="s">
        <v>156</v>
      </c>
      <c r="C102" s="172"/>
    </row>
    <row r="103" spans="1:3" ht="15.75">
      <c r="A103" s="169" t="s">
        <v>181</v>
      </c>
      <c r="B103" s="185" t="s">
        <v>180</v>
      </c>
      <c r="C103" s="172"/>
    </row>
    <row r="104" spans="1:3" ht="15.75">
      <c r="A104" s="186" t="s">
        <v>179</v>
      </c>
      <c r="B104" s="185" t="s">
        <v>178</v>
      </c>
      <c r="C104" s="172"/>
    </row>
    <row r="105" spans="1:3" ht="16.5" thickBot="1">
      <c r="A105" s="184" t="s">
        <v>177</v>
      </c>
      <c r="B105" s="183" t="s">
        <v>176</v>
      </c>
      <c r="C105" s="182">
        <v>472245</v>
      </c>
    </row>
    <row r="106" spans="1:3" ht="16.5" thickBot="1">
      <c r="A106" s="163" t="s">
        <v>10</v>
      </c>
      <c r="B106" s="181" t="s">
        <v>329</v>
      </c>
      <c r="C106" s="171">
        <f>+C107+C109+C111</f>
        <v>239809762</v>
      </c>
    </row>
    <row r="107" spans="1:3" ht="15.75">
      <c r="A107" s="166" t="s">
        <v>174</v>
      </c>
      <c r="B107" s="180" t="s">
        <v>99</v>
      </c>
      <c r="C107" s="175">
        <v>239809762</v>
      </c>
    </row>
    <row r="108" spans="1:3" ht="15.75">
      <c r="A108" s="166" t="s">
        <v>173</v>
      </c>
      <c r="B108" s="173" t="s">
        <v>172</v>
      </c>
      <c r="C108" s="175">
        <v>239809762</v>
      </c>
    </row>
    <row r="109" spans="1:3" ht="15.75">
      <c r="A109" s="166" t="s">
        <v>171</v>
      </c>
      <c r="B109" s="173" t="s">
        <v>95</v>
      </c>
      <c r="C109" s="164"/>
    </row>
    <row r="110" spans="1:3" ht="15.75">
      <c r="A110" s="166" t="s">
        <v>170</v>
      </c>
      <c r="B110" s="173" t="s">
        <v>169</v>
      </c>
      <c r="C110" s="164"/>
    </row>
    <row r="111" spans="1:3" ht="15.75">
      <c r="A111" s="166" t="s">
        <v>168</v>
      </c>
      <c r="B111" s="179" t="s">
        <v>91</v>
      </c>
      <c r="C111" s="164"/>
    </row>
    <row r="112" spans="1:3" ht="15.75">
      <c r="A112" s="166" t="s">
        <v>167</v>
      </c>
      <c r="B112" s="178" t="s">
        <v>328</v>
      </c>
      <c r="C112" s="164"/>
    </row>
    <row r="113" spans="1:3" ht="15.75">
      <c r="A113" s="166" t="s">
        <v>165</v>
      </c>
      <c r="B113" s="177" t="s">
        <v>164</v>
      </c>
      <c r="C113" s="164"/>
    </row>
    <row r="114" spans="1:3" ht="15.75">
      <c r="A114" s="166" t="s">
        <v>163</v>
      </c>
      <c r="B114" s="176" t="s">
        <v>162</v>
      </c>
      <c r="C114" s="164"/>
    </row>
    <row r="115" spans="1:3" ht="15.75">
      <c r="A115" s="166" t="s">
        <v>161</v>
      </c>
      <c r="B115" s="176" t="s">
        <v>160</v>
      </c>
      <c r="C115" s="164"/>
    </row>
    <row r="116" spans="1:3" ht="15.75">
      <c r="A116" s="166" t="s">
        <v>159</v>
      </c>
      <c r="B116" s="176" t="s">
        <v>158</v>
      </c>
      <c r="C116" s="164"/>
    </row>
    <row r="117" spans="1:3" ht="15.75">
      <c r="A117" s="166" t="s">
        <v>157</v>
      </c>
      <c r="B117" s="176" t="s">
        <v>156</v>
      </c>
      <c r="C117" s="164"/>
    </row>
    <row r="118" spans="1:3" ht="15.75">
      <c r="A118" s="166" t="s">
        <v>155</v>
      </c>
      <c r="B118" s="176" t="s">
        <v>154</v>
      </c>
      <c r="C118" s="164"/>
    </row>
    <row r="119" spans="1:3" ht="16.5" thickBot="1">
      <c r="A119" s="169" t="s">
        <v>153</v>
      </c>
      <c r="B119" s="176" t="s">
        <v>152</v>
      </c>
      <c r="C119" s="172"/>
    </row>
    <row r="120" spans="1:3" ht="16.5" thickBot="1">
      <c r="A120" s="163" t="s">
        <v>4</v>
      </c>
      <c r="B120" s="162" t="s">
        <v>151</v>
      </c>
      <c r="C120" s="171">
        <f>+C121+C122</f>
        <v>18698559</v>
      </c>
    </row>
    <row r="121" spans="1:3" ht="15.75">
      <c r="A121" s="166" t="s">
        <v>150</v>
      </c>
      <c r="B121" s="165" t="s">
        <v>149</v>
      </c>
      <c r="C121" s="175">
        <v>18698559</v>
      </c>
    </row>
    <row r="122" spans="1:3" ht="16.5" thickBot="1">
      <c r="A122" s="174" t="s">
        <v>148</v>
      </c>
      <c r="B122" s="173" t="s">
        <v>147</v>
      </c>
      <c r="C122" s="172"/>
    </row>
    <row r="123" spans="1:3" ht="16.5" thickBot="1">
      <c r="A123" s="163" t="s">
        <v>5</v>
      </c>
      <c r="B123" s="162" t="s">
        <v>146</v>
      </c>
      <c r="C123" s="171">
        <f>+C90+C106+C120</f>
        <v>352413491</v>
      </c>
    </row>
    <row r="124" spans="1:3" ht="16.5" thickBot="1">
      <c r="A124" s="163" t="s">
        <v>6</v>
      </c>
      <c r="B124" s="162" t="s">
        <v>145</v>
      </c>
      <c r="C124" s="171"/>
    </row>
    <row r="125" spans="1:3" ht="15.75">
      <c r="A125" s="166" t="s">
        <v>144</v>
      </c>
      <c r="B125" s="165" t="s">
        <v>143</v>
      </c>
      <c r="C125" s="164"/>
    </row>
    <row r="126" spans="1:3" ht="15.75">
      <c r="A126" s="166" t="s">
        <v>142</v>
      </c>
      <c r="B126" s="165" t="s">
        <v>141</v>
      </c>
      <c r="C126" s="164"/>
    </row>
    <row r="127" spans="1:3" ht="16.5" thickBot="1">
      <c r="A127" s="169" t="s">
        <v>140</v>
      </c>
      <c r="B127" s="168" t="s">
        <v>139</v>
      </c>
      <c r="C127" s="164"/>
    </row>
    <row r="128" spans="1:3" ht="16.5" thickBot="1">
      <c r="A128" s="163" t="s">
        <v>19</v>
      </c>
      <c r="B128" s="162" t="s">
        <v>138</v>
      </c>
      <c r="C128" s="171"/>
    </row>
    <row r="129" spans="1:3" ht="15.75">
      <c r="A129" s="166" t="s">
        <v>137</v>
      </c>
      <c r="B129" s="165" t="s">
        <v>136</v>
      </c>
      <c r="C129" s="164"/>
    </row>
    <row r="130" spans="1:3" ht="15.75">
      <c r="A130" s="166" t="s">
        <v>135</v>
      </c>
      <c r="B130" s="165" t="s">
        <v>134</v>
      </c>
      <c r="C130" s="164"/>
    </row>
    <row r="131" spans="1:3" ht="15.75">
      <c r="A131" s="166" t="s">
        <v>133</v>
      </c>
      <c r="B131" s="165" t="s">
        <v>132</v>
      </c>
      <c r="C131" s="164"/>
    </row>
    <row r="132" spans="1:3" ht="16.5" thickBot="1">
      <c r="A132" s="169" t="s">
        <v>131</v>
      </c>
      <c r="B132" s="168" t="s">
        <v>130</v>
      </c>
      <c r="C132" s="164"/>
    </row>
    <row r="133" spans="1:3" ht="16.5" thickBot="1">
      <c r="A133" s="163" t="s">
        <v>22</v>
      </c>
      <c r="B133" s="162" t="s">
        <v>129</v>
      </c>
      <c r="C133" s="170">
        <f>C135</f>
        <v>1277051</v>
      </c>
    </row>
    <row r="134" spans="1:3" ht="15.75">
      <c r="A134" s="166" t="s">
        <v>128</v>
      </c>
      <c r="B134" s="165" t="s">
        <v>127</v>
      </c>
      <c r="C134" s="164"/>
    </row>
    <row r="135" spans="1:3" ht="15.75">
      <c r="A135" s="166" t="s">
        <v>126</v>
      </c>
      <c r="B135" s="165" t="s">
        <v>125</v>
      </c>
      <c r="C135" s="164">
        <v>1277051</v>
      </c>
    </row>
    <row r="136" spans="1:3" ht="15.75">
      <c r="A136" s="166" t="s">
        <v>124</v>
      </c>
      <c r="B136" s="165" t="s">
        <v>123</v>
      </c>
      <c r="C136" s="164"/>
    </row>
    <row r="137" spans="1:3" ht="16.5" thickBot="1">
      <c r="A137" s="169" t="s">
        <v>122</v>
      </c>
      <c r="B137" s="168" t="s">
        <v>327</v>
      </c>
      <c r="C137" s="164"/>
    </row>
    <row r="138" spans="1:3" ht="16.5" thickBot="1">
      <c r="A138" s="163" t="s">
        <v>56</v>
      </c>
      <c r="B138" s="162" t="s">
        <v>120</v>
      </c>
      <c r="C138" s="167"/>
    </row>
    <row r="139" spans="1:3" ht="15.75">
      <c r="A139" s="166" t="s">
        <v>119</v>
      </c>
      <c r="B139" s="165" t="s">
        <v>118</v>
      </c>
      <c r="C139" s="164"/>
    </row>
    <row r="140" spans="1:3" ht="15.75">
      <c r="A140" s="166" t="s">
        <v>117</v>
      </c>
      <c r="B140" s="165" t="s">
        <v>116</v>
      </c>
      <c r="C140" s="164"/>
    </row>
    <row r="141" spans="1:3" ht="15.75">
      <c r="A141" s="166" t="s">
        <v>115</v>
      </c>
      <c r="B141" s="165" t="s">
        <v>114</v>
      </c>
      <c r="C141" s="164"/>
    </row>
    <row r="142" spans="1:3" ht="16.5" thickBot="1">
      <c r="A142" s="166" t="s">
        <v>113</v>
      </c>
      <c r="B142" s="165" t="s">
        <v>112</v>
      </c>
      <c r="C142" s="164"/>
    </row>
    <row r="143" spans="1:9" ht="16.5" thickBot="1">
      <c r="A143" s="163" t="s">
        <v>57</v>
      </c>
      <c r="B143" s="162" t="s">
        <v>111</v>
      </c>
      <c r="C143" s="157">
        <f>C138+C133</f>
        <v>1277051</v>
      </c>
      <c r="F143" s="161"/>
      <c r="G143" s="160"/>
      <c r="H143" s="160"/>
      <c r="I143" s="160"/>
    </row>
    <row r="144" spans="1:3" s="153" customFormat="1" ht="16.5" thickBot="1">
      <c r="A144" s="159" t="s">
        <v>59</v>
      </c>
      <c r="B144" s="158" t="s">
        <v>110</v>
      </c>
      <c r="C144" s="157">
        <f>+C123+C143</f>
        <v>353690542</v>
      </c>
    </row>
    <row r="145" spans="1:3" s="153" customFormat="1" ht="15.75">
      <c r="A145" s="156"/>
      <c r="B145" s="155"/>
      <c r="C145" s="154"/>
    </row>
    <row r="146" ht="7.5" customHeight="1" thickBot="1"/>
    <row r="147" spans="1:4" ht="16.5" thickBot="1">
      <c r="A147" s="253" t="s">
        <v>109</v>
      </c>
      <c r="B147" s="253"/>
      <c r="C147" s="221">
        <v>24</v>
      </c>
      <c r="D147" s="147"/>
    </row>
    <row r="148" spans="1:4" ht="16.5" thickBot="1">
      <c r="A148" s="253" t="s">
        <v>334</v>
      </c>
      <c r="B148" s="253"/>
      <c r="C148" s="221">
        <v>9</v>
      </c>
      <c r="D148" s="147"/>
    </row>
    <row r="149" spans="1:4" ht="16.5" thickBot="1">
      <c r="A149" s="253" t="s">
        <v>333</v>
      </c>
      <c r="B149" s="253"/>
      <c r="C149" s="221">
        <v>10</v>
      </c>
      <c r="D149" s="147"/>
    </row>
    <row r="150" spans="1:4" ht="16.5" thickBot="1">
      <c r="A150" s="253" t="s">
        <v>335</v>
      </c>
      <c r="B150" s="253"/>
      <c r="C150" s="221">
        <v>5</v>
      </c>
      <c r="D150" s="147"/>
    </row>
    <row r="151" spans="1:3" ht="15.75">
      <c r="A151" s="152"/>
      <c r="B151" s="151"/>
      <c r="C151" s="151"/>
    </row>
    <row r="152" spans="1:3" ht="15.75">
      <c r="A152" s="236" t="s">
        <v>108</v>
      </c>
      <c r="B152" s="236"/>
      <c r="C152" s="236"/>
    </row>
    <row r="153" spans="1:3" ht="15" customHeight="1" thickBot="1">
      <c r="A153" s="233"/>
      <c r="B153" s="233"/>
      <c r="C153" s="150" t="s">
        <v>107</v>
      </c>
    </row>
    <row r="154" spans="1:4" ht="26.25" thickBot="1">
      <c r="A154" s="250" t="s">
        <v>7</v>
      </c>
      <c r="B154" s="251" t="s">
        <v>106</v>
      </c>
      <c r="C154" s="252">
        <f>+C60-C123</f>
        <v>-73912292</v>
      </c>
      <c r="D154" s="149"/>
    </row>
    <row r="155" spans="1:3" ht="25.5" customHeight="1" thickBot="1">
      <c r="A155" s="250" t="s">
        <v>10</v>
      </c>
      <c r="B155" s="251" t="s">
        <v>105</v>
      </c>
      <c r="C155" s="252">
        <f>+C83-C143</f>
        <v>73912292</v>
      </c>
    </row>
  </sheetData>
  <sheetProtection/>
  <mergeCells count="10">
    <mergeCell ref="A153:B153"/>
    <mergeCell ref="A86:C86"/>
    <mergeCell ref="A1:C1"/>
    <mergeCell ref="A2:B2"/>
    <mergeCell ref="A87:B87"/>
    <mergeCell ref="A152:C152"/>
    <mergeCell ref="A147:B147"/>
    <mergeCell ref="A148:B148"/>
    <mergeCell ref="A149:B149"/>
    <mergeCell ref="A150:B150"/>
  </mergeCells>
  <printOptions horizontalCentered="1"/>
  <pageMargins left="0.4724409448818898" right="0.4724409448818898" top="1.2598425196850394" bottom="0.2755905511811024" header="0.5905511811023623" footer="0.5905511811023623"/>
  <pageSetup fitToHeight="2" horizontalDpi="600" verticalDpi="600" orientation="portrait" paperSize="9" scale="75" r:id="rId1"/>
  <headerFooter>
    <oddHeader xml:space="preserve">&amp;C&amp;"Times New Roman CE,Félkövér"&amp;12Pári Község Önkormányzata
2020. ÉVI KÖLTSÉGVETÉSÉNEK ÖSSZEVONT MÉRLEGE&amp;10
&amp;R&amp;"Times New Roman CE,Félkövér dőlt"&amp;11 3. sz. melléklet </oddHeader>
  </headerFooter>
  <rowBreaks count="2" manualBreakCount="2">
    <brk id="60" max="2" man="1"/>
    <brk id="10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6"/>
  <sheetViews>
    <sheetView tabSelected="1" view="pageBreakPreview" zoomScaleSheetLayoutView="100" zoomScalePageLayoutView="80" workbookViewId="0" topLeftCell="A63">
      <selection activeCell="C97" sqref="C97"/>
    </sheetView>
  </sheetViews>
  <sheetFormatPr defaultColWidth="9.00390625" defaultRowHeight="12.75"/>
  <cols>
    <col min="1" max="1" width="8.125" style="48" customWidth="1"/>
    <col min="2" max="2" width="89.50390625" style="46" customWidth="1"/>
    <col min="3" max="3" width="24.625" style="47" customWidth="1"/>
    <col min="4" max="4" width="29.125" style="46" customWidth="1"/>
    <col min="5" max="5" width="31.375" style="46" customWidth="1"/>
    <col min="6" max="16384" width="9.375" style="46" customWidth="1"/>
  </cols>
  <sheetData>
    <row r="1" spans="1:5" s="142" customFormat="1" ht="42.75" customHeight="1">
      <c r="A1" s="257" t="s">
        <v>326</v>
      </c>
      <c r="B1" s="257"/>
      <c r="C1" s="143" t="s">
        <v>325</v>
      </c>
      <c r="D1" s="143" t="s">
        <v>324</v>
      </c>
      <c r="E1" s="143" t="s">
        <v>323</v>
      </c>
    </row>
    <row r="2" spans="1:5" s="142" customFormat="1" ht="15">
      <c r="A2" s="144"/>
      <c r="B2" s="143" t="s">
        <v>322</v>
      </c>
      <c r="C2" s="143"/>
      <c r="D2" s="143"/>
      <c r="E2" s="143"/>
    </row>
    <row r="3" spans="1:5" ht="15.75" customHeight="1" thickBot="1">
      <c r="A3" s="239"/>
      <c r="B3" s="239"/>
      <c r="C3" s="50"/>
      <c r="D3" s="50"/>
      <c r="E3" s="50" t="s">
        <v>107</v>
      </c>
    </row>
    <row r="4" spans="1:5" ht="26.25" thickBot="1">
      <c r="A4" s="62" t="s">
        <v>104</v>
      </c>
      <c r="B4" s="116" t="s">
        <v>321</v>
      </c>
      <c r="C4" s="226" t="s">
        <v>336</v>
      </c>
      <c r="D4" s="226" t="s">
        <v>336</v>
      </c>
      <c r="E4" s="245" t="s">
        <v>336</v>
      </c>
    </row>
    <row r="5" spans="1:5" s="113" customFormat="1" ht="15.75" thickBot="1">
      <c r="A5" s="112">
        <v>1</v>
      </c>
      <c r="B5" s="141">
        <v>2</v>
      </c>
      <c r="C5" s="140">
        <v>3</v>
      </c>
      <c r="D5" s="139">
        <v>4</v>
      </c>
      <c r="E5" s="138">
        <v>5</v>
      </c>
    </row>
    <row r="6" spans="1:5" ht="15.75" thickBot="1">
      <c r="A6" s="62" t="s">
        <v>7</v>
      </c>
      <c r="B6" s="61" t="s">
        <v>320</v>
      </c>
      <c r="C6" s="75">
        <f>SUM(C7:C12)</f>
        <v>31926260</v>
      </c>
      <c r="D6" s="74">
        <f>SUM(D7:D12)</f>
        <v>0</v>
      </c>
      <c r="E6" s="119">
        <f>SUM(E7:E12)</f>
        <v>0</v>
      </c>
    </row>
    <row r="7" spans="1:5" ht="15">
      <c r="A7" s="67" t="s">
        <v>200</v>
      </c>
      <c r="B7" s="126" t="s">
        <v>319</v>
      </c>
      <c r="C7" s="86">
        <v>19162416</v>
      </c>
      <c r="D7" s="85"/>
      <c r="E7" s="127"/>
    </row>
    <row r="8" spans="1:5" ht="15">
      <c r="A8" s="77" t="s">
        <v>198</v>
      </c>
      <c r="B8" s="90" t="s">
        <v>318</v>
      </c>
      <c r="C8" s="65"/>
      <c r="D8" s="64"/>
      <c r="E8" s="63"/>
    </row>
    <row r="9" spans="1:5" ht="15">
      <c r="A9" s="77" t="s">
        <v>197</v>
      </c>
      <c r="B9" s="90" t="s">
        <v>317</v>
      </c>
      <c r="C9" s="65">
        <v>10963844</v>
      </c>
      <c r="D9" s="64"/>
      <c r="E9" s="63"/>
    </row>
    <row r="10" spans="1:5" ht="15">
      <c r="A10" s="77" t="s">
        <v>195</v>
      </c>
      <c r="B10" s="90" t="s">
        <v>316</v>
      </c>
      <c r="C10" s="65">
        <v>1800000</v>
      </c>
      <c r="D10" s="64"/>
      <c r="E10" s="63"/>
    </row>
    <row r="11" spans="1:5" ht="15">
      <c r="A11" s="77" t="s">
        <v>315</v>
      </c>
      <c r="B11" s="90" t="s">
        <v>314</v>
      </c>
      <c r="C11" s="65"/>
      <c r="D11" s="64"/>
      <c r="E11" s="63"/>
    </row>
    <row r="12" spans="1:5" ht="15.75" thickBot="1">
      <c r="A12" s="83" t="s">
        <v>193</v>
      </c>
      <c r="B12" s="91" t="s">
        <v>313</v>
      </c>
      <c r="C12" s="65"/>
      <c r="D12" s="64"/>
      <c r="E12" s="63"/>
    </row>
    <row r="13" spans="1:5" ht="15.75" thickBot="1">
      <c r="A13" s="62" t="s">
        <v>10</v>
      </c>
      <c r="B13" s="120" t="s">
        <v>312</v>
      </c>
      <c r="C13" s="75">
        <f>SUM(C14:C18)</f>
        <v>0</v>
      </c>
      <c r="D13" s="74">
        <f>SUM(D14:D18)</f>
        <v>237836213</v>
      </c>
      <c r="E13" s="119">
        <f>SUM(E14:E18)</f>
        <v>0</v>
      </c>
    </row>
    <row r="14" spans="1:5" ht="15">
      <c r="A14" s="67" t="s">
        <v>174</v>
      </c>
      <c r="B14" s="126" t="s">
        <v>311</v>
      </c>
      <c r="C14" s="86"/>
      <c r="D14" s="85"/>
      <c r="E14" s="127"/>
    </row>
    <row r="15" spans="1:5" ht="15">
      <c r="A15" s="77" t="s">
        <v>173</v>
      </c>
      <c r="B15" s="90" t="s">
        <v>310</v>
      </c>
      <c r="C15" s="65"/>
      <c r="D15" s="64"/>
      <c r="E15" s="63"/>
    </row>
    <row r="16" spans="1:5" ht="15">
      <c r="A16" s="77" t="s">
        <v>171</v>
      </c>
      <c r="B16" s="90" t="s">
        <v>309</v>
      </c>
      <c r="C16" s="65"/>
      <c r="D16" s="64"/>
      <c r="E16" s="63"/>
    </row>
    <row r="17" spans="1:5" ht="15">
      <c r="A17" s="77" t="s">
        <v>170</v>
      </c>
      <c r="B17" s="90" t="s">
        <v>308</v>
      </c>
      <c r="C17" s="65"/>
      <c r="D17" s="64"/>
      <c r="E17" s="63"/>
    </row>
    <row r="18" spans="1:5" ht="15">
      <c r="A18" s="77" t="s">
        <v>168</v>
      </c>
      <c r="B18" s="90" t="s">
        <v>307</v>
      </c>
      <c r="C18" s="65"/>
      <c r="D18" s="64">
        <v>237836213</v>
      </c>
      <c r="E18" s="63"/>
    </row>
    <row r="19" spans="1:5" ht="15.75" thickBot="1">
      <c r="A19" s="83" t="s">
        <v>167</v>
      </c>
      <c r="B19" s="91" t="s">
        <v>306</v>
      </c>
      <c r="C19" s="81"/>
      <c r="D19" s="80">
        <v>237011010</v>
      </c>
      <c r="E19" s="87"/>
    </row>
    <row r="20" spans="1:5" ht="15.75" thickBot="1">
      <c r="A20" s="62" t="s">
        <v>4</v>
      </c>
      <c r="B20" s="61" t="s">
        <v>305</v>
      </c>
      <c r="C20" s="75">
        <f>SUM(C21:C25)</f>
        <v>0</v>
      </c>
      <c r="D20" s="74">
        <f>SUM(D21:D25)</f>
        <v>0</v>
      </c>
      <c r="E20" s="119">
        <f>SUM(E21:E25)</f>
        <v>0</v>
      </c>
    </row>
    <row r="21" spans="1:5" ht="15">
      <c r="A21" s="67" t="s">
        <v>150</v>
      </c>
      <c r="B21" s="126" t="s">
        <v>304</v>
      </c>
      <c r="C21" s="86"/>
      <c r="D21" s="85"/>
      <c r="E21" s="127"/>
    </row>
    <row r="22" spans="1:5" ht="15">
      <c r="A22" s="77" t="s">
        <v>148</v>
      </c>
      <c r="B22" s="90" t="s">
        <v>303</v>
      </c>
      <c r="C22" s="65"/>
      <c r="D22" s="64"/>
      <c r="E22" s="63"/>
    </row>
    <row r="23" spans="1:5" ht="15">
      <c r="A23" s="77" t="s">
        <v>302</v>
      </c>
      <c r="B23" s="90" t="s">
        <v>301</v>
      </c>
      <c r="C23" s="65"/>
      <c r="D23" s="64"/>
      <c r="E23" s="63"/>
    </row>
    <row r="24" spans="1:5" ht="15">
      <c r="A24" s="77" t="s">
        <v>300</v>
      </c>
      <c r="B24" s="90" t="s">
        <v>299</v>
      </c>
      <c r="C24" s="65"/>
      <c r="D24" s="64"/>
      <c r="E24" s="63"/>
    </row>
    <row r="25" spans="1:5" ht="15">
      <c r="A25" s="77" t="s">
        <v>298</v>
      </c>
      <c r="B25" s="90" t="s">
        <v>297</v>
      </c>
      <c r="C25" s="65"/>
      <c r="D25" s="64"/>
      <c r="E25" s="63"/>
    </row>
    <row r="26" spans="1:5" ht="15.75" thickBot="1">
      <c r="A26" s="83" t="s">
        <v>296</v>
      </c>
      <c r="B26" s="91" t="s">
        <v>295</v>
      </c>
      <c r="C26" s="81"/>
      <c r="D26" s="80"/>
      <c r="E26" s="87"/>
    </row>
    <row r="27" spans="1:5" ht="15.75" thickBot="1">
      <c r="A27" s="62" t="s">
        <v>294</v>
      </c>
      <c r="B27" s="61" t="s">
        <v>293</v>
      </c>
      <c r="C27" s="75">
        <f>SUM(C28,C31,C32,C33)</f>
        <v>4130716</v>
      </c>
      <c r="D27" s="74">
        <f>SUM(D28,D31,D32,D33)</f>
        <v>0</v>
      </c>
      <c r="E27" s="119">
        <f>SUM(E28,E31,E32,E33)</f>
        <v>0</v>
      </c>
    </row>
    <row r="28" spans="1:5" ht="15">
      <c r="A28" s="67" t="s">
        <v>292</v>
      </c>
      <c r="B28" s="126" t="s">
        <v>291</v>
      </c>
      <c r="C28" s="137">
        <v>3454164</v>
      </c>
      <c r="D28" s="136"/>
      <c r="E28" s="135"/>
    </row>
    <row r="29" spans="1:5" ht="15">
      <c r="A29" s="77" t="s">
        <v>290</v>
      </c>
      <c r="B29" s="90" t="s">
        <v>289</v>
      </c>
      <c r="C29" s="65"/>
      <c r="D29" s="64"/>
      <c r="E29" s="63"/>
    </row>
    <row r="30" spans="1:5" ht="15">
      <c r="A30" s="77" t="s">
        <v>288</v>
      </c>
      <c r="B30" s="90" t="s">
        <v>287</v>
      </c>
      <c r="C30" s="65">
        <v>3454164</v>
      </c>
      <c r="D30" s="64"/>
      <c r="E30" s="63"/>
    </row>
    <row r="31" spans="1:5" ht="15">
      <c r="A31" s="77" t="s">
        <v>286</v>
      </c>
      <c r="B31" s="90" t="s">
        <v>285</v>
      </c>
      <c r="C31" s="65">
        <v>530576</v>
      </c>
      <c r="D31" s="64"/>
      <c r="E31" s="63"/>
    </row>
    <row r="32" spans="1:5" ht="15">
      <c r="A32" s="77" t="s">
        <v>284</v>
      </c>
      <c r="B32" s="90" t="s">
        <v>283</v>
      </c>
      <c r="C32" s="65"/>
      <c r="D32" s="64"/>
      <c r="E32" s="63"/>
    </row>
    <row r="33" spans="1:5" ht="15.75" thickBot="1">
      <c r="A33" s="83" t="s">
        <v>282</v>
      </c>
      <c r="B33" s="91" t="s">
        <v>281</v>
      </c>
      <c r="C33" s="81">
        <v>145976</v>
      </c>
      <c r="D33" s="80"/>
      <c r="E33" s="87"/>
    </row>
    <row r="34" spans="1:5" ht="15.75" thickBot="1">
      <c r="A34" s="62" t="s">
        <v>6</v>
      </c>
      <c r="B34" s="61" t="s">
        <v>280</v>
      </c>
      <c r="C34" s="75">
        <f>SUM(C35:C44)</f>
        <v>0</v>
      </c>
      <c r="D34" s="74">
        <f>SUM(D35:D44)</f>
        <v>1415010</v>
      </c>
      <c r="E34" s="119">
        <f>SUM(E35:E44)</f>
        <v>0</v>
      </c>
    </row>
    <row r="35" spans="1:5" ht="15">
      <c r="A35" s="67" t="s">
        <v>144</v>
      </c>
      <c r="B35" s="126" t="s">
        <v>279</v>
      </c>
      <c r="C35" s="86"/>
      <c r="D35" s="85"/>
      <c r="E35" s="127"/>
    </row>
    <row r="36" spans="1:5" ht="15">
      <c r="A36" s="77" t="s">
        <v>142</v>
      </c>
      <c r="B36" s="90" t="s">
        <v>278</v>
      </c>
      <c r="C36" s="65"/>
      <c r="D36" s="64">
        <v>402307</v>
      </c>
      <c r="E36" s="63"/>
    </row>
    <row r="37" spans="1:5" ht="15">
      <c r="A37" s="77" t="s">
        <v>140</v>
      </c>
      <c r="B37" s="90" t="s">
        <v>277</v>
      </c>
      <c r="C37" s="65"/>
      <c r="D37" s="64">
        <v>900080</v>
      </c>
      <c r="E37" s="63"/>
    </row>
    <row r="38" spans="1:5" ht="15">
      <c r="A38" s="77" t="s">
        <v>276</v>
      </c>
      <c r="B38" s="90" t="s">
        <v>275</v>
      </c>
      <c r="C38" s="65"/>
      <c r="D38" s="64">
        <v>0</v>
      </c>
      <c r="E38" s="63"/>
    </row>
    <row r="39" spans="1:5" ht="15">
      <c r="A39" s="77" t="s">
        <v>274</v>
      </c>
      <c r="B39" s="90" t="s">
        <v>273</v>
      </c>
      <c r="C39" s="65"/>
      <c r="D39" s="64"/>
      <c r="E39" s="63"/>
    </row>
    <row r="40" spans="1:5" ht="15">
      <c r="A40" s="77" t="s">
        <v>272</v>
      </c>
      <c r="B40" s="90" t="s">
        <v>271</v>
      </c>
      <c r="C40" s="65"/>
      <c r="D40" s="64">
        <v>108623</v>
      </c>
      <c r="E40" s="63"/>
    </row>
    <row r="41" spans="1:5" ht="15">
      <c r="A41" s="77" t="s">
        <v>270</v>
      </c>
      <c r="B41" s="90" t="s">
        <v>269</v>
      </c>
      <c r="C41" s="65"/>
      <c r="D41" s="64"/>
      <c r="E41" s="63"/>
    </row>
    <row r="42" spans="1:5" ht="15">
      <c r="A42" s="77" t="s">
        <v>268</v>
      </c>
      <c r="B42" s="90" t="s">
        <v>267</v>
      </c>
      <c r="C42" s="65"/>
      <c r="D42" s="64">
        <v>4000</v>
      </c>
      <c r="E42" s="63"/>
    </row>
    <row r="43" spans="1:5" ht="15">
      <c r="A43" s="77" t="s">
        <v>266</v>
      </c>
      <c r="B43" s="90" t="s">
        <v>265</v>
      </c>
      <c r="C43" s="65"/>
      <c r="D43" s="64"/>
      <c r="E43" s="63"/>
    </row>
    <row r="44" spans="1:5" ht="15.75" thickBot="1">
      <c r="A44" s="83" t="s">
        <v>264</v>
      </c>
      <c r="B44" s="91" t="s">
        <v>23</v>
      </c>
      <c r="C44" s="81"/>
      <c r="D44" s="80"/>
      <c r="E44" s="87"/>
    </row>
    <row r="45" spans="1:5" ht="15.75" thickBot="1">
      <c r="A45" s="62" t="s">
        <v>19</v>
      </c>
      <c r="B45" s="61" t="s">
        <v>263</v>
      </c>
      <c r="C45" s="75">
        <f>SUM(C46:C50)</f>
        <v>0</v>
      </c>
      <c r="D45" s="74">
        <f>SUM(D46:D50)</f>
        <v>0</v>
      </c>
      <c r="E45" s="119">
        <f>SUM(E46:E50)</f>
        <v>0</v>
      </c>
    </row>
    <row r="46" spans="1:5" ht="15">
      <c r="A46" s="67" t="s">
        <v>137</v>
      </c>
      <c r="B46" s="126" t="s">
        <v>262</v>
      </c>
      <c r="C46" s="86"/>
      <c r="D46" s="85"/>
      <c r="E46" s="127"/>
    </row>
    <row r="47" spans="1:5" ht="15">
      <c r="A47" s="77" t="s">
        <v>135</v>
      </c>
      <c r="B47" s="90" t="s">
        <v>261</v>
      </c>
      <c r="C47" s="65"/>
      <c r="D47" s="64"/>
      <c r="E47" s="63"/>
    </row>
    <row r="48" spans="1:5" ht="15">
      <c r="A48" s="77" t="s">
        <v>133</v>
      </c>
      <c r="B48" s="90" t="s">
        <v>260</v>
      </c>
      <c r="C48" s="65"/>
      <c r="D48" s="64"/>
      <c r="E48" s="63"/>
    </row>
    <row r="49" spans="1:5" ht="15">
      <c r="A49" s="77" t="s">
        <v>131</v>
      </c>
      <c r="B49" s="90" t="s">
        <v>259</v>
      </c>
      <c r="C49" s="65"/>
      <c r="D49" s="64"/>
      <c r="E49" s="63"/>
    </row>
    <row r="50" spans="1:5" ht="15.75" thickBot="1">
      <c r="A50" s="134" t="s">
        <v>258</v>
      </c>
      <c r="B50" s="133" t="s">
        <v>257</v>
      </c>
      <c r="C50" s="132"/>
      <c r="D50" s="131"/>
      <c r="E50" s="130"/>
    </row>
    <row r="51" spans="1:5" ht="15.75" thickBot="1">
      <c r="A51" s="129" t="s">
        <v>256</v>
      </c>
      <c r="B51" s="128" t="s">
        <v>255</v>
      </c>
      <c r="C51" s="75">
        <f>SUM(C52:C54)</f>
        <v>0</v>
      </c>
      <c r="D51" s="74">
        <f>SUM(D52:D54)</f>
        <v>0</v>
      </c>
      <c r="E51" s="119">
        <f>SUM(E52:E54)</f>
        <v>0</v>
      </c>
    </row>
    <row r="52" spans="1:5" ht="15">
      <c r="A52" s="67" t="s">
        <v>128</v>
      </c>
      <c r="B52" s="126" t="s">
        <v>254</v>
      </c>
      <c r="C52" s="86"/>
      <c r="D52" s="85"/>
      <c r="E52" s="127"/>
    </row>
    <row r="53" spans="1:5" ht="15">
      <c r="A53" s="77" t="s">
        <v>126</v>
      </c>
      <c r="B53" s="90" t="s">
        <v>253</v>
      </c>
      <c r="C53" s="65"/>
      <c r="D53" s="64"/>
      <c r="E53" s="63"/>
    </row>
    <row r="54" spans="1:5" ht="15">
      <c r="A54" s="77" t="s">
        <v>124</v>
      </c>
      <c r="B54" s="90" t="s">
        <v>252</v>
      </c>
      <c r="C54" s="65"/>
      <c r="D54" s="64"/>
      <c r="E54" s="63"/>
    </row>
    <row r="55" spans="1:5" ht="15.75" thickBot="1">
      <c r="A55" s="83" t="s">
        <v>122</v>
      </c>
      <c r="B55" s="91" t="s">
        <v>251</v>
      </c>
      <c r="C55" s="81"/>
      <c r="D55" s="80"/>
      <c r="E55" s="87"/>
    </row>
    <row r="56" spans="1:5" ht="15.75" thickBot="1">
      <c r="A56" s="62" t="s">
        <v>56</v>
      </c>
      <c r="B56" s="120" t="s">
        <v>250</v>
      </c>
      <c r="C56" s="75">
        <f>SUM(C57:C59)</f>
        <v>0</v>
      </c>
      <c r="D56" s="74">
        <f>SUM(D57:D59)</f>
        <v>3193000</v>
      </c>
      <c r="E56" s="119">
        <f>SUM(E57:E59)</f>
        <v>0</v>
      </c>
    </row>
    <row r="57" spans="1:5" ht="15">
      <c r="A57" s="67" t="s">
        <v>119</v>
      </c>
      <c r="B57" s="126" t="s">
        <v>249</v>
      </c>
      <c r="C57" s="65"/>
      <c r="D57" s="64"/>
      <c r="E57" s="63"/>
    </row>
    <row r="58" spans="1:5" ht="15">
      <c r="A58" s="77" t="s">
        <v>117</v>
      </c>
      <c r="B58" s="90" t="s">
        <v>248</v>
      </c>
      <c r="C58" s="65"/>
      <c r="D58" s="64">
        <v>3193000</v>
      </c>
      <c r="E58" s="63"/>
    </row>
    <row r="59" spans="1:5" ht="15">
      <c r="A59" s="77" t="s">
        <v>115</v>
      </c>
      <c r="B59" s="90" t="s">
        <v>247</v>
      </c>
      <c r="C59" s="65"/>
      <c r="D59" s="64"/>
      <c r="E59" s="63"/>
    </row>
    <row r="60" spans="1:5" ht="15.75" thickBot="1">
      <c r="A60" s="83" t="s">
        <v>113</v>
      </c>
      <c r="B60" s="91" t="s">
        <v>246</v>
      </c>
      <c r="C60" s="65"/>
      <c r="D60" s="64"/>
      <c r="E60" s="63"/>
    </row>
    <row r="61" spans="1:5" ht="15.75" thickBot="1">
      <c r="A61" s="62" t="s">
        <v>57</v>
      </c>
      <c r="B61" s="61" t="s">
        <v>245</v>
      </c>
      <c r="C61" s="75">
        <f>SUM(C6,C13,C20,C27,C34)</f>
        <v>36056976</v>
      </c>
      <c r="D61" s="74">
        <f>SUM(D6,D13,D20,D27,D34,D56)</f>
        <v>242444223</v>
      </c>
      <c r="E61" s="119">
        <f>SUM(E6,E13,E27,E34)</f>
        <v>0</v>
      </c>
    </row>
    <row r="62" spans="1:5" ht="15.75" thickBot="1">
      <c r="A62" s="121" t="s">
        <v>59</v>
      </c>
      <c r="B62" s="120" t="s">
        <v>244</v>
      </c>
      <c r="C62" s="75">
        <f>SUM(C63:C65)</f>
        <v>0</v>
      </c>
      <c r="D62" s="74">
        <f>SUM(D63:D65)</f>
        <v>0</v>
      </c>
      <c r="E62" s="119">
        <f>SUM(E63:E65)</f>
        <v>0</v>
      </c>
    </row>
    <row r="63" spans="1:5" ht="15">
      <c r="A63" s="67" t="s">
        <v>243</v>
      </c>
      <c r="B63" s="126" t="s">
        <v>242</v>
      </c>
      <c r="C63" s="65"/>
      <c r="D63" s="64"/>
      <c r="E63" s="63"/>
    </row>
    <row r="64" spans="1:5" ht="15">
      <c r="A64" s="77" t="s">
        <v>241</v>
      </c>
      <c r="B64" s="90" t="s">
        <v>240</v>
      </c>
      <c r="C64" s="65"/>
      <c r="D64" s="64"/>
      <c r="E64" s="63"/>
    </row>
    <row r="65" spans="1:5" ht="15.75" thickBot="1">
      <c r="A65" s="83" t="s">
        <v>239</v>
      </c>
      <c r="B65" s="91" t="s">
        <v>238</v>
      </c>
      <c r="C65" s="65"/>
      <c r="D65" s="64"/>
      <c r="E65" s="63"/>
    </row>
    <row r="66" spans="1:5" ht="15.75" thickBot="1">
      <c r="A66" s="121" t="s">
        <v>24</v>
      </c>
      <c r="B66" s="120" t="s">
        <v>237</v>
      </c>
      <c r="C66" s="75">
        <f>SUM(C67:C70)</f>
        <v>0</v>
      </c>
      <c r="D66" s="74">
        <f>SUM(D67:D70)</f>
        <v>0</v>
      </c>
      <c r="E66" s="119">
        <f>SUM(E67:E70)</f>
        <v>0</v>
      </c>
    </row>
    <row r="67" spans="1:5" ht="15">
      <c r="A67" s="67" t="s">
        <v>236</v>
      </c>
      <c r="B67" s="126" t="s">
        <v>235</v>
      </c>
      <c r="C67" s="65"/>
      <c r="D67" s="64"/>
      <c r="E67" s="63"/>
    </row>
    <row r="68" spans="1:5" ht="15">
      <c r="A68" s="77" t="s">
        <v>234</v>
      </c>
      <c r="B68" s="90" t="s">
        <v>233</v>
      </c>
      <c r="C68" s="65"/>
      <c r="D68" s="64"/>
      <c r="E68" s="63"/>
    </row>
    <row r="69" spans="1:5" ht="15">
      <c r="A69" s="77" t="s">
        <v>232</v>
      </c>
      <c r="B69" s="90" t="s">
        <v>231</v>
      </c>
      <c r="C69" s="65"/>
      <c r="D69" s="64"/>
      <c r="E69" s="63"/>
    </row>
    <row r="70" spans="1:5" ht="15.75" thickBot="1">
      <c r="A70" s="83" t="s">
        <v>230</v>
      </c>
      <c r="B70" s="91" t="s">
        <v>229</v>
      </c>
      <c r="C70" s="65"/>
      <c r="D70" s="64"/>
      <c r="E70" s="63"/>
    </row>
    <row r="71" spans="1:5" ht="15.75" thickBot="1">
      <c r="A71" s="121" t="s">
        <v>25</v>
      </c>
      <c r="B71" s="120" t="s">
        <v>228</v>
      </c>
      <c r="C71" s="75">
        <f>SUM(C72:C73)</f>
        <v>65151724</v>
      </c>
      <c r="D71" s="74">
        <f>SUM(D72:D73)</f>
        <v>0</v>
      </c>
      <c r="E71" s="119">
        <f>SUM(E72:E73)</f>
        <v>0</v>
      </c>
    </row>
    <row r="72" spans="1:5" ht="15">
      <c r="A72" s="67" t="s">
        <v>227</v>
      </c>
      <c r="B72" s="126" t="s">
        <v>226</v>
      </c>
      <c r="C72" s="65">
        <v>65151724</v>
      </c>
      <c r="D72" s="64"/>
      <c r="E72" s="63"/>
    </row>
    <row r="73" spans="1:5" ht="15.75" thickBot="1">
      <c r="A73" s="83" t="s">
        <v>225</v>
      </c>
      <c r="B73" s="91" t="s">
        <v>224</v>
      </c>
      <c r="C73" s="65"/>
      <c r="D73" s="64"/>
      <c r="E73" s="63"/>
    </row>
    <row r="74" spans="1:5" ht="15.75" thickBot="1">
      <c r="A74" s="121" t="s">
        <v>26</v>
      </c>
      <c r="B74" s="120" t="s">
        <v>223</v>
      </c>
      <c r="C74" s="75">
        <f>SUM(C75:C77)</f>
        <v>0</v>
      </c>
      <c r="D74" s="74">
        <f>SUM(D75:D77)</f>
        <v>0</v>
      </c>
      <c r="E74" s="119">
        <f>SUM(E75:E77)</f>
        <v>0</v>
      </c>
    </row>
    <row r="75" spans="1:5" ht="15">
      <c r="A75" s="67" t="s">
        <v>222</v>
      </c>
      <c r="B75" s="126" t="s">
        <v>221</v>
      </c>
      <c r="C75" s="65"/>
      <c r="D75" s="64"/>
      <c r="E75" s="63"/>
    </row>
    <row r="76" spans="1:5" ht="15">
      <c r="A76" s="77" t="s">
        <v>220</v>
      </c>
      <c r="B76" s="90" t="s">
        <v>219</v>
      </c>
      <c r="C76" s="65"/>
      <c r="D76" s="64"/>
      <c r="E76" s="63"/>
    </row>
    <row r="77" spans="1:5" ht="15.75" thickBot="1">
      <c r="A77" s="83" t="s">
        <v>218</v>
      </c>
      <c r="B77" s="91" t="s">
        <v>217</v>
      </c>
      <c r="C77" s="65"/>
      <c r="D77" s="64"/>
      <c r="E77" s="63"/>
    </row>
    <row r="78" spans="1:5" ht="15.75" thickBot="1">
      <c r="A78" s="121" t="s">
        <v>27</v>
      </c>
      <c r="B78" s="120" t="s">
        <v>216</v>
      </c>
      <c r="C78" s="75">
        <f>SUM(C79:C82)</f>
        <v>0</v>
      </c>
      <c r="D78" s="74">
        <f>SUM(D79:D82)</f>
        <v>10037619</v>
      </c>
      <c r="E78" s="119">
        <f>SUM(E79:E82)</f>
        <v>0</v>
      </c>
    </row>
    <row r="79" spans="1:5" ht="15">
      <c r="A79" s="125" t="s">
        <v>215</v>
      </c>
      <c r="B79" s="126" t="s">
        <v>214</v>
      </c>
      <c r="C79" s="65"/>
      <c r="D79" s="64">
        <v>10037619</v>
      </c>
      <c r="E79" s="63"/>
    </row>
    <row r="80" spans="1:5" ht="15">
      <c r="A80" s="125" t="s">
        <v>213</v>
      </c>
      <c r="B80" s="90" t="s">
        <v>212</v>
      </c>
      <c r="C80" s="65"/>
      <c r="D80" s="64"/>
      <c r="E80" s="63"/>
    </row>
    <row r="81" spans="1:5" ht="15">
      <c r="A81" s="125" t="s">
        <v>211</v>
      </c>
      <c r="B81" s="90" t="s">
        <v>210</v>
      </c>
      <c r="C81" s="65"/>
      <c r="D81" s="64"/>
      <c r="E81" s="63"/>
    </row>
    <row r="82" spans="1:5" ht="15.75" thickBot="1">
      <c r="A82" s="125" t="s">
        <v>209</v>
      </c>
      <c r="B82" s="91" t="s">
        <v>208</v>
      </c>
      <c r="C82" s="65"/>
      <c r="D82" s="64"/>
      <c r="E82" s="63"/>
    </row>
    <row r="83" spans="1:5" ht="15.75" thickBot="1">
      <c r="A83" s="121" t="s">
        <v>28</v>
      </c>
      <c r="B83" s="120" t="s">
        <v>207</v>
      </c>
      <c r="C83" s="124"/>
      <c r="D83" s="123"/>
      <c r="E83" s="122"/>
    </row>
    <row r="84" spans="1:5" ht="15.75" thickBot="1">
      <c r="A84" s="121" t="s">
        <v>31</v>
      </c>
      <c r="B84" s="120" t="s">
        <v>206</v>
      </c>
      <c r="C84" s="75">
        <f>SUM(C62,C66,C71,C74,C78,C83)</f>
        <v>65151724</v>
      </c>
      <c r="D84" s="74">
        <f>SUM(D62,D66,D71,D74,D78,D83)</f>
        <v>10037619</v>
      </c>
      <c r="E84" s="119">
        <f>SUM(E62,E66,E71,E74,E78,E83)</f>
        <v>0</v>
      </c>
    </row>
    <row r="85" spans="1:5" ht="27" customHeight="1" thickBot="1">
      <c r="A85" s="58" t="s">
        <v>34</v>
      </c>
      <c r="B85" s="57" t="s">
        <v>205</v>
      </c>
      <c r="C85" s="75">
        <f>SUM(C61,C84)</f>
        <v>101208700</v>
      </c>
      <c r="D85" s="74">
        <f>SUM(D61,D84)</f>
        <v>252481842</v>
      </c>
      <c r="E85" s="119">
        <f>SUM(E61,E84)</f>
        <v>0</v>
      </c>
    </row>
    <row r="86" spans="1:5" ht="15">
      <c r="A86" s="53"/>
      <c r="B86" s="52"/>
      <c r="C86" s="118"/>
      <c r="D86" s="118"/>
      <c r="E86" s="118"/>
    </row>
    <row r="87" spans="1:9" ht="16.5" customHeight="1">
      <c r="A87" s="241" t="s">
        <v>204</v>
      </c>
      <c r="B87" s="241"/>
      <c r="C87" s="241"/>
      <c r="I87" s="46" t="s">
        <v>102</v>
      </c>
    </row>
    <row r="88" spans="1:5" s="117" customFormat="1" ht="16.5" customHeight="1" thickBot="1">
      <c r="A88" s="242"/>
      <c r="B88" s="242"/>
      <c r="C88" s="50"/>
      <c r="D88" s="50"/>
      <c r="E88" s="50" t="s">
        <v>107</v>
      </c>
    </row>
    <row r="89" spans="1:5" ht="26.25" thickBot="1">
      <c r="A89" s="62" t="s">
        <v>203</v>
      </c>
      <c r="B89" s="116" t="s">
        <v>202</v>
      </c>
      <c r="C89" s="226" t="s">
        <v>336</v>
      </c>
      <c r="D89" s="226" t="s">
        <v>336</v>
      </c>
      <c r="E89" s="245" t="s">
        <v>336</v>
      </c>
    </row>
    <row r="90" spans="1:5" s="113" customFormat="1" ht="15.75" thickBot="1">
      <c r="A90" s="62">
        <v>1</v>
      </c>
      <c r="B90" s="116">
        <v>2</v>
      </c>
      <c r="C90" s="49">
        <v>3</v>
      </c>
      <c r="D90" s="115">
        <v>4</v>
      </c>
      <c r="E90" s="114">
        <v>5</v>
      </c>
    </row>
    <row r="91" spans="1:5" ht="15.75" thickBot="1">
      <c r="A91" s="112" t="s">
        <v>7</v>
      </c>
      <c r="B91" s="111" t="s">
        <v>201</v>
      </c>
      <c r="C91" s="110">
        <f>SUM(C92:C96)</f>
        <v>47741350</v>
      </c>
      <c r="D91" s="109">
        <f>SUM(D92:D96)</f>
        <v>46163820</v>
      </c>
      <c r="E91" s="108">
        <f>SUM(E92:E96)</f>
        <v>0</v>
      </c>
    </row>
    <row r="92" spans="1:5" ht="15">
      <c r="A92" s="107" t="s">
        <v>200</v>
      </c>
      <c r="B92" s="106" t="s">
        <v>199</v>
      </c>
      <c r="C92" s="105">
        <v>7970663</v>
      </c>
      <c r="D92" s="104">
        <v>23442025</v>
      </c>
      <c r="E92" s="103"/>
    </row>
    <row r="93" spans="1:5" ht="15">
      <c r="A93" s="77" t="s">
        <v>198</v>
      </c>
      <c r="B93" s="76" t="s">
        <v>12</v>
      </c>
      <c r="C93" s="65">
        <v>1318594</v>
      </c>
      <c r="D93" s="64">
        <v>3840143</v>
      </c>
      <c r="E93" s="92"/>
    </row>
    <row r="94" spans="1:5" ht="15">
      <c r="A94" s="77" t="s">
        <v>197</v>
      </c>
      <c r="B94" s="76" t="s">
        <v>196</v>
      </c>
      <c r="C94" s="81">
        <v>24764709</v>
      </c>
      <c r="D94" s="80">
        <v>18409407</v>
      </c>
      <c r="E94" s="79"/>
    </row>
    <row r="95" spans="1:5" ht="15">
      <c r="A95" s="77" t="s">
        <v>195</v>
      </c>
      <c r="B95" s="102" t="s">
        <v>16</v>
      </c>
      <c r="C95" s="81">
        <v>7831440</v>
      </c>
      <c r="D95" s="80"/>
      <c r="E95" s="79"/>
    </row>
    <row r="96" spans="1:5" ht="15">
      <c r="A96" s="77" t="s">
        <v>194</v>
      </c>
      <c r="B96" s="101" t="s">
        <v>18</v>
      </c>
      <c r="C96" s="81">
        <v>5855944</v>
      </c>
      <c r="D96" s="80">
        <v>472245</v>
      </c>
      <c r="E96" s="79"/>
    </row>
    <row r="97" spans="1:5" ht="15">
      <c r="A97" s="77" t="s">
        <v>193</v>
      </c>
      <c r="B97" s="76" t="s">
        <v>192</v>
      </c>
      <c r="C97" s="81"/>
      <c r="D97" s="80"/>
      <c r="E97" s="79"/>
    </row>
    <row r="98" spans="1:5" ht="15">
      <c r="A98" s="77" t="s">
        <v>191</v>
      </c>
      <c r="B98" s="100" t="s">
        <v>190</v>
      </c>
      <c r="C98" s="81"/>
      <c r="D98" s="80"/>
      <c r="E98" s="79"/>
    </row>
    <row r="99" spans="1:5" ht="15">
      <c r="A99" s="77" t="s">
        <v>189</v>
      </c>
      <c r="B99" s="88" t="s">
        <v>188</v>
      </c>
      <c r="C99" s="81"/>
      <c r="D99" s="80"/>
      <c r="E99" s="79"/>
    </row>
    <row r="100" spans="1:5" ht="15">
      <c r="A100" s="77" t="s">
        <v>187</v>
      </c>
      <c r="B100" s="88" t="s">
        <v>162</v>
      </c>
      <c r="C100" s="81"/>
      <c r="D100" s="80"/>
      <c r="E100" s="79"/>
    </row>
    <row r="101" spans="1:5" ht="15">
      <c r="A101" s="77" t="s">
        <v>186</v>
      </c>
      <c r="B101" s="100" t="s">
        <v>185</v>
      </c>
      <c r="C101" s="81">
        <v>5855944</v>
      </c>
      <c r="D101" s="80"/>
      <c r="E101" s="79"/>
    </row>
    <row r="102" spans="1:5" ht="15">
      <c r="A102" s="77" t="s">
        <v>184</v>
      </c>
      <c r="B102" s="100" t="s">
        <v>183</v>
      </c>
      <c r="C102" s="81"/>
      <c r="D102" s="80"/>
      <c r="E102" s="79"/>
    </row>
    <row r="103" spans="1:5" ht="15">
      <c r="A103" s="77" t="s">
        <v>182</v>
      </c>
      <c r="B103" s="88" t="s">
        <v>156</v>
      </c>
      <c r="C103" s="81"/>
      <c r="D103" s="80"/>
      <c r="E103" s="79"/>
    </row>
    <row r="104" spans="1:5" ht="15">
      <c r="A104" s="72" t="s">
        <v>181</v>
      </c>
      <c r="B104" s="99" t="s">
        <v>180</v>
      </c>
      <c r="C104" s="81"/>
      <c r="D104" s="80"/>
      <c r="E104" s="79"/>
    </row>
    <row r="105" spans="1:5" ht="15">
      <c r="A105" s="77" t="s">
        <v>179</v>
      </c>
      <c r="B105" s="99" t="s">
        <v>178</v>
      </c>
      <c r="C105" s="81"/>
      <c r="D105" s="80"/>
      <c r="E105" s="79"/>
    </row>
    <row r="106" spans="1:5" ht="15.75" thickBot="1">
      <c r="A106" s="98" t="s">
        <v>177</v>
      </c>
      <c r="B106" s="97" t="s">
        <v>176</v>
      </c>
      <c r="C106" s="96"/>
      <c r="D106" s="95">
        <v>472245</v>
      </c>
      <c r="E106" s="94"/>
    </row>
    <row r="107" spans="1:5" ht="15.75" thickBot="1">
      <c r="A107" s="62" t="s">
        <v>10</v>
      </c>
      <c r="B107" s="93" t="s">
        <v>175</v>
      </c>
      <c r="C107" s="75">
        <f>SUM(C108,C110,C112)</f>
        <v>0</v>
      </c>
      <c r="D107" s="74">
        <f>SUM(D108,D110,D112)</f>
        <v>239809762</v>
      </c>
      <c r="E107" s="73">
        <f>SUM(E108,E110,E112)</f>
        <v>0</v>
      </c>
    </row>
    <row r="108" spans="1:5" ht="15">
      <c r="A108" s="67" t="s">
        <v>174</v>
      </c>
      <c r="B108" s="76" t="s">
        <v>99</v>
      </c>
      <c r="C108" s="86"/>
      <c r="D108" s="85">
        <v>239809762</v>
      </c>
      <c r="E108" s="84"/>
    </row>
    <row r="109" spans="1:5" ht="15">
      <c r="A109" s="67" t="s">
        <v>173</v>
      </c>
      <c r="B109" s="82" t="s">
        <v>172</v>
      </c>
      <c r="C109" s="86"/>
      <c r="D109" s="85">
        <v>239809762</v>
      </c>
      <c r="E109" s="84"/>
    </row>
    <row r="110" spans="1:5" ht="15">
      <c r="A110" s="67" t="s">
        <v>171</v>
      </c>
      <c r="B110" s="82" t="s">
        <v>95</v>
      </c>
      <c r="C110" s="65"/>
      <c r="D110" s="64">
        <v>0</v>
      </c>
      <c r="E110" s="92"/>
    </row>
    <row r="111" spans="1:5" ht="15">
      <c r="A111" s="67" t="s">
        <v>170</v>
      </c>
      <c r="B111" s="82" t="s">
        <v>169</v>
      </c>
      <c r="C111" s="65"/>
      <c r="D111" s="64"/>
      <c r="E111" s="63"/>
    </row>
    <row r="112" spans="1:5" ht="15">
      <c r="A112" s="67" t="s">
        <v>168</v>
      </c>
      <c r="B112" s="91" t="s">
        <v>91</v>
      </c>
      <c r="C112" s="65"/>
      <c r="D112" s="64"/>
      <c r="E112" s="63"/>
    </row>
    <row r="113" spans="1:5" ht="15">
      <c r="A113" s="67" t="s">
        <v>167</v>
      </c>
      <c r="B113" s="90" t="s">
        <v>166</v>
      </c>
      <c r="C113" s="65"/>
      <c r="D113" s="64"/>
      <c r="E113" s="63"/>
    </row>
    <row r="114" spans="1:5" ht="15">
      <c r="A114" s="67" t="s">
        <v>165</v>
      </c>
      <c r="B114" s="89" t="s">
        <v>164</v>
      </c>
      <c r="C114" s="65"/>
      <c r="D114" s="64"/>
      <c r="E114" s="63"/>
    </row>
    <row r="115" spans="1:5" ht="15">
      <c r="A115" s="67" t="s">
        <v>163</v>
      </c>
      <c r="B115" s="88" t="s">
        <v>162</v>
      </c>
      <c r="C115" s="65"/>
      <c r="D115" s="64"/>
      <c r="E115" s="63"/>
    </row>
    <row r="116" spans="1:5" ht="15">
      <c r="A116" s="67" t="s">
        <v>161</v>
      </c>
      <c r="B116" s="88" t="s">
        <v>160</v>
      </c>
      <c r="C116" s="65"/>
      <c r="D116" s="64"/>
      <c r="E116" s="63"/>
    </row>
    <row r="117" spans="1:5" ht="15">
      <c r="A117" s="67" t="s">
        <v>159</v>
      </c>
      <c r="B117" s="88" t="s">
        <v>158</v>
      </c>
      <c r="C117" s="65"/>
      <c r="D117" s="64"/>
      <c r="E117" s="63"/>
    </row>
    <row r="118" spans="1:5" ht="15">
      <c r="A118" s="67" t="s">
        <v>157</v>
      </c>
      <c r="B118" s="88" t="s">
        <v>156</v>
      </c>
      <c r="C118" s="65"/>
      <c r="D118" s="64"/>
      <c r="E118" s="63"/>
    </row>
    <row r="119" spans="1:5" ht="15">
      <c r="A119" s="67" t="s">
        <v>155</v>
      </c>
      <c r="B119" s="88" t="s">
        <v>154</v>
      </c>
      <c r="C119" s="65"/>
      <c r="D119" s="64"/>
      <c r="E119" s="63"/>
    </row>
    <row r="120" spans="1:5" ht="15.75" thickBot="1">
      <c r="A120" s="72" t="s">
        <v>153</v>
      </c>
      <c r="B120" s="88" t="s">
        <v>152</v>
      </c>
      <c r="C120" s="81"/>
      <c r="D120" s="80"/>
      <c r="E120" s="87"/>
    </row>
    <row r="121" spans="1:5" ht="15.75" thickBot="1">
      <c r="A121" s="62" t="s">
        <v>4</v>
      </c>
      <c r="B121" s="61" t="s">
        <v>151</v>
      </c>
      <c r="C121" s="75">
        <f>SUM(C122:C123)</f>
        <v>0</v>
      </c>
      <c r="D121" s="74">
        <f>SUM(D122:D123)</f>
        <v>18698559</v>
      </c>
      <c r="E121" s="73">
        <f>SUM(E122:E123)</f>
        <v>0</v>
      </c>
    </row>
    <row r="122" spans="1:5" ht="15">
      <c r="A122" s="67" t="s">
        <v>150</v>
      </c>
      <c r="B122" s="66" t="s">
        <v>149</v>
      </c>
      <c r="C122" s="86"/>
      <c r="D122" s="85">
        <v>18698559</v>
      </c>
      <c r="E122" s="84"/>
    </row>
    <row r="123" spans="1:5" ht="15.75" thickBot="1">
      <c r="A123" s="83" t="s">
        <v>148</v>
      </c>
      <c r="B123" s="82" t="s">
        <v>147</v>
      </c>
      <c r="C123" s="81"/>
      <c r="D123" s="80"/>
      <c r="E123" s="79"/>
    </row>
    <row r="124" spans="1:5" ht="15.75" thickBot="1">
      <c r="A124" s="62" t="s">
        <v>5</v>
      </c>
      <c r="B124" s="78" t="s">
        <v>146</v>
      </c>
      <c r="C124" s="74">
        <f>SUM(C91,C107,C121)</f>
        <v>47741350</v>
      </c>
      <c r="D124" s="74">
        <f>SUM(D91,D107,D121)</f>
        <v>304672141</v>
      </c>
      <c r="E124" s="74">
        <f>SUM(E91,E107,E121)</f>
        <v>0</v>
      </c>
    </row>
    <row r="125" spans="1:5" ht="15.75" thickBot="1">
      <c r="A125" s="62" t="s">
        <v>6</v>
      </c>
      <c r="B125" s="78" t="s">
        <v>145</v>
      </c>
      <c r="C125" s="74">
        <f>SUM(C126:C128)</f>
        <v>0</v>
      </c>
      <c r="D125" s="74">
        <f>SUM(D126:D128)</f>
        <v>0</v>
      </c>
      <c r="E125" s="74">
        <f>SUM(E126:E128)</f>
        <v>0</v>
      </c>
    </row>
    <row r="126" spans="1:5" ht="15">
      <c r="A126" s="67" t="s">
        <v>144</v>
      </c>
      <c r="B126" s="66" t="s">
        <v>143</v>
      </c>
      <c r="C126" s="65"/>
      <c r="D126" s="64"/>
      <c r="E126" s="63"/>
    </row>
    <row r="127" spans="1:5" ht="15">
      <c r="A127" s="67" t="s">
        <v>142</v>
      </c>
      <c r="B127" s="66" t="s">
        <v>141</v>
      </c>
      <c r="C127" s="65"/>
      <c r="D127" s="64"/>
      <c r="E127" s="63"/>
    </row>
    <row r="128" spans="1:5" ht="15.75" thickBot="1">
      <c r="A128" s="72" t="s">
        <v>140</v>
      </c>
      <c r="B128" s="71" t="s">
        <v>139</v>
      </c>
      <c r="C128" s="65"/>
      <c r="D128" s="64"/>
      <c r="E128" s="63"/>
    </row>
    <row r="129" spans="1:5" ht="15.75" thickBot="1">
      <c r="A129" s="62" t="s">
        <v>19</v>
      </c>
      <c r="B129" s="61" t="s">
        <v>138</v>
      </c>
      <c r="C129" s="75">
        <f>SUM(C130:C133)</f>
        <v>0</v>
      </c>
      <c r="D129" s="74">
        <f>SUM(D130:D133)</f>
        <v>0</v>
      </c>
      <c r="E129" s="73">
        <f>SUM(E130:E133)</f>
        <v>0</v>
      </c>
    </row>
    <row r="130" spans="1:5" ht="15">
      <c r="A130" s="67" t="s">
        <v>137</v>
      </c>
      <c r="B130" s="66" t="s">
        <v>136</v>
      </c>
      <c r="C130" s="65"/>
      <c r="D130" s="64"/>
      <c r="E130" s="63"/>
    </row>
    <row r="131" spans="1:5" ht="15">
      <c r="A131" s="77" t="s">
        <v>135</v>
      </c>
      <c r="B131" s="76" t="s">
        <v>134</v>
      </c>
      <c r="C131" s="65"/>
      <c r="D131" s="64"/>
      <c r="E131" s="63"/>
    </row>
    <row r="132" spans="1:5" ht="15">
      <c r="A132" s="77" t="s">
        <v>133</v>
      </c>
      <c r="B132" s="76" t="s">
        <v>132</v>
      </c>
      <c r="C132" s="65"/>
      <c r="D132" s="64"/>
      <c r="E132" s="63"/>
    </row>
    <row r="133" spans="1:5" ht="15.75" thickBot="1">
      <c r="A133" s="72" t="s">
        <v>131</v>
      </c>
      <c r="B133" s="71" t="s">
        <v>130</v>
      </c>
      <c r="C133" s="65"/>
      <c r="D133" s="64"/>
      <c r="E133" s="63"/>
    </row>
    <row r="134" spans="1:5" ht="15.75" thickBot="1">
      <c r="A134" s="62" t="s">
        <v>22</v>
      </c>
      <c r="B134" s="61" t="s">
        <v>129</v>
      </c>
      <c r="C134" s="75">
        <f>SUM(C135:C138)</f>
        <v>1277051</v>
      </c>
      <c r="D134" s="74">
        <f>SUM(D135:D138)</f>
        <v>0</v>
      </c>
      <c r="E134" s="73">
        <f>SUM(E135:E138)</f>
        <v>0</v>
      </c>
    </row>
    <row r="135" spans="1:5" ht="15">
      <c r="A135" s="67" t="s">
        <v>128</v>
      </c>
      <c r="B135" s="66" t="s">
        <v>127</v>
      </c>
      <c r="C135" s="65"/>
      <c r="D135" s="64"/>
      <c r="E135" s="63"/>
    </row>
    <row r="136" spans="1:5" ht="15">
      <c r="A136" s="67" t="s">
        <v>126</v>
      </c>
      <c r="B136" s="66" t="s">
        <v>125</v>
      </c>
      <c r="C136" s="65">
        <v>1277051</v>
      </c>
      <c r="D136" s="64"/>
      <c r="E136" s="63"/>
    </row>
    <row r="137" spans="1:5" ht="15">
      <c r="A137" s="67" t="s">
        <v>124</v>
      </c>
      <c r="B137" s="66" t="s">
        <v>123</v>
      </c>
      <c r="C137" s="65"/>
      <c r="D137" s="64"/>
      <c r="E137" s="63"/>
    </row>
    <row r="138" spans="1:5" ht="15.75" thickBot="1">
      <c r="A138" s="72" t="s">
        <v>122</v>
      </c>
      <c r="B138" s="71" t="s">
        <v>121</v>
      </c>
      <c r="C138" s="65"/>
      <c r="D138" s="64"/>
      <c r="E138" s="63"/>
    </row>
    <row r="139" spans="1:5" ht="15.75" thickBot="1">
      <c r="A139" s="62" t="s">
        <v>56</v>
      </c>
      <c r="B139" s="61" t="s">
        <v>120</v>
      </c>
      <c r="C139" s="70">
        <f>SUM(C140:C143)</f>
        <v>0</v>
      </c>
      <c r="D139" s="69">
        <f>SUM(D140:D143)</f>
        <v>0</v>
      </c>
      <c r="E139" s="68">
        <f>SUM(E140:E143)</f>
        <v>0</v>
      </c>
    </row>
    <row r="140" spans="1:5" ht="15">
      <c r="A140" s="67" t="s">
        <v>119</v>
      </c>
      <c r="B140" s="66" t="s">
        <v>118</v>
      </c>
      <c r="C140" s="65"/>
      <c r="D140" s="64"/>
      <c r="E140" s="63"/>
    </row>
    <row r="141" spans="1:5" ht="15">
      <c r="A141" s="67" t="s">
        <v>117</v>
      </c>
      <c r="B141" s="66" t="s">
        <v>116</v>
      </c>
      <c r="C141" s="65"/>
      <c r="D141" s="64"/>
      <c r="E141" s="63"/>
    </row>
    <row r="142" spans="1:5" ht="15">
      <c r="A142" s="67" t="s">
        <v>115</v>
      </c>
      <c r="B142" s="66" t="s">
        <v>114</v>
      </c>
      <c r="C142" s="65"/>
      <c r="D142" s="64"/>
      <c r="E142" s="63"/>
    </row>
    <row r="143" spans="1:5" ht="15.75" thickBot="1">
      <c r="A143" s="67" t="s">
        <v>113</v>
      </c>
      <c r="B143" s="66" t="s">
        <v>112</v>
      </c>
      <c r="C143" s="65"/>
      <c r="D143" s="64"/>
      <c r="E143" s="63"/>
    </row>
    <row r="144" spans="1:9" ht="15.75" thickBot="1">
      <c r="A144" s="62" t="s">
        <v>57</v>
      </c>
      <c r="B144" s="61" t="s">
        <v>111</v>
      </c>
      <c r="C144" s="56">
        <f>SUM(C125,C129,C134,C139)</f>
        <v>1277051</v>
      </c>
      <c r="D144" s="55">
        <f>SUM(D125,D129,D134,D139)</f>
        <v>0</v>
      </c>
      <c r="E144" s="54">
        <f>SUM(E125,E129,E134,E139)</f>
        <v>0</v>
      </c>
      <c r="F144" s="60"/>
      <c r="G144" s="59"/>
      <c r="H144" s="59"/>
      <c r="I144" s="59"/>
    </row>
    <row r="145" spans="1:5" ht="15.75" thickBot="1">
      <c r="A145" s="58" t="s">
        <v>59</v>
      </c>
      <c r="B145" s="57" t="s">
        <v>110</v>
      </c>
      <c r="C145" s="56">
        <f>SUM(C124,C144)</f>
        <v>49018401</v>
      </c>
      <c r="D145" s="55">
        <f>SUM(D124,D144)</f>
        <v>304672141</v>
      </c>
      <c r="E145" s="54">
        <f>SUM(E124,E144)</f>
        <v>0</v>
      </c>
    </row>
    <row r="146" spans="1:5" ht="15">
      <c r="A146" s="53"/>
      <c r="B146" s="52"/>
      <c r="C146" s="51"/>
      <c r="D146" s="51"/>
      <c r="E146" s="51"/>
    </row>
    <row r="147" spans="4:5" ht="7.5" customHeight="1" thickBot="1">
      <c r="D147" s="47"/>
      <c r="E147" s="47"/>
    </row>
    <row r="148" spans="1:5" s="145" customFormat="1" ht="16.5" thickBot="1">
      <c r="A148" s="237" t="s">
        <v>109</v>
      </c>
      <c r="B148" s="238"/>
      <c r="C148" s="224">
        <v>5</v>
      </c>
      <c r="D148" s="224">
        <v>19</v>
      </c>
      <c r="E148" s="221"/>
    </row>
    <row r="149" spans="1:5" s="145" customFormat="1" ht="16.5" thickBot="1">
      <c r="A149" s="243" t="s">
        <v>334</v>
      </c>
      <c r="B149" s="244"/>
      <c r="C149" s="225"/>
      <c r="D149" s="225">
        <v>9</v>
      </c>
      <c r="E149" s="254"/>
    </row>
    <row r="150" spans="1:5" s="145" customFormat="1" ht="16.5" thickBot="1">
      <c r="A150" s="243" t="s">
        <v>333</v>
      </c>
      <c r="B150" s="244"/>
      <c r="C150" s="225"/>
      <c r="D150" s="225">
        <v>10</v>
      </c>
      <c r="E150" s="254"/>
    </row>
    <row r="151" spans="1:5" s="145" customFormat="1" ht="16.5" thickBot="1">
      <c r="A151" s="243" t="s">
        <v>335</v>
      </c>
      <c r="B151" s="244"/>
      <c r="C151" s="225">
        <v>5</v>
      </c>
      <c r="D151" s="225"/>
      <c r="E151" s="254"/>
    </row>
    <row r="152" spans="1:4" s="145" customFormat="1" ht="15.75">
      <c r="A152" s="222"/>
      <c r="B152" s="222"/>
      <c r="C152" s="223"/>
      <c r="D152" s="147"/>
    </row>
    <row r="153" spans="1:5" ht="15">
      <c r="A153" s="240" t="s">
        <v>108</v>
      </c>
      <c r="B153" s="240"/>
      <c r="C153" s="240"/>
      <c r="D153" s="240"/>
      <c r="E153" s="240"/>
    </row>
    <row r="154" spans="1:5" ht="15.75" thickBot="1">
      <c r="A154" s="239"/>
      <c r="B154" s="239"/>
      <c r="C154" s="50"/>
      <c r="D154" s="50"/>
      <c r="E154" s="50" t="s">
        <v>107</v>
      </c>
    </row>
    <row r="155" spans="1:5" ht="29.25" thickBot="1">
      <c r="A155" s="115" t="s">
        <v>7</v>
      </c>
      <c r="B155" s="255" t="s">
        <v>106</v>
      </c>
      <c r="C155" s="256">
        <f>+C61-C124</f>
        <v>-11684374</v>
      </c>
      <c r="D155" s="256">
        <f>+D61-D124</f>
        <v>-62227918</v>
      </c>
      <c r="E155" s="256">
        <f>+E61-E124</f>
        <v>0</v>
      </c>
    </row>
    <row r="156" spans="1:5" ht="29.25" thickBot="1">
      <c r="A156" s="115" t="s">
        <v>10</v>
      </c>
      <c r="B156" s="255" t="s">
        <v>105</v>
      </c>
      <c r="C156" s="256">
        <f>+C84-C144</f>
        <v>63874673</v>
      </c>
      <c r="D156" s="256">
        <f>+D84-D144</f>
        <v>10037619</v>
      </c>
      <c r="E156" s="256">
        <f>+E84-E144</f>
        <v>0</v>
      </c>
    </row>
  </sheetData>
  <sheetProtection/>
  <mergeCells count="10">
    <mergeCell ref="A1:B1"/>
    <mergeCell ref="A154:B154"/>
    <mergeCell ref="A153:E153"/>
    <mergeCell ref="A87:C87"/>
    <mergeCell ref="A3:B3"/>
    <mergeCell ref="A88:B88"/>
    <mergeCell ref="A148:B148"/>
    <mergeCell ref="A149:B149"/>
    <mergeCell ref="A150:B150"/>
    <mergeCell ref="A151:B151"/>
  </mergeCells>
  <printOptions horizontalCentered="1"/>
  <pageMargins left="0.5905511811023623" right="0.5905511811023623" top="1.062992125984252" bottom="0.2755905511811024" header="0.7874015748031497" footer="0.5905511811023623"/>
  <pageSetup fitToHeight="2" horizontalDpi="600" verticalDpi="600" orientation="portrait" paperSize="9" scale="55" r:id="rId1"/>
  <headerFooter>
    <oddHeader>&amp;L&amp;"Times New Roman CE,Félkövér"&amp;14 2020.&amp;C&amp;"Times New Roman CE,Félkövér"&amp;14Pári Község Önkormányzata&amp;R&amp;"Times New Roman CE,Félkövér dőlt"&amp;14 4. sz. melléklet</oddHeader>
  </headerFooter>
  <rowBreaks count="1" manualBreakCount="1"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2020-02-14T07:38:45Z</cp:lastPrinted>
  <dcterms:created xsi:type="dcterms:W3CDTF">2014-02-06T13:24:42Z</dcterms:created>
  <dcterms:modified xsi:type="dcterms:W3CDTF">2020-02-14T07:39:37Z</dcterms:modified>
  <cp:category/>
  <cp:version/>
  <cp:contentType/>
  <cp:contentStatus/>
</cp:coreProperties>
</file>