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1"/>
  </bookViews>
  <sheets>
    <sheet name="01" sheetId="1" r:id="rId1"/>
    <sheet name="02" sheetId="2" r:id="rId2"/>
  </sheets>
  <definedNames>
    <definedName name="_xlnm.Print_Area" localSheetId="0">'01'!$A$1:$E$82</definedName>
    <definedName name="_xlnm.Print_Area">'01'!$A$1:$E$60</definedName>
  </definedNames>
  <calcPr fullCalcOnLoad="1"/>
</workbook>
</file>

<file path=xl/sharedStrings.xml><?xml version="1.0" encoding="utf-8"?>
<sst xmlns="http://schemas.openxmlformats.org/spreadsheetml/2006/main" count="310" uniqueCount="263">
  <si>
    <t>17</t>
  </si>
  <si>
    <t>Megnevezés</t>
  </si>
  <si>
    <t>Eredeti előirányzat</t>
  </si>
  <si>
    <t>Módosított előirányzat</t>
  </si>
  <si>
    <t>01</t>
  </si>
  <si>
    <t>Törvény szerinti illetmények, munkabérek (K1101)</t>
  </si>
  <si>
    <t>02</t>
  </si>
  <si>
    <t>Normatív jutalmak (K1102)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</si>
  <si>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</si>
  <si>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</si>
  <si>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</si>
  <si>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</si>
  <si>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</si>
  <si>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</si>
  <si>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</si>
  <si>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</si>
  <si>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</si>
  <si>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</si>
  <si>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</si>
  <si>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</si>
  <si>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</si>
  <si>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</si>
  <si>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</si>
  <si>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</si>
  <si>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</si>
  <si>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</si>
  <si>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</si>
  <si>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</si>
  <si>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</si>
  <si>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</si>
  <si>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</si>
  <si>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</si>
  <si>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</si>
  <si>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</si>
  <si>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</si>
  <si>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</si>
  <si>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</si>
  <si>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</si>
  <si>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</si>
  <si>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</si>
  <si>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</si>
  <si>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</si>
  <si>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</si>
  <si>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</si>
  <si>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</si>
  <si>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</si>
  <si>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</si>
  <si>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</si>
  <si>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</si>
  <si>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</si>
  <si>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</si>
  <si>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</si>
  <si>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</si>
  <si>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</si>
  <si>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</si>
  <si>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</si>
  <si>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</si>
  <si>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</si>
  <si>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</si>
  <si>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</si>
  <si>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</si>
  <si>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</si>
  <si>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</si>
  <si>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</si>
  <si>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</si>
  <si>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</si>
  <si>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</si>
  <si>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</si>
  <si>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</si>
  <si>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</si>
  <si>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</si>
  <si>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</si>
  <si>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</si>
  <si>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</si>
  <si>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Kamatkiadások (&gt;=52+53) (K353)</t>
  </si>
  <si>
    <t>52</t>
  </si>
  <si>
    <t>ebből: államháztartáson belül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</si>
  <si>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</si>
  <si>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</si>
  <si>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</si>
  <si>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</si>
  <si>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</si>
  <si>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</si>
  <si>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</si>
  <si>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</si>
  <si>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</si>
  <si>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 az egyéb pénzbeli és természetbeni gyermekvédelmi támogatások 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</si>
  <si>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</si>
  <si>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</si>
  <si>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</si>
  <si>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</si>
  <si>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</si>
  <si>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</si>
  <si>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</si>
  <si>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</si>
  <si>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124</t>
  </si>
  <si>
    <t>Egyéb elvonások, befizetések (K5023)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</si>
  <si>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</si>
  <si>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</si>
  <si>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</si>
  <si>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</si>
  <si>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157</t>
  </si>
  <si>
    <t>ebből: társulások és költségvetési szerveik (K506)</t>
  </si>
  <si>
    <t>162</t>
  </si>
  <si>
    <t>Működési célú visszatérítendő támogatások, kölcsönök nyújtása államháztartáson kívülre (=163+…+173) (K508)</t>
  </si>
  <si>
    <t>166</t>
  </si>
  <si>
    <t>ebből: háztartások (K508)</t>
  </si>
  <si>
    <t>177</t>
  </si>
  <si>
    <t>Egyéb működési célú támogatások államháztartáson kívülre (=178+…+187) (K512)</t>
  </si>
  <si>
    <t>180</t>
  </si>
  <si>
    <t>ebből: egyéb civil szervezetek (K512)</t>
  </si>
  <si>
    <t>181</t>
  </si>
  <si>
    <t>ebből: háztartások (K512)</t>
  </si>
  <si>
    <t>188</t>
  </si>
  <si>
    <t>Tartalékok (K513)</t>
  </si>
  <si>
    <t>189</t>
  </si>
  <si>
    <t>Egyéb működési célú kiadások (=120+125+126+127+138+149+160+162+174+175+176+177+188) (K5)</t>
  </si>
  <si>
    <t>191</t>
  </si>
  <si>
    <t>Ingatlanok beszerzése, létesítése (&gt;=192) (K62)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</si>
  <si>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</si>
  <si>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</si>
  <si>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</si>
  <si>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</si>
  <si>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</si>
  <si>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</si>
  <si>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</si>
  <si>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</si>
  <si>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201</t>
  </si>
  <si>
    <t>Egyéb tárgyi eszközök felújítása  (K73)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</si>
  <si>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</si>
  <si>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</si>
  <si>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</si>
  <si>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</si>
  <si>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</si>
  <si>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</si>
  <si>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Helyi önkormányzatok működésének általános támogatása (B111)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</si>
  <si>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</si>
  <si>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</si>
  <si>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</si>
  <si>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</si>
  <si>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</si>
  <si>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</si>
  <si>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</si>
  <si>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</si>
  <si>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</si>
  <si>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</si>
  <si>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Működési célú visszatérítendő támogatások, kölcsönök igénybevétele államháztartáson belülről (=22+…+31) (B15)</t>
  </si>
  <si>
    <t>Egyéb működési célú támogatások bevételei államháztartáson belülről (=33+…+42) (B16)</t>
  </si>
  <si>
    <t>ebből: központi kezelésű előirányzatok (B16)</t>
  </si>
  <si>
    <t>ebből: fejezeti kezelésű előirányzatok EU-s programokra és azok hazai társfinanszírozása (B16)</t>
  </si>
  <si>
    <t>ebből: társadalombiztosítás pénzügyi alapjai (B16)</t>
  </si>
  <si>
    <t>38</t>
  </si>
  <si>
    <t>ebből: elkülönített állami pénzalapok (B16)</t>
  </si>
  <si>
    <t>ebből: helyi önkormányzatok és költségvetési szerveik (B16)</t>
  </si>
  <si>
    <t>41</t>
  </si>
  <si>
    <t>ebből: nemzetiségi önkormányzatok és költségvetési szerveik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</si>
  <si>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</si>
  <si>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</si>
  <si>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</si>
  <si>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</si>
  <si>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</si>
  <si>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</si>
  <si>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</si>
  <si>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</si>
  <si>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</si>
  <si>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</si>
  <si>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108</t>
  </si>
  <si>
    <t>Vagyoni tipusú adók (=109+…+114) (B34)</t>
  </si>
  <si>
    <t>109</t>
  </si>
  <si>
    <t>ebből: építményadó  (B34)</t>
  </si>
  <si>
    <t>110</t>
  </si>
  <si>
    <t>ebből: magánszemélyek kommunális adója (B34)</t>
  </si>
  <si>
    <t>115</t>
  </si>
  <si>
    <t>Értékesítési és forgalmi adók (=116+…+136) (B351)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</si>
  <si>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</si>
  <si>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</si>
  <si>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</si>
  <si>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</si>
  <si>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</si>
  <si>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147</t>
  </si>
  <si>
    <t>Egyéb áruhasználati és szolgáltatási adók  (=148+…+163) (B355)</t>
  </si>
  <si>
    <t>164</t>
  </si>
  <si>
    <t>Termékek és szolgáltatások adói (=115+137+141+142+147)  (B35)</t>
  </si>
  <si>
    <t>165</t>
  </si>
  <si>
    <t>Egyéb közhatalmi bevételek (&gt;=166+…+183) (B36)</t>
  </si>
  <si>
    <t>ebből: egyéb bírság (B36)</t>
  </si>
  <si>
    <t>ebből: egyéb települési adók (B36)</t>
  </si>
  <si>
    <t>184</t>
  </si>
  <si>
    <t>Közhatalmi bevételek (=92+93+103+108+164+165) (B3)</t>
  </si>
  <si>
    <t>185</t>
  </si>
  <si>
    <t>Készletértékesítés ellenértéke (B401)</t>
  </si>
  <si>
    <t>186</t>
  </si>
  <si>
    <t>Szolgáltatások ellenértéke (&gt;=187+188) (B402)</t>
  </si>
  <si>
    <t>187</t>
  </si>
  <si>
    <t>ebből:tárgyi eszközök bérbeadásából származó bevétel (B402)</t>
  </si>
  <si>
    <t>Közvetített szolgáltatások ellenértéke  (&gt;=190) (B403)</t>
  </si>
  <si>
    <t>190</t>
  </si>
  <si>
    <t>ebből: államháztartáson belül (B403)</t>
  </si>
  <si>
    <t>Tulajdonosi bevételek (&gt;=192+…+197) (B404)</t>
  </si>
  <si>
    <t>193</t>
  </si>
  <si>
    <t>ebből: önkormányzati vagyon üzemeltetéséből, koncesszióból származó bevétel (B404)</t>
  </si>
  <si>
    <t>Ellátási díjak (B405)</t>
  </si>
  <si>
    <t>Kiszámlázott általános forgalmi adó (B406)</t>
  </si>
  <si>
    <t>204</t>
  </si>
  <si>
    <t>Egyéb kapott (járó) kamatok és kamatjellegű bevételek (&gt;=207+208) (B4082)</t>
  </si>
  <si>
    <t>207</t>
  </si>
  <si>
    <t>Kamatbevételek és más nyereségjellegű bevételek (=201+204) (B408)</t>
  </si>
  <si>
    <t>216</t>
  </si>
  <si>
    <t>Biztosító által fizetett kártérítés (B410)</t>
  </si>
  <si>
    <t>217</t>
  </si>
  <si>
    <t>Egyéb működési bevételek (&gt;=218+219) (B411)</t>
  </si>
  <si>
    <t>219</t>
  </si>
  <si>
    <t>ebből: kiadások visszatérítései (B411)</t>
  </si>
  <si>
    <t>220</t>
  </si>
  <si>
    <t>Működési bevételek (=185+186+189+191+198+199+200+207+215+216+217) (B4)</t>
  </si>
  <si>
    <t>223</t>
  </si>
  <si>
    <t>Ingatlanok értékesítése (&gt;=224) (B52)</t>
  </si>
  <si>
    <t>229</t>
  </si>
  <si>
    <t>Felhalmozási bevételek (=221+223+225+226+228) (B5)</t>
  </si>
  <si>
    <t>233</t>
  </si>
  <si>
    <t>Működési célú visszatérítendő támogatások, kölcsönök visszatérülése államháztartáson kívülről (=234+…+242) (B64)</t>
  </si>
  <si>
    <t>237</t>
  </si>
  <si>
    <t>ebből: háztartások (B64)</t>
  </si>
  <si>
    <t>241</t>
  </si>
  <si>
    <t>ebből: egyéb vállalkozások (B64)</t>
  </si>
  <si>
    <t>243</t>
  </si>
  <si>
    <t>Egyéb működési célú átvett pénzeszközök (=244…+254) (B65)</t>
  </si>
  <si>
    <t>247</t>
  </si>
  <si>
    <t>ebből: háztartások (B65)</t>
  </si>
  <si>
    <t>251</t>
  </si>
  <si>
    <t>ebből: egyéb vállalkozások (B65)</t>
  </si>
  <si>
    <t>255</t>
  </si>
  <si>
    <t>Működési célú átvett pénzeszközök (=230+...+233+243) (B6)</t>
  </si>
  <si>
    <t>259</t>
  </si>
  <si>
    <t>Felhalmozási célú visszatérítendő támogatások, kölcsönök visszatérülése államháztartáson kívülről (=260+…+268) (B74)</t>
  </si>
  <si>
    <t>263</t>
  </si>
  <si>
    <t>ebből: háztartások (B74)</t>
  </si>
  <si>
    <t>281</t>
  </si>
  <si>
    <t>Felhalmozási célú átvett pénzeszközök (=256+…+259+269) (B7)</t>
  </si>
  <si>
    <t>282</t>
  </si>
  <si>
    <t>Költségvetési bevételek (=43+79+184+220+229+255+281) (B1-B7)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</si>
  <si>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</si>
  <si>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</si>
  <si>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</si>
  <si>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40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</si>
  <si>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</si>
  <si>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</si>
  <si>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</si>
  <si>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</si>
  <si>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</si>
  <si>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</si>
  <si>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</si>
  <si>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</si>
  <si>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01.</t>
  </si>
  <si>
    <t>Költségvetési kiadások</t>
  </si>
  <si>
    <t>03.</t>
  </si>
  <si>
    <t>Finanszírozási kiadások</t>
  </si>
  <si>
    <t>Kiadások mindösszesen:</t>
  </si>
  <si>
    <t>Módosítás</t>
  </si>
  <si>
    <t>1a. melléklet  -  Kurd Község Önkormányzata                                                                                             K1-K8. Költségvetési kiadások</t>
  </si>
  <si>
    <t>1a. melléklet  -  Kurd Község Önkormányzata                                                                                         K9. Finanszírozási kiadások</t>
  </si>
  <si>
    <t>1a. melléklet  -  Kurd Község Önkormányzata                                                                                            B1-B7. Költségvetési bevételek</t>
  </si>
  <si>
    <t>1a. melléklet  -  Kurd Község Önkormányzata                                                                                       B8. Finanszírozási bevételek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</si>
</sst>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###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0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16" borderId="10" xfId="0" applyFont="1" applyFill="1" applyBorder="1" applyAlignment="1">
      <alignment vertical="center"/>
    </xf>
    <xf numFmtId="0" fontId="9" fillId="16" borderId="10" xfId="0" applyFont="1" applyFill="1" applyBorder="1" applyAlignment="1">
      <alignment horizontal="center" vertical="center"/>
    </xf>
    <xf numFmtId="3" fontId="9" fillId="16" borderId="10" xfId="0" applyNumberFormat="1" applyFont="1" applyFill="1" applyBorder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right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A72" sqref="A72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14.75390625" style="0" customWidth="1"/>
  </cols>
  <sheetData>
    <row r="1" spans="1:5" ht="31.5" customHeight="1">
      <c r="A1" s="13" t="s">
        <v>259</v>
      </c>
      <c r="B1" s="14"/>
      <c r="C1" s="14"/>
      <c r="D1" s="14"/>
      <c r="E1" s="14"/>
    </row>
    <row r="2" spans="1:5" ht="31.5" customHeight="1">
      <c r="A2" s="11"/>
      <c r="B2" s="1" t="s">
        <v>1</v>
      </c>
      <c r="C2" s="1" t="s">
        <v>2</v>
      </c>
      <c r="D2" s="1" t="s">
        <v>3</v>
      </c>
      <c r="E2" s="1" t="s">
        <v>258</v>
      </c>
    </row>
    <row r="3" spans="1:5" ht="12.75">
      <c r="A3" s="2" t="s">
        <v>4</v>
      </c>
      <c r="B3" s="3" t="s">
        <v>5</v>
      </c>
      <c r="C3" s="4">
        <v>28307280</v>
      </c>
      <c r="D3" s="4">
        <v>28307280</v>
      </c>
      <c r="E3" s="4">
        <f>D3-C3</f>
        <v>0</v>
      </c>
    </row>
    <row r="4" spans="1:5" ht="12.75">
      <c r="A4" s="2" t="s">
        <v>6</v>
      </c>
      <c r="B4" s="3" t="s">
        <v>7</v>
      </c>
      <c r="C4" s="4">
        <v>420000</v>
      </c>
      <c r="D4" s="4">
        <v>420000</v>
      </c>
      <c r="E4" s="4">
        <f aca="true" t="shared" si="0" ref="E4:E67">D4-C4</f>
        <v>0</v>
      </c>
    </row>
    <row r="5" spans="1:5" ht="12.75">
      <c r="A5" s="2" t="s">
        <v>8</v>
      </c>
      <c r="B5" s="3" t="s">
        <v>9</v>
      </c>
      <c r="C5" s="4">
        <v>0</v>
      </c>
      <c r="D5" s="4">
        <v>576000</v>
      </c>
      <c r="E5" s="4">
        <f t="shared" si="0"/>
        <v>576000</v>
      </c>
    </row>
    <row r="6" spans="1:5" ht="12.75">
      <c r="A6" s="2" t="s">
        <v>10</v>
      </c>
      <c r="B6" s="3" t="s">
        <v>11</v>
      </c>
      <c r="C6" s="4">
        <v>60000</v>
      </c>
      <c r="D6" s="4">
        <v>60000</v>
      </c>
      <c r="E6" s="4">
        <f t="shared" si="0"/>
        <v>0</v>
      </c>
    </row>
    <row r="7" spans="1:5" ht="12.75">
      <c r="A7" s="2" t="s">
        <v>12</v>
      </c>
      <c r="B7" s="3" t="s">
        <v>13</v>
      </c>
      <c r="C7" s="4">
        <v>82000</v>
      </c>
      <c r="D7" s="4">
        <v>82000</v>
      </c>
      <c r="E7" s="4">
        <f t="shared" si="0"/>
        <v>0</v>
      </c>
    </row>
    <row r="8" spans="1:5" ht="25.5">
      <c r="A8" s="2" t="s">
        <v>14</v>
      </c>
      <c r="B8" s="3" t="s">
        <v>15</v>
      </c>
      <c r="C8" s="4">
        <v>0</v>
      </c>
      <c r="D8" s="4">
        <v>500000</v>
      </c>
      <c r="E8" s="4">
        <f t="shared" si="0"/>
        <v>500000</v>
      </c>
    </row>
    <row r="9" spans="1:5" ht="25.5">
      <c r="A9" s="2" t="s">
        <v>16</v>
      </c>
      <c r="B9" s="3" t="s">
        <v>17</v>
      </c>
      <c r="C9" s="4">
        <v>28869280</v>
      </c>
      <c r="D9" s="4">
        <v>29945280</v>
      </c>
      <c r="E9" s="4">
        <f t="shared" si="0"/>
        <v>1076000</v>
      </c>
    </row>
    <row r="10" spans="1:5" ht="12.75">
      <c r="A10" s="2" t="s">
        <v>18</v>
      </c>
      <c r="B10" s="3" t="s">
        <v>19</v>
      </c>
      <c r="C10" s="4">
        <v>9016419</v>
      </c>
      <c r="D10" s="4">
        <v>9016419</v>
      </c>
      <c r="E10" s="4">
        <f t="shared" si="0"/>
        <v>0</v>
      </c>
    </row>
    <row r="11" spans="1:5" ht="38.25">
      <c r="A11" s="2" t="s">
        <v>0</v>
      </c>
      <c r="B11" s="3" t="s">
        <v>20</v>
      </c>
      <c r="C11" s="4">
        <v>2602500</v>
      </c>
      <c r="D11" s="4">
        <v>6657700</v>
      </c>
      <c r="E11" s="4">
        <f t="shared" si="0"/>
        <v>4055200</v>
      </c>
    </row>
    <row r="12" spans="1:5" ht="12.75">
      <c r="A12" s="2" t="s">
        <v>21</v>
      </c>
      <c r="B12" s="3" t="s">
        <v>22</v>
      </c>
      <c r="C12" s="4">
        <v>450000</v>
      </c>
      <c r="D12" s="4">
        <v>600000</v>
      </c>
      <c r="E12" s="4">
        <f t="shared" si="0"/>
        <v>150000</v>
      </c>
    </row>
    <row r="13" spans="1:5" ht="12.75">
      <c r="A13" s="2" t="s">
        <v>23</v>
      </c>
      <c r="B13" s="3" t="s">
        <v>24</v>
      </c>
      <c r="C13" s="4">
        <v>12068919</v>
      </c>
      <c r="D13" s="4">
        <f>D10+D11+D12</f>
        <v>16274119</v>
      </c>
      <c r="E13" s="4">
        <f t="shared" si="0"/>
        <v>4205200</v>
      </c>
    </row>
    <row r="14" spans="1:5" ht="12.75">
      <c r="A14" s="5" t="s">
        <v>25</v>
      </c>
      <c r="B14" s="6" t="s">
        <v>26</v>
      </c>
      <c r="C14" s="7">
        <v>40938199</v>
      </c>
      <c r="D14" s="7">
        <f>D9+D13</f>
        <v>46219399</v>
      </c>
      <c r="E14" s="7">
        <f t="shared" si="0"/>
        <v>5281200</v>
      </c>
    </row>
    <row r="15" spans="1:5" ht="25.5">
      <c r="A15" s="5" t="s">
        <v>27</v>
      </c>
      <c r="B15" s="6" t="s">
        <v>28</v>
      </c>
      <c r="C15" s="7">
        <v>7954846</v>
      </c>
      <c r="D15" s="7">
        <v>8554846</v>
      </c>
      <c r="E15" s="7">
        <f t="shared" si="0"/>
        <v>600000</v>
      </c>
    </row>
    <row r="16" spans="1:5" ht="12.75">
      <c r="A16" s="2" t="s">
        <v>29</v>
      </c>
      <c r="B16" s="3" t="s">
        <v>30</v>
      </c>
      <c r="C16" s="4">
        <v>0</v>
      </c>
      <c r="D16" s="4">
        <v>0</v>
      </c>
      <c r="E16" s="4">
        <f t="shared" si="0"/>
        <v>0</v>
      </c>
    </row>
    <row r="17" spans="1:5" ht="12.75">
      <c r="A17" s="2" t="s">
        <v>31</v>
      </c>
      <c r="B17" s="3" t="s">
        <v>32</v>
      </c>
      <c r="C17" s="4">
        <v>0</v>
      </c>
      <c r="D17" s="4">
        <v>0</v>
      </c>
      <c r="E17" s="4">
        <f t="shared" si="0"/>
        <v>0</v>
      </c>
    </row>
    <row r="18" spans="1:5" ht="25.5">
      <c r="A18" s="2" t="s">
        <v>33</v>
      </c>
      <c r="B18" s="3" t="s">
        <v>34</v>
      </c>
      <c r="C18" s="4">
        <v>0</v>
      </c>
      <c r="D18" s="4">
        <v>0</v>
      </c>
      <c r="E18" s="4">
        <f t="shared" si="0"/>
        <v>0</v>
      </c>
    </row>
    <row r="19" spans="1:5" ht="12.75">
      <c r="A19" s="2" t="s">
        <v>35</v>
      </c>
      <c r="B19" s="3" t="s">
        <v>36</v>
      </c>
      <c r="C19" s="4">
        <v>150000</v>
      </c>
      <c r="D19" s="4">
        <v>220000</v>
      </c>
      <c r="E19" s="4">
        <f t="shared" si="0"/>
        <v>70000</v>
      </c>
    </row>
    <row r="20" spans="1:5" ht="12.75">
      <c r="A20" s="2" t="s">
        <v>37</v>
      </c>
      <c r="B20" s="3" t="s">
        <v>38</v>
      </c>
      <c r="C20" s="4">
        <v>6237191</v>
      </c>
      <c r="D20" s="4">
        <v>6237191</v>
      </c>
      <c r="E20" s="4">
        <f t="shared" si="0"/>
        <v>0</v>
      </c>
    </row>
    <row r="21" spans="1:5" ht="12.75">
      <c r="A21" s="2" t="s">
        <v>39</v>
      </c>
      <c r="B21" s="3" t="s">
        <v>40</v>
      </c>
      <c r="C21" s="4">
        <v>6387191</v>
      </c>
      <c r="D21" s="4">
        <v>6457191</v>
      </c>
      <c r="E21" s="4">
        <f t="shared" si="0"/>
        <v>70000</v>
      </c>
    </row>
    <row r="22" spans="1:5" ht="12.75">
      <c r="A22" s="2" t="s">
        <v>41</v>
      </c>
      <c r="B22" s="3" t="s">
        <v>42</v>
      </c>
      <c r="C22" s="4">
        <v>633000</v>
      </c>
      <c r="D22" s="4">
        <v>1133000</v>
      </c>
      <c r="E22" s="4">
        <f t="shared" si="0"/>
        <v>500000</v>
      </c>
    </row>
    <row r="23" spans="1:5" ht="12.75">
      <c r="A23" s="2" t="s">
        <v>43</v>
      </c>
      <c r="B23" s="3" t="s">
        <v>44</v>
      </c>
      <c r="C23" s="4">
        <v>867000</v>
      </c>
      <c r="D23" s="4">
        <v>867000</v>
      </c>
      <c r="E23" s="4">
        <f t="shared" si="0"/>
        <v>0</v>
      </c>
    </row>
    <row r="24" spans="1:5" ht="12.75">
      <c r="A24" s="2" t="s">
        <v>45</v>
      </c>
      <c r="B24" s="3" t="s">
        <v>46</v>
      </c>
      <c r="C24" s="4">
        <v>1500000</v>
      </c>
      <c r="D24" s="4">
        <v>2000000</v>
      </c>
      <c r="E24" s="4">
        <f t="shared" si="0"/>
        <v>500000</v>
      </c>
    </row>
    <row r="25" spans="1:5" ht="12.75">
      <c r="A25" s="2" t="s">
        <v>47</v>
      </c>
      <c r="B25" s="3" t="s">
        <v>48</v>
      </c>
      <c r="C25" s="4">
        <v>4393000</v>
      </c>
      <c r="D25" s="4">
        <v>4893000</v>
      </c>
      <c r="E25" s="4">
        <f t="shared" si="0"/>
        <v>500000</v>
      </c>
    </row>
    <row r="26" spans="1:5" ht="12.75">
      <c r="A26" s="2" t="s">
        <v>49</v>
      </c>
      <c r="B26" s="3" t="s">
        <v>50</v>
      </c>
      <c r="C26" s="4">
        <v>2375560</v>
      </c>
      <c r="D26" s="4">
        <v>2375560</v>
      </c>
      <c r="E26" s="4">
        <f t="shared" si="0"/>
        <v>0</v>
      </c>
    </row>
    <row r="27" spans="1:5" ht="12.75">
      <c r="A27" s="2" t="s">
        <v>51</v>
      </c>
      <c r="B27" s="3" t="s">
        <v>52</v>
      </c>
      <c r="C27" s="4">
        <v>200000</v>
      </c>
      <c r="D27" s="4">
        <v>1404000</v>
      </c>
      <c r="E27" s="4">
        <f t="shared" si="0"/>
        <v>1204000</v>
      </c>
    </row>
    <row r="28" spans="1:5" ht="12.75">
      <c r="A28" s="2" t="s">
        <v>53</v>
      </c>
      <c r="B28" s="3" t="s">
        <v>54</v>
      </c>
      <c r="C28" s="4">
        <v>841000</v>
      </c>
      <c r="D28" s="4">
        <v>841000</v>
      </c>
      <c r="E28" s="4">
        <f t="shared" si="0"/>
        <v>0</v>
      </c>
    </row>
    <row r="29" spans="1:5" ht="25.5">
      <c r="A29" s="2" t="s">
        <v>55</v>
      </c>
      <c r="B29" s="3" t="s">
        <v>56</v>
      </c>
      <c r="C29" s="4">
        <v>288637</v>
      </c>
      <c r="D29" s="4">
        <v>288637</v>
      </c>
      <c r="E29" s="4">
        <f t="shared" si="0"/>
        <v>0</v>
      </c>
    </row>
    <row r="30" spans="1:5" ht="12.75">
      <c r="A30" s="2" t="s">
        <v>57</v>
      </c>
      <c r="B30" s="3" t="s">
        <v>58</v>
      </c>
      <c r="C30" s="4">
        <v>9678977</v>
      </c>
      <c r="D30" s="4">
        <v>9678977</v>
      </c>
      <c r="E30" s="4">
        <f t="shared" si="0"/>
        <v>0</v>
      </c>
    </row>
    <row r="31" spans="1:5" ht="12.75">
      <c r="A31" s="2" t="s">
        <v>59</v>
      </c>
      <c r="B31" s="3" t="s">
        <v>60</v>
      </c>
      <c r="C31" s="4">
        <v>0</v>
      </c>
      <c r="D31" s="4">
        <v>0</v>
      </c>
      <c r="E31" s="4">
        <f t="shared" si="0"/>
        <v>0</v>
      </c>
    </row>
    <row r="32" spans="1:5" ht="25.5">
      <c r="A32" s="2" t="s">
        <v>61</v>
      </c>
      <c r="B32" s="3" t="s">
        <v>62</v>
      </c>
      <c r="C32" s="4">
        <v>17777174</v>
      </c>
      <c r="D32" s="4">
        <f>D25+D26+D27+D28+D29+D30</f>
        <v>19481174</v>
      </c>
      <c r="E32" s="4">
        <f t="shared" si="0"/>
        <v>1704000</v>
      </c>
    </row>
    <row r="33" spans="1:5" ht="12.75">
      <c r="A33" s="2" t="s">
        <v>63</v>
      </c>
      <c r="B33" s="3" t="s">
        <v>64</v>
      </c>
      <c r="C33" s="4">
        <v>75000</v>
      </c>
      <c r="D33" s="4">
        <v>75000</v>
      </c>
      <c r="E33" s="4">
        <f t="shared" si="0"/>
        <v>0</v>
      </c>
    </row>
    <row r="34" spans="1:5" ht="12.75">
      <c r="A34" s="2" t="s">
        <v>65</v>
      </c>
      <c r="B34" s="3" t="s">
        <v>66</v>
      </c>
      <c r="C34" s="4">
        <v>0</v>
      </c>
      <c r="D34" s="4">
        <v>7000</v>
      </c>
      <c r="E34" s="4">
        <f t="shared" si="0"/>
        <v>7000</v>
      </c>
    </row>
    <row r="35" spans="1:5" ht="25.5">
      <c r="A35" s="2" t="s">
        <v>67</v>
      </c>
      <c r="B35" s="3" t="s">
        <v>68</v>
      </c>
      <c r="C35" s="4">
        <v>75000</v>
      </c>
      <c r="D35" s="4">
        <v>82000</v>
      </c>
      <c r="E35" s="4">
        <f t="shared" si="0"/>
        <v>7000</v>
      </c>
    </row>
    <row r="36" spans="1:5" ht="25.5">
      <c r="A36" s="2" t="s">
        <v>69</v>
      </c>
      <c r="B36" s="3" t="s">
        <v>70</v>
      </c>
      <c r="C36" s="4">
        <v>6240727</v>
      </c>
      <c r="D36" s="4">
        <f>6375727</f>
        <v>6375727</v>
      </c>
      <c r="E36" s="4">
        <f t="shared" si="0"/>
        <v>135000</v>
      </c>
    </row>
    <row r="37" spans="1:5" ht="12.75">
      <c r="A37" s="2" t="s">
        <v>71</v>
      </c>
      <c r="B37" s="3" t="s">
        <v>72</v>
      </c>
      <c r="C37" s="4">
        <v>0</v>
      </c>
      <c r="D37" s="4">
        <v>307000</v>
      </c>
      <c r="E37" s="4">
        <f t="shared" si="0"/>
        <v>307000</v>
      </c>
    </row>
    <row r="38" spans="1:5" ht="12.75">
      <c r="A38" s="2" t="s">
        <v>73</v>
      </c>
      <c r="B38" s="3" t="s">
        <v>74</v>
      </c>
      <c r="C38" s="4">
        <v>0</v>
      </c>
      <c r="D38" s="4">
        <v>15300</v>
      </c>
      <c r="E38" s="4">
        <f t="shared" si="0"/>
        <v>15300</v>
      </c>
    </row>
    <row r="39" spans="1:5" ht="12.75">
      <c r="A39" s="2" t="s">
        <v>75</v>
      </c>
      <c r="B39" s="3" t="s">
        <v>76</v>
      </c>
      <c r="C39" s="4">
        <v>0</v>
      </c>
      <c r="D39" s="4">
        <v>0</v>
      </c>
      <c r="E39" s="4">
        <f t="shared" si="0"/>
        <v>0</v>
      </c>
    </row>
    <row r="40" spans="1:5" ht="12.75">
      <c r="A40" s="2" t="s">
        <v>77</v>
      </c>
      <c r="B40" s="3" t="s">
        <v>78</v>
      </c>
      <c r="C40" s="4">
        <v>380000</v>
      </c>
      <c r="D40" s="4">
        <v>380000</v>
      </c>
      <c r="E40" s="4">
        <f t="shared" si="0"/>
        <v>0</v>
      </c>
    </row>
    <row r="41" spans="1:5" ht="25.5">
      <c r="A41" s="2" t="s">
        <v>79</v>
      </c>
      <c r="B41" s="3" t="s">
        <v>80</v>
      </c>
      <c r="C41" s="4">
        <v>6620727</v>
      </c>
      <c r="D41" s="4">
        <v>7078027</v>
      </c>
      <c r="E41" s="4">
        <f t="shared" si="0"/>
        <v>457300</v>
      </c>
    </row>
    <row r="42" spans="1:5" ht="12.75">
      <c r="A42" s="5" t="s">
        <v>81</v>
      </c>
      <c r="B42" s="6" t="s">
        <v>82</v>
      </c>
      <c r="C42" s="7">
        <v>32360092</v>
      </c>
      <c r="D42" s="7">
        <f>D21+D24+D32+D35+D41</f>
        <v>35098392</v>
      </c>
      <c r="E42" s="7">
        <f t="shared" si="0"/>
        <v>2738300</v>
      </c>
    </row>
    <row r="43" spans="1:5" ht="12.75">
      <c r="A43" s="2" t="s">
        <v>83</v>
      </c>
      <c r="B43" s="3" t="s">
        <v>84</v>
      </c>
      <c r="C43" s="4">
        <v>0</v>
      </c>
      <c r="D43" s="4">
        <v>198500</v>
      </c>
      <c r="E43" s="4">
        <f t="shared" si="0"/>
        <v>198500</v>
      </c>
    </row>
    <row r="44" spans="1:5" ht="25.5">
      <c r="A44" s="2" t="s">
        <v>85</v>
      </c>
      <c r="B44" s="3" t="s">
        <v>86</v>
      </c>
      <c r="C44" s="4">
        <v>0</v>
      </c>
      <c r="D44" s="4">
        <v>0</v>
      </c>
      <c r="E44" s="4">
        <f t="shared" si="0"/>
        <v>0</v>
      </c>
    </row>
    <row r="45" spans="1:5" ht="25.5">
      <c r="A45" s="2" t="s">
        <v>87</v>
      </c>
      <c r="B45" s="3" t="s">
        <v>88</v>
      </c>
      <c r="C45" s="4">
        <v>7640000</v>
      </c>
      <c r="D45" s="12">
        <f>9464000+1897370</f>
        <v>11361370</v>
      </c>
      <c r="E45" s="4">
        <f t="shared" si="0"/>
        <v>3721370</v>
      </c>
    </row>
    <row r="46" spans="1:5" ht="25.5">
      <c r="A46" s="2" t="s">
        <v>89</v>
      </c>
      <c r="B46" s="3" t="s">
        <v>90</v>
      </c>
      <c r="C46" s="4">
        <v>0</v>
      </c>
      <c r="D46" s="4">
        <v>0</v>
      </c>
      <c r="E46" s="4">
        <f t="shared" si="0"/>
        <v>0</v>
      </c>
    </row>
    <row r="47" spans="1:5" ht="25.5">
      <c r="A47" s="5" t="s">
        <v>91</v>
      </c>
      <c r="B47" s="6" t="s">
        <v>92</v>
      </c>
      <c r="C47" s="7">
        <v>7640000</v>
      </c>
      <c r="D47" s="7">
        <f>D43+D45</f>
        <v>11559870</v>
      </c>
      <c r="E47" s="7">
        <f t="shared" si="0"/>
        <v>3919870</v>
      </c>
    </row>
    <row r="48" spans="1:5" ht="25.5">
      <c r="A48" s="2" t="s">
        <v>93</v>
      </c>
      <c r="B48" s="3" t="s">
        <v>94</v>
      </c>
      <c r="C48" s="4">
        <v>1953743</v>
      </c>
      <c r="D48" s="4">
        <v>1953743</v>
      </c>
      <c r="E48" s="4">
        <f t="shared" si="0"/>
        <v>0</v>
      </c>
    </row>
    <row r="49" spans="1:5" ht="12.75">
      <c r="A49" s="2" t="s">
        <v>95</v>
      </c>
      <c r="B49" s="3" t="s">
        <v>96</v>
      </c>
      <c r="C49" s="4">
        <v>500000</v>
      </c>
      <c r="D49" s="4">
        <v>500000</v>
      </c>
      <c r="E49" s="4">
        <f t="shared" si="0"/>
        <v>0</v>
      </c>
    </row>
    <row r="50" spans="1:5" ht="12.75">
      <c r="A50" s="2" t="s">
        <v>97</v>
      </c>
      <c r="B50" s="3" t="s">
        <v>98</v>
      </c>
      <c r="C50" s="4">
        <v>2453743</v>
      </c>
      <c r="D50" s="4">
        <v>2453743</v>
      </c>
      <c r="E50" s="4">
        <f t="shared" si="0"/>
        <v>0</v>
      </c>
    </row>
    <row r="51" spans="1:5" ht="25.5">
      <c r="A51" s="2" t="s">
        <v>99</v>
      </c>
      <c r="B51" s="3" t="s">
        <v>100</v>
      </c>
      <c r="C51" s="4">
        <v>51196423</v>
      </c>
      <c r="D51" s="4">
        <f>51196423+390000+976000</f>
        <v>52562423</v>
      </c>
      <c r="E51" s="4">
        <f t="shared" si="0"/>
        <v>1366000</v>
      </c>
    </row>
    <row r="52" spans="1:5" ht="12.75">
      <c r="A52" s="2" t="s">
        <v>101</v>
      </c>
      <c r="B52" s="3" t="s">
        <v>102</v>
      </c>
      <c r="C52" s="4">
        <v>0</v>
      </c>
      <c r="D52" s="4">
        <v>0</v>
      </c>
      <c r="E52" s="4">
        <f t="shared" si="0"/>
        <v>0</v>
      </c>
    </row>
    <row r="53" spans="1:5" ht="38.25">
      <c r="A53" s="2" t="s">
        <v>103</v>
      </c>
      <c r="B53" s="3" t="s">
        <v>104</v>
      </c>
      <c r="C53" s="4">
        <v>939475</v>
      </c>
      <c r="D53" s="4">
        <v>939475</v>
      </c>
      <c r="E53" s="4">
        <f t="shared" si="0"/>
        <v>0</v>
      </c>
    </row>
    <row r="54" spans="1:5" ht="12.75">
      <c r="A54" s="2" t="s">
        <v>105</v>
      </c>
      <c r="B54" s="3" t="s">
        <v>106</v>
      </c>
      <c r="C54" s="4">
        <v>0</v>
      </c>
      <c r="D54" s="4">
        <v>0</v>
      </c>
      <c r="E54" s="4">
        <f t="shared" si="0"/>
        <v>0</v>
      </c>
    </row>
    <row r="55" spans="1:5" ht="25.5">
      <c r="A55" s="2" t="s">
        <v>107</v>
      </c>
      <c r="B55" s="3" t="s">
        <v>108</v>
      </c>
      <c r="C55" s="4">
        <v>400000</v>
      </c>
      <c r="D55" s="4">
        <v>800000</v>
      </c>
      <c r="E55" s="4">
        <f t="shared" si="0"/>
        <v>400000</v>
      </c>
    </row>
    <row r="56" spans="1:5" ht="12.75">
      <c r="A56" s="2" t="s">
        <v>109</v>
      </c>
      <c r="B56" s="3" t="s">
        <v>110</v>
      </c>
      <c r="C56" s="4">
        <v>0</v>
      </c>
      <c r="D56" s="4">
        <v>0</v>
      </c>
      <c r="E56" s="4">
        <f t="shared" si="0"/>
        <v>0</v>
      </c>
    </row>
    <row r="57" spans="1:5" ht="12.75">
      <c r="A57" s="2" t="s">
        <v>111</v>
      </c>
      <c r="B57" s="3" t="s">
        <v>112</v>
      </c>
      <c r="C57" s="4">
        <v>0</v>
      </c>
      <c r="D57" s="4">
        <v>0</v>
      </c>
      <c r="E57" s="4">
        <f t="shared" si="0"/>
        <v>0</v>
      </c>
    </row>
    <row r="58" spans="1:5" ht="12.75">
      <c r="A58" s="2" t="s">
        <v>113</v>
      </c>
      <c r="B58" s="3" t="s">
        <v>114</v>
      </c>
      <c r="C58" s="4">
        <v>20063979</v>
      </c>
      <c r="D58" s="4">
        <v>13869592</v>
      </c>
      <c r="E58" s="4">
        <f t="shared" si="0"/>
        <v>-6194387</v>
      </c>
    </row>
    <row r="59" spans="1:5" ht="38.25">
      <c r="A59" s="5" t="s">
        <v>115</v>
      </c>
      <c r="B59" s="6" t="s">
        <v>116</v>
      </c>
      <c r="C59" s="7">
        <v>75053620</v>
      </c>
      <c r="D59" s="7">
        <f>D50+D51+D53+D55+D58</f>
        <v>70625233</v>
      </c>
      <c r="E59" s="4">
        <f t="shared" si="0"/>
        <v>-4428387</v>
      </c>
    </row>
    <row r="60" spans="1:5" ht="12.75">
      <c r="A60" s="2" t="s">
        <v>117</v>
      </c>
      <c r="B60" s="3" t="s">
        <v>118</v>
      </c>
      <c r="C60" s="4">
        <v>850000</v>
      </c>
      <c r="D60" s="4">
        <v>850000</v>
      </c>
      <c r="E60" s="4">
        <f t="shared" si="0"/>
        <v>0</v>
      </c>
    </row>
    <row r="61" spans="1:5" ht="12.75">
      <c r="A61" s="2" t="s">
        <v>119</v>
      </c>
      <c r="B61" s="3" t="s">
        <v>120</v>
      </c>
      <c r="C61" s="4">
        <v>6290965</v>
      </c>
      <c r="D61" s="4">
        <v>6290965</v>
      </c>
      <c r="E61" s="4">
        <f t="shared" si="0"/>
        <v>0</v>
      </c>
    </row>
    <row r="62" spans="1:5" ht="25.5">
      <c r="A62" s="2" t="s">
        <v>121</v>
      </c>
      <c r="B62" s="3" t="s">
        <v>122</v>
      </c>
      <c r="C62" s="4">
        <v>1928061</v>
      </c>
      <c r="D62" s="4">
        <v>1928061</v>
      </c>
      <c r="E62" s="4">
        <f t="shared" si="0"/>
        <v>0</v>
      </c>
    </row>
    <row r="63" spans="1:5" ht="12.75">
      <c r="A63" s="5" t="s">
        <v>123</v>
      </c>
      <c r="B63" s="6" t="s">
        <v>124</v>
      </c>
      <c r="C63" s="7">
        <v>9069026</v>
      </c>
      <c r="D63" s="7">
        <v>9069026</v>
      </c>
      <c r="E63" s="4">
        <f t="shared" si="0"/>
        <v>0</v>
      </c>
    </row>
    <row r="64" spans="1:5" ht="12.75">
      <c r="A64" s="2" t="s">
        <v>125</v>
      </c>
      <c r="B64" s="3" t="s">
        <v>126</v>
      </c>
      <c r="C64" s="4">
        <v>21158956</v>
      </c>
      <c r="D64" s="4">
        <f>21158956+33909449</f>
        <v>55068405</v>
      </c>
      <c r="E64" s="4">
        <f t="shared" si="0"/>
        <v>33909449</v>
      </c>
    </row>
    <row r="65" spans="1:5" ht="12.75">
      <c r="A65" s="2" t="s">
        <v>127</v>
      </c>
      <c r="B65" s="3" t="s">
        <v>128</v>
      </c>
      <c r="C65" s="4">
        <v>956360</v>
      </c>
      <c r="D65" s="4">
        <v>956360</v>
      </c>
      <c r="E65" s="4">
        <f t="shared" si="0"/>
        <v>0</v>
      </c>
    </row>
    <row r="66" spans="1:5" ht="25.5">
      <c r="A66" s="2" t="s">
        <v>129</v>
      </c>
      <c r="B66" s="3" t="s">
        <v>130</v>
      </c>
      <c r="C66" s="4">
        <v>5971136</v>
      </c>
      <c r="D66" s="4">
        <f>5971136+9155551</f>
        <v>15126687</v>
      </c>
      <c r="E66" s="4">
        <f t="shared" si="0"/>
        <v>9155551</v>
      </c>
    </row>
    <row r="67" spans="1:5" ht="12.75">
      <c r="A67" s="5" t="s">
        <v>131</v>
      </c>
      <c r="B67" s="6" t="s">
        <v>132</v>
      </c>
      <c r="C67" s="7">
        <v>28086452</v>
      </c>
      <c r="D67" s="7">
        <f>D64+D65+D66</f>
        <v>71151452</v>
      </c>
      <c r="E67" s="4">
        <f t="shared" si="0"/>
        <v>43065000</v>
      </c>
    </row>
    <row r="68" spans="1:5" ht="25.5">
      <c r="A68" s="5" t="s">
        <v>133</v>
      </c>
      <c r="B68" s="6" t="s">
        <v>134</v>
      </c>
      <c r="C68" s="7">
        <v>201102235</v>
      </c>
      <c r="D68" s="7">
        <f>D14+D15+D42+D47+D59+D63+D67</f>
        <v>252278218</v>
      </c>
      <c r="E68" s="4">
        <f>D68-C68</f>
        <v>51175983</v>
      </c>
    </row>
    <row r="71" spans="1:5" ht="31.5" customHeight="1">
      <c r="A71" s="13" t="s">
        <v>260</v>
      </c>
      <c r="B71" s="14"/>
      <c r="C71" s="14"/>
      <c r="D71" s="14"/>
      <c r="E71" s="14"/>
    </row>
    <row r="72" spans="1:5" ht="31.5" customHeight="1">
      <c r="A72" s="1"/>
      <c r="B72" s="1" t="s">
        <v>1</v>
      </c>
      <c r="C72" s="1" t="s">
        <v>2</v>
      </c>
      <c r="D72" s="1" t="s">
        <v>3</v>
      </c>
      <c r="E72" s="1" t="s">
        <v>258</v>
      </c>
    </row>
    <row r="73" spans="1:5" ht="25.5">
      <c r="A73" s="2" t="s">
        <v>27</v>
      </c>
      <c r="B73" s="3" t="s">
        <v>241</v>
      </c>
      <c r="C73" s="4">
        <v>4828896</v>
      </c>
      <c r="D73" s="4">
        <v>4828896</v>
      </c>
      <c r="E73" s="4">
        <f>D73-C73</f>
        <v>0</v>
      </c>
    </row>
    <row r="74" spans="1:5" ht="25.5">
      <c r="A74" s="2" t="s">
        <v>29</v>
      </c>
      <c r="B74" s="3" t="s">
        <v>242</v>
      </c>
      <c r="C74" s="4">
        <v>47663016</v>
      </c>
      <c r="D74" s="4">
        <f>47663016+2697315</f>
        <v>50360331</v>
      </c>
      <c r="E74" s="4">
        <f>D74-C74</f>
        <v>2697315</v>
      </c>
    </row>
    <row r="75" spans="1:5" ht="25.5">
      <c r="A75" s="2" t="s">
        <v>37</v>
      </c>
      <c r="B75" s="3" t="s">
        <v>243</v>
      </c>
      <c r="C75" s="4">
        <v>52491912</v>
      </c>
      <c r="D75" s="4">
        <f>D73+D74</f>
        <v>55189227</v>
      </c>
      <c r="E75" s="4">
        <f>D75-C75</f>
        <v>2697315</v>
      </c>
    </row>
    <row r="76" spans="1:5" ht="12.75">
      <c r="A76" s="5" t="s">
        <v>244</v>
      </c>
      <c r="B76" s="6" t="s">
        <v>245</v>
      </c>
      <c r="C76" s="7">
        <v>52491912</v>
      </c>
      <c r="D76" s="7">
        <f>D75</f>
        <v>55189227</v>
      </c>
      <c r="E76" s="4">
        <f>D76-C76</f>
        <v>2697315</v>
      </c>
    </row>
    <row r="79" spans="1:5" ht="31.5">
      <c r="A79" s="11"/>
      <c r="B79" s="11" t="s">
        <v>1</v>
      </c>
      <c r="C79" s="1" t="s">
        <v>2</v>
      </c>
      <c r="D79" s="1" t="s">
        <v>3</v>
      </c>
      <c r="E79" s="1" t="s">
        <v>258</v>
      </c>
    </row>
    <row r="80" spans="1:5" ht="19.5" customHeight="1">
      <c r="A80" s="9" t="s">
        <v>253</v>
      </c>
      <c r="B80" s="8" t="s">
        <v>254</v>
      </c>
      <c r="C80" s="10">
        <f>C68</f>
        <v>201102235</v>
      </c>
      <c r="D80" s="10">
        <f>D68</f>
        <v>252278218</v>
      </c>
      <c r="E80" s="10">
        <f>D80-C80</f>
        <v>51175983</v>
      </c>
    </row>
    <row r="81" spans="1:5" ht="19.5" customHeight="1">
      <c r="A81" s="9" t="s">
        <v>255</v>
      </c>
      <c r="B81" s="8" t="s">
        <v>256</v>
      </c>
      <c r="C81" s="10">
        <f>C76</f>
        <v>52491912</v>
      </c>
      <c r="D81" s="10">
        <f>D76</f>
        <v>55189227</v>
      </c>
      <c r="E81" s="10">
        <f>D81-C81</f>
        <v>2697315</v>
      </c>
    </row>
    <row r="82" spans="1:5" ht="19.5" customHeight="1">
      <c r="A82" s="8"/>
      <c r="B82" s="8" t="s">
        <v>257</v>
      </c>
      <c r="C82" s="10">
        <f>SUM(C80:C81)</f>
        <v>253594147</v>
      </c>
      <c r="D82" s="10">
        <f>SUM(D80:D81)</f>
        <v>307467445</v>
      </c>
      <c r="E82" s="10">
        <f>D82-C82</f>
        <v>53873298</v>
      </c>
    </row>
  </sheetData>
  <sheetProtection/>
  <mergeCells count="2">
    <mergeCell ref="A1:E1"/>
    <mergeCell ref="A71:E71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portrait" r:id="rId1"/>
  <headerFooter alignWithMargins="0">
    <oddHeader>&amp;CKurd Község Önkormányzata
2019. évi költségvetés I. sz. módosítása
&amp;R
Adatok: Ft
</oddHeader>
  </headerFooter>
  <rowBreaks count="1" manualBreakCount="1">
    <brk id="7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Layout" workbookViewId="0" topLeftCell="A1">
      <selection activeCell="C2" sqref="C2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14.75390625" style="0" customWidth="1"/>
  </cols>
  <sheetData>
    <row r="1" spans="1:5" ht="31.5" customHeight="1">
      <c r="A1" s="13" t="s">
        <v>261</v>
      </c>
      <c r="B1" s="14"/>
      <c r="C1" s="14"/>
      <c r="D1" s="14"/>
      <c r="E1" s="14"/>
    </row>
    <row r="2" spans="1:5" ht="31.5">
      <c r="A2" s="1"/>
      <c r="B2" s="1" t="s">
        <v>1</v>
      </c>
      <c r="C2" s="1" t="s">
        <v>2</v>
      </c>
      <c r="D2" s="1" t="s">
        <v>3</v>
      </c>
      <c r="E2" s="1" t="s">
        <v>258</v>
      </c>
    </row>
    <row r="3" spans="1:5" ht="25.5">
      <c r="A3" s="2" t="s">
        <v>4</v>
      </c>
      <c r="B3" s="3" t="s">
        <v>135</v>
      </c>
      <c r="C3" s="4">
        <v>75121118</v>
      </c>
      <c r="D3" s="4">
        <f>75121118+2667000</f>
        <v>77788118</v>
      </c>
      <c r="E3" s="4">
        <f>D3-C3</f>
        <v>2667000</v>
      </c>
    </row>
    <row r="4" spans="1:5" ht="25.5">
      <c r="A4" s="2" t="s">
        <v>6</v>
      </c>
      <c r="B4" s="3" t="s">
        <v>136</v>
      </c>
      <c r="C4" s="4">
        <v>28186933</v>
      </c>
      <c r="D4" s="4">
        <f>28186933+390000</f>
        <v>28576933</v>
      </c>
      <c r="E4" s="4">
        <f aca="true" t="shared" si="0" ref="E4:E64">D4-C4</f>
        <v>390000</v>
      </c>
    </row>
    <row r="5" spans="1:5" ht="38.25">
      <c r="A5" s="2" t="s">
        <v>137</v>
      </c>
      <c r="B5" s="3" t="s">
        <v>138</v>
      </c>
      <c r="C5" s="4">
        <v>25386060</v>
      </c>
      <c r="D5" s="4">
        <f>25386060+1076000</f>
        <v>26462060</v>
      </c>
      <c r="E5" s="4">
        <f t="shared" si="0"/>
        <v>1076000</v>
      </c>
    </row>
    <row r="6" spans="1:5" ht="25.5">
      <c r="A6" s="2" t="s">
        <v>139</v>
      </c>
      <c r="B6" s="3" t="s">
        <v>140</v>
      </c>
      <c r="C6" s="4">
        <v>1800000</v>
      </c>
      <c r="D6" s="4">
        <v>1800000</v>
      </c>
      <c r="E6" s="4">
        <f t="shared" si="0"/>
        <v>0</v>
      </c>
    </row>
    <row r="7" spans="1:5" ht="25.5">
      <c r="A7" s="2" t="s">
        <v>141</v>
      </c>
      <c r="B7" s="3" t="s">
        <v>142</v>
      </c>
      <c r="C7" s="4">
        <v>0</v>
      </c>
      <c r="D7" s="4">
        <v>8287970</v>
      </c>
      <c r="E7" s="4">
        <f t="shared" si="0"/>
        <v>8287970</v>
      </c>
    </row>
    <row r="8" spans="1:5" ht="12.75">
      <c r="A8" s="2" t="s">
        <v>143</v>
      </c>
      <c r="B8" s="3" t="s">
        <v>144</v>
      </c>
      <c r="C8" s="4">
        <v>0</v>
      </c>
      <c r="D8" s="4">
        <v>594617</v>
      </c>
      <c r="E8" s="4">
        <f t="shared" si="0"/>
        <v>594617</v>
      </c>
    </row>
    <row r="9" spans="1:5" ht="25.5">
      <c r="A9" s="2" t="s">
        <v>8</v>
      </c>
      <c r="B9" s="3" t="s">
        <v>145</v>
      </c>
      <c r="C9" s="4">
        <v>130494111</v>
      </c>
      <c r="D9" s="4">
        <f>SUM(D3:D8)</f>
        <v>143509698</v>
      </c>
      <c r="E9" s="4">
        <f t="shared" si="0"/>
        <v>13015587</v>
      </c>
    </row>
    <row r="10" spans="1:5" ht="38.25">
      <c r="A10" s="2" t="s">
        <v>27</v>
      </c>
      <c r="B10" s="3" t="s">
        <v>146</v>
      </c>
      <c r="C10" s="4">
        <v>44106123</v>
      </c>
      <c r="D10" s="4">
        <v>0</v>
      </c>
      <c r="E10" s="4">
        <f t="shared" si="0"/>
        <v>-44106123</v>
      </c>
    </row>
    <row r="11" spans="1:5" ht="25.5">
      <c r="A11" s="2" t="s">
        <v>41</v>
      </c>
      <c r="B11" s="3" t="s">
        <v>147</v>
      </c>
      <c r="C11" s="4">
        <v>0</v>
      </c>
      <c r="D11" s="4">
        <f>198500+44106123-3400558</f>
        <v>40904065</v>
      </c>
      <c r="E11" s="4">
        <f t="shared" si="0"/>
        <v>40904065</v>
      </c>
    </row>
    <row r="12" spans="1:5" ht="12.75">
      <c r="A12" s="2" t="s">
        <v>45</v>
      </c>
      <c r="B12" s="3" t="s">
        <v>148</v>
      </c>
      <c r="C12" s="4">
        <v>0</v>
      </c>
      <c r="D12" s="4">
        <v>0</v>
      </c>
      <c r="E12" s="4">
        <f t="shared" si="0"/>
        <v>0</v>
      </c>
    </row>
    <row r="13" spans="1:5" ht="25.5">
      <c r="A13" s="2" t="s">
        <v>47</v>
      </c>
      <c r="B13" s="3" t="s">
        <v>149</v>
      </c>
      <c r="C13" s="4">
        <v>0</v>
      </c>
      <c r="D13" s="4">
        <v>0</v>
      </c>
      <c r="E13" s="4">
        <f t="shared" si="0"/>
        <v>0</v>
      </c>
    </row>
    <row r="14" spans="1:5" ht="12.75">
      <c r="A14" s="2" t="s">
        <v>51</v>
      </c>
      <c r="B14" s="3" t="s">
        <v>150</v>
      </c>
      <c r="C14" s="4">
        <v>0</v>
      </c>
      <c r="D14" s="4">
        <v>0</v>
      </c>
      <c r="E14" s="4">
        <f t="shared" si="0"/>
        <v>0</v>
      </c>
    </row>
    <row r="15" spans="1:5" ht="12.75">
      <c r="A15" s="2" t="s">
        <v>151</v>
      </c>
      <c r="B15" s="3" t="s">
        <v>152</v>
      </c>
      <c r="C15" s="4">
        <v>0</v>
      </c>
      <c r="D15" s="4">
        <v>0</v>
      </c>
      <c r="E15" s="4">
        <f t="shared" si="0"/>
        <v>0</v>
      </c>
    </row>
    <row r="16" spans="1:5" ht="25.5">
      <c r="A16" s="2" t="s">
        <v>53</v>
      </c>
      <c r="B16" s="3" t="s">
        <v>153</v>
      </c>
      <c r="C16" s="4">
        <v>0</v>
      </c>
      <c r="D16" s="4">
        <v>0</v>
      </c>
      <c r="E16" s="4">
        <f t="shared" si="0"/>
        <v>0</v>
      </c>
    </row>
    <row r="17" spans="1:5" ht="25.5">
      <c r="A17" s="2" t="s">
        <v>154</v>
      </c>
      <c r="B17" s="3" t="s">
        <v>155</v>
      </c>
      <c r="C17" s="4">
        <v>0</v>
      </c>
      <c r="D17" s="4">
        <v>0</v>
      </c>
      <c r="E17" s="4">
        <f t="shared" si="0"/>
        <v>0</v>
      </c>
    </row>
    <row r="18" spans="1:5" ht="25.5">
      <c r="A18" s="5" t="s">
        <v>57</v>
      </c>
      <c r="B18" s="6" t="s">
        <v>156</v>
      </c>
      <c r="C18" s="7">
        <v>174600234</v>
      </c>
      <c r="D18" s="7">
        <f>D9+D10+D11</f>
        <v>184413763</v>
      </c>
      <c r="E18" s="7">
        <f t="shared" si="0"/>
        <v>9813529</v>
      </c>
    </row>
    <row r="19" spans="1:5" ht="25.5">
      <c r="A19" s="2" t="s">
        <v>59</v>
      </c>
      <c r="B19" s="3" t="s">
        <v>157</v>
      </c>
      <c r="C19" s="4">
        <v>14963604</v>
      </c>
      <c r="D19" s="4">
        <v>10000000</v>
      </c>
      <c r="E19" s="4">
        <f t="shared" si="0"/>
        <v>-4963604</v>
      </c>
    </row>
    <row r="20" spans="1:5" ht="25.5">
      <c r="A20" s="2" t="s">
        <v>158</v>
      </c>
      <c r="B20" s="3" t="s">
        <v>159</v>
      </c>
      <c r="C20" s="4">
        <v>0</v>
      </c>
      <c r="D20" s="4">
        <f>4963604+43065000</f>
        <v>48028604</v>
      </c>
      <c r="E20" s="4">
        <f t="shared" si="0"/>
        <v>48028604</v>
      </c>
    </row>
    <row r="21" spans="1:5" ht="25.5">
      <c r="A21" s="2" t="s">
        <v>160</v>
      </c>
      <c r="B21" s="3" t="s">
        <v>161</v>
      </c>
      <c r="C21" s="4">
        <v>0</v>
      </c>
      <c r="D21" s="4">
        <v>0</v>
      </c>
      <c r="E21" s="4">
        <f t="shared" si="0"/>
        <v>0</v>
      </c>
    </row>
    <row r="22" spans="1:5" ht="12.75">
      <c r="A22" s="2" t="s">
        <v>162</v>
      </c>
      <c r="B22" s="3" t="s">
        <v>163</v>
      </c>
      <c r="C22" s="4">
        <v>0</v>
      </c>
      <c r="D22" s="4">
        <v>0</v>
      </c>
      <c r="E22" s="4">
        <f t="shared" si="0"/>
        <v>0</v>
      </c>
    </row>
    <row r="23" spans="1:5" ht="25.5">
      <c r="A23" s="5" t="s">
        <v>164</v>
      </c>
      <c r="B23" s="6" t="s">
        <v>165</v>
      </c>
      <c r="C23" s="7">
        <v>14963604</v>
      </c>
      <c r="D23" s="7">
        <f>D19+D20</f>
        <v>58028604</v>
      </c>
      <c r="E23" s="7">
        <f t="shared" si="0"/>
        <v>43065000</v>
      </c>
    </row>
    <row r="24" spans="1:5" ht="12.75">
      <c r="A24" s="2" t="s">
        <v>166</v>
      </c>
      <c r="B24" s="3" t="s">
        <v>167</v>
      </c>
      <c r="C24" s="4">
        <v>5800000</v>
      </c>
      <c r="D24" s="4">
        <v>5800000</v>
      </c>
      <c r="E24" s="4">
        <f t="shared" si="0"/>
        <v>0</v>
      </c>
    </row>
    <row r="25" spans="1:5" ht="12.75">
      <c r="A25" s="2" t="s">
        <v>168</v>
      </c>
      <c r="B25" s="3" t="s">
        <v>169</v>
      </c>
      <c r="C25" s="4">
        <v>0</v>
      </c>
      <c r="D25" s="4">
        <v>0</v>
      </c>
      <c r="E25" s="4">
        <f t="shared" si="0"/>
        <v>0</v>
      </c>
    </row>
    <row r="26" spans="1:5" ht="12.75">
      <c r="A26" s="2" t="s">
        <v>170</v>
      </c>
      <c r="B26" s="3" t="s">
        <v>171</v>
      </c>
      <c r="C26" s="4">
        <v>0</v>
      </c>
      <c r="D26" s="4">
        <v>0</v>
      </c>
      <c r="E26" s="4">
        <f t="shared" si="0"/>
        <v>0</v>
      </c>
    </row>
    <row r="27" spans="1:5" ht="12.75">
      <c r="A27" s="2" t="s">
        <v>172</v>
      </c>
      <c r="B27" s="3" t="s">
        <v>173</v>
      </c>
      <c r="C27" s="4">
        <v>14700000</v>
      </c>
      <c r="D27" s="4">
        <v>14700000</v>
      </c>
      <c r="E27" s="4">
        <f t="shared" si="0"/>
        <v>0</v>
      </c>
    </row>
    <row r="28" spans="1:5" ht="25.5" customHeight="1">
      <c r="A28" s="2" t="s">
        <v>93</v>
      </c>
      <c r="B28" s="3" t="s">
        <v>174</v>
      </c>
      <c r="C28" s="4">
        <v>0</v>
      </c>
      <c r="D28" s="4">
        <v>0</v>
      </c>
      <c r="E28" s="4">
        <f t="shared" si="0"/>
        <v>0</v>
      </c>
    </row>
    <row r="29" spans="1:5" ht="12.75">
      <c r="A29" s="2" t="s">
        <v>175</v>
      </c>
      <c r="B29" s="3" t="s">
        <v>176</v>
      </c>
      <c r="C29" s="4">
        <v>2700000</v>
      </c>
      <c r="D29" s="4">
        <v>2700000</v>
      </c>
      <c r="E29" s="4">
        <f t="shared" si="0"/>
        <v>0</v>
      </c>
    </row>
    <row r="30" spans="1:5" ht="25.5">
      <c r="A30" s="2" t="s">
        <v>177</v>
      </c>
      <c r="B30" s="3" t="s">
        <v>178</v>
      </c>
      <c r="C30" s="4">
        <v>0</v>
      </c>
      <c r="D30" s="4">
        <v>0</v>
      </c>
      <c r="E30" s="4">
        <f t="shared" si="0"/>
        <v>0</v>
      </c>
    </row>
    <row r="31" spans="1:5" ht="25.5" customHeight="1">
      <c r="A31" s="2" t="s">
        <v>179</v>
      </c>
      <c r="B31" s="3" t="s">
        <v>180</v>
      </c>
      <c r="C31" s="4">
        <v>3000000</v>
      </c>
      <c r="D31" s="4">
        <v>0</v>
      </c>
      <c r="E31" s="4">
        <f t="shared" si="0"/>
        <v>-3000000</v>
      </c>
    </row>
    <row r="32" spans="1:5" ht="25.5">
      <c r="A32" s="2" t="s">
        <v>181</v>
      </c>
      <c r="B32" s="3" t="s">
        <v>182</v>
      </c>
      <c r="C32" s="4">
        <v>20400000</v>
      </c>
      <c r="D32" s="4">
        <f>D27+D29+D31</f>
        <v>17400000</v>
      </c>
      <c r="E32" s="4">
        <f t="shared" si="0"/>
        <v>-3000000</v>
      </c>
    </row>
    <row r="33" spans="1:5" ht="12.75">
      <c r="A33" s="2" t="s">
        <v>183</v>
      </c>
      <c r="B33" s="3" t="s">
        <v>184</v>
      </c>
      <c r="C33" s="4">
        <v>1680000</v>
      </c>
      <c r="D33" s="4">
        <f>1680000+3000000</f>
        <v>4680000</v>
      </c>
      <c r="E33" s="4">
        <f t="shared" si="0"/>
        <v>3000000</v>
      </c>
    </row>
    <row r="34" spans="1:5" ht="12.75">
      <c r="A34" s="2" t="s">
        <v>107</v>
      </c>
      <c r="B34" s="3" t="s">
        <v>185</v>
      </c>
      <c r="C34" s="4">
        <v>0</v>
      </c>
      <c r="D34" s="4">
        <v>0</v>
      </c>
      <c r="E34" s="4">
        <f t="shared" si="0"/>
        <v>0</v>
      </c>
    </row>
    <row r="35" spans="1:5" ht="12.75">
      <c r="A35" s="2" t="s">
        <v>109</v>
      </c>
      <c r="B35" s="3" t="s">
        <v>186</v>
      </c>
      <c r="C35" s="4">
        <v>0</v>
      </c>
      <c r="D35" s="4">
        <v>0</v>
      </c>
      <c r="E35" s="4">
        <f t="shared" si="0"/>
        <v>0</v>
      </c>
    </row>
    <row r="36" spans="1:5" ht="25.5">
      <c r="A36" s="5" t="s">
        <v>187</v>
      </c>
      <c r="B36" s="6" t="s">
        <v>188</v>
      </c>
      <c r="C36" s="7">
        <v>27880000</v>
      </c>
      <c r="D36" s="7">
        <f>D24+D32+D33</f>
        <v>27880000</v>
      </c>
      <c r="E36" s="7">
        <f t="shared" si="0"/>
        <v>0</v>
      </c>
    </row>
    <row r="37" spans="1:5" ht="12.75">
      <c r="A37" s="2" t="s">
        <v>189</v>
      </c>
      <c r="B37" s="3" t="s">
        <v>190</v>
      </c>
      <c r="C37" s="4">
        <v>200000</v>
      </c>
      <c r="D37" s="4">
        <v>200000</v>
      </c>
      <c r="E37" s="4">
        <f t="shared" si="0"/>
        <v>0</v>
      </c>
    </row>
    <row r="38" spans="1:5" ht="12.75">
      <c r="A38" s="2" t="s">
        <v>191</v>
      </c>
      <c r="B38" s="3" t="s">
        <v>192</v>
      </c>
      <c r="C38" s="4">
        <v>0</v>
      </c>
      <c r="D38" s="4">
        <v>1659000</v>
      </c>
      <c r="E38" s="4">
        <f t="shared" si="0"/>
        <v>1659000</v>
      </c>
    </row>
    <row r="39" spans="1:5" ht="25.5">
      <c r="A39" s="2" t="s">
        <v>193</v>
      </c>
      <c r="B39" s="3" t="s">
        <v>194</v>
      </c>
      <c r="C39" s="4">
        <v>0</v>
      </c>
      <c r="D39" s="4">
        <v>0</v>
      </c>
      <c r="E39" s="4">
        <f t="shared" si="0"/>
        <v>0</v>
      </c>
    </row>
    <row r="40" spans="1:5" ht="25.5">
      <c r="A40" s="2" t="s">
        <v>115</v>
      </c>
      <c r="B40" s="3" t="s">
        <v>195</v>
      </c>
      <c r="C40" s="4">
        <v>810200</v>
      </c>
      <c r="D40" s="4">
        <v>810200</v>
      </c>
      <c r="E40" s="4">
        <f t="shared" si="0"/>
        <v>0</v>
      </c>
    </row>
    <row r="41" spans="1:5" ht="12.75">
      <c r="A41" s="2" t="s">
        <v>196</v>
      </c>
      <c r="B41" s="3" t="s">
        <v>197</v>
      </c>
      <c r="C41" s="4">
        <v>0</v>
      </c>
      <c r="D41" s="4">
        <v>0</v>
      </c>
      <c r="E41" s="4">
        <f t="shared" si="0"/>
        <v>0</v>
      </c>
    </row>
    <row r="42" spans="1:5" ht="12.75">
      <c r="A42" s="2" t="s">
        <v>117</v>
      </c>
      <c r="B42" s="3" t="s">
        <v>198</v>
      </c>
      <c r="C42" s="4">
        <v>3127881</v>
      </c>
      <c r="D42" s="4">
        <v>1468881</v>
      </c>
      <c r="E42" s="4">
        <f t="shared" si="0"/>
        <v>-1659000</v>
      </c>
    </row>
    <row r="43" spans="1:5" ht="25.5">
      <c r="A43" s="2" t="s">
        <v>199</v>
      </c>
      <c r="B43" s="3" t="s">
        <v>200</v>
      </c>
      <c r="C43" s="4">
        <v>0</v>
      </c>
      <c r="D43" s="4">
        <v>0</v>
      </c>
      <c r="E43" s="4">
        <f t="shared" si="0"/>
        <v>0</v>
      </c>
    </row>
    <row r="44" spans="1:5" ht="12.75">
      <c r="A44" s="2" t="s">
        <v>123</v>
      </c>
      <c r="B44" s="3" t="s">
        <v>201</v>
      </c>
      <c r="C44" s="4">
        <v>1332810</v>
      </c>
      <c r="D44" s="4">
        <v>1332810</v>
      </c>
      <c r="E44" s="4">
        <f t="shared" si="0"/>
        <v>0</v>
      </c>
    </row>
    <row r="45" spans="1:5" ht="12.75">
      <c r="A45" s="2" t="s">
        <v>125</v>
      </c>
      <c r="B45" s="3" t="s">
        <v>202</v>
      </c>
      <c r="C45" s="4">
        <v>0</v>
      </c>
      <c r="D45" s="4">
        <v>0</v>
      </c>
      <c r="E45" s="4">
        <f t="shared" si="0"/>
        <v>0</v>
      </c>
    </row>
    <row r="46" spans="1:5" ht="25.5">
      <c r="A46" s="2" t="s">
        <v>203</v>
      </c>
      <c r="B46" s="3" t="s">
        <v>204</v>
      </c>
      <c r="C46" s="4">
        <v>0</v>
      </c>
      <c r="D46" s="4">
        <v>40</v>
      </c>
      <c r="E46" s="4">
        <f t="shared" si="0"/>
        <v>40</v>
      </c>
    </row>
    <row r="47" spans="1:5" ht="25.5">
      <c r="A47" s="2" t="s">
        <v>205</v>
      </c>
      <c r="B47" s="3" t="s">
        <v>206</v>
      </c>
      <c r="C47" s="4">
        <v>0</v>
      </c>
      <c r="D47" s="4">
        <v>40</v>
      </c>
      <c r="E47" s="4">
        <f t="shared" si="0"/>
        <v>40</v>
      </c>
    </row>
    <row r="48" spans="1:5" ht="12.75">
      <c r="A48" s="2" t="s">
        <v>207</v>
      </c>
      <c r="B48" s="3" t="s">
        <v>208</v>
      </c>
      <c r="C48" s="4">
        <v>8000</v>
      </c>
      <c r="D48" s="4">
        <v>360277</v>
      </c>
      <c r="E48" s="4">
        <f t="shared" si="0"/>
        <v>352277</v>
      </c>
    </row>
    <row r="49" spans="1:5" ht="12.75">
      <c r="A49" s="2" t="s">
        <v>209</v>
      </c>
      <c r="B49" s="3" t="s">
        <v>210</v>
      </c>
      <c r="C49" s="4">
        <v>0</v>
      </c>
      <c r="D49" s="4">
        <v>0</v>
      </c>
      <c r="E49" s="4">
        <f t="shared" si="0"/>
        <v>0</v>
      </c>
    </row>
    <row r="50" spans="1:5" ht="12.75">
      <c r="A50" s="2" t="s">
        <v>211</v>
      </c>
      <c r="B50" s="3" t="s">
        <v>212</v>
      </c>
      <c r="C50" s="4">
        <v>0</v>
      </c>
      <c r="D50" s="4">
        <v>0</v>
      </c>
      <c r="E50" s="4">
        <f t="shared" si="0"/>
        <v>0</v>
      </c>
    </row>
    <row r="51" spans="1:5" ht="38.25">
      <c r="A51" s="5" t="s">
        <v>213</v>
      </c>
      <c r="B51" s="6" t="s">
        <v>214</v>
      </c>
      <c r="C51" s="7">
        <v>5478891</v>
      </c>
      <c r="D51" s="7">
        <f>D37+D38+D40+D42+D44+D45+D47+D48+D49</f>
        <v>5831208</v>
      </c>
      <c r="E51" s="7">
        <f t="shared" si="0"/>
        <v>352317</v>
      </c>
    </row>
    <row r="52" spans="1:5" ht="12.75">
      <c r="A52" s="2" t="s">
        <v>215</v>
      </c>
      <c r="B52" s="3" t="s">
        <v>216</v>
      </c>
      <c r="C52" s="4">
        <v>0</v>
      </c>
      <c r="D52" s="4">
        <v>0</v>
      </c>
      <c r="E52" s="4">
        <f t="shared" si="0"/>
        <v>0</v>
      </c>
    </row>
    <row r="53" spans="1:5" ht="25.5">
      <c r="A53" s="5" t="s">
        <v>217</v>
      </c>
      <c r="B53" s="6" t="s">
        <v>218</v>
      </c>
      <c r="C53" s="7">
        <v>0</v>
      </c>
      <c r="D53" s="7">
        <v>0</v>
      </c>
      <c r="E53" s="7">
        <f t="shared" si="0"/>
        <v>0</v>
      </c>
    </row>
    <row r="54" spans="1:5" ht="38.25">
      <c r="A54" s="2" t="s">
        <v>219</v>
      </c>
      <c r="B54" s="3" t="s">
        <v>220</v>
      </c>
      <c r="C54" s="4">
        <v>300000</v>
      </c>
      <c r="D54" s="4">
        <v>300000</v>
      </c>
      <c r="E54" s="4">
        <f t="shared" si="0"/>
        <v>0</v>
      </c>
    </row>
    <row r="55" spans="1:5" ht="12.75">
      <c r="A55" s="2" t="s">
        <v>221</v>
      </c>
      <c r="B55" s="3" t="s">
        <v>222</v>
      </c>
      <c r="C55" s="4">
        <v>0</v>
      </c>
      <c r="D55" s="4">
        <v>0</v>
      </c>
      <c r="E55" s="4">
        <f t="shared" si="0"/>
        <v>0</v>
      </c>
    </row>
    <row r="56" spans="1:5" ht="12.75">
      <c r="A56" s="2" t="s">
        <v>223</v>
      </c>
      <c r="B56" s="3" t="s">
        <v>224</v>
      </c>
      <c r="C56" s="4">
        <v>0</v>
      </c>
      <c r="D56" s="4">
        <v>0</v>
      </c>
      <c r="E56" s="4">
        <f t="shared" si="0"/>
        <v>0</v>
      </c>
    </row>
    <row r="57" spans="1:5" ht="25.5">
      <c r="A57" s="2" t="s">
        <v>225</v>
      </c>
      <c r="B57" s="3" t="s">
        <v>226</v>
      </c>
      <c r="C57" s="4">
        <v>0</v>
      </c>
      <c r="D57" s="4">
        <v>0</v>
      </c>
      <c r="E57" s="4">
        <f t="shared" si="0"/>
        <v>0</v>
      </c>
    </row>
    <row r="58" spans="1:5" ht="12.75">
      <c r="A58" s="2" t="s">
        <v>227</v>
      </c>
      <c r="B58" s="3" t="s">
        <v>228</v>
      </c>
      <c r="C58" s="4">
        <v>0</v>
      </c>
      <c r="D58" s="4">
        <v>0</v>
      </c>
      <c r="E58" s="4">
        <f t="shared" si="0"/>
        <v>0</v>
      </c>
    </row>
    <row r="59" spans="1:5" ht="12.75">
      <c r="A59" s="2" t="s">
        <v>229</v>
      </c>
      <c r="B59" s="3" t="s">
        <v>230</v>
      </c>
      <c r="C59" s="4">
        <v>0</v>
      </c>
      <c r="D59" s="4">
        <v>0</v>
      </c>
      <c r="E59" s="4">
        <f t="shared" si="0"/>
        <v>0</v>
      </c>
    </row>
    <row r="60" spans="1:5" ht="25.5">
      <c r="A60" s="5" t="s">
        <v>231</v>
      </c>
      <c r="B60" s="6" t="s">
        <v>232</v>
      </c>
      <c r="C60" s="7">
        <v>300000</v>
      </c>
      <c r="D60" s="7">
        <v>300000</v>
      </c>
      <c r="E60" s="7">
        <f t="shared" si="0"/>
        <v>0</v>
      </c>
    </row>
    <row r="61" spans="1:5" ht="38.25">
      <c r="A61" s="2" t="s">
        <v>233</v>
      </c>
      <c r="B61" s="3" t="s">
        <v>234</v>
      </c>
      <c r="C61" s="4">
        <v>1300000</v>
      </c>
      <c r="D61" s="4">
        <v>1300000</v>
      </c>
      <c r="E61" s="4">
        <f t="shared" si="0"/>
        <v>0</v>
      </c>
    </row>
    <row r="62" spans="1:5" ht="12.75">
      <c r="A62" s="2" t="s">
        <v>235</v>
      </c>
      <c r="B62" s="3" t="s">
        <v>236</v>
      </c>
      <c r="C62" s="4">
        <v>0</v>
      </c>
      <c r="D62" s="4">
        <v>0</v>
      </c>
      <c r="E62" s="4">
        <f t="shared" si="0"/>
        <v>0</v>
      </c>
    </row>
    <row r="63" spans="1:5" ht="25.5">
      <c r="A63" s="5" t="s">
        <v>237</v>
      </c>
      <c r="B63" s="6" t="s">
        <v>238</v>
      </c>
      <c r="C63" s="7">
        <v>1300000</v>
      </c>
      <c r="D63" s="7">
        <v>1300000</v>
      </c>
      <c r="E63" s="7">
        <f t="shared" si="0"/>
        <v>0</v>
      </c>
    </row>
    <row r="64" spans="1:5" ht="25.5">
      <c r="A64" s="5" t="s">
        <v>239</v>
      </c>
      <c r="B64" s="6" t="s">
        <v>240</v>
      </c>
      <c r="C64" s="7">
        <v>224522729</v>
      </c>
      <c r="D64" s="7">
        <f>D18+D23+D36+D51+D53+D60+D63</f>
        <v>277753575</v>
      </c>
      <c r="E64" s="7">
        <f t="shared" si="0"/>
        <v>53230846</v>
      </c>
    </row>
    <row r="67" spans="1:5" ht="31.5" customHeight="1">
      <c r="A67" s="13" t="s">
        <v>262</v>
      </c>
      <c r="B67" s="14"/>
      <c r="C67" s="14"/>
      <c r="D67" s="14"/>
      <c r="E67" s="14"/>
    </row>
    <row r="68" spans="1:5" ht="31.5" customHeight="1">
      <c r="A68" s="1"/>
      <c r="B68" s="1" t="s">
        <v>1</v>
      </c>
      <c r="C68" s="1" t="s">
        <v>2</v>
      </c>
      <c r="D68" s="1" t="s">
        <v>3</v>
      </c>
      <c r="E68" s="1" t="s">
        <v>258</v>
      </c>
    </row>
    <row r="69" spans="1:5" ht="25.5">
      <c r="A69" s="2" t="s">
        <v>246</v>
      </c>
      <c r="B69" s="3" t="s">
        <v>247</v>
      </c>
      <c r="C69" s="4">
        <v>29071418</v>
      </c>
      <c r="D69" s="4">
        <v>29713870</v>
      </c>
      <c r="E69" s="4">
        <f>D69-C69</f>
        <v>642452</v>
      </c>
    </row>
    <row r="70" spans="1:5" ht="12.75">
      <c r="A70" s="2" t="s">
        <v>248</v>
      </c>
      <c r="B70" s="3" t="s">
        <v>249</v>
      </c>
      <c r="C70" s="4">
        <v>29071418</v>
      </c>
      <c r="D70" s="4">
        <v>29713870</v>
      </c>
      <c r="E70" s="4">
        <f>D70-C70</f>
        <v>642452</v>
      </c>
    </row>
    <row r="71" spans="1:5" ht="25.5">
      <c r="A71" s="2" t="s">
        <v>250</v>
      </c>
      <c r="B71" s="3" t="s">
        <v>251</v>
      </c>
      <c r="C71" s="4">
        <v>29071418</v>
      </c>
      <c r="D71" s="4">
        <v>29713870</v>
      </c>
      <c r="E71" s="4">
        <f>D71-C71</f>
        <v>642452</v>
      </c>
    </row>
    <row r="72" spans="1:5" ht="12.75">
      <c r="A72" s="5" t="s">
        <v>41</v>
      </c>
      <c r="B72" s="6" t="s">
        <v>252</v>
      </c>
      <c r="C72" s="7">
        <v>29071418</v>
      </c>
      <c r="D72" s="7">
        <v>29713870</v>
      </c>
      <c r="E72" s="7">
        <f>D72-C72</f>
        <v>642452</v>
      </c>
    </row>
    <row r="75" spans="1:5" ht="31.5">
      <c r="A75" s="11"/>
      <c r="B75" s="11" t="s">
        <v>1</v>
      </c>
      <c r="C75" s="1" t="s">
        <v>2</v>
      </c>
      <c r="D75" s="1" t="s">
        <v>3</v>
      </c>
      <c r="E75" s="1" t="s">
        <v>258</v>
      </c>
    </row>
    <row r="76" spans="1:5" ht="14.25">
      <c r="A76" s="9" t="s">
        <v>253</v>
      </c>
      <c r="B76" s="8" t="s">
        <v>254</v>
      </c>
      <c r="C76" s="10">
        <f>C64</f>
        <v>224522729</v>
      </c>
      <c r="D76" s="10">
        <f>D64</f>
        <v>277753575</v>
      </c>
      <c r="E76" s="10">
        <f>D76-C76</f>
        <v>53230846</v>
      </c>
    </row>
    <row r="77" spans="1:5" ht="14.25">
      <c r="A77" s="9" t="s">
        <v>255</v>
      </c>
      <c r="B77" s="8" t="s">
        <v>256</v>
      </c>
      <c r="C77" s="10">
        <f>C72</f>
        <v>29071418</v>
      </c>
      <c r="D77" s="10">
        <f>D72</f>
        <v>29713870</v>
      </c>
      <c r="E77" s="10">
        <f>D77-C77</f>
        <v>642452</v>
      </c>
    </row>
    <row r="78" spans="1:5" ht="14.25">
      <c r="A78" s="8"/>
      <c r="B78" s="8" t="s">
        <v>257</v>
      </c>
      <c r="C78" s="10">
        <f>SUM(C76:C77)</f>
        <v>253594147</v>
      </c>
      <c r="D78" s="10">
        <f>SUM(D76:D77)</f>
        <v>307467445</v>
      </c>
      <c r="E78" s="10">
        <f>D78-C78</f>
        <v>53873298</v>
      </c>
    </row>
  </sheetData>
  <sheetProtection/>
  <mergeCells count="2">
    <mergeCell ref="A1:E1"/>
    <mergeCell ref="A67:E67"/>
  </mergeCells>
  <printOptions/>
  <pageMargins left="0.7480314960629921" right="0.7480314960629921" top="1.2395833333333333" bottom="0.984251968503937" header="0.5118110236220472" footer="0.5118110236220472"/>
  <pageSetup horizontalDpi="300" verticalDpi="300" orientation="portrait" r:id="rId1"/>
  <headerFooter alignWithMargins="0">
    <oddHeader>&amp;C1./A. melléklet
a 8/2019.(X.1)önkormányzati rendelethez 
Kurd Község Önkormányzata  2019. évi költségvetése&amp;R
Adatok: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2019-09-26T08:34:54Z</cp:lastPrinted>
  <dcterms:created xsi:type="dcterms:W3CDTF">2010-05-29T08:47:41Z</dcterms:created>
  <dcterms:modified xsi:type="dcterms:W3CDTF">2019-09-26T12:12:20Z</dcterms:modified>
  <cp:category/>
  <cp:version/>
  <cp:contentType/>
  <cp:contentStatus/>
</cp:coreProperties>
</file>