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700" firstSheet="6" activeTab="9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Stabilitási melléklet 7." sheetId="11" r:id="rId7"/>
    <sheet name="Felúj-Felhalm.kiad. 8." sheetId="12" r:id="rId8"/>
    <sheet name="Előiárányzat-felh.ütemterv. 9." sheetId="13" r:id="rId9"/>
    <sheet name="Gördülő költségvetés 10." sheetId="14" r:id="rId10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1">'Bevételek (költségvetési) 2.'!$A$1:$AG$74</definedName>
    <definedName name="_xlnm.Print_Area" localSheetId="8">'Előiárányzat-felh.ütemterv. 9.'!$A$1:$Y$27</definedName>
    <definedName name="_xlnm.Print_Area" localSheetId="3">'Finanszírozási bevételek 4.'!$A$1:$AG$39</definedName>
    <definedName name="_xlnm.Print_Area" localSheetId="2">'Finanszírozási kiadások 3.'!$A$1:$AG$36</definedName>
    <definedName name="_xlnm.Print_Area" localSheetId="0">'Kiadások költségvetési 1.'!$A$1:$AG$102</definedName>
    <definedName name="_xlnm.Print_Area" localSheetId="4">'Létszám előirányzat 5.'!$A$1:$BR$38</definedName>
    <definedName name="_xlnm.Print_Area" localSheetId="6">'Stabilitási melléklet 7.'!$A$1:$G$13</definedName>
  </definedNames>
  <calcPr calcId="125725"/>
</workbook>
</file>

<file path=xl/calcChain.xml><?xml version="1.0" encoding="utf-8"?>
<calcChain xmlns="http://schemas.openxmlformats.org/spreadsheetml/2006/main">
  <c r="AG42" i="3"/>
  <c r="BK33" i="7" l="1"/>
  <c r="Y15" i="13"/>
  <c r="Y23"/>
  <c r="M18"/>
  <c r="M23" s="1"/>
  <c r="N23"/>
  <c r="O23"/>
  <c r="P23"/>
  <c r="Q23"/>
  <c r="R23"/>
  <c r="S23"/>
  <c r="T23"/>
  <c r="U23"/>
  <c r="V23"/>
  <c r="W23"/>
  <c r="X23"/>
  <c r="N15"/>
  <c r="O15"/>
  <c r="P15"/>
  <c r="Q15"/>
  <c r="R15"/>
  <c r="S15"/>
  <c r="T15"/>
  <c r="U15"/>
  <c r="V15"/>
  <c r="W15"/>
  <c r="X15"/>
  <c r="M10"/>
  <c r="M11"/>
  <c r="M12"/>
  <c r="M13"/>
  <c r="M14"/>
  <c r="M9"/>
  <c r="M15" l="1"/>
  <c r="Y24" l="1"/>
  <c r="Y26"/>
  <c r="M27"/>
  <c r="M25"/>
  <c r="Y25" s="1"/>
  <c r="P8" i="10"/>
  <c r="AG51" i="3"/>
  <c r="N27" i="13" l="1"/>
  <c r="O27"/>
  <c r="P27"/>
  <c r="Q27"/>
  <c r="R27"/>
  <c r="S27"/>
  <c r="T27"/>
  <c r="U27"/>
  <c r="V27"/>
  <c r="W27"/>
  <c r="X27"/>
  <c r="AI28" i="7"/>
  <c r="AM28"/>
  <c r="AQ28"/>
  <c r="AU28"/>
  <c r="AY28"/>
  <c r="BC28"/>
  <c r="BG28"/>
  <c r="BK28"/>
  <c r="BO28"/>
  <c r="Y27" i="13" l="1"/>
  <c r="BK32" i="7"/>
  <c r="P8" i="14" l="1"/>
  <c r="Q8" s="1"/>
  <c r="R8" s="1"/>
  <c r="S8" s="1"/>
  <c r="P25"/>
  <c r="Q25" s="1"/>
  <c r="R25" s="1"/>
  <c r="S25" s="1"/>
  <c r="I18" i="12"/>
  <c r="I17"/>
  <c r="I16"/>
  <c r="I15"/>
  <c r="I13"/>
  <c r="I11"/>
  <c r="I10"/>
  <c r="I9"/>
  <c r="I8"/>
  <c r="I7"/>
  <c r="P25" i="10"/>
  <c r="AG36" i="6"/>
  <c r="AI32" i="7"/>
  <c r="AM32"/>
  <c r="AM33" s="1"/>
  <c r="AQ32"/>
  <c r="AU32"/>
  <c r="AY32"/>
  <c r="BC32"/>
  <c r="BC33" s="1"/>
  <c r="BG32"/>
  <c r="BG33" s="1"/>
  <c r="BO32"/>
  <c r="AE32"/>
  <c r="AE28"/>
  <c r="AI20"/>
  <c r="AM20"/>
  <c r="AQ20"/>
  <c r="AU20"/>
  <c r="AY20"/>
  <c r="BC20"/>
  <c r="BG20"/>
  <c r="BO20"/>
  <c r="AE20"/>
  <c r="AG29" i="6"/>
  <c r="AG21"/>
  <c r="AG18"/>
  <c r="AG13"/>
  <c r="AG33" i="5"/>
  <c r="AG26"/>
  <c r="AG17"/>
  <c r="AG10"/>
  <c r="AG73" i="4"/>
  <c r="AG21" i="3"/>
  <c r="AG67" i="4"/>
  <c r="P21" i="14" s="1"/>
  <c r="Q21" s="1"/>
  <c r="R21" s="1"/>
  <c r="S21" s="1"/>
  <c r="AG61" i="4"/>
  <c r="AG52"/>
  <c r="AG49"/>
  <c r="AG55" s="1"/>
  <c r="P19" i="14" s="1"/>
  <c r="Q19" s="1"/>
  <c r="R19" s="1"/>
  <c r="S19" s="1"/>
  <c r="AG37" i="4"/>
  <c r="AG28"/>
  <c r="AG25"/>
  <c r="P17" i="14" s="1"/>
  <c r="Q17" s="1"/>
  <c r="R17" s="1"/>
  <c r="S17" s="1"/>
  <c r="AG13" i="4"/>
  <c r="AG101" i="3"/>
  <c r="P14" i="10" s="1"/>
  <c r="AG91" i="3"/>
  <c r="P13" i="14" s="1"/>
  <c r="Q13" s="1"/>
  <c r="R13" s="1"/>
  <c r="S13" s="1"/>
  <c r="AG86" i="3"/>
  <c r="P12" i="10" s="1"/>
  <c r="AG78" i="3"/>
  <c r="P11" i="10" s="1"/>
  <c r="AG66" i="3"/>
  <c r="AG61"/>
  <c r="P10" i="10" s="1"/>
  <c r="AG45" i="3"/>
  <c r="AG34"/>
  <c r="AG31"/>
  <c r="AG25"/>
  <c r="AG26" s="1"/>
  <c r="P7" i="14" l="1"/>
  <c r="P7" i="10"/>
  <c r="AG27" i="5"/>
  <c r="BK20" i="7"/>
  <c r="AY33"/>
  <c r="BO33"/>
  <c r="AU33"/>
  <c r="AG19" i="4"/>
  <c r="AI33" i="7"/>
  <c r="AG30" i="6"/>
  <c r="AG39" s="1"/>
  <c r="P26" i="14" s="1"/>
  <c r="I14" i="12"/>
  <c r="I19"/>
  <c r="AG39" i="4"/>
  <c r="AG52" i="3"/>
  <c r="P9" i="10" s="1"/>
  <c r="AG36" i="5"/>
  <c r="P24" i="14" s="1"/>
  <c r="Q24" s="1"/>
  <c r="R24" s="1"/>
  <c r="S24" s="1"/>
  <c r="P22"/>
  <c r="Q22" s="1"/>
  <c r="R22" s="1"/>
  <c r="S22" s="1"/>
  <c r="P22" i="10"/>
  <c r="P21"/>
  <c r="P20" i="14"/>
  <c r="Q20" s="1"/>
  <c r="R20" s="1"/>
  <c r="S20" s="1"/>
  <c r="P20" i="10"/>
  <c r="P19"/>
  <c r="P17"/>
  <c r="P14" i="14"/>
  <c r="Q14" s="1"/>
  <c r="R14" s="1"/>
  <c r="S14" s="1"/>
  <c r="P13" i="10"/>
  <c r="P12" i="14"/>
  <c r="Q12" s="1"/>
  <c r="R12" s="1"/>
  <c r="S12" s="1"/>
  <c r="P11"/>
  <c r="Q11" s="1"/>
  <c r="R11" s="1"/>
  <c r="S11" s="1"/>
  <c r="P10"/>
  <c r="Q10" s="1"/>
  <c r="R10" s="1"/>
  <c r="S10" s="1"/>
  <c r="Q7"/>
  <c r="R7" s="1"/>
  <c r="S7" s="1"/>
  <c r="AQ33" i="7"/>
  <c r="AE33"/>
  <c r="P16" i="10" l="1"/>
  <c r="AG102" i="3"/>
  <c r="P16" i="14"/>
  <c r="Q16" s="1"/>
  <c r="R16" s="1"/>
  <c r="S16" s="1"/>
  <c r="P24" i="10"/>
  <c r="P26"/>
  <c r="P27" s="1"/>
  <c r="Q26" i="14"/>
  <c r="R26" s="1"/>
  <c r="S26" s="1"/>
  <c r="P27"/>
  <c r="Q27" s="1"/>
  <c r="R27" s="1"/>
  <c r="S27" s="1"/>
  <c r="P18"/>
  <c r="Q18" s="1"/>
  <c r="R18" s="1"/>
  <c r="S18" s="1"/>
  <c r="AG74" i="4"/>
  <c r="P18" i="10"/>
  <c r="P15"/>
  <c r="P9" i="14"/>
  <c r="P23" i="10" l="1"/>
  <c r="P23" i="14"/>
  <c r="Q23" s="1"/>
  <c r="R23" s="1"/>
  <c r="S23" s="1"/>
  <c r="Q9"/>
  <c r="R9" s="1"/>
  <c r="S9" s="1"/>
  <c r="P15"/>
  <c r="Q15" s="1"/>
  <c r="R15" s="1"/>
  <c r="S15" s="1"/>
</calcChain>
</file>

<file path=xl/sharedStrings.xml><?xml version="1.0" encoding="utf-8"?>
<sst xmlns="http://schemas.openxmlformats.org/spreadsheetml/2006/main" count="1047" uniqueCount="684">
  <si>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</si>
  <si>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</si>
  <si>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</si>
  <si>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</si>
  <si>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</si>
  <si>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</si>
  <si>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</si>
  <si>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</si>
  <si>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</si>
  <si>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</si>
  <si>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</si>
  <si>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</si>
  <si>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</si>
  <si>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</si>
  <si>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</si>
  <si>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</si>
  <si>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</si>
  <si>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</si>
  <si>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</si>
  <si>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</si>
  <si>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</si>
  <si>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</si>
  <si>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</si>
  <si>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</si>
  <si>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</si>
  <si>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</si>
  <si>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</si>
  <si>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</si>
  <si>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</si>
  <si>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</si>
  <si>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</si>
  <si>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</si>
  <si>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</si>
  <si>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</si>
  <si>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</si>
  <si>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</si>
  <si>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</si>
  <si>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</si>
  <si>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</si>
  <si>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</si>
  <si>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</si>
  <si>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</si>
  <si>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</si>
  <si>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</si>
  <si>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</si>
  <si>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</si>
  <si>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</si>
  <si>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</si>
  <si>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</si>
  <si>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</si>
  <si>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</si>
  <si>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</si>
  <si>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</si>
  <si>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</si>
  <si>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</si>
  <si>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</si>
  <si>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</si>
  <si>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</si>
  <si>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</si>
  <si>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</si>
  <si>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</si>
  <si>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</si>
  <si>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</si>
  <si>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</si>
  <si>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</si>
  <si>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</si>
  <si>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</si>
  <si>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</si>
  <si>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</si>
  <si>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</si>
  <si>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</si>
  <si>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</si>
  <si>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</si>
  <si>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</si>
  <si>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</si>
  <si>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</si>
  <si>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</si>
  <si>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</si>
  <si>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</si>
  <si>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</si>
  <si>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</si>
  <si>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</si>
  <si>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</si>
  <si>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</si>
  <si>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</si>
  <si>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</si>
  <si>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</si>
  <si>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</si>
  <si>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</si>
  <si>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</si>
  <si>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</si>
  <si>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</si>
  <si>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</si>
  <si>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</si>
  <si>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</si>
  <si>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</si>
  <si>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</si>
  <si>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</si>
  <si>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</si>
  <si>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</si>
  <si>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</si>
  <si>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</si>
  <si>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</si>
  <si>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</si>
  <si>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</si>
  <si>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</si>
  <si>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</si>
  <si>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</si>
  <si>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</si>
  <si>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</si>
  <si>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</si>
  <si>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</si>
  <si>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</si>
  <si>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</si>
  <si>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</si>
  <si>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</si>
  <si>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</si>
  <si>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</si>
  <si>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</si>
  <si>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</si>
  <si>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</si>
  <si>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</si>
  <si>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</si>
  <si>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</si>
  <si>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</si>
  <si>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</si>
  <si>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</si>
  <si>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</si>
  <si>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</si>
  <si>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</si>
  <si>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</si>
  <si>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</si>
  <si>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</si>
  <si>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</si>
  <si>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</si>
  <si>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</si>
  <si>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</si>
  <si>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</si>
  <si>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</si>
  <si>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</si>
  <si>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</si>
  <si>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</si>
  <si>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</si>
  <si>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</si>
  <si>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</si>
  <si>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</si>
  <si>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</si>
  <si>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</si>
  <si>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</si>
  <si>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</si>
  <si>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</si>
  <si>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</si>
  <si>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</si>
  <si>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</si>
  <si>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</si>
  <si>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</si>
  <si>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</si>
  <si>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</si>
  <si>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</si>
  <si>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</si>
  <si>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</si>
  <si>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</si>
  <si>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</si>
  <si>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</si>
  <si>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</si>
  <si>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</si>
  <si>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</si>
  <si>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</si>
  <si>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</si>
  <si>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</si>
  <si>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</si>
  <si>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</si>
  <si>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</si>
  <si>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</si>
  <si>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</si>
  <si>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</si>
  <si>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</si>
  <si>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</si>
  <si>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</si>
  <si>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</si>
  <si>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</si>
  <si>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</si>
  <si>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</si>
  <si>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</si>
  <si>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</si>
  <si>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</si>
  <si>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</si>
  <si>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</si>
  <si>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</si>
  <si>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</si>
  <si>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</si>
  <si>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</si>
  <si>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</si>
  <si>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</si>
  <si>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</si>
  <si>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</si>
  <si>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</si>
  <si>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</si>
  <si>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</si>
  <si>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</si>
  <si>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</si>
  <si>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</si>
  <si>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</si>
  <si>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</si>
  <si>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</si>
  <si>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</si>
  <si>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</si>
  <si>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</si>
  <si>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</si>
  <si>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</si>
  <si>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</si>
  <si>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</si>
  <si>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</si>
  <si>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</si>
  <si>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</si>
  <si>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</si>
  <si>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</si>
  <si>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</si>
  <si>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</si>
  <si>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</si>
  <si>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</si>
  <si>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</si>
  <si>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</si>
  <si>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</si>
  <si>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</si>
  <si>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</si>
  <si>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</si>
  <si>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</si>
  <si>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</si>
  <si>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</si>
  <si>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</si>
  <si>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</si>
  <si>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</si>
  <si>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</si>
  <si>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</si>
  <si>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</si>
  <si>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</si>
  <si>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</si>
  <si>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</si>
  <si>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</si>
  <si>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</si>
  <si>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</si>
  <si>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</si>
  <si>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</si>
  <si>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</si>
  <si>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</si>
  <si>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</si>
  <si>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</si>
  <si>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</si>
  <si>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</si>
  <si>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</si>
  <si>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</si>
  <si>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</si>
  <si>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</si>
  <si>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</si>
  <si>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</si>
  <si>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</si>
  <si>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</si>
  <si>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</si>
  <si>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</si>
  <si>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</si>
  <si>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</si>
  <si>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</si>
  <si>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</si>
  <si>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</si>
  <si>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</si>
  <si>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</si>
  <si>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</si>
  <si>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</si>
  <si>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</si>
  <si>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</si>
  <si>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</si>
  <si>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</si>
  <si>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</si>
  <si>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</si>
  <si>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</si>
  <si>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</si>
  <si>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</si>
  <si>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</si>
  <si>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</si>
  <si>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</si>
  <si>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</si>
  <si>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</si>
  <si>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</si>
  <si>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</si>
  <si>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</si>
  <si>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</si>
  <si>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</si>
  <si>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</si>
  <si>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</si>
  <si>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</si>
  <si>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</si>
  <si>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</si>
  <si>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</si>
  <si>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</si>
  <si>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</si>
  <si>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</si>
  <si>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</si>
  <si>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</si>
  <si>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</si>
  <si>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</si>
  <si>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</si>
  <si>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</si>
  <si>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</si>
  <si>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</si>
  <si>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</si>
  <si>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</si>
  <si>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</si>
  <si>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</si>
  <si>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</si>
  <si>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</si>
  <si>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</si>
  <si>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</si>
  <si>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</si>
  <si>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</si>
  <si>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</si>
  <si>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</si>
  <si>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</si>
  <si>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</si>
  <si>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</si>
  <si>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</si>
  <si>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</si>
  <si>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</si>
  <si>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</si>
  <si>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</si>
  <si>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</si>
  <si>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</si>
  <si>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</si>
  <si>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</si>
  <si>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</si>
  <si>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</si>
  <si>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</si>
  <si>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</si>
  <si>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</si>
  <si>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</si>
  <si>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</si>
  <si>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</si>
  <si>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</si>
  <si>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</si>
  <si>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</si>
  <si>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</si>
  <si>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</si>
  <si>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</si>
  <si>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</si>
  <si>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</si>
  <si>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</si>
  <si>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</si>
  <si>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</si>
  <si>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</si>
  <si>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</si>
  <si>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</si>
  <si>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</si>
  <si>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</si>
  <si>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</si>
  <si>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</si>
  <si>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</si>
  <si>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</si>
  <si>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</si>
  <si>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</si>
  <si>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</si>
  <si>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</si>
  <si>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</si>
  <si>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</si>
  <si>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</si>
  <si>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</si>
  <si>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</si>
  <si>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</si>
  <si>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</si>
  <si>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</si>
  <si>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</si>
  <si>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</si>
  <si>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</si>
  <si>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</si>
  <si>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</si>
  <si>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</si>
  <si>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</si>
  <si>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</si>
  <si>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</si>
  <si>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</si>
  <si>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</si>
  <si>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</si>
  <si>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</si>
  <si>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</si>
  <si>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</si>
  <si>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</si>
  <si>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</si>
  <si>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</si>
  <si>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</si>
  <si>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</si>
  <si>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</si>
  <si>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</si>
  <si>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</si>
  <si>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</si>
  <si>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</si>
  <si>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</si>
  <si>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</si>
  <si>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</si>
  <si>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</si>
  <si>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</si>
  <si>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</si>
  <si>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</si>
  <si>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</si>
  <si>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</si>
  <si>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</si>
  <si>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</si>
  <si>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</si>
  <si>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</si>
  <si>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</si>
  <si>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</si>
  <si>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</si>
  <si>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</si>
  <si>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</si>
  <si>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</si>
  <si>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</si>
  <si>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</si>
  <si>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</si>
  <si>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</si>
  <si>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</si>
  <si>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</si>
  <si>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</si>
  <si>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</si>
  <si>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</si>
  <si>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</si>
  <si>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</si>
  <si>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</si>
  <si>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</si>
  <si>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</si>
  <si>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</si>
  <si>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</si>
  <si>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</si>
  <si>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</si>
  <si>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</si>
  <si>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</si>
  <si>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</si>
  <si>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</si>
  <si>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</si>
  <si>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</si>
  <si>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</si>
  <si>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</si>
  <si>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</si>
  <si>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</si>
  <si>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</si>
  <si>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</si>
  <si>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</si>
  <si>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</si>
  <si>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</si>
  <si>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</si>
  <si>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</si>
  <si>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</si>
  <si>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</si>
  <si>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</si>
  <si>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</si>
  <si>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</si>
  <si>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</si>
  <si>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</si>
  <si>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</si>
  <si>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</si>
  <si>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</si>
  <si>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</si>
  <si>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</si>
  <si>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</si>
  <si>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</si>
  <si>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</si>
  <si>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</si>
  <si>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</si>
  <si>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</si>
  <si>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</si>
  <si>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</si>
  <si>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</si>
  <si>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</si>
  <si>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</si>
  <si>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</si>
  <si>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</si>
  <si>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</si>
  <si>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</si>
  <si>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</si>
  <si>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</si>
  <si>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</si>
  <si>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</si>
  <si>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</si>
  <si>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</si>
  <si>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</si>
  <si>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</si>
  <si>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</si>
  <si>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</si>
  <si>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</si>
  <si>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</si>
  <si>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</si>
  <si>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</si>
  <si>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</si>
  <si>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</si>
  <si>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</si>
  <si>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</si>
  <si>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</si>
  <si>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</si>
  <si>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</si>
  <si>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</si>
  <si>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</si>
  <si>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</si>
  <si>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</si>
  <si>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</si>
  <si>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</si>
  <si>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</si>
  <si>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</si>
  <si>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</si>
  <si>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</si>
  <si>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</si>
  <si>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</si>
  <si>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</si>
  <si>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</si>
  <si>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</si>
  <si>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</si>
  <si>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</si>
  <si>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</si>
  <si>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</si>
  <si>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</si>
  <si>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</si>
  <si>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</si>
  <si>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</si>
  <si>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</si>
  <si>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</si>
  <si>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</si>
  <si>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</si>
  <si>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</si>
  <si>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</si>
  <si>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</si>
  <si>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</si>
  <si>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</si>
  <si>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</si>
  <si>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</si>
  <si>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</si>
  <si>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</si>
  <si>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</si>
  <si>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</si>
  <si>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</si>
  <si>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</si>
  <si>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</si>
  <si>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</si>
  <si>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</si>
  <si>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</si>
  <si>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</si>
  <si>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</si>
  <si>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</si>
  <si>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</si>
  <si>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</si>
  <si>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</si>
  <si>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</si>
  <si>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</si>
  <si>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</si>
  <si>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</si>
  <si>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</si>
  <si>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</si>
  <si>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</si>
  <si>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</si>
  <si>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</si>
  <si>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</si>
  <si>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</si>
  <si>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</si>
  <si>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</si>
  <si>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</si>
  <si>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</si>
  <si>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</si>
  <si>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</si>
  <si>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</si>
  <si>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</si>
  <si>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</si>
  <si>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</si>
  <si>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</si>
  <si>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</si>
  <si>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</si>
  <si>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</si>
  <si>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</si>
  <si>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</si>
  <si>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</si>
  <si>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</si>
  <si>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</si>
  <si>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</si>
  <si>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Som Község Önkormányzatának 2016. évi finanszírozási kiadásai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</si>
  <si>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</si>
  <si>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</si>
  <si>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</si>
  <si>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</si>
  <si>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</si>
  <si>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</si>
  <si>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</si>
  <si>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</si>
  <si>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</si>
  <si>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</si>
  <si>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</si>
  <si>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</si>
  <si>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</si>
  <si>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</si>
  <si>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</si>
  <si>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</si>
  <si>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</si>
  <si>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</si>
  <si>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</si>
  <si>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</si>
  <si>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</si>
  <si>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</si>
  <si>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</si>
  <si>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</si>
  <si>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</si>
  <si>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</si>
  <si>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</si>
  <si>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</si>
  <si>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</si>
  <si>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</si>
  <si>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</si>
  <si>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</si>
  <si>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</si>
  <si>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</si>
  <si>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</si>
  <si>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</si>
  <si>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</si>
  <si>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</si>
  <si>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</si>
  <si>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</si>
  <si>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</si>
  <si>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</si>
  <si>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</si>
  <si>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</si>
  <si>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</si>
  <si>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</si>
  <si>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</si>
  <si>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</si>
  <si>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</si>
  <si>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</si>
  <si>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</si>
  <si>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</si>
  <si>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</si>
  <si>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</si>
  <si>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</si>
  <si>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</si>
  <si>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</si>
  <si>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</si>
  <si>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</si>
  <si>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</si>
  <si>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</si>
  <si>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</si>
  <si>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</si>
  <si>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</si>
  <si>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</si>
  <si>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</si>
  <si>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</si>
  <si>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</si>
  <si>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</si>
  <si>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</si>
  <si>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01.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</si>
  <si>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</si>
  <si>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</si>
  <si>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</si>
  <si>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</si>
  <si>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</si>
  <si>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</si>
  <si>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</si>
  <si>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</si>
  <si>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</si>
  <si>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</si>
  <si>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</si>
  <si>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</si>
  <si>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FINANSZÍROZÁSI KIADÁSOK (K9)</t>
  </si>
  <si>
    <t>FINANSZÍROZÁSI KIADÁSOK (19+20)=(K9)</t>
  </si>
  <si>
    <t>Som Község Önkormányzatának 2017. évi kiadási előirányzatai</t>
  </si>
  <si>
    <t>Som Község Önkormányzatának 2017. évi bevételi előirányzatai</t>
  </si>
  <si>
    <t>Som Község Önkormányzatának 2017. évi finanszírozási kiadásai</t>
  </si>
  <si>
    <t>Som Község Önkormányzatának 2017. évi finanszírozási bevételei</t>
  </si>
  <si>
    <t>Som Község Önkormányzatának 2017. évi létszám előirányzata</t>
  </si>
  <si>
    <t>Som Község Önkormányzatának 2017. évi bevételei és kiadásai mérlegszerűen</t>
  </si>
  <si>
    <t>Som Község Önkormányzatának 2017. évi stabilitási melléklete 2017-2020</t>
  </si>
  <si>
    <t>Som Község Önkormányzatának 2017. évi felújítási és felhalmozási kiadásai</t>
  </si>
  <si>
    <t>Som Község Önkormányzatának 2017. évi előirányzat-felhasználási ütemterve</t>
  </si>
  <si>
    <t>Összesen</t>
  </si>
  <si>
    <t>Som Község Önkormányzatának 2017. évi gördülő költségvetése (2017-2018-2019-2020)</t>
  </si>
  <si>
    <t>10. melléklet a 3/2017. (III. 1.) önkormányzati rendelethez</t>
  </si>
  <si>
    <t>1. melléklet a 3/2017. (III. 1.) önkormányzati rendelethez</t>
  </si>
  <si>
    <t>2. melléklet a 3/2017. (III. 1.) önkormányzati rendelethez</t>
  </si>
  <si>
    <t>3. melléklet a 3/2017. (III. 1.) önkormányzati rendelethez</t>
  </si>
  <si>
    <t>4. melléklet a 3/2017. (III. 1.) önkormányzati rendelethez</t>
  </si>
  <si>
    <t>5. melléklet a 3/2017. (III. 1.) önkormányzati rendelethez</t>
  </si>
  <si>
    <t>6. melléklet a 3/2017. (III. 1.) önkormányzati rendelethez</t>
  </si>
  <si>
    <t>7. melléklet a 3/2017. (III. 1.) önkormányzati rendelethez</t>
  </si>
  <si>
    <t>8. melléklet a 3/2017. (III. 1.) önkormányzati rendelethez</t>
  </si>
  <si>
    <t>9. melléklet a 3/2017. (III. 1.)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</si>
</sst>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2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</cellStyleXfs>
  <cellXfs count="323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0" fontId="0" fillId="0" borderId="17" xfId="0" applyBorder="1"/>
    <xf numFmtId="0" fontId="0" fillId="0" borderId="20" xfId="0" applyBorder="1"/>
    <xf numFmtId="0" fontId="17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0" xfId="0" applyFill="1" applyBorder="1"/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/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18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18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0" fontId="20" fillId="0" borderId="0" xfId="0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3" fontId="4" fillId="0" borderId="16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/>
    </xf>
    <xf numFmtId="1" fontId="14" fillId="0" borderId="0" xfId="0" applyNumberFormat="1" applyFont="1"/>
    <xf numFmtId="3" fontId="3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0" fontId="11" fillId="0" borderId="1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17" xfId="0" applyNumberFormat="1" applyFont="1" applyFill="1" applyBorder="1" applyAlignment="1">
      <alignment horizontal="right" vertical="center" wrapText="1"/>
    </xf>
    <xf numFmtId="3" fontId="14" fillId="0" borderId="20" xfId="0" applyNumberFormat="1" applyFont="1" applyFill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4" fillId="0" borderId="0" xfId="0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2" fillId="0" borderId="1" xfId="1" quotePrefix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right" vertical="center" wrapText="1"/>
    </xf>
    <xf numFmtId="3" fontId="7" fillId="0" borderId="16" xfId="4" applyNumberFormat="1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5" fillId="0" borderId="19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8" xfId="0" applyFont="1" applyBorder="1" applyAlignment="1">
      <alignment horizontal="right" vertical="center" wrapText="1"/>
    </xf>
    <xf numFmtId="0" fontId="14" fillId="0" borderId="18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26" xfId="0" applyFont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11" xfId="1" applyFont="1" applyBorder="1" applyAlignment="1"/>
    <xf numFmtId="0" fontId="4" fillId="0" borderId="1" xfId="1" applyFont="1" applyFill="1" applyBorder="1" applyAlignment="1">
      <alignment horizontal="right"/>
    </xf>
    <xf numFmtId="0" fontId="3" fillId="0" borderId="1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64" fontId="2" fillId="0" borderId="1" xfId="1" quotePrefix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2" fillId="0" borderId="16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4" fillId="0" borderId="16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0" fillId="0" borderId="0" xfId="0"/>
    <xf numFmtId="164" fontId="5" fillId="0" borderId="11" xfId="0" applyNumberFormat="1" applyFont="1" applyFill="1" applyBorder="1" applyAlignment="1">
      <alignment horizontal="right" vertical="center"/>
    </xf>
    <xf numFmtId="0" fontId="0" fillId="0" borderId="14" xfId="0" applyBorder="1"/>
    <xf numFmtId="1" fontId="2" fillId="0" borderId="16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6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wrapText="1"/>
    </xf>
    <xf numFmtId="0" fontId="3" fillId="0" borderId="0" xfId="1" applyFont="1" applyFill="1" applyAlignment="1">
      <alignment horizontal="center" wrapText="1"/>
    </xf>
    <xf numFmtId="0" fontId="2" fillId="0" borderId="1" xfId="3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7" xfId="1" applyFont="1" applyBorder="1" applyAlignment="1">
      <alignment wrapText="1"/>
    </xf>
    <xf numFmtId="0" fontId="7" fillId="0" borderId="10" xfId="1" applyFont="1" applyBorder="1" applyAlignment="1">
      <alignment wrapText="1"/>
    </xf>
    <xf numFmtId="3" fontId="3" fillId="0" borderId="1" xfId="4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3" fontId="15" fillId="0" borderId="2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15" fillId="0" borderId="17" xfId="0" applyNumberFormat="1" applyFont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49" fontId="15" fillId="0" borderId="18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6" fontId="2" fillId="0" borderId="16" xfId="0" applyNumberFormat="1" applyFont="1" applyFill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right"/>
    </xf>
    <xf numFmtId="0" fontId="14" fillId="0" borderId="14" xfId="0" applyFont="1" applyBorder="1" applyAlignment="1">
      <alignment horizontal="left" vertical="center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/>
    </xf>
    <xf numFmtId="49" fontId="15" fillId="0" borderId="23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15" fillId="0" borderId="13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18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6">
    <cellStyle name="Normál" xfId="0" builtinId="0"/>
    <cellStyle name="Normál 2" xfId="1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10"/>
  <sheetViews>
    <sheetView view="pageBreakPreview" zoomScaleNormal="100" zoomScaleSheetLayoutView="100" workbookViewId="0">
      <selection sqref="A1:AG1"/>
    </sheetView>
  </sheetViews>
  <sheetFormatPr defaultRowHeight="12.75"/>
  <cols>
    <col min="1" max="2" width="2.7109375" style="2" customWidth="1"/>
    <col min="3" max="32" width="2.7109375" style="1" customWidth="1"/>
    <col min="33" max="33" width="12.7109375" style="1" customWidth="1"/>
    <col min="34" max="16384" width="9.140625" style="1"/>
  </cols>
  <sheetData>
    <row r="1" spans="1:33" ht="39" customHeight="1">
      <c r="A1" s="104" t="s">
        <v>675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pans="1:33" ht="25.5" customHeight="1">
      <c r="A2" s="105" t="s">
        <v>254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ht="19.5" customHeight="1">
      <c r="A3" s="105" t="s">
        <v>663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</row>
    <row r="4" spans="1:33" ht="19.5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</row>
    <row r="5" spans="1:33" ht="15.95" customHeight="1">
      <c r="A5" s="108" t="s">
        <v>252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</row>
    <row r="6" spans="1:33" ht="35.1" customHeight="1">
      <c r="A6" s="110" t="s">
        <v>251</v>
      </c>
      <c r="B6" s="111"/>
      <c r="C6" s="112" t="s">
        <v>250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4" t="s">
        <v>249</v>
      </c>
      <c r="AD6" s="113"/>
      <c r="AE6" s="113"/>
      <c r="AF6" s="113"/>
      <c r="AG6" s="57" t="s">
        <v>658</v>
      </c>
    </row>
    <row r="7" spans="1:33">
      <c r="A7" s="118" t="s">
        <v>248</v>
      </c>
      <c r="B7" s="118"/>
      <c r="C7" s="119" t="s">
        <v>247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 t="s">
        <v>246</v>
      </c>
      <c r="AD7" s="119"/>
      <c r="AE7" s="119"/>
      <c r="AF7" s="119"/>
      <c r="AG7" s="56" t="s">
        <v>245</v>
      </c>
    </row>
    <row r="8" spans="1:33" ht="12.95" customHeight="1">
      <c r="A8" s="115" t="s">
        <v>244</v>
      </c>
      <c r="B8" s="115"/>
      <c r="C8" s="116" t="s">
        <v>243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20" t="s">
        <v>242</v>
      </c>
      <c r="AD8" s="120"/>
      <c r="AE8" s="120"/>
      <c r="AF8" s="120"/>
      <c r="AG8" s="50">
        <v>1141420</v>
      </c>
    </row>
    <row r="9" spans="1:33" ht="12.95" customHeight="1">
      <c r="A9" s="115" t="s">
        <v>241</v>
      </c>
      <c r="B9" s="115"/>
      <c r="C9" s="116" t="s">
        <v>240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7" t="s">
        <v>239</v>
      </c>
      <c r="AD9" s="117"/>
      <c r="AE9" s="117"/>
      <c r="AF9" s="117"/>
      <c r="AG9" s="50">
        <v>0</v>
      </c>
    </row>
    <row r="10" spans="1:33" ht="12.95" customHeight="1">
      <c r="A10" s="115" t="s">
        <v>238</v>
      </c>
      <c r="B10" s="115"/>
      <c r="C10" s="116" t="s">
        <v>237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7" t="s">
        <v>236</v>
      </c>
      <c r="AD10" s="117"/>
      <c r="AE10" s="117"/>
      <c r="AF10" s="117"/>
      <c r="AG10" s="50">
        <v>0</v>
      </c>
    </row>
    <row r="11" spans="1:33" ht="12.95" customHeight="1">
      <c r="A11" s="115" t="s">
        <v>235</v>
      </c>
      <c r="B11" s="115"/>
      <c r="C11" s="121" t="s">
        <v>234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17" t="s">
        <v>233</v>
      </c>
      <c r="AD11" s="117"/>
      <c r="AE11" s="117"/>
      <c r="AF11" s="117"/>
      <c r="AG11" s="50">
        <v>0</v>
      </c>
    </row>
    <row r="12" spans="1:33" ht="12.95" customHeight="1">
      <c r="A12" s="115" t="s">
        <v>232</v>
      </c>
      <c r="B12" s="115"/>
      <c r="C12" s="121" t="s">
        <v>231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17" t="s">
        <v>230</v>
      </c>
      <c r="AD12" s="117"/>
      <c r="AE12" s="117"/>
      <c r="AF12" s="117"/>
      <c r="AG12" s="50">
        <v>0</v>
      </c>
    </row>
    <row r="13" spans="1:33" ht="12.95" customHeight="1">
      <c r="A13" s="115" t="s">
        <v>229</v>
      </c>
      <c r="B13" s="115"/>
      <c r="C13" s="121" t="s">
        <v>228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17" t="s">
        <v>227</v>
      </c>
      <c r="AD13" s="117"/>
      <c r="AE13" s="117"/>
      <c r="AF13" s="117"/>
      <c r="AG13" s="50">
        <v>0</v>
      </c>
    </row>
    <row r="14" spans="1:33" ht="12.95" customHeight="1">
      <c r="A14" s="115" t="s">
        <v>226</v>
      </c>
      <c r="B14" s="115"/>
      <c r="C14" s="121" t="s">
        <v>225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17" t="s">
        <v>224</v>
      </c>
      <c r="AD14" s="117"/>
      <c r="AE14" s="117"/>
      <c r="AF14" s="117"/>
      <c r="AG14" s="50">
        <v>0</v>
      </c>
    </row>
    <row r="15" spans="1:33" ht="12.95" customHeight="1">
      <c r="A15" s="115" t="s">
        <v>223</v>
      </c>
      <c r="B15" s="115"/>
      <c r="C15" s="121" t="s">
        <v>222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17" t="s">
        <v>221</v>
      </c>
      <c r="AD15" s="117"/>
      <c r="AE15" s="117"/>
      <c r="AF15" s="117"/>
      <c r="AG15" s="50">
        <v>0</v>
      </c>
    </row>
    <row r="16" spans="1:33" ht="12.95" customHeight="1">
      <c r="A16" s="115" t="s">
        <v>220</v>
      </c>
      <c r="B16" s="115"/>
      <c r="C16" s="122" t="s">
        <v>219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17" t="s">
        <v>218</v>
      </c>
      <c r="AD16" s="117"/>
      <c r="AE16" s="117"/>
      <c r="AF16" s="117"/>
      <c r="AG16" s="50">
        <v>50000</v>
      </c>
    </row>
    <row r="17" spans="1:33" ht="12.95" customHeight="1">
      <c r="A17" s="115" t="s">
        <v>217</v>
      </c>
      <c r="B17" s="115"/>
      <c r="C17" s="122" t="s">
        <v>216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17" t="s">
        <v>215</v>
      </c>
      <c r="AD17" s="117"/>
      <c r="AE17" s="117"/>
      <c r="AF17" s="117"/>
      <c r="AG17" s="50">
        <v>0</v>
      </c>
    </row>
    <row r="18" spans="1:33" ht="12.95" customHeight="1">
      <c r="A18" s="115" t="s">
        <v>214</v>
      </c>
      <c r="B18" s="115"/>
      <c r="C18" s="122" t="s">
        <v>213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17" t="s">
        <v>212</v>
      </c>
      <c r="AD18" s="117"/>
      <c r="AE18" s="117"/>
      <c r="AF18" s="117"/>
      <c r="AG18" s="50">
        <v>0</v>
      </c>
    </row>
    <row r="19" spans="1:33" s="5" customFormat="1" ht="12.95" customHeight="1">
      <c r="A19" s="115" t="s">
        <v>211</v>
      </c>
      <c r="B19" s="115"/>
      <c r="C19" s="122" t="s">
        <v>210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17" t="s">
        <v>209</v>
      </c>
      <c r="AD19" s="117"/>
      <c r="AE19" s="117"/>
      <c r="AF19" s="117"/>
      <c r="AG19" s="50">
        <v>0</v>
      </c>
    </row>
    <row r="20" spans="1:33" s="5" customFormat="1" ht="12.95" customHeight="1">
      <c r="A20" s="115" t="s">
        <v>208</v>
      </c>
      <c r="B20" s="115"/>
      <c r="C20" s="122" t="s">
        <v>207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17" t="s">
        <v>206</v>
      </c>
      <c r="AD20" s="117"/>
      <c r="AE20" s="117"/>
      <c r="AF20" s="117"/>
      <c r="AG20" s="50">
        <v>100000</v>
      </c>
    </row>
    <row r="21" spans="1:33" s="5" customFormat="1" ht="12.95" customHeight="1">
      <c r="A21" s="115" t="s">
        <v>205</v>
      </c>
      <c r="B21" s="115"/>
      <c r="C21" s="121" t="s">
        <v>204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17" t="s">
        <v>203</v>
      </c>
      <c r="AD21" s="117"/>
      <c r="AE21" s="117"/>
      <c r="AF21" s="117"/>
      <c r="AG21" s="76">
        <f>SUM(AG8:AG20)</f>
        <v>1291420</v>
      </c>
    </row>
    <row r="22" spans="1:33" ht="12.95" customHeight="1">
      <c r="A22" s="115" t="s">
        <v>202</v>
      </c>
      <c r="B22" s="115"/>
      <c r="C22" s="122" t="s">
        <v>201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17" t="s">
        <v>200</v>
      </c>
      <c r="AD22" s="117"/>
      <c r="AE22" s="117"/>
      <c r="AF22" s="117"/>
      <c r="AG22" s="50">
        <v>6301200</v>
      </c>
    </row>
    <row r="23" spans="1:33" ht="26.1" customHeight="1">
      <c r="A23" s="115" t="s">
        <v>199</v>
      </c>
      <c r="B23" s="115"/>
      <c r="C23" s="122" t="s">
        <v>198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17" t="s">
        <v>197</v>
      </c>
      <c r="AD23" s="117"/>
      <c r="AE23" s="117"/>
      <c r="AF23" s="117"/>
      <c r="AG23" s="50">
        <v>0</v>
      </c>
    </row>
    <row r="24" spans="1:33" ht="12.95" customHeight="1">
      <c r="A24" s="115" t="s">
        <v>196</v>
      </c>
      <c r="B24" s="115"/>
      <c r="C24" s="126" t="s">
        <v>195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17" t="s">
        <v>194</v>
      </c>
      <c r="AD24" s="117"/>
      <c r="AE24" s="117"/>
      <c r="AF24" s="117"/>
      <c r="AG24" s="50">
        <v>180000</v>
      </c>
    </row>
    <row r="25" spans="1:33" ht="12.95" customHeight="1">
      <c r="A25" s="115" t="s">
        <v>193</v>
      </c>
      <c r="B25" s="115"/>
      <c r="C25" s="122" t="s">
        <v>192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17" t="s">
        <v>191</v>
      </c>
      <c r="AD25" s="117"/>
      <c r="AE25" s="117"/>
      <c r="AF25" s="117"/>
      <c r="AG25" s="76">
        <f>SUM(AG22:AG24)</f>
        <v>6481200</v>
      </c>
    </row>
    <row r="26" spans="1:33" ht="12.95" customHeight="1">
      <c r="A26" s="123" t="s">
        <v>190</v>
      </c>
      <c r="B26" s="123"/>
      <c r="C26" s="124" t="s">
        <v>189</v>
      </c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5" t="s">
        <v>188</v>
      </c>
      <c r="AD26" s="125"/>
      <c r="AE26" s="125"/>
      <c r="AF26" s="125"/>
      <c r="AG26" s="83">
        <f>SUM(AG25,AG21)</f>
        <v>7772620</v>
      </c>
    </row>
    <row r="27" spans="1:33" s="4" customFormat="1" ht="12.95" customHeight="1">
      <c r="A27" s="123" t="s">
        <v>187</v>
      </c>
      <c r="B27" s="123"/>
      <c r="C27" s="127" t="s">
        <v>186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5" t="s">
        <v>185</v>
      </c>
      <c r="AD27" s="125"/>
      <c r="AE27" s="125"/>
      <c r="AF27" s="125"/>
      <c r="AG27" s="51">
        <v>1617920</v>
      </c>
    </row>
    <row r="28" spans="1:33" ht="12.95" customHeight="1">
      <c r="A28" s="115" t="s">
        <v>184</v>
      </c>
      <c r="B28" s="115"/>
      <c r="C28" s="122" t="s">
        <v>183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17" t="s">
        <v>182</v>
      </c>
      <c r="AD28" s="117"/>
      <c r="AE28" s="117"/>
      <c r="AF28" s="117"/>
      <c r="AG28" s="50">
        <v>0</v>
      </c>
    </row>
    <row r="29" spans="1:33" ht="12.95" customHeight="1">
      <c r="A29" s="115" t="s">
        <v>181</v>
      </c>
      <c r="B29" s="115"/>
      <c r="C29" s="122" t="s">
        <v>180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17" t="s">
        <v>179</v>
      </c>
      <c r="AD29" s="117"/>
      <c r="AE29" s="117"/>
      <c r="AF29" s="117"/>
      <c r="AG29" s="50">
        <v>1467000</v>
      </c>
    </row>
    <row r="30" spans="1:33" ht="12.95" customHeight="1">
      <c r="A30" s="115" t="s">
        <v>178</v>
      </c>
      <c r="B30" s="115"/>
      <c r="C30" s="122" t="s">
        <v>177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17" t="s">
        <v>176</v>
      </c>
      <c r="AD30" s="117"/>
      <c r="AE30" s="117"/>
      <c r="AF30" s="117"/>
      <c r="AG30" s="50">
        <v>0</v>
      </c>
    </row>
    <row r="31" spans="1:33" ht="12.95" customHeight="1">
      <c r="A31" s="115" t="s">
        <v>175</v>
      </c>
      <c r="B31" s="115"/>
      <c r="C31" s="122" t="s">
        <v>174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17" t="s">
        <v>173</v>
      </c>
      <c r="AD31" s="117"/>
      <c r="AE31" s="117"/>
      <c r="AF31" s="117"/>
      <c r="AG31" s="76">
        <f>SUM(AG28:AG30)</f>
        <v>1467000</v>
      </c>
    </row>
    <row r="32" spans="1:33" ht="12.95" customHeight="1">
      <c r="A32" s="115" t="s">
        <v>172</v>
      </c>
      <c r="B32" s="115"/>
      <c r="C32" s="122" t="s">
        <v>171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17" t="s">
        <v>170</v>
      </c>
      <c r="AD32" s="117"/>
      <c r="AE32" s="117"/>
      <c r="AF32" s="117"/>
      <c r="AG32" s="50">
        <v>50000</v>
      </c>
    </row>
    <row r="33" spans="1:33" ht="12.95" customHeight="1">
      <c r="A33" s="115" t="s">
        <v>169</v>
      </c>
      <c r="B33" s="115"/>
      <c r="C33" s="122" t="s">
        <v>168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17" t="s">
        <v>167</v>
      </c>
      <c r="AD33" s="117"/>
      <c r="AE33" s="117"/>
      <c r="AF33" s="117"/>
      <c r="AG33" s="50">
        <v>200000</v>
      </c>
    </row>
    <row r="34" spans="1:33" ht="12.95" customHeight="1">
      <c r="A34" s="115" t="s">
        <v>166</v>
      </c>
      <c r="B34" s="115"/>
      <c r="C34" s="122" t="s">
        <v>165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17" t="s">
        <v>164</v>
      </c>
      <c r="AD34" s="117"/>
      <c r="AE34" s="117"/>
      <c r="AF34" s="117"/>
      <c r="AG34" s="76">
        <f>SUM(AG32:AG33)</f>
        <v>250000</v>
      </c>
    </row>
    <row r="35" spans="1:33" ht="12.95" customHeight="1">
      <c r="A35" s="115" t="s">
        <v>163</v>
      </c>
      <c r="B35" s="115"/>
      <c r="C35" s="122" t="s">
        <v>162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17" t="s">
        <v>161</v>
      </c>
      <c r="AD35" s="117"/>
      <c r="AE35" s="117"/>
      <c r="AF35" s="117"/>
      <c r="AG35" s="50">
        <v>3442000</v>
      </c>
    </row>
    <row r="36" spans="1:33" ht="12.95" customHeight="1">
      <c r="A36" s="115" t="s">
        <v>160</v>
      </c>
      <c r="B36" s="115"/>
      <c r="C36" s="122" t="s">
        <v>159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17" t="s">
        <v>158</v>
      </c>
      <c r="AD36" s="117"/>
      <c r="AE36" s="117"/>
      <c r="AF36" s="117"/>
      <c r="AG36" s="50">
        <v>538134</v>
      </c>
    </row>
    <row r="37" spans="1:33" ht="12.95" customHeight="1">
      <c r="A37" s="115" t="s">
        <v>157</v>
      </c>
      <c r="B37" s="115"/>
      <c r="C37" s="122" t="s">
        <v>156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17" t="s">
        <v>155</v>
      </c>
      <c r="AD37" s="117"/>
      <c r="AE37" s="117"/>
      <c r="AF37" s="117"/>
      <c r="AG37" s="50">
        <v>0</v>
      </c>
    </row>
    <row r="38" spans="1:33" ht="12.95" customHeight="1">
      <c r="A38" s="115" t="s">
        <v>154</v>
      </c>
      <c r="B38" s="115"/>
      <c r="C38" s="122" t="s">
        <v>153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17" t="s">
        <v>152</v>
      </c>
      <c r="AD38" s="117"/>
      <c r="AE38" s="117"/>
      <c r="AF38" s="117"/>
      <c r="AG38" s="50">
        <v>3502000</v>
      </c>
    </row>
    <row r="39" spans="1:33" ht="12.95" customHeight="1">
      <c r="A39" s="115" t="s">
        <v>151</v>
      </c>
      <c r="B39" s="115"/>
      <c r="C39" s="128" t="s">
        <v>150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17" t="s">
        <v>149</v>
      </c>
      <c r="AD39" s="117"/>
      <c r="AE39" s="117"/>
      <c r="AF39" s="117"/>
      <c r="AG39" s="50">
        <v>240000</v>
      </c>
    </row>
    <row r="40" spans="1:33" ht="12.95" customHeight="1">
      <c r="A40" s="115" t="s">
        <v>148</v>
      </c>
      <c r="B40" s="115"/>
      <c r="C40" s="126" t="s">
        <v>147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17" t="s">
        <v>146</v>
      </c>
      <c r="AD40" s="117"/>
      <c r="AE40" s="117"/>
      <c r="AF40" s="117"/>
      <c r="AG40" s="50">
        <v>720000</v>
      </c>
    </row>
    <row r="41" spans="1:33" ht="12.95" customHeight="1">
      <c r="A41" s="115" t="s">
        <v>145</v>
      </c>
      <c r="B41" s="115"/>
      <c r="C41" s="122" t="s">
        <v>144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17" t="s">
        <v>143</v>
      </c>
      <c r="AD41" s="117"/>
      <c r="AE41" s="117"/>
      <c r="AF41" s="117"/>
      <c r="AG41" s="50">
        <v>301000</v>
      </c>
    </row>
    <row r="42" spans="1:33" ht="12.95" customHeight="1">
      <c r="A42" s="115" t="s">
        <v>142</v>
      </c>
      <c r="B42" s="115"/>
      <c r="C42" s="122" t="s">
        <v>141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17" t="s">
        <v>140</v>
      </c>
      <c r="AD42" s="117"/>
      <c r="AE42" s="117"/>
      <c r="AF42" s="117"/>
      <c r="AG42" s="76">
        <f>SUM(AG35:AG41)</f>
        <v>8743134</v>
      </c>
    </row>
    <row r="43" spans="1:33" ht="12.95" customHeight="1">
      <c r="A43" s="115" t="s">
        <v>139</v>
      </c>
      <c r="B43" s="115"/>
      <c r="C43" s="122" t="s">
        <v>138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17" t="s">
        <v>137</v>
      </c>
      <c r="AD43" s="117"/>
      <c r="AE43" s="117"/>
      <c r="AF43" s="117"/>
      <c r="AG43" s="50">
        <v>0</v>
      </c>
    </row>
    <row r="44" spans="1:33" ht="12.95" customHeight="1">
      <c r="A44" s="115" t="s">
        <v>136</v>
      </c>
      <c r="B44" s="115"/>
      <c r="C44" s="122" t="s">
        <v>135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17" t="s">
        <v>134</v>
      </c>
      <c r="AD44" s="117"/>
      <c r="AE44" s="117"/>
      <c r="AF44" s="117"/>
      <c r="AG44" s="50">
        <v>50000</v>
      </c>
    </row>
    <row r="45" spans="1:33" ht="12.95" customHeight="1">
      <c r="A45" s="115" t="s">
        <v>133</v>
      </c>
      <c r="B45" s="115"/>
      <c r="C45" s="122" t="s">
        <v>132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17" t="s">
        <v>131</v>
      </c>
      <c r="AD45" s="117"/>
      <c r="AE45" s="117"/>
      <c r="AF45" s="117"/>
      <c r="AG45" s="76">
        <f>SUM(AG43:AG44)</f>
        <v>50000</v>
      </c>
    </row>
    <row r="46" spans="1:33" ht="12.95" customHeight="1">
      <c r="A46" s="115" t="s">
        <v>130</v>
      </c>
      <c r="B46" s="115"/>
      <c r="C46" s="122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17" t="s">
        <v>128</v>
      </c>
      <c r="AD46" s="117"/>
      <c r="AE46" s="117"/>
      <c r="AF46" s="117"/>
      <c r="AG46" s="50">
        <v>3339006</v>
      </c>
    </row>
    <row r="47" spans="1:33" ht="12.95" customHeight="1">
      <c r="A47" s="115" t="s">
        <v>127</v>
      </c>
      <c r="B47" s="115"/>
      <c r="C47" s="122" t="s">
        <v>126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17" t="s">
        <v>125</v>
      </c>
      <c r="AD47" s="117"/>
      <c r="AE47" s="117"/>
      <c r="AF47" s="117"/>
      <c r="AG47" s="50">
        <v>0</v>
      </c>
    </row>
    <row r="48" spans="1:33" ht="12.95" customHeight="1">
      <c r="A48" s="115" t="s">
        <v>124</v>
      </c>
      <c r="B48" s="115"/>
      <c r="C48" s="122" t="s">
        <v>123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17" t="s">
        <v>122</v>
      </c>
      <c r="AD48" s="117"/>
      <c r="AE48" s="117"/>
      <c r="AF48" s="117"/>
      <c r="AG48" s="50">
        <v>400000</v>
      </c>
    </row>
    <row r="49" spans="1:33" ht="12.95" customHeight="1">
      <c r="A49" s="115" t="s">
        <v>121</v>
      </c>
      <c r="B49" s="115"/>
      <c r="C49" s="122" t="s">
        <v>120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17" t="s">
        <v>119</v>
      </c>
      <c r="AD49" s="117"/>
      <c r="AE49" s="117"/>
      <c r="AF49" s="117"/>
      <c r="AG49" s="50">
        <v>0</v>
      </c>
    </row>
    <row r="50" spans="1:33" ht="12.95" customHeight="1">
      <c r="A50" s="115" t="s">
        <v>118</v>
      </c>
      <c r="B50" s="115"/>
      <c r="C50" s="122" t="s">
        <v>117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17" t="s">
        <v>116</v>
      </c>
      <c r="AD50" s="117"/>
      <c r="AE50" s="117"/>
      <c r="AF50" s="117"/>
      <c r="AG50" s="50">
        <v>1965000</v>
      </c>
    </row>
    <row r="51" spans="1:33" ht="12.95" customHeight="1">
      <c r="A51" s="115" t="s">
        <v>115</v>
      </c>
      <c r="B51" s="115"/>
      <c r="C51" s="122" t="s">
        <v>114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17" t="s">
        <v>113</v>
      </c>
      <c r="AD51" s="117"/>
      <c r="AE51" s="117"/>
      <c r="AF51" s="117"/>
      <c r="AG51" s="76">
        <f>SUM(AG46:AG50)</f>
        <v>5704006</v>
      </c>
    </row>
    <row r="52" spans="1:33" ht="12.95" customHeight="1">
      <c r="A52" s="123" t="s">
        <v>112</v>
      </c>
      <c r="B52" s="123"/>
      <c r="C52" s="127" t="s">
        <v>111</v>
      </c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5" t="s">
        <v>110</v>
      </c>
      <c r="AD52" s="125"/>
      <c r="AE52" s="125"/>
      <c r="AF52" s="125"/>
      <c r="AG52" s="82">
        <f>SUM(AG51,AG45,AG42,AG34,AG31)</f>
        <v>16214140</v>
      </c>
    </row>
    <row r="53" spans="1:33" ht="12.95" customHeight="1">
      <c r="A53" s="115" t="s">
        <v>109</v>
      </c>
      <c r="B53" s="115"/>
      <c r="C53" s="129" t="s">
        <v>108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17" t="s">
        <v>107</v>
      </c>
      <c r="AD53" s="117"/>
      <c r="AE53" s="117"/>
      <c r="AF53" s="117"/>
      <c r="AG53" s="50">
        <v>0</v>
      </c>
    </row>
    <row r="54" spans="1:33" ht="12.95" customHeight="1">
      <c r="A54" s="115" t="s">
        <v>106</v>
      </c>
      <c r="B54" s="115"/>
      <c r="C54" s="129" t="s">
        <v>105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17" t="s">
        <v>104</v>
      </c>
      <c r="AD54" s="117"/>
      <c r="AE54" s="117"/>
      <c r="AF54" s="117"/>
      <c r="AG54" s="50">
        <v>0</v>
      </c>
    </row>
    <row r="55" spans="1:33" ht="12.95" customHeight="1">
      <c r="A55" s="115" t="s">
        <v>103</v>
      </c>
      <c r="B55" s="115"/>
      <c r="C55" s="130" t="s">
        <v>102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17" t="s">
        <v>101</v>
      </c>
      <c r="AD55" s="117"/>
      <c r="AE55" s="117"/>
      <c r="AF55" s="117"/>
      <c r="AG55" s="50">
        <v>0</v>
      </c>
    </row>
    <row r="56" spans="1:33" ht="12.95" customHeight="1">
      <c r="A56" s="115" t="s">
        <v>100</v>
      </c>
      <c r="B56" s="115"/>
      <c r="C56" s="130" t="s">
        <v>99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17" t="s">
        <v>98</v>
      </c>
      <c r="AD56" s="117"/>
      <c r="AE56" s="117"/>
      <c r="AF56" s="117"/>
      <c r="AG56" s="50">
        <v>0</v>
      </c>
    </row>
    <row r="57" spans="1:33" ht="12.95" customHeight="1">
      <c r="A57" s="115" t="s">
        <v>97</v>
      </c>
      <c r="B57" s="115"/>
      <c r="C57" s="130" t="s">
        <v>96</v>
      </c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17" t="s">
        <v>95</v>
      </c>
      <c r="AD57" s="117"/>
      <c r="AE57" s="117"/>
      <c r="AF57" s="117"/>
      <c r="AG57" s="50">
        <v>0</v>
      </c>
    </row>
    <row r="58" spans="1:33" ht="12.95" customHeight="1">
      <c r="A58" s="115" t="s">
        <v>94</v>
      </c>
      <c r="B58" s="115"/>
      <c r="C58" s="129" t="s">
        <v>93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17" t="s">
        <v>92</v>
      </c>
      <c r="AD58" s="117"/>
      <c r="AE58" s="117"/>
      <c r="AF58" s="117"/>
      <c r="AG58" s="50">
        <v>1200000</v>
      </c>
    </row>
    <row r="59" spans="1:33" ht="12.95" customHeight="1">
      <c r="A59" s="115" t="s">
        <v>91</v>
      </c>
      <c r="B59" s="115"/>
      <c r="C59" s="129" t="s">
        <v>90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17" t="s">
        <v>89</v>
      </c>
      <c r="AD59" s="117"/>
      <c r="AE59" s="117"/>
      <c r="AF59" s="117"/>
      <c r="AG59" s="50">
        <v>150000</v>
      </c>
    </row>
    <row r="60" spans="1:33" ht="12.95" customHeight="1">
      <c r="A60" s="115" t="s">
        <v>88</v>
      </c>
      <c r="B60" s="115"/>
      <c r="C60" s="129" t="s">
        <v>87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17" t="s">
        <v>86</v>
      </c>
      <c r="AD60" s="117"/>
      <c r="AE60" s="117"/>
      <c r="AF60" s="117"/>
      <c r="AG60" s="50">
        <v>3764000</v>
      </c>
    </row>
    <row r="61" spans="1:33" ht="12.95" customHeight="1">
      <c r="A61" s="123" t="s">
        <v>85</v>
      </c>
      <c r="B61" s="123"/>
      <c r="C61" s="131" t="s">
        <v>84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25" t="s">
        <v>83</v>
      </c>
      <c r="AD61" s="125"/>
      <c r="AE61" s="125"/>
      <c r="AF61" s="125"/>
      <c r="AG61" s="82">
        <f>SUM(AG53:AG60)</f>
        <v>5114000</v>
      </c>
    </row>
    <row r="62" spans="1:33" ht="12.95" customHeight="1">
      <c r="A62" s="115" t="s">
        <v>82</v>
      </c>
      <c r="B62" s="115"/>
      <c r="C62" s="132" t="s">
        <v>81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17" t="s">
        <v>80</v>
      </c>
      <c r="AD62" s="117"/>
      <c r="AE62" s="117"/>
      <c r="AF62" s="117"/>
      <c r="AG62" s="50">
        <v>0</v>
      </c>
    </row>
    <row r="63" spans="1:33" ht="12.95" customHeight="1">
      <c r="A63" s="115">
        <v>56</v>
      </c>
      <c r="B63" s="115"/>
      <c r="C63" s="132" t="s">
        <v>79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17" t="s">
        <v>78</v>
      </c>
      <c r="AD63" s="117"/>
      <c r="AE63" s="117"/>
      <c r="AF63" s="117"/>
      <c r="AG63" s="50">
        <v>0</v>
      </c>
    </row>
    <row r="64" spans="1:33" ht="12.95" customHeight="1">
      <c r="A64" s="115">
        <v>57</v>
      </c>
      <c r="B64" s="115"/>
      <c r="C64" s="132" t="s">
        <v>77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17" t="s">
        <v>76</v>
      </c>
      <c r="AD64" s="117"/>
      <c r="AE64" s="117"/>
      <c r="AF64" s="117"/>
      <c r="AG64" s="50">
        <v>0</v>
      </c>
    </row>
    <row r="65" spans="1:33" ht="12.95" customHeight="1">
      <c r="A65" s="115">
        <v>58</v>
      </c>
      <c r="B65" s="115"/>
      <c r="C65" s="132" t="s">
        <v>75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17" t="s">
        <v>74</v>
      </c>
      <c r="AD65" s="117"/>
      <c r="AE65" s="117"/>
      <c r="AF65" s="117"/>
      <c r="AG65" s="50">
        <v>0</v>
      </c>
    </row>
    <row r="66" spans="1:33" ht="12.95" customHeight="1">
      <c r="A66" s="115">
        <v>59</v>
      </c>
      <c r="B66" s="115"/>
      <c r="C66" s="132" t="s">
        <v>73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17" t="s">
        <v>72</v>
      </c>
      <c r="AD66" s="117"/>
      <c r="AE66" s="117"/>
      <c r="AF66" s="117"/>
      <c r="AG66" s="76">
        <f>SUM(AG62:AG65)</f>
        <v>0</v>
      </c>
    </row>
    <row r="67" spans="1:33" ht="26.1" customHeight="1">
      <c r="A67" s="115">
        <v>60</v>
      </c>
      <c r="B67" s="115"/>
      <c r="C67" s="132" t="s">
        <v>71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17" t="s">
        <v>70</v>
      </c>
      <c r="AD67" s="117"/>
      <c r="AE67" s="117"/>
      <c r="AF67" s="117"/>
      <c r="AG67" s="50">
        <v>0</v>
      </c>
    </row>
    <row r="68" spans="1:33" ht="26.1" customHeight="1">
      <c r="A68" s="115">
        <v>61</v>
      </c>
      <c r="B68" s="115"/>
      <c r="C68" s="132" t="s">
        <v>69</v>
      </c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17" t="s">
        <v>68</v>
      </c>
      <c r="AD68" s="117"/>
      <c r="AE68" s="117"/>
      <c r="AF68" s="117"/>
      <c r="AG68" s="50">
        <v>0</v>
      </c>
    </row>
    <row r="69" spans="1:33" ht="26.1" customHeight="1">
      <c r="A69" s="115">
        <v>62</v>
      </c>
      <c r="B69" s="115"/>
      <c r="C69" s="132" t="s">
        <v>67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17" t="s">
        <v>66</v>
      </c>
      <c r="AD69" s="117"/>
      <c r="AE69" s="117"/>
      <c r="AF69" s="117"/>
      <c r="AG69" s="50">
        <v>0</v>
      </c>
    </row>
    <row r="70" spans="1:33" ht="12.95" customHeight="1">
      <c r="A70" s="115">
        <v>63</v>
      </c>
      <c r="B70" s="115"/>
      <c r="C70" s="132" t="s">
        <v>65</v>
      </c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17" t="s">
        <v>64</v>
      </c>
      <c r="AD70" s="117"/>
      <c r="AE70" s="117"/>
      <c r="AF70" s="117"/>
      <c r="AG70" s="55">
        <v>13746604</v>
      </c>
    </row>
    <row r="71" spans="1:33" ht="26.1" customHeight="1">
      <c r="A71" s="115">
        <v>64</v>
      </c>
      <c r="B71" s="115"/>
      <c r="C71" s="132" t="s">
        <v>63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17" t="s">
        <v>62</v>
      </c>
      <c r="AD71" s="117"/>
      <c r="AE71" s="117"/>
      <c r="AF71" s="117"/>
      <c r="AG71" s="50">
        <v>0</v>
      </c>
    </row>
    <row r="72" spans="1:33" ht="26.1" customHeight="1">
      <c r="A72" s="115">
        <v>65</v>
      </c>
      <c r="B72" s="115"/>
      <c r="C72" s="132" t="s">
        <v>61</v>
      </c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17" t="s">
        <v>60</v>
      </c>
      <c r="AD72" s="117"/>
      <c r="AE72" s="117"/>
      <c r="AF72" s="117"/>
      <c r="AG72" s="50">
        <v>0</v>
      </c>
    </row>
    <row r="73" spans="1:33" ht="12.95" customHeight="1">
      <c r="A73" s="115">
        <v>66</v>
      </c>
      <c r="B73" s="115"/>
      <c r="C73" s="132" t="s">
        <v>59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17" t="s">
        <v>58</v>
      </c>
      <c r="AD73" s="117"/>
      <c r="AE73" s="117"/>
      <c r="AF73" s="117"/>
      <c r="AG73" s="50">
        <v>0</v>
      </c>
    </row>
    <row r="74" spans="1:33" ht="12.95" customHeight="1">
      <c r="A74" s="115">
        <v>67</v>
      </c>
      <c r="B74" s="115"/>
      <c r="C74" s="133" t="s">
        <v>57</v>
      </c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17" t="s">
        <v>56</v>
      </c>
      <c r="AD74" s="117"/>
      <c r="AE74" s="117"/>
      <c r="AF74" s="117"/>
      <c r="AG74" s="50">
        <v>0</v>
      </c>
    </row>
    <row r="75" spans="1:33" ht="12.95" customHeight="1">
      <c r="A75" s="115">
        <v>68</v>
      </c>
      <c r="B75" s="115"/>
      <c r="C75" s="132" t="s">
        <v>55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17" t="s">
        <v>54</v>
      </c>
      <c r="AD75" s="117"/>
      <c r="AE75" s="117"/>
      <c r="AF75" s="117"/>
      <c r="AG75" s="50">
        <v>0</v>
      </c>
    </row>
    <row r="76" spans="1:33" ht="12.95" customHeight="1">
      <c r="A76" s="115">
        <v>69</v>
      </c>
      <c r="B76" s="115"/>
      <c r="C76" s="132" t="s">
        <v>53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17" t="s">
        <v>52</v>
      </c>
      <c r="AD76" s="117"/>
      <c r="AE76" s="117"/>
      <c r="AF76" s="117"/>
      <c r="AG76" s="50">
        <v>650000</v>
      </c>
    </row>
    <row r="77" spans="1:33" ht="12.95" customHeight="1">
      <c r="A77" s="115">
        <v>70</v>
      </c>
      <c r="B77" s="115"/>
      <c r="C77" s="133" t="s">
        <v>51</v>
      </c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17" t="s">
        <v>50</v>
      </c>
      <c r="AD77" s="117"/>
      <c r="AE77" s="117"/>
      <c r="AF77" s="117"/>
      <c r="AG77" s="50">
        <v>24944321</v>
      </c>
    </row>
    <row r="78" spans="1:33" ht="12.95" customHeight="1">
      <c r="A78" s="123">
        <v>71</v>
      </c>
      <c r="B78" s="123"/>
      <c r="C78" s="131" t="s">
        <v>49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25" t="s">
        <v>48</v>
      </c>
      <c r="AD78" s="125"/>
      <c r="AE78" s="125"/>
      <c r="AF78" s="125"/>
      <c r="AG78" s="82">
        <f>SUM(AG67:AG77)</f>
        <v>39340925</v>
      </c>
    </row>
    <row r="79" spans="1:33" ht="12.95" customHeight="1">
      <c r="A79" s="115">
        <v>72</v>
      </c>
      <c r="B79" s="115"/>
      <c r="C79" s="134" t="s">
        <v>47</v>
      </c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17" t="s">
        <v>46</v>
      </c>
      <c r="AD79" s="117"/>
      <c r="AE79" s="117"/>
      <c r="AF79" s="117"/>
      <c r="AG79" s="50">
        <v>0</v>
      </c>
    </row>
    <row r="80" spans="1:33" ht="12.95" customHeight="1">
      <c r="A80" s="115">
        <v>73</v>
      </c>
      <c r="B80" s="115"/>
      <c r="C80" s="134" t="s">
        <v>45</v>
      </c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17" t="s">
        <v>44</v>
      </c>
      <c r="AD80" s="117"/>
      <c r="AE80" s="117"/>
      <c r="AF80" s="117"/>
      <c r="AG80" s="50">
        <v>0</v>
      </c>
    </row>
    <row r="81" spans="1:33" ht="12.95" customHeight="1">
      <c r="A81" s="115">
        <v>74</v>
      </c>
      <c r="B81" s="115"/>
      <c r="C81" s="134" t="s">
        <v>43</v>
      </c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17" t="s">
        <v>42</v>
      </c>
      <c r="AD81" s="117"/>
      <c r="AE81" s="117"/>
      <c r="AF81" s="117"/>
      <c r="AG81" s="50">
        <v>0</v>
      </c>
    </row>
    <row r="82" spans="1:33" ht="12.95" customHeight="1">
      <c r="A82" s="115">
        <v>75</v>
      </c>
      <c r="B82" s="115"/>
      <c r="C82" s="134" t="s">
        <v>41</v>
      </c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17" t="s">
        <v>40</v>
      </c>
      <c r="AD82" s="117"/>
      <c r="AE82" s="117"/>
      <c r="AF82" s="117"/>
      <c r="AG82" s="50">
        <v>1495000</v>
      </c>
    </row>
    <row r="83" spans="1:33" ht="12.95" customHeight="1">
      <c r="A83" s="115">
        <v>76</v>
      </c>
      <c r="B83" s="115"/>
      <c r="C83" s="126" t="s">
        <v>39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17" t="s">
        <v>38</v>
      </c>
      <c r="AD83" s="117"/>
      <c r="AE83" s="117"/>
      <c r="AF83" s="117"/>
      <c r="AG83" s="50">
        <v>0</v>
      </c>
    </row>
    <row r="84" spans="1:33" ht="12.95" customHeight="1">
      <c r="A84" s="115">
        <v>77</v>
      </c>
      <c r="B84" s="115"/>
      <c r="C84" s="126" t="s">
        <v>37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17" t="s">
        <v>36</v>
      </c>
      <c r="AD84" s="117"/>
      <c r="AE84" s="117"/>
      <c r="AF84" s="117"/>
      <c r="AG84" s="50">
        <v>0</v>
      </c>
    </row>
    <row r="85" spans="1:33" ht="12.95" customHeight="1">
      <c r="A85" s="115">
        <v>78</v>
      </c>
      <c r="B85" s="115"/>
      <c r="C85" s="126" t="s">
        <v>35</v>
      </c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17" t="s">
        <v>34</v>
      </c>
      <c r="AD85" s="117"/>
      <c r="AE85" s="117"/>
      <c r="AF85" s="117"/>
      <c r="AG85" s="50">
        <v>403650</v>
      </c>
    </row>
    <row r="86" spans="1:33" s="4" customFormat="1" ht="12.95" customHeight="1">
      <c r="A86" s="123">
        <v>79</v>
      </c>
      <c r="B86" s="123"/>
      <c r="C86" s="135" t="s">
        <v>33</v>
      </c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25" t="s">
        <v>32</v>
      </c>
      <c r="AD86" s="125"/>
      <c r="AE86" s="125"/>
      <c r="AF86" s="125"/>
      <c r="AG86" s="82">
        <f>SUM(AG79:AG85)</f>
        <v>1898650</v>
      </c>
    </row>
    <row r="87" spans="1:33" ht="12.95" customHeight="1">
      <c r="A87" s="115">
        <v>80</v>
      </c>
      <c r="B87" s="115"/>
      <c r="C87" s="129" t="s">
        <v>31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17" t="s">
        <v>30</v>
      </c>
      <c r="AD87" s="117"/>
      <c r="AE87" s="117"/>
      <c r="AF87" s="117"/>
      <c r="AG87" s="50">
        <v>32880100</v>
      </c>
    </row>
    <row r="88" spans="1:33" ht="12.95" customHeight="1">
      <c r="A88" s="115">
        <v>81</v>
      </c>
      <c r="B88" s="115"/>
      <c r="C88" s="129" t="s">
        <v>29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17" t="s">
        <v>28</v>
      </c>
      <c r="AD88" s="117"/>
      <c r="AE88" s="117"/>
      <c r="AF88" s="117"/>
      <c r="AG88" s="50">
        <v>0</v>
      </c>
    </row>
    <row r="89" spans="1:33" ht="12.95" customHeight="1">
      <c r="A89" s="115">
        <v>82</v>
      </c>
      <c r="B89" s="115"/>
      <c r="C89" s="129" t="s">
        <v>27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17" t="s">
        <v>26</v>
      </c>
      <c r="AD89" s="117"/>
      <c r="AE89" s="117"/>
      <c r="AF89" s="117"/>
      <c r="AG89" s="50">
        <v>0</v>
      </c>
    </row>
    <row r="90" spans="1:33" ht="12.95" customHeight="1">
      <c r="A90" s="115">
        <v>83</v>
      </c>
      <c r="B90" s="115"/>
      <c r="C90" s="129" t="s">
        <v>25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17" t="s">
        <v>24</v>
      </c>
      <c r="AD90" s="117"/>
      <c r="AE90" s="117"/>
      <c r="AF90" s="117"/>
      <c r="AG90" s="50">
        <v>8878000</v>
      </c>
    </row>
    <row r="91" spans="1:33" s="4" customFormat="1" ht="12.95" customHeight="1">
      <c r="A91" s="123">
        <v>84</v>
      </c>
      <c r="B91" s="123"/>
      <c r="C91" s="131" t="s">
        <v>23</v>
      </c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25" t="s">
        <v>22</v>
      </c>
      <c r="AD91" s="125"/>
      <c r="AE91" s="125"/>
      <c r="AF91" s="125"/>
      <c r="AG91" s="82">
        <f>SUM(AG87:AG90)</f>
        <v>41758100</v>
      </c>
    </row>
    <row r="92" spans="1:33" ht="26.1" customHeight="1">
      <c r="A92" s="115">
        <v>85</v>
      </c>
      <c r="B92" s="115"/>
      <c r="C92" s="129" t="s">
        <v>21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17" t="s">
        <v>20</v>
      </c>
      <c r="AD92" s="117"/>
      <c r="AE92" s="117"/>
      <c r="AF92" s="117"/>
      <c r="AG92" s="50">
        <v>0</v>
      </c>
    </row>
    <row r="93" spans="1:33" ht="26.1" customHeight="1">
      <c r="A93" s="115">
        <v>86</v>
      </c>
      <c r="B93" s="115"/>
      <c r="C93" s="129" t="s">
        <v>19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17" t="s">
        <v>18</v>
      </c>
      <c r="AD93" s="117"/>
      <c r="AE93" s="117"/>
      <c r="AF93" s="117"/>
      <c r="AG93" s="50">
        <v>0</v>
      </c>
    </row>
    <row r="94" spans="1:33" ht="26.1" customHeight="1">
      <c r="A94" s="115">
        <v>87</v>
      </c>
      <c r="B94" s="115"/>
      <c r="C94" s="129" t="s">
        <v>17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17" t="s">
        <v>16</v>
      </c>
      <c r="AD94" s="117"/>
      <c r="AE94" s="117"/>
      <c r="AF94" s="117"/>
      <c r="AG94" s="50">
        <v>0</v>
      </c>
    </row>
    <row r="95" spans="1:33" ht="12.95" customHeight="1">
      <c r="A95" s="115">
        <v>88</v>
      </c>
      <c r="B95" s="115"/>
      <c r="C95" s="129" t="s">
        <v>15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17" t="s">
        <v>14</v>
      </c>
      <c r="AD95" s="117"/>
      <c r="AE95" s="117"/>
      <c r="AF95" s="117"/>
      <c r="AG95" s="50">
        <v>0</v>
      </c>
    </row>
    <row r="96" spans="1:33" ht="26.1" customHeight="1">
      <c r="A96" s="115">
        <v>89</v>
      </c>
      <c r="B96" s="115"/>
      <c r="C96" s="129" t="s">
        <v>13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17" t="s">
        <v>12</v>
      </c>
      <c r="AD96" s="117"/>
      <c r="AE96" s="117"/>
      <c r="AF96" s="117"/>
      <c r="AG96" s="50">
        <v>0</v>
      </c>
    </row>
    <row r="97" spans="1:33" ht="26.1" customHeight="1">
      <c r="A97" s="115">
        <v>90</v>
      </c>
      <c r="B97" s="115"/>
      <c r="C97" s="129" t="s">
        <v>11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17" t="s">
        <v>10</v>
      </c>
      <c r="AD97" s="117"/>
      <c r="AE97" s="117"/>
      <c r="AF97" s="117"/>
      <c r="AG97" s="50">
        <v>0</v>
      </c>
    </row>
    <row r="98" spans="1:33" ht="12.95" customHeight="1">
      <c r="A98" s="115">
        <v>91</v>
      </c>
      <c r="B98" s="115"/>
      <c r="C98" s="129" t="s">
        <v>9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17" t="s">
        <v>8</v>
      </c>
      <c r="AD98" s="117"/>
      <c r="AE98" s="117"/>
      <c r="AF98" s="117"/>
      <c r="AG98" s="50">
        <v>0</v>
      </c>
    </row>
    <row r="99" spans="1:33" ht="12.95" customHeight="1">
      <c r="A99" s="115">
        <v>92</v>
      </c>
      <c r="B99" s="115"/>
      <c r="C99" s="129" t="s">
        <v>7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17" t="s">
        <v>6</v>
      </c>
      <c r="AD99" s="117"/>
      <c r="AE99" s="117"/>
      <c r="AF99" s="117"/>
      <c r="AG99" s="50">
        <v>0</v>
      </c>
    </row>
    <row r="100" spans="1:33" ht="12.95" customHeight="1">
      <c r="A100" s="115">
        <v>93</v>
      </c>
      <c r="B100" s="115"/>
      <c r="C100" s="129" t="s">
        <v>5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17" t="s">
        <v>4</v>
      </c>
      <c r="AD100" s="117"/>
      <c r="AE100" s="117"/>
      <c r="AF100" s="117"/>
      <c r="AG100" s="50">
        <v>0</v>
      </c>
    </row>
    <row r="101" spans="1:33" ht="12.95" customHeight="1">
      <c r="A101" s="123">
        <v>94</v>
      </c>
      <c r="B101" s="123"/>
      <c r="C101" s="131" t="s">
        <v>3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25" t="s">
        <v>2</v>
      </c>
      <c r="AD101" s="125"/>
      <c r="AE101" s="125"/>
      <c r="AF101" s="125"/>
      <c r="AG101" s="76">
        <f>SUM(AG92:AG100)</f>
        <v>0</v>
      </c>
    </row>
    <row r="102" spans="1:33" s="4" customFormat="1" ht="12.95" customHeight="1">
      <c r="A102" s="123">
        <v>95</v>
      </c>
      <c r="B102" s="123"/>
      <c r="C102" s="135" t="s">
        <v>1</v>
      </c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25" t="s">
        <v>0</v>
      </c>
      <c r="AD102" s="125"/>
      <c r="AE102" s="125"/>
      <c r="AF102" s="125"/>
      <c r="AG102" s="82">
        <f>SUM(AG26,AG27,AG52,AG61,AG78,AG86,AG91,AG101)</f>
        <v>113716355</v>
      </c>
    </row>
    <row r="103" spans="1:33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3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3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3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3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3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3">
      <c r="AC109" s="3"/>
      <c r="AD109" s="3"/>
      <c r="AE109" s="3"/>
      <c r="AF109" s="3"/>
    </row>
    <row r="110" spans="1:33">
      <c r="AC110" s="3"/>
      <c r="AD110" s="3"/>
      <c r="AE110" s="3"/>
      <c r="AF110" s="3"/>
    </row>
  </sheetData>
  <mergeCells count="296"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1:AG1"/>
    <mergeCell ref="A2:AG2"/>
    <mergeCell ref="A3:AG3"/>
    <mergeCell ref="A4:AG4"/>
    <mergeCell ref="A5:AG5"/>
    <mergeCell ref="A6:B6"/>
    <mergeCell ref="C6:AB6"/>
    <mergeCell ref="AC6:AF6"/>
    <mergeCell ref="A9:B9"/>
    <mergeCell ref="C9:AB9"/>
    <mergeCell ref="AC9:AF9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5" fitToHeight="0" orientation="portrait" cellComments="asDisplayed" r:id="rId1"/>
  <headerFooter alignWithMargins="0"/>
  <rowBreaks count="2" manualBreakCount="2">
    <brk id="48" max="48" man="1"/>
    <brk id="91" max="32" man="1"/>
  </rowBreaks>
  <ignoredErrors>
    <ignoredError sqref="A8:B10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U30"/>
  <sheetViews>
    <sheetView tabSelected="1" view="pageBreakPreview" zoomScale="140" zoomScaleNormal="100" zoomScaleSheetLayoutView="140" workbookViewId="0">
      <selection sqref="A1:S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19" width="11.140625" style="15" bestFit="1" customWidth="1"/>
    <col min="20" max="243" width="9.140625" style="15"/>
    <col min="244" max="244" width="4.7109375" style="15" customWidth="1"/>
    <col min="245" max="245" width="4.85546875" style="15" customWidth="1"/>
    <col min="246" max="250" width="4.7109375" style="15" customWidth="1"/>
    <col min="251" max="251" width="5.28515625" style="15" customWidth="1"/>
    <col min="252" max="254" width="4.7109375" style="15" customWidth="1"/>
    <col min="255" max="255" width="4.5703125" style="15" customWidth="1"/>
    <col min="256" max="262" width="4.7109375" style="15" customWidth="1"/>
    <col min="263" max="263" width="4.5703125" style="15" customWidth="1"/>
    <col min="264" max="267" width="4.7109375" style="15" customWidth="1"/>
    <col min="268" max="268" width="4.85546875" style="15" customWidth="1"/>
    <col min="269" max="269" width="6.140625" style="15" customWidth="1"/>
    <col min="270" max="499" width="9.140625" style="15"/>
    <col min="500" max="500" width="4.7109375" style="15" customWidth="1"/>
    <col min="501" max="501" width="4.85546875" style="15" customWidth="1"/>
    <col min="502" max="506" width="4.7109375" style="15" customWidth="1"/>
    <col min="507" max="507" width="5.28515625" style="15" customWidth="1"/>
    <col min="508" max="510" width="4.7109375" style="15" customWidth="1"/>
    <col min="511" max="511" width="4.5703125" style="15" customWidth="1"/>
    <col min="512" max="518" width="4.7109375" style="15" customWidth="1"/>
    <col min="519" max="519" width="4.5703125" style="15" customWidth="1"/>
    <col min="520" max="523" width="4.7109375" style="15" customWidth="1"/>
    <col min="524" max="524" width="4.85546875" style="15" customWidth="1"/>
    <col min="525" max="525" width="6.140625" style="15" customWidth="1"/>
    <col min="526" max="755" width="9.140625" style="15"/>
    <col min="756" max="756" width="4.7109375" style="15" customWidth="1"/>
    <col min="757" max="757" width="4.85546875" style="15" customWidth="1"/>
    <col min="758" max="762" width="4.7109375" style="15" customWidth="1"/>
    <col min="763" max="763" width="5.28515625" style="15" customWidth="1"/>
    <col min="764" max="766" width="4.7109375" style="15" customWidth="1"/>
    <col min="767" max="767" width="4.5703125" style="15" customWidth="1"/>
    <col min="768" max="774" width="4.7109375" style="15" customWidth="1"/>
    <col min="775" max="775" width="4.5703125" style="15" customWidth="1"/>
    <col min="776" max="779" width="4.7109375" style="15" customWidth="1"/>
    <col min="780" max="780" width="4.85546875" style="15" customWidth="1"/>
    <col min="781" max="781" width="6.140625" style="15" customWidth="1"/>
    <col min="782" max="1011" width="9.140625" style="15"/>
    <col min="1012" max="1012" width="4.7109375" style="15" customWidth="1"/>
    <col min="1013" max="1013" width="4.85546875" style="15" customWidth="1"/>
    <col min="1014" max="1018" width="4.7109375" style="15" customWidth="1"/>
    <col min="1019" max="1019" width="5.28515625" style="15" customWidth="1"/>
    <col min="1020" max="1022" width="4.7109375" style="15" customWidth="1"/>
    <col min="1023" max="1023" width="4.5703125" style="15" customWidth="1"/>
    <col min="1024" max="1030" width="4.7109375" style="15" customWidth="1"/>
    <col min="1031" max="1031" width="4.5703125" style="15" customWidth="1"/>
    <col min="1032" max="1035" width="4.7109375" style="15" customWidth="1"/>
    <col min="1036" max="1036" width="4.85546875" style="15" customWidth="1"/>
    <col min="1037" max="1037" width="6.140625" style="15" customWidth="1"/>
    <col min="1038" max="1267" width="9.140625" style="15"/>
    <col min="1268" max="1268" width="4.7109375" style="15" customWidth="1"/>
    <col min="1269" max="1269" width="4.85546875" style="15" customWidth="1"/>
    <col min="1270" max="1274" width="4.7109375" style="15" customWidth="1"/>
    <col min="1275" max="1275" width="5.28515625" style="15" customWidth="1"/>
    <col min="1276" max="1278" width="4.7109375" style="15" customWidth="1"/>
    <col min="1279" max="1279" width="4.5703125" style="15" customWidth="1"/>
    <col min="1280" max="1286" width="4.7109375" style="15" customWidth="1"/>
    <col min="1287" max="1287" width="4.5703125" style="15" customWidth="1"/>
    <col min="1288" max="1291" width="4.7109375" style="15" customWidth="1"/>
    <col min="1292" max="1292" width="4.85546875" style="15" customWidth="1"/>
    <col min="1293" max="1293" width="6.140625" style="15" customWidth="1"/>
    <col min="1294" max="1523" width="9.140625" style="15"/>
    <col min="1524" max="1524" width="4.7109375" style="15" customWidth="1"/>
    <col min="1525" max="1525" width="4.85546875" style="15" customWidth="1"/>
    <col min="1526" max="1530" width="4.7109375" style="15" customWidth="1"/>
    <col min="1531" max="1531" width="5.28515625" style="15" customWidth="1"/>
    <col min="1532" max="1534" width="4.7109375" style="15" customWidth="1"/>
    <col min="1535" max="1535" width="4.5703125" style="15" customWidth="1"/>
    <col min="1536" max="1542" width="4.7109375" style="15" customWidth="1"/>
    <col min="1543" max="1543" width="4.5703125" style="15" customWidth="1"/>
    <col min="1544" max="1547" width="4.7109375" style="15" customWidth="1"/>
    <col min="1548" max="1548" width="4.85546875" style="15" customWidth="1"/>
    <col min="1549" max="1549" width="6.140625" style="15" customWidth="1"/>
    <col min="1550" max="1779" width="9.140625" style="15"/>
    <col min="1780" max="1780" width="4.7109375" style="15" customWidth="1"/>
    <col min="1781" max="1781" width="4.85546875" style="15" customWidth="1"/>
    <col min="1782" max="1786" width="4.7109375" style="15" customWidth="1"/>
    <col min="1787" max="1787" width="5.28515625" style="15" customWidth="1"/>
    <col min="1788" max="1790" width="4.7109375" style="15" customWidth="1"/>
    <col min="1791" max="1791" width="4.5703125" style="15" customWidth="1"/>
    <col min="1792" max="1798" width="4.7109375" style="15" customWidth="1"/>
    <col min="1799" max="1799" width="4.5703125" style="15" customWidth="1"/>
    <col min="1800" max="1803" width="4.7109375" style="15" customWidth="1"/>
    <col min="1804" max="1804" width="4.85546875" style="15" customWidth="1"/>
    <col min="1805" max="1805" width="6.140625" style="15" customWidth="1"/>
    <col min="1806" max="2035" width="9.140625" style="15"/>
    <col min="2036" max="2036" width="4.7109375" style="15" customWidth="1"/>
    <col min="2037" max="2037" width="4.85546875" style="15" customWidth="1"/>
    <col min="2038" max="2042" width="4.7109375" style="15" customWidth="1"/>
    <col min="2043" max="2043" width="5.28515625" style="15" customWidth="1"/>
    <col min="2044" max="2046" width="4.7109375" style="15" customWidth="1"/>
    <col min="2047" max="2047" width="4.5703125" style="15" customWidth="1"/>
    <col min="2048" max="2054" width="4.7109375" style="15" customWidth="1"/>
    <col min="2055" max="2055" width="4.5703125" style="15" customWidth="1"/>
    <col min="2056" max="2059" width="4.7109375" style="15" customWidth="1"/>
    <col min="2060" max="2060" width="4.85546875" style="15" customWidth="1"/>
    <col min="2061" max="2061" width="6.140625" style="15" customWidth="1"/>
    <col min="2062" max="2291" width="9.140625" style="15"/>
    <col min="2292" max="2292" width="4.7109375" style="15" customWidth="1"/>
    <col min="2293" max="2293" width="4.85546875" style="15" customWidth="1"/>
    <col min="2294" max="2298" width="4.7109375" style="15" customWidth="1"/>
    <col min="2299" max="2299" width="5.28515625" style="15" customWidth="1"/>
    <col min="2300" max="2302" width="4.7109375" style="15" customWidth="1"/>
    <col min="2303" max="2303" width="4.5703125" style="15" customWidth="1"/>
    <col min="2304" max="2310" width="4.7109375" style="15" customWidth="1"/>
    <col min="2311" max="2311" width="4.5703125" style="15" customWidth="1"/>
    <col min="2312" max="2315" width="4.7109375" style="15" customWidth="1"/>
    <col min="2316" max="2316" width="4.85546875" style="15" customWidth="1"/>
    <col min="2317" max="2317" width="6.140625" style="15" customWidth="1"/>
    <col min="2318" max="2547" width="9.140625" style="15"/>
    <col min="2548" max="2548" width="4.7109375" style="15" customWidth="1"/>
    <col min="2549" max="2549" width="4.85546875" style="15" customWidth="1"/>
    <col min="2550" max="2554" width="4.7109375" style="15" customWidth="1"/>
    <col min="2555" max="2555" width="5.28515625" style="15" customWidth="1"/>
    <col min="2556" max="2558" width="4.7109375" style="15" customWidth="1"/>
    <col min="2559" max="2559" width="4.5703125" style="15" customWidth="1"/>
    <col min="2560" max="2566" width="4.7109375" style="15" customWidth="1"/>
    <col min="2567" max="2567" width="4.5703125" style="15" customWidth="1"/>
    <col min="2568" max="2571" width="4.7109375" style="15" customWidth="1"/>
    <col min="2572" max="2572" width="4.85546875" style="15" customWidth="1"/>
    <col min="2573" max="2573" width="6.140625" style="15" customWidth="1"/>
    <col min="2574" max="2803" width="9.140625" style="15"/>
    <col min="2804" max="2804" width="4.7109375" style="15" customWidth="1"/>
    <col min="2805" max="2805" width="4.85546875" style="15" customWidth="1"/>
    <col min="2806" max="2810" width="4.7109375" style="15" customWidth="1"/>
    <col min="2811" max="2811" width="5.28515625" style="15" customWidth="1"/>
    <col min="2812" max="2814" width="4.7109375" style="15" customWidth="1"/>
    <col min="2815" max="2815" width="4.5703125" style="15" customWidth="1"/>
    <col min="2816" max="2822" width="4.7109375" style="15" customWidth="1"/>
    <col min="2823" max="2823" width="4.5703125" style="15" customWidth="1"/>
    <col min="2824" max="2827" width="4.7109375" style="15" customWidth="1"/>
    <col min="2828" max="2828" width="4.85546875" style="15" customWidth="1"/>
    <col min="2829" max="2829" width="6.140625" style="15" customWidth="1"/>
    <col min="2830" max="3059" width="9.140625" style="15"/>
    <col min="3060" max="3060" width="4.7109375" style="15" customWidth="1"/>
    <col min="3061" max="3061" width="4.85546875" style="15" customWidth="1"/>
    <col min="3062" max="3066" width="4.7109375" style="15" customWidth="1"/>
    <col min="3067" max="3067" width="5.28515625" style="15" customWidth="1"/>
    <col min="3068" max="3070" width="4.7109375" style="15" customWidth="1"/>
    <col min="3071" max="3071" width="4.5703125" style="15" customWidth="1"/>
    <col min="3072" max="3078" width="4.7109375" style="15" customWidth="1"/>
    <col min="3079" max="3079" width="4.5703125" style="15" customWidth="1"/>
    <col min="3080" max="3083" width="4.7109375" style="15" customWidth="1"/>
    <col min="3084" max="3084" width="4.85546875" style="15" customWidth="1"/>
    <col min="3085" max="3085" width="6.140625" style="15" customWidth="1"/>
    <col min="3086" max="3315" width="9.140625" style="15"/>
    <col min="3316" max="3316" width="4.7109375" style="15" customWidth="1"/>
    <col min="3317" max="3317" width="4.85546875" style="15" customWidth="1"/>
    <col min="3318" max="3322" width="4.7109375" style="15" customWidth="1"/>
    <col min="3323" max="3323" width="5.28515625" style="15" customWidth="1"/>
    <col min="3324" max="3326" width="4.7109375" style="15" customWidth="1"/>
    <col min="3327" max="3327" width="4.5703125" style="15" customWidth="1"/>
    <col min="3328" max="3334" width="4.7109375" style="15" customWidth="1"/>
    <col min="3335" max="3335" width="4.5703125" style="15" customWidth="1"/>
    <col min="3336" max="3339" width="4.7109375" style="15" customWidth="1"/>
    <col min="3340" max="3340" width="4.85546875" style="15" customWidth="1"/>
    <col min="3341" max="3341" width="6.140625" style="15" customWidth="1"/>
    <col min="3342" max="3571" width="9.140625" style="15"/>
    <col min="3572" max="3572" width="4.7109375" style="15" customWidth="1"/>
    <col min="3573" max="3573" width="4.85546875" style="15" customWidth="1"/>
    <col min="3574" max="3578" width="4.7109375" style="15" customWidth="1"/>
    <col min="3579" max="3579" width="5.28515625" style="15" customWidth="1"/>
    <col min="3580" max="3582" width="4.7109375" style="15" customWidth="1"/>
    <col min="3583" max="3583" width="4.5703125" style="15" customWidth="1"/>
    <col min="3584" max="3590" width="4.7109375" style="15" customWidth="1"/>
    <col min="3591" max="3591" width="4.5703125" style="15" customWidth="1"/>
    <col min="3592" max="3595" width="4.7109375" style="15" customWidth="1"/>
    <col min="3596" max="3596" width="4.85546875" style="15" customWidth="1"/>
    <col min="3597" max="3597" width="6.140625" style="15" customWidth="1"/>
    <col min="3598" max="3827" width="9.140625" style="15"/>
    <col min="3828" max="3828" width="4.7109375" style="15" customWidth="1"/>
    <col min="3829" max="3829" width="4.85546875" style="15" customWidth="1"/>
    <col min="3830" max="3834" width="4.7109375" style="15" customWidth="1"/>
    <col min="3835" max="3835" width="5.28515625" style="15" customWidth="1"/>
    <col min="3836" max="3838" width="4.7109375" style="15" customWidth="1"/>
    <col min="3839" max="3839" width="4.5703125" style="15" customWidth="1"/>
    <col min="3840" max="3846" width="4.7109375" style="15" customWidth="1"/>
    <col min="3847" max="3847" width="4.5703125" style="15" customWidth="1"/>
    <col min="3848" max="3851" width="4.7109375" style="15" customWidth="1"/>
    <col min="3852" max="3852" width="4.85546875" style="15" customWidth="1"/>
    <col min="3853" max="3853" width="6.140625" style="15" customWidth="1"/>
    <col min="3854" max="4083" width="9.140625" style="15"/>
    <col min="4084" max="4084" width="4.7109375" style="15" customWidth="1"/>
    <col min="4085" max="4085" width="4.85546875" style="15" customWidth="1"/>
    <col min="4086" max="4090" width="4.7109375" style="15" customWidth="1"/>
    <col min="4091" max="4091" width="5.28515625" style="15" customWidth="1"/>
    <col min="4092" max="4094" width="4.7109375" style="15" customWidth="1"/>
    <col min="4095" max="4095" width="4.5703125" style="15" customWidth="1"/>
    <col min="4096" max="4102" width="4.7109375" style="15" customWidth="1"/>
    <col min="4103" max="4103" width="4.5703125" style="15" customWidth="1"/>
    <col min="4104" max="4107" width="4.7109375" style="15" customWidth="1"/>
    <col min="4108" max="4108" width="4.85546875" style="15" customWidth="1"/>
    <col min="4109" max="4109" width="6.140625" style="15" customWidth="1"/>
    <col min="4110" max="4339" width="9.140625" style="15"/>
    <col min="4340" max="4340" width="4.7109375" style="15" customWidth="1"/>
    <col min="4341" max="4341" width="4.85546875" style="15" customWidth="1"/>
    <col min="4342" max="4346" width="4.7109375" style="15" customWidth="1"/>
    <col min="4347" max="4347" width="5.28515625" style="15" customWidth="1"/>
    <col min="4348" max="4350" width="4.7109375" style="15" customWidth="1"/>
    <col min="4351" max="4351" width="4.5703125" style="15" customWidth="1"/>
    <col min="4352" max="4358" width="4.7109375" style="15" customWidth="1"/>
    <col min="4359" max="4359" width="4.5703125" style="15" customWidth="1"/>
    <col min="4360" max="4363" width="4.7109375" style="15" customWidth="1"/>
    <col min="4364" max="4364" width="4.85546875" style="15" customWidth="1"/>
    <col min="4365" max="4365" width="6.140625" style="15" customWidth="1"/>
    <col min="4366" max="4595" width="9.140625" style="15"/>
    <col min="4596" max="4596" width="4.7109375" style="15" customWidth="1"/>
    <col min="4597" max="4597" width="4.85546875" style="15" customWidth="1"/>
    <col min="4598" max="4602" width="4.7109375" style="15" customWidth="1"/>
    <col min="4603" max="4603" width="5.28515625" style="15" customWidth="1"/>
    <col min="4604" max="4606" width="4.7109375" style="15" customWidth="1"/>
    <col min="4607" max="4607" width="4.5703125" style="15" customWidth="1"/>
    <col min="4608" max="4614" width="4.7109375" style="15" customWidth="1"/>
    <col min="4615" max="4615" width="4.5703125" style="15" customWidth="1"/>
    <col min="4616" max="4619" width="4.7109375" style="15" customWidth="1"/>
    <col min="4620" max="4620" width="4.85546875" style="15" customWidth="1"/>
    <col min="4621" max="4621" width="6.140625" style="15" customWidth="1"/>
    <col min="4622" max="4851" width="9.140625" style="15"/>
    <col min="4852" max="4852" width="4.7109375" style="15" customWidth="1"/>
    <col min="4853" max="4853" width="4.85546875" style="15" customWidth="1"/>
    <col min="4854" max="4858" width="4.7109375" style="15" customWidth="1"/>
    <col min="4859" max="4859" width="5.28515625" style="15" customWidth="1"/>
    <col min="4860" max="4862" width="4.7109375" style="15" customWidth="1"/>
    <col min="4863" max="4863" width="4.5703125" style="15" customWidth="1"/>
    <col min="4864" max="4870" width="4.7109375" style="15" customWidth="1"/>
    <col min="4871" max="4871" width="4.5703125" style="15" customWidth="1"/>
    <col min="4872" max="4875" width="4.7109375" style="15" customWidth="1"/>
    <col min="4876" max="4876" width="4.85546875" style="15" customWidth="1"/>
    <col min="4877" max="4877" width="6.140625" style="15" customWidth="1"/>
    <col min="4878" max="5107" width="9.140625" style="15"/>
    <col min="5108" max="5108" width="4.7109375" style="15" customWidth="1"/>
    <col min="5109" max="5109" width="4.85546875" style="15" customWidth="1"/>
    <col min="5110" max="5114" width="4.7109375" style="15" customWidth="1"/>
    <col min="5115" max="5115" width="5.28515625" style="15" customWidth="1"/>
    <col min="5116" max="5118" width="4.7109375" style="15" customWidth="1"/>
    <col min="5119" max="5119" width="4.5703125" style="15" customWidth="1"/>
    <col min="5120" max="5126" width="4.7109375" style="15" customWidth="1"/>
    <col min="5127" max="5127" width="4.5703125" style="15" customWidth="1"/>
    <col min="5128" max="5131" width="4.7109375" style="15" customWidth="1"/>
    <col min="5132" max="5132" width="4.85546875" style="15" customWidth="1"/>
    <col min="5133" max="5133" width="6.140625" style="15" customWidth="1"/>
    <col min="5134" max="5363" width="9.140625" style="15"/>
    <col min="5364" max="5364" width="4.7109375" style="15" customWidth="1"/>
    <col min="5365" max="5365" width="4.85546875" style="15" customWidth="1"/>
    <col min="5366" max="5370" width="4.7109375" style="15" customWidth="1"/>
    <col min="5371" max="5371" width="5.28515625" style="15" customWidth="1"/>
    <col min="5372" max="5374" width="4.7109375" style="15" customWidth="1"/>
    <col min="5375" max="5375" width="4.5703125" style="15" customWidth="1"/>
    <col min="5376" max="5382" width="4.7109375" style="15" customWidth="1"/>
    <col min="5383" max="5383" width="4.5703125" style="15" customWidth="1"/>
    <col min="5384" max="5387" width="4.7109375" style="15" customWidth="1"/>
    <col min="5388" max="5388" width="4.85546875" style="15" customWidth="1"/>
    <col min="5389" max="5389" width="6.140625" style="15" customWidth="1"/>
    <col min="5390" max="5619" width="9.140625" style="15"/>
    <col min="5620" max="5620" width="4.7109375" style="15" customWidth="1"/>
    <col min="5621" max="5621" width="4.85546875" style="15" customWidth="1"/>
    <col min="5622" max="5626" width="4.7109375" style="15" customWidth="1"/>
    <col min="5627" max="5627" width="5.28515625" style="15" customWidth="1"/>
    <col min="5628" max="5630" width="4.7109375" style="15" customWidth="1"/>
    <col min="5631" max="5631" width="4.5703125" style="15" customWidth="1"/>
    <col min="5632" max="5638" width="4.7109375" style="15" customWidth="1"/>
    <col min="5639" max="5639" width="4.5703125" style="15" customWidth="1"/>
    <col min="5640" max="5643" width="4.7109375" style="15" customWidth="1"/>
    <col min="5644" max="5644" width="4.85546875" style="15" customWidth="1"/>
    <col min="5645" max="5645" width="6.140625" style="15" customWidth="1"/>
    <col min="5646" max="5875" width="9.140625" style="15"/>
    <col min="5876" max="5876" width="4.7109375" style="15" customWidth="1"/>
    <col min="5877" max="5877" width="4.85546875" style="15" customWidth="1"/>
    <col min="5878" max="5882" width="4.7109375" style="15" customWidth="1"/>
    <col min="5883" max="5883" width="5.28515625" style="15" customWidth="1"/>
    <col min="5884" max="5886" width="4.7109375" style="15" customWidth="1"/>
    <col min="5887" max="5887" width="4.5703125" style="15" customWidth="1"/>
    <col min="5888" max="5894" width="4.7109375" style="15" customWidth="1"/>
    <col min="5895" max="5895" width="4.5703125" style="15" customWidth="1"/>
    <col min="5896" max="5899" width="4.7109375" style="15" customWidth="1"/>
    <col min="5900" max="5900" width="4.85546875" style="15" customWidth="1"/>
    <col min="5901" max="5901" width="6.140625" style="15" customWidth="1"/>
    <col min="5902" max="6131" width="9.140625" style="15"/>
    <col min="6132" max="6132" width="4.7109375" style="15" customWidth="1"/>
    <col min="6133" max="6133" width="4.85546875" style="15" customWidth="1"/>
    <col min="6134" max="6138" width="4.7109375" style="15" customWidth="1"/>
    <col min="6139" max="6139" width="5.28515625" style="15" customWidth="1"/>
    <col min="6140" max="6142" width="4.7109375" style="15" customWidth="1"/>
    <col min="6143" max="6143" width="4.5703125" style="15" customWidth="1"/>
    <col min="6144" max="6150" width="4.7109375" style="15" customWidth="1"/>
    <col min="6151" max="6151" width="4.5703125" style="15" customWidth="1"/>
    <col min="6152" max="6155" width="4.7109375" style="15" customWidth="1"/>
    <col min="6156" max="6156" width="4.85546875" style="15" customWidth="1"/>
    <col min="6157" max="6157" width="6.140625" style="15" customWidth="1"/>
    <col min="6158" max="6387" width="9.140625" style="15"/>
    <col min="6388" max="6388" width="4.7109375" style="15" customWidth="1"/>
    <col min="6389" max="6389" width="4.85546875" style="15" customWidth="1"/>
    <col min="6390" max="6394" width="4.7109375" style="15" customWidth="1"/>
    <col min="6395" max="6395" width="5.28515625" style="15" customWidth="1"/>
    <col min="6396" max="6398" width="4.7109375" style="15" customWidth="1"/>
    <col min="6399" max="6399" width="4.5703125" style="15" customWidth="1"/>
    <col min="6400" max="6406" width="4.7109375" style="15" customWidth="1"/>
    <col min="6407" max="6407" width="4.5703125" style="15" customWidth="1"/>
    <col min="6408" max="6411" width="4.7109375" style="15" customWidth="1"/>
    <col min="6412" max="6412" width="4.85546875" style="15" customWidth="1"/>
    <col min="6413" max="6413" width="6.140625" style="15" customWidth="1"/>
    <col min="6414" max="6643" width="9.140625" style="15"/>
    <col min="6644" max="6644" width="4.7109375" style="15" customWidth="1"/>
    <col min="6645" max="6645" width="4.85546875" style="15" customWidth="1"/>
    <col min="6646" max="6650" width="4.7109375" style="15" customWidth="1"/>
    <col min="6651" max="6651" width="5.28515625" style="15" customWidth="1"/>
    <col min="6652" max="6654" width="4.7109375" style="15" customWidth="1"/>
    <col min="6655" max="6655" width="4.5703125" style="15" customWidth="1"/>
    <col min="6656" max="6662" width="4.7109375" style="15" customWidth="1"/>
    <col min="6663" max="6663" width="4.5703125" style="15" customWidth="1"/>
    <col min="6664" max="6667" width="4.7109375" style="15" customWidth="1"/>
    <col min="6668" max="6668" width="4.85546875" style="15" customWidth="1"/>
    <col min="6669" max="6669" width="6.140625" style="15" customWidth="1"/>
    <col min="6670" max="6899" width="9.140625" style="15"/>
    <col min="6900" max="6900" width="4.7109375" style="15" customWidth="1"/>
    <col min="6901" max="6901" width="4.85546875" style="15" customWidth="1"/>
    <col min="6902" max="6906" width="4.7109375" style="15" customWidth="1"/>
    <col min="6907" max="6907" width="5.28515625" style="15" customWidth="1"/>
    <col min="6908" max="6910" width="4.7109375" style="15" customWidth="1"/>
    <col min="6911" max="6911" width="4.5703125" style="15" customWidth="1"/>
    <col min="6912" max="6918" width="4.7109375" style="15" customWidth="1"/>
    <col min="6919" max="6919" width="4.5703125" style="15" customWidth="1"/>
    <col min="6920" max="6923" width="4.7109375" style="15" customWidth="1"/>
    <col min="6924" max="6924" width="4.85546875" style="15" customWidth="1"/>
    <col min="6925" max="6925" width="6.140625" style="15" customWidth="1"/>
    <col min="6926" max="7155" width="9.140625" style="15"/>
    <col min="7156" max="7156" width="4.7109375" style="15" customWidth="1"/>
    <col min="7157" max="7157" width="4.85546875" style="15" customWidth="1"/>
    <col min="7158" max="7162" width="4.7109375" style="15" customWidth="1"/>
    <col min="7163" max="7163" width="5.28515625" style="15" customWidth="1"/>
    <col min="7164" max="7166" width="4.7109375" style="15" customWidth="1"/>
    <col min="7167" max="7167" width="4.5703125" style="15" customWidth="1"/>
    <col min="7168" max="7174" width="4.7109375" style="15" customWidth="1"/>
    <col min="7175" max="7175" width="4.5703125" style="15" customWidth="1"/>
    <col min="7176" max="7179" width="4.7109375" style="15" customWidth="1"/>
    <col min="7180" max="7180" width="4.85546875" style="15" customWidth="1"/>
    <col min="7181" max="7181" width="6.140625" style="15" customWidth="1"/>
    <col min="7182" max="7411" width="9.140625" style="15"/>
    <col min="7412" max="7412" width="4.7109375" style="15" customWidth="1"/>
    <col min="7413" max="7413" width="4.85546875" style="15" customWidth="1"/>
    <col min="7414" max="7418" width="4.7109375" style="15" customWidth="1"/>
    <col min="7419" max="7419" width="5.28515625" style="15" customWidth="1"/>
    <col min="7420" max="7422" width="4.7109375" style="15" customWidth="1"/>
    <col min="7423" max="7423" width="4.5703125" style="15" customWidth="1"/>
    <col min="7424" max="7430" width="4.7109375" style="15" customWidth="1"/>
    <col min="7431" max="7431" width="4.5703125" style="15" customWidth="1"/>
    <col min="7432" max="7435" width="4.7109375" style="15" customWidth="1"/>
    <col min="7436" max="7436" width="4.85546875" style="15" customWidth="1"/>
    <col min="7437" max="7437" width="6.140625" style="15" customWidth="1"/>
    <col min="7438" max="7667" width="9.140625" style="15"/>
    <col min="7668" max="7668" width="4.7109375" style="15" customWidth="1"/>
    <col min="7669" max="7669" width="4.85546875" style="15" customWidth="1"/>
    <col min="7670" max="7674" width="4.7109375" style="15" customWidth="1"/>
    <col min="7675" max="7675" width="5.28515625" style="15" customWidth="1"/>
    <col min="7676" max="7678" width="4.7109375" style="15" customWidth="1"/>
    <col min="7679" max="7679" width="4.5703125" style="15" customWidth="1"/>
    <col min="7680" max="7686" width="4.7109375" style="15" customWidth="1"/>
    <col min="7687" max="7687" width="4.5703125" style="15" customWidth="1"/>
    <col min="7688" max="7691" width="4.7109375" style="15" customWidth="1"/>
    <col min="7692" max="7692" width="4.85546875" style="15" customWidth="1"/>
    <col min="7693" max="7693" width="6.140625" style="15" customWidth="1"/>
    <col min="7694" max="7923" width="9.140625" style="15"/>
    <col min="7924" max="7924" width="4.7109375" style="15" customWidth="1"/>
    <col min="7925" max="7925" width="4.85546875" style="15" customWidth="1"/>
    <col min="7926" max="7930" width="4.7109375" style="15" customWidth="1"/>
    <col min="7931" max="7931" width="5.28515625" style="15" customWidth="1"/>
    <col min="7932" max="7934" width="4.7109375" style="15" customWidth="1"/>
    <col min="7935" max="7935" width="4.5703125" style="15" customWidth="1"/>
    <col min="7936" max="7942" width="4.7109375" style="15" customWidth="1"/>
    <col min="7943" max="7943" width="4.5703125" style="15" customWidth="1"/>
    <col min="7944" max="7947" width="4.7109375" style="15" customWidth="1"/>
    <col min="7948" max="7948" width="4.85546875" style="15" customWidth="1"/>
    <col min="7949" max="7949" width="6.140625" style="15" customWidth="1"/>
    <col min="7950" max="8179" width="9.140625" style="15"/>
    <col min="8180" max="8180" width="4.7109375" style="15" customWidth="1"/>
    <col min="8181" max="8181" width="4.85546875" style="15" customWidth="1"/>
    <col min="8182" max="8186" width="4.7109375" style="15" customWidth="1"/>
    <col min="8187" max="8187" width="5.28515625" style="15" customWidth="1"/>
    <col min="8188" max="8190" width="4.7109375" style="15" customWidth="1"/>
    <col min="8191" max="8191" width="4.5703125" style="15" customWidth="1"/>
    <col min="8192" max="8198" width="4.7109375" style="15" customWidth="1"/>
    <col min="8199" max="8199" width="4.5703125" style="15" customWidth="1"/>
    <col min="8200" max="8203" width="4.7109375" style="15" customWidth="1"/>
    <col min="8204" max="8204" width="4.85546875" style="15" customWidth="1"/>
    <col min="8205" max="8205" width="6.140625" style="15" customWidth="1"/>
    <col min="8206" max="8435" width="9.140625" style="15"/>
    <col min="8436" max="8436" width="4.7109375" style="15" customWidth="1"/>
    <col min="8437" max="8437" width="4.85546875" style="15" customWidth="1"/>
    <col min="8438" max="8442" width="4.7109375" style="15" customWidth="1"/>
    <col min="8443" max="8443" width="5.28515625" style="15" customWidth="1"/>
    <col min="8444" max="8446" width="4.7109375" style="15" customWidth="1"/>
    <col min="8447" max="8447" width="4.5703125" style="15" customWidth="1"/>
    <col min="8448" max="8454" width="4.7109375" style="15" customWidth="1"/>
    <col min="8455" max="8455" width="4.5703125" style="15" customWidth="1"/>
    <col min="8456" max="8459" width="4.7109375" style="15" customWidth="1"/>
    <col min="8460" max="8460" width="4.85546875" style="15" customWidth="1"/>
    <col min="8461" max="8461" width="6.140625" style="15" customWidth="1"/>
    <col min="8462" max="8691" width="9.140625" style="15"/>
    <col min="8692" max="8692" width="4.7109375" style="15" customWidth="1"/>
    <col min="8693" max="8693" width="4.85546875" style="15" customWidth="1"/>
    <col min="8694" max="8698" width="4.7109375" style="15" customWidth="1"/>
    <col min="8699" max="8699" width="5.28515625" style="15" customWidth="1"/>
    <col min="8700" max="8702" width="4.7109375" style="15" customWidth="1"/>
    <col min="8703" max="8703" width="4.5703125" style="15" customWidth="1"/>
    <col min="8704" max="8710" width="4.7109375" style="15" customWidth="1"/>
    <col min="8711" max="8711" width="4.5703125" style="15" customWidth="1"/>
    <col min="8712" max="8715" width="4.7109375" style="15" customWidth="1"/>
    <col min="8716" max="8716" width="4.85546875" style="15" customWidth="1"/>
    <col min="8717" max="8717" width="6.140625" style="15" customWidth="1"/>
    <col min="8718" max="8947" width="9.140625" style="15"/>
    <col min="8948" max="8948" width="4.7109375" style="15" customWidth="1"/>
    <col min="8949" max="8949" width="4.85546875" style="15" customWidth="1"/>
    <col min="8950" max="8954" width="4.7109375" style="15" customWidth="1"/>
    <col min="8955" max="8955" width="5.28515625" style="15" customWidth="1"/>
    <col min="8956" max="8958" width="4.7109375" style="15" customWidth="1"/>
    <col min="8959" max="8959" width="4.5703125" style="15" customWidth="1"/>
    <col min="8960" max="8966" width="4.7109375" style="15" customWidth="1"/>
    <col min="8967" max="8967" width="4.5703125" style="15" customWidth="1"/>
    <col min="8968" max="8971" width="4.7109375" style="15" customWidth="1"/>
    <col min="8972" max="8972" width="4.85546875" style="15" customWidth="1"/>
    <col min="8973" max="8973" width="6.140625" style="15" customWidth="1"/>
    <col min="8974" max="9203" width="9.140625" style="15"/>
    <col min="9204" max="9204" width="4.7109375" style="15" customWidth="1"/>
    <col min="9205" max="9205" width="4.85546875" style="15" customWidth="1"/>
    <col min="9206" max="9210" width="4.7109375" style="15" customWidth="1"/>
    <col min="9211" max="9211" width="5.28515625" style="15" customWidth="1"/>
    <col min="9212" max="9214" width="4.7109375" style="15" customWidth="1"/>
    <col min="9215" max="9215" width="4.5703125" style="15" customWidth="1"/>
    <col min="9216" max="9222" width="4.7109375" style="15" customWidth="1"/>
    <col min="9223" max="9223" width="4.5703125" style="15" customWidth="1"/>
    <col min="9224" max="9227" width="4.7109375" style="15" customWidth="1"/>
    <col min="9228" max="9228" width="4.85546875" style="15" customWidth="1"/>
    <col min="9229" max="9229" width="6.140625" style="15" customWidth="1"/>
    <col min="9230" max="9459" width="9.140625" style="15"/>
    <col min="9460" max="9460" width="4.7109375" style="15" customWidth="1"/>
    <col min="9461" max="9461" width="4.85546875" style="15" customWidth="1"/>
    <col min="9462" max="9466" width="4.7109375" style="15" customWidth="1"/>
    <col min="9467" max="9467" width="5.28515625" style="15" customWidth="1"/>
    <col min="9468" max="9470" width="4.7109375" style="15" customWidth="1"/>
    <col min="9471" max="9471" width="4.5703125" style="15" customWidth="1"/>
    <col min="9472" max="9478" width="4.7109375" style="15" customWidth="1"/>
    <col min="9479" max="9479" width="4.5703125" style="15" customWidth="1"/>
    <col min="9480" max="9483" width="4.7109375" style="15" customWidth="1"/>
    <col min="9484" max="9484" width="4.85546875" style="15" customWidth="1"/>
    <col min="9485" max="9485" width="6.140625" style="15" customWidth="1"/>
    <col min="9486" max="9715" width="9.140625" style="15"/>
    <col min="9716" max="9716" width="4.7109375" style="15" customWidth="1"/>
    <col min="9717" max="9717" width="4.85546875" style="15" customWidth="1"/>
    <col min="9718" max="9722" width="4.7109375" style="15" customWidth="1"/>
    <col min="9723" max="9723" width="5.28515625" style="15" customWidth="1"/>
    <col min="9724" max="9726" width="4.7109375" style="15" customWidth="1"/>
    <col min="9727" max="9727" width="4.5703125" style="15" customWidth="1"/>
    <col min="9728" max="9734" width="4.7109375" style="15" customWidth="1"/>
    <col min="9735" max="9735" width="4.5703125" style="15" customWidth="1"/>
    <col min="9736" max="9739" width="4.7109375" style="15" customWidth="1"/>
    <col min="9740" max="9740" width="4.85546875" style="15" customWidth="1"/>
    <col min="9741" max="9741" width="6.140625" style="15" customWidth="1"/>
    <col min="9742" max="9971" width="9.140625" style="15"/>
    <col min="9972" max="9972" width="4.7109375" style="15" customWidth="1"/>
    <col min="9973" max="9973" width="4.85546875" style="15" customWidth="1"/>
    <col min="9974" max="9978" width="4.7109375" style="15" customWidth="1"/>
    <col min="9979" max="9979" width="5.28515625" style="15" customWidth="1"/>
    <col min="9980" max="9982" width="4.7109375" style="15" customWidth="1"/>
    <col min="9983" max="9983" width="4.5703125" style="15" customWidth="1"/>
    <col min="9984" max="9990" width="4.7109375" style="15" customWidth="1"/>
    <col min="9991" max="9991" width="4.5703125" style="15" customWidth="1"/>
    <col min="9992" max="9995" width="4.7109375" style="15" customWidth="1"/>
    <col min="9996" max="9996" width="4.85546875" style="15" customWidth="1"/>
    <col min="9997" max="9997" width="6.140625" style="15" customWidth="1"/>
    <col min="9998" max="10227" width="9.140625" style="15"/>
    <col min="10228" max="10228" width="4.7109375" style="15" customWidth="1"/>
    <col min="10229" max="10229" width="4.85546875" style="15" customWidth="1"/>
    <col min="10230" max="10234" width="4.7109375" style="15" customWidth="1"/>
    <col min="10235" max="10235" width="5.28515625" style="15" customWidth="1"/>
    <col min="10236" max="10238" width="4.7109375" style="15" customWidth="1"/>
    <col min="10239" max="10239" width="4.5703125" style="15" customWidth="1"/>
    <col min="10240" max="10246" width="4.7109375" style="15" customWidth="1"/>
    <col min="10247" max="10247" width="4.5703125" style="15" customWidth="1"/>
    <col min="10248" max="10251" width="4.7109375" style="15" customWidth="1"/>
    <col min="10252" max="10252" width="4.85546875" style="15" customWidth="1"/>
    <col min="10253" max="10253" width="6.140625" style="15" customWidth="1"/>
    <col min="10254" max="10483" width="9.140625" style="15"/>
    <col min="10484" max="10484" width="4.7109375" style="15" customWidth="1"/>
    <col min="10485" max="10485" width="4.85546875" style="15" customWidth="1"/>
    <col min="10486" max="10490" width="4.7109375" style="15" customWidth="1"/>
    <col min="10491" max="10491" width="5.28515625" style="15" customWidth="1"/>
    <col min="10492" max="10494" width="4.7109375" style="15" customWidth="1"/>
    <col min="10495" max="10495" width="4.5703125" style="15" customWidth="1"/>
    <col min="10496" max="10502" width="4.7109375" style="15" customWidth="1"/>
    <col min="10503" max="10503" width="4.5703125" style="15" customWidth="1"/>
    <col min="10504" max="10507" width="4.7109375" style="15" customWidth="1"/>
    <col min="10508" max="10508" width="4.85546875" style="15" customWidth="1"/>
    <col min="10509" max="10509" width="6.140625" style="15" customWidth="1"/>
    <col min="10510" max="10739" width="9.140625" style="15"/>
    <col min="10740" max="10740" width="4.7109375" style="15" customWidth="1"/>
    <col min="10741" max="10741" width="4.85546875" style="15" customWidth="1"/>
    <col min="10742" max="10746" width="4.7109375" style="15" customWidth="1"/>
    <col min="10747" max="10747" width="5.28515625" style="15" customWidth="1"/>
    <col min="10748" max="10750" width="4.7109375" style="15" customWidth="1"/>
    <col min="10751" max="10751" width="4.5703125" style="15" customWidth="1"/>
    <col min="10752" max="10758" width="4.7109375" style="15" customWidth="1"/>
    <col min="10759" max="10759" width="4.5703125" style="15" customWidth="1"/>
    <col min="10760" max="10763" width="4.7109375" style="15" customWidth="1"/>
    <col min="10764" max="10764" width="4.85546875" style="15" customWidth="1"/>
    <col min="10765" max="10765" width="6.140625" style="15" customWidth="1"/>
    <col min="10766" max="10995" width="9.140625" style="15"/>
    <col min="10996" max="10996" width="4.7109375" style="15" customWidth="1"/>
    <col min="10997" max="10997" width="4.85546875" style="15" customWidth="1"/>
    <col min="10998" max="11002" width="4.7109375" style="15" customWidth="1"/>
    <col min="11003" max="11003" width="5.28515625" style="15" customWidth="1"/>
    <col min="11004" max="11006" width="4.7109375" style="15" customWidth="1"/>
    <col min="11007" max="11007" width="4.5703125" style="15" customWidth="1"/>
    <col min="11008" max="11014" width="4.7109375" style="15" customWidth="1"/>
    <col min="11015" max="11015" width="4.5703125" style="15" customWidth="1"/>
    <col min="11016" max="11019" width="4.7109375" style="15" customWidth="1"/>
    <col min="11020" max="11020" width="4.85546875" style="15" customWidth="1"/>
    <col min="11021" max="11021" width="6.140625" style="15" customWidth="1"/>
    <col min="11022" max="11251" width="9.140625" style="15"/>
    <col min="11252" max="11252" width="4.7109375" style="15" customWidth="1"/>
    <col min="11253" max="11253" width="4.85546875" style="15" customWidth="1"/>
    <col min="11254" max="11258" width="4.7109375" style="15" customWidth="1"/>
    <col min="11259" max="11259" width="5.28515625" style="15" customWidth="1"/>
    <col min="11260" max="11262" width="4.7109375" style="15" customWidth="1"/>
    <col min="11263" max="11263" width="4.5703125" style="15" customWidth="1"/>
    <col min="11264" max="11270" width="4.7109375" style="15" customWidth="1"/>
    <col min="11271" max="11271" width="4.5703125" style="15" customWidth="1"/>
    <col min="11272" max="11275" width="4.7109375" style="15" customWidth="1"/>
    <col min="11276" max="11276" width="4.85546875" style="15" customWidth="1"/>
    <col min="11277" max="11277" width="6.140625" style="15" customWidth="1"/>
    <col min="11278" max="11507" width="9.140625" style="15"/>
    <col min="11508" max="11508" width="4.7109375" style="15" customWidth="1"/>
    <col min="11509" max="11509" width="4.85546875" style="15" customWidth="1"/>
    <col min="11510" max="11514" width="4.7109375" style="15" customWidth="1"/>
    <col min="11515" max="11515" width="5.28515625" style="15" customWidth="1"/>
    <col min="11516" max="11518" width="4.7109375" style="15" customWidth="1"/>
    <col min="11519" max="11519" width="4.5703125" style="15" customWidth="1"/>
    <col min="11520" max="11526" width="4.7109375" style="15" customWidth="1"/>
    <col min="11527" max="11527" width="4.5703125" style="15" customWidth="1"/>
    <col min="11528" max="11531" width="4.7109375" style="15" customWidth="1"/>
    <col min="11532" max="11532" width="4.85546875" style="15" customWidth="1"/>
    <col min="11533" max="11533" width="6.140625" style="15" customWidth="1"/>
    <col min="11534" max="11763" width="9.140625" style="15"/>
    <col min="11764" max="11764" width="4.7109375" style="15" customWidth="1"/>
    <col min="11765" max="11765" width="4.85546875" style="15" customWidth="1"/>
    <col min="11766" max="11770" width="4.7109375" style="15" customWidth="1"/>
    <col min="11771" max="11771" width="5.28515625" style="15" customWidth="1"/>
    <col min="11772" max="11774" width="4.7109375" style="15" customWidth="1"/>
    <col min="11775" max="11775" width="4.5703125" style="15" customWidth="1"/>
    <col min="11776" max="11782" width="4.7109375" style="15" customWidth="1"/>
    <col min="11783" max="11783" width="4.5703125" style="15" customWidth="1"/>
    <col min="11784" max="11787" width="4.7109375" style="15" customWidth="1"/>
    <col min="11788" max="11788" width="4.85546875" style="15" customWidth="1"/>
    <col min="11789" max="11789" width="6.140625" style="15" customWidth="1"/>
    <col min="11790" max="12019" width="9.140625" style="15"/>
    <col min="12020" max="12020" width="4.7109375" style="15" customWidth="1"/>
    <col min="12021" max="12021" width="4.85546875" style="15" customWidth="1"/>
    <col min="12022" max="12026" width="4.7109375" style="15" customWidth="1"/>
    <col min="12027" max="12027" width="5.28515625" style="15" customWidth="1"/>
    <col min="12028" max="12030" width="4.7109375" style="15" customWidth="1"/>
    <col min="12031" max="12031" width="4.5703125" style="15" customWidth="1"/>
    <col min="12032" max="12038" width="4.7109375" style="15" customWidth="1"/>
    <col min="12039" max="12039" width="4.5703125" style="15" customWidth="1"/>
    <col min="12040" max="12043" width="4.7109375" style="15" customWidth="1"/>
    <col min="12044" max="12044" width="4.85546875" style="15" customWidth="1"/>
    <col min="12045" max="12045" width="6.140625" style="15" customWidth="1"/>
    <col min="12046" max="12275" width="9.140625" style="15"/>
    <col min="12276" max="12276" width="4.7109375" style="15" customWidth="1"/>
    <col min="12277" max="12277" width="4.85546875" style="15" customWidth="1"/>
    <col min="12278" max="12282" width="4.7109375" style="15" customWidth="1"/>
    <col min="12283" max="12283" width="5.28515625" style="15" customWidth="1"/>
    <col min="12284" max="12286" width="4.7109375" style="15" customWidth="1"/>
    <col min="12287" max="12287" width="4.5703125" style="15" customWidth="1"/>
    <col min="12288" max="12294" width="4.7109375" style="15" customWidth="1"/>
    <col min="12295" max="12295" width="4.5703125" style="15" customWidth="1"/>
    <col min="12296" max="12299" width="4.7109375" style="15" customWidth="1"/>
    <col min="12300" max="12300" width="4.85546875" style="15" customWidth="1"/>
    <col min="12301" max="12301" width="6.140625" style="15" customWidth="1"/>
    <col min="12302" max="12531" width="9.140625" style="15"/>
    <col min="12532" max="12532" width="4.7109375" style="15" customWidth="1"/>
    <col min="12533" max="12533" width="4.85546875" style="15" customWidth="1"/>
    <col min="12534" max="12538" width="4.7109375" style="15" customWidth="1"/>
    <col min="12539" max="12539" width="5.28515625" style="15" customWidth="1"/>
    <col min="12540" max="12542" width="4.7109375" style="15" customWidth="1"/>
    <col min="12543" max="12543" width="4.5703125" style="15" customWidth="1"/>
    <col min="12544" max="12550" width="4.7109375" style="15" customWidth="1"/>
    <col min="12551" max="12551" width="4.5703125" style="15" customWidth="1"/>
    <col min="12552" max="12555" width="4.7109375" style="15" customWidth="1"/>
    <col min="12556" max="12556" width="4.85546875" style="15" customWidth="1"/>
    <col min="12557" max="12557" width="6.140625" style="15" customWidth="1"/>
    <col min="12558" max="12787" width="9.140625" style="15"/>
    <col min="12788" max="12788" width="4.7109375" style="15" customWidth="1"/>
    <col min="12789" max="12789" width="4.85546875" style="15" customWidth="1"/>
    <col min="12790" max="12794" width="4.7109375" style="15" customWidth="1"/>
    <col min="12795" max="12795" width="5.28515625" style="15" customWidth="1"/>
    <col min="12796" max="12798" width="4.7109375" style="15" customWidth="1"/>
    <col min="12799" max="12799" width="4.5703125" style="15" customWidth="1"/>
    <col min="12800" max="12806" width="4.7109375" style="15" customWidth="1"/>
    <col min="12807" max="12807" width="4.5703125" style="15" customWidth="1"/>
    <col min="12808" max="12811" width="4.7109375" style="15" customWidth="1"/>
    <col min="12812" max="12812" width="4.85546875" style="15" customWidth="1"/>
    <col min="12813" max="12813" width="6.140625" style="15" customWidth="1"/>
    <col min="12814" max="13043" width="9.140625" style="15"/>
    <col min="13044" max="13044" width="4.7109375" style="15" customWidth="1"/>
    <col min="13045" max="13045" width="4.85546875" style="15" customWidth="1"/>
    <col min="13046" max="13050" width="4.7109375" style="15" customWidth="1"/>
    <col min="13051" max="13051" width="5.28515625" style="15" customWidth="1"/>
    <col min="13052" max="13054" width="4.7109375" style="15" customWidth="1"/>
    <col min="13055" max="13055" width="4.5703125" style="15" customWidth="1"/>
    <col min="13056" max="13062" width="4.7109375" style="15" customWidth="1"/>
    <col min="13063" max="13063" width="4.5703125" style="15" customWidth="1"/>
    <col min="13064" max="13067" width="4.7109375" style="15" customWidth="1"/>
    <col min="13068" max="13068" width="4.85546875" style="15" customWidth="1"/>
    <col min="13069" max="13069" width="6.140625" style="15" customWidth="1"/>
    <col min="13070" max="13299" width="9.140625" style="15"/>
    <col min="13300" max="13300" width="4.7109375" style="15" customWidth="1"/>
    <col min="13301" max="13301" width="4.85546875" style="15" customWidth="1"/>
    <col min="13302" max="13306" width="4.7109375" style="15" customWidth="1"/>
    <col min="13307" max="13307" width="5.28515625" style="15" customWidth="1"/>
    <col min="13308" max="13310" width="4.7109375" style="15" customWidth="1"/>
    <col min="13311" max="13311" width="4.5703125" style="15" customWidth="1"/>
    <col min="13312" max="13318" width="4.7109375" style="15" customWidth="1"/>
    <col min="13319" max="13319" width="4.5703125" style="15" customWidth="1"/>
    <col min="13320" max="13323" width="4.7109375" style="15" customWidth="1"/>
    <col min="13324" max="13324" width="4.85546875" style="15" customWidth="1"/>
    <col min="13325" max="13325" width="6.140625" style="15" customWidth="1"/>
    <col min="13326" max="13555" width="9.140625" style="15"/>
    <col min="13556" max="13556" width="4.7109375" style="15" customWidth="1"/>
    <col min="13557" max="13557" width="4.85546875" style="15" customWidth="1"/>
    <col min="13558" max="13562" width="4.7109375" style="15" customWidth="1"/>
    <col min="13563" max="13563" width="5.28515625" style="15" customWidth="1"/>
    <col min="13564" max="13566" width="4.7109375" style="15" customWidth="1"/>
    <col min="13567" max="13567" width="4.5703125" style="15" customWidth="1"/>
    <col min="13568" max="13574" width="4.7109375" style="15" customWidth="1"/>
    <col min="13575" max="13575" width="4.5703125" style="15" customWidth="1"/>
    <col min="13576" max="13579" width="4.7109375" style="15" customWidth="1"/>
    <col min="13580" max="13580" width="4.85546875" style="15" customWidth="1"/>
    <col min="13581" max="13581" width="6.140625" style="15" customWidth="1"/>
    <col min="13582" max="13811" width="9.140625" style="15"/>
    <col min="13812" max="13812" width="4.7109375" style="15" customWidth="1"/>
    <col min="13813" max="13813" width="4.85546875" style="15" customWidth="1"/>
    <col min="13814" max="13818" width="4.7109375" style="15" customWidth="1"/>
    <col min="13819" max="13819" width="5.28515625" style="15" customWidth="1"/>
    <col min="13820" max="13822" width="4.7109375" style="15" customWidth="1"/>
    <col min="13823" max="13823" width="4.5703125" style="15" customWidth="1"/>
    <col min="13824" max="13830" width="4.7109375" style="15" customWidth="1"/>
    <col min="13831" max="13831" width="4.5703125" style="15" customWidth="1"/>
    <col min="13832" max="13835" width="4.7109375" style="15" customWidth="1"/>
    <col min="13836" max="13836" width="4.85546875" style="15" customWidth="1"/>
    <col min="13837" max="13837" width="6.140625" style="15" customWidth="1"/>
    <col min="13838" max="14067" width="9.140625" style="15"/>
    <col min="14068" max="14068" width="4.7109375" style="15" customWidth="1"/>
    <col min="14069" max="14069" width="4.85546875" style="15" customWidth="1"/>
    <col min="14070" max="14074" width="4.7109375" style="15" customWidth="1"/>
    <col min="14075" max="14075" width="5.28515625" style="15" customWidth="1"/>
    <col min="14076" max="14078" width="4.7109375" style="15" customWidth="1"/>
    <col min="14079" max="14079" width="4.5703125" style="15" customWidth="1"/>
    <col min="14080" max="14086" width="4.7109375" style="15" customWidth="1"/>
    <col min="14087" max="14087" width="4.5703125" style="15" customWidth="1"/>
    <col min="14088" max="14091" width="4.7109375" style="15" customWidth="1"/>
    <col min="14092" max="14092" width="4.85546875" style="15" customWidth="1"/>
    <col min="14093" max="14093" width="6.140625" style="15" customWidth="1"/>
    <col min="14094" max="14323" width="9.140625" style="15"/>
    <col min="14324" max="14324" width="4.7109375" style="15" customWidth="1"/>
    <col min="14325" max="14325" width="4.85546875" style="15" customWidth="1"/>
    <col min="14326" max="14330" width="4.7109375" style="15" customWidth="1"/>
    <col min="14331" max="14331" width="5.28515625" style="15" customWidth="1"/>
    <col min="14332" max="14334" width="4.7109375" style="15" customWidth="1"/>
    <col min="14335" max="14335" width="4.5703125" style="15" customWidth="1"/>
    <col min="14336" max="14342" width="4.7109375" style="15" customWidth="1"/>
    <col min="14343" max="14343" width="4.5703125" style="15" customWidth="1"/>
    <col min="14344" max="14347" width="4.7109375" style="15" customWidth="1"/>
    <col min="14348" max="14348" width="4.85546875" style="15" customWidth="1"/>
    <col min="14349" max="14349" width="6.140625" style="15" customWidth="1"/>
    <col min="14350" max="14579" width="9.140625" style="15"/>
    <col min="14580" max="14580" width="4.7109375" style="15" customWidth="1"/>
    <col min="14581" max="14581" width="4.85546875" style="15" customWidth="1"/>
    <col min="14582" max="14586" width="4.7109375" style="15" customWidth="1"/>
    <col min="14587" max="14587" width="5.28515625" style="15" customWidth="1"/>
    <col min="14588" max="14590" width="4.7109375" style="15" customWidth="1"/>
    <col min="14591" max="14591" width="4.5703125" style="15" customWidth="1"/>
    <col min="14592" max="14598" width="4.7109375" style="15" customWidth="1"/>
    <col min="14599" max="14599" width="4.5703125" style="15" customWidth="1"/>
    <col min="14600" max="14603" width="4.7109375" style="15" customWidth="1"/>
    <col min="14604" max="14604" width="4.85546875" style="15" customWidth="1"/>
    <col min="14605" max="14605" width="6.140625" style="15" customWidth="1"/>
    <col min="14606" max="14835" width="9.140625" style="15"/>
    <col min="14836" max="14836" width="4.7109375" style="15" customWidth="1"/>
    <col min="14837" max="14837" width="4.85546875" style="15" customWidth="1"/>
    <col min="14838" max="14842" width="4.7109375" style="15" customWidth="1"/>
    <col min="14843" max="14843" width="5.28515625" style="15" customWidth="1"/>
    <col min="14844" max="14846" width="4.7109375" style="15" customWidth="1"/>
    <col min="14847" max="14847" width="4.5703125" style="15" customWidth="1"/>
    <col min="14848" max="14854" width="4.7109375" style="15" customWidth="1"/>
    <col min="14855" max="14855" width="4.5703125" style="15" customWidth="1"/>
    <col min="14856" max="14859" width="4.7109375" style="15" customWidth="1"/>
    <col min="14860" max="14860" width="4.85546875" style="15" customWidth="1"/>
    <col min="14861" max="14861" width="6.140625" style="15" customWidth="1"/>
    <col min="14862" max="15091" width="9.140625" style="15"/>
    <col min="15092" max="15092" width="4.7109375" style="15" customWidth="1"/>
    <col min="15093" max="15093" width="4.85546875" style="15" customWidth="1"/>
    <col min="15094" max="15098" width="4.7109375" style="15" customWidth="1"/>
    <col min="15099" max="15099" width="5.28515625" style="15" customWidth="1"/>
    <col min="15100" max="15102" width="4.7109375" style="15" customWidth="1"/>
    <col min="15103" max="15103" width="4.5703125" style="15" customWidth="1"/>
    <col min="15104" max="15110" width="4.7109375" style="15" customWidth="1"/>
    <col min="15111" max="15111" width="4.5703125" style="15" customWidth="1"/>
    <col min="15112" max="15115" width="4.7109375" style="15" customWidth="1"/>
    <col min="15116" max="15116" width="4.85546875" style="15" customWidth="1"/>
    <col min="15117" max="15117" width="6.140625" style="15" customWidth="1"/>
    <col min="15118" max="15347" width="9.140625" style="15"/>
    <col min="15348" max="15348" width="4.7109375" style="15" customWidth="1"/>
    <col min="15349" max="15349" width="4.85546875" style="15" customWidth="1"/>
    <col min="15350" max="15354" width="4.7109375" style="15" customWidth="1"/>
    <col min="15355" max="15355" width="5.28515625" style="15" customWidth="1"/>
    <col min="15356" max="15358" width="4.7109375" style="15" customWidth="1"/>
    <col min="15359" max="15359" width="4.5703125" style="15" customWidth="1"/>
    <col min="15360" max="15366" width="4.7109375" style="15" customWidth="1"/>
    <col min="15367" max="15367" width="4.5703125" style="15" customWidth="1"/>
    <col min="15368" max="15371" width="4.7109375" style="15" customWidth="1"/>
    <col min="15372" max="15372" width="4.85546875" style="15" customWidth="1"/>
    <col min="15373" max="15373" width="6.140625" style="15" customWidth="1"/>
    <col min="15374" max="15603" width="9.140625" style="15"/>
    <col min="15604" max="15604" width="4.7109375" style="15" customWidth="1"/>
    <col min="15605" max="15605" width="4.85546875" style="15" customWidth="1"/>
    <col min="15606" max="15610" width="4.7109375" style="15" customWidth="1"/>
    <col min="15611" max="15611" width="5.28515625" style="15" customWidth="1"/>
    <col min="15612" max="15614" width="4.7109375" style="15" customWidth="1"/>
    <col min="15615" max="15615" width="4.5703125" style="15" customWidth="1"/>
    <col min="15616" max="15622" width="4.7109375" style="15" customWidth="1"/>
    <col min="15623" max="15623" width="4.5703125" style="15" customWidth="1"/>
    <col min="15624" max="15627" width="4.7109375" style="15" customWidth="1"/>
    <col min="15628" max="15628" width="4.85546875" style="15" customWidth="1"/>
    <col min="15629" max="15629" width="6.140625" style="15" customWidth="1"/>
    <col min="15630" max="15859" width="9.140625" style="15"/>
    <col min="15860" max="15860" width="4.7109375" style="15" customWidth="1"/>
    <col min="15861" max="15861" width="4.85546875" style="15" customWidth="1"/>
    <col min="15862" max="15866" width="4.7109375" style="15" customWidth="1"/>
    <col min="15867" max="15867" width="5.28515625" style="15" customWidth="1"/>
    <col min="15868" max="15870" width="4.7109375" style="15" customWidth="1"/>
    <col min="15871" max="15871" width="4.5703125" style="15" customWidth="1"/>
    <col min="15872" max="15878" width="4.7109375" style="15" customWidth="1"/>
    <col min="15879" max="15879" width="4.5703125" style="15" customWidth="1"/>
    <col min="15880" max="15883" width="4.7109375" style="15" customWidth="1"/>
    <col min="15884" max="15884" width="4.85546875" style="15" customWidth="1"/>
    <col min="15885" max="15885" width="6.140625" style="15" customWidth="1"/>
    <col min="15886" max="16115" width="9.140625" style="15"/>
    <col min="16116" max="16116" width="4.7109375" style="15" customWidth="1"/>
    <col min="16117" max="16117" width="4.85546875" style="15" customWidth="1"/>
    <col min="16118" max="16122" width="4.7109375" style="15" customWidth="1"/>
    <col min="16123" max="16123" width="5.28515625" style="15" customWidth="1"/>
    <col min="16124" max="16126" width="4.7109375" style="15" customWidth="1"/>
    <col min="16127" max="16127" width="4.5703125" style="15" customWidth="1"/>
    <col min="16128" max="16134" width="4.7109375" style="15" customWidth="1"/>
    <col min="16135" max="16135" width="4.5703125" style="15" customWidth="1"/>
    <col min="16136" max="16139" width="4.7109375" style="15" customWidth="1"/>
    <col min="16140" max="16140" width="4.85546875" style="15" customWidth="1"/>
    <col min="16141" max="16141" width="6.140625" style="15" customWidth="1"/>
    <col min="16142" max="16384" width="9.140625" style="15"/>
  </cols>
  <sheetData>
    <row r="1" spans="1:21" customFormat="1" ht="24.75" customHeight="1">
      <c r="A1" s="234" t="s">
        <v>674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21" customFormat="1" ht="25.5" customHeight="1">
      <c r="B2" s="236" t="s">
        <v>673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</row>
    <row r="3" spans="1:21" customFormat="1" ht="25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21" t="s">
        <v>624</v>
      </c>
      <c r="S3" s="322"/>
    </row>
    <row r="4" spans="1:21" customFormat="1" ht="25.5" customHeight="1">
      <c r="A4" s="13"/>
      <c r="B4" s="237" t="s">
        <v>579</v>
      </c>
      <c r="C4" s="237"/>
      <c r="D4" s="237"/>
      <c r="E4" s="237"/>
      <c r="F4" s="237"/>
      <c r="G4" s="237"/>
      <c r="H4" s="237"/>
      <c r="I4" s="237"/>
      <c r="J4" s="237"/>
      <c r="K4" s="237"/>
      <c r="L4" s="14"/>
      <c r="M4" s="14"/>
      <c r="N4" s="237" t="s">
        <v>580</v>
      </c>
      <c r="O4" s="237"/>
      <c r="P4" s="14" t="s">
        <v>581</v>
      </c>
      <c r="Q4" s="14" t="s">
        <v>582</v>
      </c>
      <c r="R4" s="14" t="s">
        <v>617</v>
      </c>
      <c r="S4" s="14" t="s">
        <v>618</v>
      </c>
    </row>
    <row r="5" spans="1:21" ht="21" customHeight="1">
      <c r="A5" s="300" t="s">
        <v>248</v>
      </c>
      <c r="B5" s="301" t="s">
        <v>584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302" t="s">
        <v>585</v>
      </c>
      <c r="O5" s="303"/>
      <c r="P5" s="231" t="s">
        <v>649</v>
      </c>
      <c r="Q5" s="231"/>
      <c r="R5" s="231"/>
      <c r="S5" s="231"/>
    </row>
    <row r="6" spans="1:21" ht="21" customHeight="1">
      <c r="A6" s="316"/>
      <c r="B6" s="317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9"/>
      <c r="O6" s="320"/>
      <c r="P6" s="42">
        <v>2015</v>
      </c>
      <c r="Q6" s="42">
        <v>2016</v>
      </c>
      <c r="R6" s="42">
        <v>2017</v>
      </c>
      <c r="S6" s="42">
        <v>2018</v>
      </c>
    </row>
    <row r="7" spans="1:21" ht="15" customHeight="1">
      <c r="A7" s="16" t="s">
        <v>248</v>
      </c>
      <c r="B7" s="295" t="s">
        <v>586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16" t="s">
        <v>244</v>
      </c>
      <c r="O7" s="216"/>
      <c r="P7" s="43">
        <f>'Kiadások költségvetési 1.'!AG26</f>
        <v>7772620</v>
      </c>
      <c r="Q7" s="43">
        <f>P7*1.05</f>
        <v>8161251</v>
      </c>
      <c r="R7" s="43">
        <f t="shared" ref="R7:S7" si="0">Q7*1.05</f>
        <v>8569313.5500000007</v>
      </c>
      <c r="S7" s="43">
        <f t="shared" si="0"/>
        <v>8997779.227500001</v>
      </c>
    </row>
    <row r="8" spans="1:21" ht="26.25" customHeight="1">
      <c r="A8" s="16" t="s">
        <v>247</v>
      </c>
      <c r="B8" s="315" t="s">
        <v>587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16" t="s">
        <v>241</v>
      </c>
      <c r="O8" s="216"/>
      <c r="P8" s="43">
        <f>'Kiadások költségvetési 1.'!AG27</f>
        <v>1617920</v>
      </c>
      <c r="Q8" s="43">
        <f t="shared" ref="Q8:S27" si="1">P8*1.05</f>
        <v>1698816</v>
      </c>
      <c r="R8" s="43">
        <f t="shared" si="1"/>
        <v>1783756.8</v>
      </c>
      <c r="S8" s="43">
        <f t="shared" si="1"/>
        <v>1872944.6400000001</v>
      </c>
    </row>
    <row r="9" spans="1:21" ht="15" customHeight="1">
      <c r="A9" s="16" t="s">
        <v>246</v>
      </c>
      <c r="B9" s="295" t="s">
        <v>588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16" t="s">
        <v>238</v>
      </c>
      <c r="O9" s="216"/>
      <c r="P9" s="43">
        <f>'Kiadások költségvetési 1.'!AG52</f>
        <v>16214140</v>
      </c>
      <c r="Q9" s="43">
        <f t="shared" si="1"/>
        <v>17024847</v>
      </c>
      <c r="R9" s="43">
        <f t="shared" si="1"/>
        <v>17876089.350000001</v>
      </c>
      <c r="S9" s="43">
        <f t="shared" si="1"/>
        <v>18769893.817500003</v>
      </c>
    </row>
    <row r="10" spans="1:21" ht="15" customHeight="1">
      <c r="A10" s="16" t="s">
        <v>245</v>
      </c>
      <c r="B10" s="295" t="s">
        <v>589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16" t="s">
        <v>235</v>
      </c>
      <c r="O10" s="216"/>
      <c r="P10" s="43">
        <f>'Kiadások költségvetési 1.'!AG61</f>
        <v>5114000</v>
      </c>
      <c r="Q10" s="43">
        <f t="shared" si="1"/>
        <v>5369700</v>
      </c>
      <c r="R10" s="43">
        <f t="shared" si="1"/>
        <v>5638185</v>
      </c>
      <c r="S10" s="43">
        <f t="shared" si="1"/>
        <v>5920094.25</v>
      </c>
    </row>
    <row r="11" spans="1:21" ht="15" customHeight="1">
      <c r="A11" s="16" t="s">
        <v>557</v>
      </c>
      <c r="B11" s="295" t="s">
        <v>590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16" t="s">
        <v>232</v>
      </c>
      <c r="O11" s="216"/>
      <c r="P11" s="43">
        <f>'Kiadások költségvetési 1.'!AG78</f>
        <v>39340925</v>
      </c>
      <c r="Q11" s="43">
        <f t="shared" si="1"/>
        <v>41307971.25</v>
      </c>
      <c r="R11" s="43">
        <f t="shared" si="1"/>
        <v>43373369.8125</v>
      </c>
      <c r="S11" s="43">
        <f t="shared" si="1"/>
        <v>45542038.303125001</v>
      </c>
    </row>
    <row r="12" spans="1:21" ht="15" customHeight="1">
      <c r="A12" s="16" t="s">
        <v>556</v>
      </c>
      <c r="B12" s="295" t="s">
        <v>591</v>
      </c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16" t="s">
        <v>229</v>
      </c>
      <c r="O12" s="216"/>
      <c r="P12" s="43">
        <f>'Kiadások költségvetési 1.'!AG86</f>
        <v>1898650</v>
      </c>
      <c r="Q12" s="43">
        <f t="shared" si="1"/>
        <v>1993582.5</v>
      </c>
      <c r="R12" s="43">
        <f t="shared" si="1"/>
        <v>2093261.625</v>
      </c>
      <c r="S12" s="43">
        <f t="shared" si="1"/>
        <v>2197924.7062500003</v>
      </c>
    </row>
    <row r="13" spans="1:21" ht="15" customHeight="1">
      <c r="A13" s="16" t="s">
        <v>555</v>
      </c>
      <c r="B13" s="295" t="s">
        <v>592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16" t="s">
        <v>226</v>
      </c>
      <c r="O13" s="216"/>
      <c r="P13" s="43">
        <f>'Kiadások költségvetési 1.'!AG91</f>
        <v>41758100</v>
      </c>
      <c r="Q13" s="43">
        <f t="shared" si="1"/>
        <v>43846005</v>
      </c>
      <c r="R13" s="43">
        <f t="shared" si="1"/>
        <v>46038305.25</v>
      </c>
      <c r="S13" s="43">
        <f t="shared" si="1"/>
        <v>48340220.512500003</v>
      </c>
    </row>
    <row r="14" spans="1:21" ht="15" customHeight="1" thickBot="1">
      <c r="A14" s="16" t="s">
        <v>554</v>
      </c>
      <c r="B14" s="293" t="s">
        <v>593</v>
      </c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0" t="s">
        <v>223</v>
      </c>
      <c r="O14" s="220"/>
      <c r="P14" s="44">
        <f>'Kiadások költségvetési 1.'!AG101</f>
        <v>0</v>
      </c>
      <c r="Q14" s="44">
        <f t="shared" si="1"/>
        <v>0</v>
      </c>
      <c r="R14" s="44">
        <f t="shared" si="1"/>
        <v>0</v>
      </c>
      <c r="S14" s="44">
        <f t="shared" si="1"/>
        <v>0</v>
      </c>
      <c r="U14" s="41"/>
    </row>
    <row r="15" spans="1:21" ht="15" customHeight="1" thickBot="1">
      <c r="A15" s="16" t="s">
        <v>553</v>
      </c>
      <c r="B15" s="287" t="s">
        <v>594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12" t="s">
        <v>220</v>
      </c>
      <c r="O15" s="313"/>
      <c r="P15" s="67">
        <f>SUM(P7:P14)</f>
        <v>113716355</v>
      </c>
      <c r="Q15" s="68">
        <f t="shared" si="1"/>
        <v>119402172.75</v>
      </c>
      <c r="R15" s="68">
        <f t="shared" si="1"/>
        <v>125372281.3875</v>
      </c>
      <c r="S15" s="69">
        <f t="shared" si="1"/>
        <v>131640895.45687501</v>
      </c>
    </row>
    <row r="16" spans="1:21" ht="15" customHeight="1">
      <c r="A16" s="16" t="s">
        <v>552</v>
      </c>
      <c r="B16" s="290" t="s">
        <v>595</v>
      </c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5" t="s">
        <v>217</v>
      </c>
      <c r="O16" s="205"/>
      <c r="P16" s="45">
        <f>'Bevételek (költségvetési) 2.'!AG19</f>
        <v>23617021</v>
      </c>
      <c r="Q16" s="70">
        <f t="shared" si="1"/>
        <v>24797872.050000001</v>
      </c>
      <c r="R16" s="70">
        <f t="shared" si="1"/>
        <v>26037765.652500004</v>
      </c>
      <c r="S16" s="70">
        <f t="shared" si="1"/>
        <v>27339653.935125005</v>
      </c>
    </row>
    <row r="17" spans="1:19" ht="15" customHeight="1">
      <c r="A17" s="16" t="s">
        <v>551</v>
      </c>
      <c r="B17" s="267" t="s">
        <v>596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6" t="s">
        <v>214</v>
      </c>
      <c r="O17" s="216"/>
      <c r="P17" s="46">
        <f>'Bevételek (költségvetési) 2.'!AG25</f>
        <v>37050974</v>
      </c>
      <c r="Q17" s="43">
        <f t="shared" si="1"/>
        <v>38903522.700000003</v>
      </c>
      <c r="R17" s="43">
        <f t="shared" si="1"/>
        <v>40848698.835000008</v>
      </c>
      <c r="S17" s="43">
        <f t="shared" si="1"/>
        <v>42891133.776750013</v>
      </c>
    </row>
    <row r="18" spans="1:19" ht="15" customHeight="1">
      <c r="A18" s="16" t="s">
        <v>550</v>
      </c>
      <c r="B18" s="267" t="s">
        <v>598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6" t="s">
        <v>211</v>
      </c>
      <c r="O18" s="216"/>
      <c r="P18" s="46">
        <f>'Bevételek (költségvetési) 2.'!AG39</f>
        <v>21050000</v>
      </c>
      <c r="Q18" s="43">
        <f t="shared" si="1"/>
        <v>22102500</v>
      </c>
      <c r="R18" s="43">
        <f t="shared" si="1"/>
        <v>23207625</v>
      </c>
      <c r="S18" s="43">
        <f t="shared" si="1"/>
        <v>24368006.25</v>
      </c>
    </row>
    <row r="19" spans="1:19" ht="15" customHeight="1">
      <c r="A19" s="16" t="s">
        <v>597</v>
      </c>
      <c r="B19" s="267" t="s">
        <v>600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6" t="s">
        <v>208</v>
      </c>
      <c r="O19" s="216"/>
      <c r="P19" s="46">
        <f>'Bevételek (költségvetési) 2.'!AG55</f>
        <v>2780000</v>
      </c>
      <c r="Q19" s="43">
        <f t="shared" si="1"/>
        <v>2919000</v>
      </c>
      <c r="R19" s="43">
        <f t="shared" si="1"/>
        <v>3064950</v>
      </c>
      <c r="S19" s="43">
        <f t="shared" si="1"/>
        <v>3218197.5</v>
      </c>
    </row>
    <row r="20" spans="1:19" ht="15" customHeight="1">
      <c r="A20" s="16" t="s">
        <v>599</v>
      </c>
      <c r="B20" s="267" t="s">
        <v>602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6" t="s">
        <v>205</v>
      </c>
      <c r="O20" s="216"/>
      <c r="P20" s="46">
        <f>'Bevételek (költségvetési) 2.'!AG61</f>
        <v>0</v>
      </c>
      <c r="Q20" s="43">
        <f t="shared" si="1"/>
        <v>0</v>
      </c>
      <c r="R20" s="43">
        <f t="shared" si="1"/>
        <v>0</v>
      </c>
      <c r="S20" s="43">
        <f t="shared" si="1"/>
        <v>0</v>
      </c>
    </row>
    <row r="21" spans="1:19" ht="15" customHeight="1">
      <c r="A21" s="16" t="s">
        <v>601</v>
      </c>
      <c r="B21" s="267" t="s">
        <v>604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6" t="s">
        <v>202</v>
      </c>
      <c r="O21" s="216"/>
      <c r="P21" s="46">
        <f>'Bevételek (költségvetési) 2.'!AG67</f>
        <v>100000</v>
      </c>
      <c r="Q21" s="43">
        <f t="shared" si="1"/>
        <v>105000</v>
      </c>
      <c r="R21" s="43">
        <f t="shared" si="1"/>
        <v>110250</v>
      </c>
      <c r="S21" s="43">
        <f t="shared" si="1"/>
        <v>115762.5</v>
      </c>
    </row>
    <row r="22" spans="1:19" ht="15" customHeight="1" thickBot="1">
      <c r="A22" s="16" t="s">
        <v>603</v>
      </c>
      <c r="B22" s="282" t="s">
        <v>606</v>
      </c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20" t="s">
        <v>199</v>
      </c>
      <c r="O22" s="220"/>
      <c r="P22" s="47">
        <f>'Bevételek (költségvetési) 2.'!AG73</f>
        <v>0</v>
      </c>
      <c r="Q22" s="44">
        <f t="shared" si="1"/>
        <v>0</v>
      </c>
      <c r="R22" s="44">
        <f t="shared" si="1"/>
        <v>0</v>
      </c>
      <c r="S22" s="44">
        <f t="shared" si="1"/>
        <v>0</v>
      </c>
    </row>
    <row r="23" spans="1:19" ht="15" customHeight="1" thickBot="1">
      <c r="A23" s="16" t="s">
        <v>605</v>
      </c>
      <c r="B23" s="274" t="s">
        <v>608</v>
      </c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311"/>
      <c r="N23" s="312">
        <v>17</v>
      </c>
      <c r="O23" s="313"/>
      <c r="P23" s="48">
        <f>SUM(P16:P22)</f>
        <v>84597995</v>
      </c>
      <c r="Q23" s="68">
        <f t="shared" si="1"/>
        <v>88827894.75</v>
      </c>
      <c r="R23" s="68">
        <f t="shared" si="1"/>
        <v>93269289.487499997</v>
      </c>
      <c r="S23" s="69">
        <f t="shared" si="1"/>
        <v>97932753.961875007</v>
      </c>
    </row>
    <row r="24" spans="1:19" ht="15" customHeight="1">
      <c r="A24" s="16" t="s">
        <v>607</v>
      </c>
      <c r="B24" s="278" t="s">
        <v>661</v>
      </c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314" t="s">
        <v>193</v>
      </c>
      <c r="O24" s="314"/>
      <c r="P24" s="71">
        <f>'Finanszírozási kiadások 3.'!AG36</f>
        <v>889562</v>
      </c>
      <c r="Q24" s="72">
        <f t="shared" si="1"/>
        <v>934040.10000000009</v>
      </c>
      <c r="R24" s="72">
        <f t="shared" si="1"/>
        <v>980742.1050000001</v>
      </c>
      <c r="S24" s="72">
        <f t="shared" si="1"/>
        <v>1029779.2102500001</v>
      </c>
    </row>
    <row r="25" spans="1:19" ht="15" customHeight="1">
      <c r="A25" s="16" t="s">
        <v>609</v>
      </c>
      <c r="B25" s="310" t="s">
        <v>612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6" t="s">
        <v>190</v>
      </c>
      <c r="O25" s="216"/>
      <c r="P25" s="73">
        <f>'Finanszírozási bevételek 4.'!AG24</f>
        <v>0</v>
      </c>
      <c r="Q25" s="43">
        <f t="shared" si="1"/>
        <v>0</v>
      </c>
      <c r="R25" s="43">
        <f t="shared" si="1"/>
        <v>0</v>
      </c>
      <c r="S25" s="43">
        <f t="shared" si="1"/>
        <v>0</v>
      </c>
    </row>
    <row r="26" spans="1:19" ht="12.75" customHeight="1" thickBot="1">
      <c r="A26" s="16" t="s">
        <v>611</v>
      </c>
      <c r="B26" s="271" t="s">
        <v>614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9" t="s">
        <v>187</v>
      </c>
      <c r="O26" s="209"/>
      <c r="P26" s="74">
        <f>'Finanszírozási bevételek 4.'!AG39-P25</f>
        <v>30007922</v>
      </c>
      <c r="Q26" s="44">
        <f t="shared" si="1"/>
        <v>31508318.100000001</v>
      </c>
      <c r="R26" s="44">
        <f t="shared" si="1"/>
        <v>33083734.005000003</v>
      </c>
      <c r="S26" s="44">
        <f t="shared" si="1"/>
        <v>34737920.705250002</v>
      </c>
    </row>
    <row r="27" spans="1:19" ht="15" customHeight="1" thickBot="1">
      <c r="A27" s="16" t="s">
        <v>613</v>
      </c>
      <c r="B27" s="262" t="s">
        <v>616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307"/>
      <c r="N27" s="308" t="s">
        <v>184</v>
      </c>
      <c r="O27" s="309"/>
      <c r="P27" s="75">
        <f>SUM(P25:P26)</f>
        <v>30007922</v>
      </c>
      <c r="Q27" s="68">
        <f t="shared" si="1"/>
        <v>31508318.100000001</v>
      </c>
      <c r="R27" s="68">
        <f t="shared" ref="R27:S27" si="2">Q27*1.05</f>
        <v>33083734.005000003</v>
      </c>
      <c r="S27" s="69">
        <f t="shared" si="2"/>
        <v>34737920.705250002</v>
      </c>
    </row>
    <row r="28" spans="1:19" ht="13.5" customHeight="1"/>
    <row r="29" spans="1:19" ht="13.5" customHeight="1"/>
    <row r="30" spans="1:19" ht="13.5" customHeight="1"/>
  </sheetData>
  <mergeCells count="51">
    <mergeCell ref="P5:S5"/>
    <mergeCell ref="A1:S1"/>
    <mergeCell ref="B2:S2"/>
    <mergeCell ref="R3:S3"/>
    <mergeCell ref="B4:K4"/>
    <mergeCell ref="N4:O4"/>
    <mergeCell ref="B7:M7"/>
    <mergeCell ref="N7:O7"/>
    <mergeCell ref="B8:M8"/>
    <mergeCell ref="N8:O8"/>
    <mergeCell ref="A5:A6"/>
    <mergeCell ref="B5:M6"/>
    <mergeCell ref="N5:O6"/>
    <mergeCell ref="B11:M11"/>
    <mergeCell ref="N11:O11"/>
    <mergeCell ref="B12:M12"/>
    <mergeCell ref="N12:O12"/>
    <mergeCell ref="B9:M9"/>
    <mergeCell ref="N9:O9"/>
    <mergeCell ref="B10:M10"/>
    <mergeCell ref="N10:O10"/>
    <mergeCell ref="B15:M15"/>
    <mergeCell ref="N15:O15"/>
    <mergeCell ref="B16:M16"/>
    <mergeCell ref="N16:O16"/>
    <mergeCell ref="B13:M13"/>
    <mergeCell ref="N13:O13"/>
    <mergeCell ref="B14:M14"/>
    <mergeCell ref="N14:O14"/>
    <mergeCell ref="B19:M19"/>
    <mergeCell ref="N19:O19"/>
    <mergeCell ref="B20:M20"/>
    <mergeCell ref="N20:O20"/>
    <mergeCell ref="B17:M17"/>
    <mergeCell ref="N17:O17"/>
    <mergeCell ref="B18:M18"/>
    <mergeCell ref="N18:O18"/>
    <mergeCell ref="B23:M23"/>
    <mergeCell ref="N23:O23"/>
    <mergeCell ref="B24:M24"/>
    <mergeCell ref="N24:O24"/>
    <mergeCell ref="B21:M21"/>
    <mergeCell ref="N21:O21"/>
    <mergeCell ref="B22:M22"/>
    <mergeCell ref="N22:O22"/>
    <mergeCell ref="B27:M27"/>
    <mergeCell ref="N27:O27"/>
    <mergeCell ref="B25:M25"/>
    <mergeCell ref="N25:O25"/>
    <mergeCell ref="B26:M26"/>
    <mergeCell ref="N26:O26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74"/>
  <sheetViews>
    <sheetView view="pageBreakPreview" zoomScaleNormal="100" zoomScaleSheetLayoutView="100" workbookViewId="0">
      <selection sqref="A1:AG1"/>
    </sheetView>
  </sheetViews>
  <sheetFormatPr defaultRowHeight="12.75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16384" width="9.140625" style="1"/>
  </cols>
  <sheetData>
    <row r="1" spans="1:33" ht="39" customHeight="1">
      <c r="A1" s="104" t="s">
        <v>676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pans="1:33" ht="15.95" customHeight="1">
      <c r="A2" s="105" t="s">
        <v>401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</row>
    <row r="3" spans="1:33" ht="35.1" customHeight="1">
      <c r="A3" s="105" t="s">
        <v>664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</row>
    <row r="4" spans="1:33" ht="15.75" customHeight="1">
      <c r="A4" s="156" t="s">
        <v>624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</row>
    <row r="5" spans="1:33" ht="35.1" customHeight="1">
      <c r="A5" s="110" t="s">
        <v>251</v>
      </c>
      <c r="B5" s="111"/>
      <c r="C5" s="112" t="s">
        <v>250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4" t="s">
        <v>249</v>
      </c>
      <c r="AD5" s="113"/>
      <c r="AE5" s="113"/>
      <c r="AF5" s="113"/>
      <c r="AG5" s="61" t="s">
        <v>658</v>
      </c>
    </row>
    <row r="6" spans="1:33">
      <c r="A6" s="158" t="s">
        <v>248</v>
      </c>
      <c r="B6" s="159"/>
      <c r="C6" s="160" t="s">
        <v>247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2"/>
      <c r="AC6" s="160" t="s">
        <v>246</v>
      </c>
      <c r="AD6" s="163"/>
      <c r="AE6" s="163"/>
      <c r="AF6" s="157"/>
      <c r="AG6" s="60" t="s">
        <v>245</v>
      </c>
    </row>
    <row r="7" spans="1:33" s="4" customFormat="1" ht="12.95" customHeight="1">
      <c r="A7" s="136" t="s">
        <v>244</v>
      </c>
      <c r="B7" s="157"/>
      <c r="C7" s="164" t="s">
        <v>400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6"/>
      <c r="AC7" s="141" t="s">
        <v>399</v>
      </c>
      <c r="AD7" s="142"/>
      <c r="AE7" s="142"/>
      <c r="AF7" s="143"/>
      <c r="AG7" s="50">
        <v>15241615</v>
      </c>
    </row>
    <row r="8" spans="1:33" s="4" customFormat="1" ht="12.95" customHeight="1">
      <c r="A8" s="136" t="s">
        <v>241</v>
      </c>
      <c r="B8" s="157"/>
      <c r="C8" s="138" t="s">
        <v>398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40"/>
      <c r="AC8" s="141" t="s">
        <v>397</v>
      </c>
      <c r="AD8" s="142"/>
      <c r="AE8" s="142"/>
      <c r="AF8" s="143"/>
      <c r="AG8" s="50">
        <v>0</v>
      </c>
    </row>
    <row r="9" spans="1:33" s="4" customFormat="1" ht="26.1" customHeight="1">
      <c r="A9" s="136" t="s">
        <v>238</v>
      </c>
      <c r="B9" s="157"/>
      <c r="C9" s="138" t="s">
        <v>396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40"/>
      <c r="AC9" s="141" t="s">
        <v>395</v>
      </c>
      <c r="AD9" s="142"/>
      <c r="AE9" s="142"/>
      <c r="AF9" s="143"/>
      <c r="AG9" s="50">
        <v>5797430</v>
      </c>
    </row>
    <row r="10" spans="1:33" ht="12.95" customHeight="1">
      <c r="A10" s="136" t="s">
        <v>235</v>
      </c>
      <c r="B10" s="157"/>
      <c r="C10" s="138" t="s">
        <v>394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40"/>
      <c r="AC10" s="141" t="s">
        <v>393</v>
      </c>
      <c r="AD10" s="142"/>
      <c r="AE10" s="142"/>
      <c r="AF10" s="143"/>
      <c r="AG10" s="50">
        <v>1200000</v>
      </c>
    </row>
    <row r="11" spans="1:33" s="5" customFormat="1" ht="12.95" customHeight="1">
      <c r="A11" s="136" t="s">
        <v>232</v>
      </c>
      <c r="B11" s="157"/>
      <c r="C11" s="138" t="s">
        <v>392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40"/>
      <c r="AC11" s="141" t="s">
        <v>391</v>
      </c>
      <c r="AD11" s="142"/>
      <c r="AE11" s="142"/>
      <c r="AF11" s="143"/>
      <c r="AG11" s="77">
        <v>0</v>
      </c>
    </row>
    <row r="12" spans="1:33" s="5" customFormat="1" ht="12.95" customHeight="1">
      <c r="A12" s="136" t="s">
        <v>229</v>
      </c>
      <c r="B12" s="157"/>
      <c r="C12" s="138" t="s">
        <v>390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40"/>
      <c r="AC12" s="141" t="s">
        <v>389</v>
      </c>
      <c r="AD12" s="142"/>
      <c r="AE12" s="142"/>
      <c r="AF12" s="143"/>
      <c r="AG12" s="77">
        <v>0</v>
      </c>
    </row>
    <row r="13" spans="1:33" ht="12.95" customHeight="1">
      <c r="A13" s="136" t="s">
        <v>226</v>
      </c>
      <c r="B13" s="157"/>
      <c r="C13" s="149" t="s">
        <v>388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1"/>
      <c r="AC13" s="152" t="s">
        <v>387</v>
      </c>
      <c r="AD13" s="153"/>
      <c r="AE13" s="153"/>
      <c r="AF13" s="154"/>
      <c r="AG13" s="82">
        <f>SUM(AG7:AG12)</f>
        <v>22239045</v>
      </c>
    </row>
    <row r="14" spans="1:33" ht="12.95" customHeight="1">
      <c r="A14" s="136" t="s">
        <v>223</v>
      </c>
      <c r="B14" s="157"/>
      <c r="C14" s="138" t="s">
        <v>386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40"/>
      <c r="AC14" s="141" t="s">
        <v>385</v>
      </c>
      <c r="AD14" s="142"/>
      <c r="AE14" s="142"/>
      <c r="AF14" s="143"/>
      <c r="AG14" s="50">
        <v>0</v>
      </c>
    </row>
    <row r="15" spans="1:33" ht="26.1" customHeight="1">
      <c r="A15" s="136" t="s">
        <v>220</v>
      </c>
      <c r="B15" s="157"/>
      <c r="C15" s="138" t="s">
        <v>384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40"/>
      <c r="AC15" s="141" t="s">
        <v>383</v>
      </c>
      <c r="AD15" s="142"/>
      <c r="AE15" s="142"/>
      <c r="AF15" s="143"/>
      <c r="AG15" s="50">
        <v>0</v>
      </c>
    </row>
    <row r="16" spans="1:33" ht="26.1" customHeight="1">
      <c r="A16" s="136" t="s">
        <v>217</v>
      </c>
      <c r="B16" s="157"/>
      <c r="C16" s="138" t="s">
        <v>382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40"/>
      <c r="AC16" s="141" t="s">
        <v>381</v>
      </c>
      <c r="AD16" s="142"/>
      <c r="AE16" s="142"/>
      <c r="AF16" s="143"/>
      <c r="AG16" s="50">
        <v>0</v>
      </c>
    </row>
    <row r="17" spans="1:33" ht="26.1" customHeight="1">
      <c r="A17" s="136" t="s">
        <v>214</v>
      </c>
      <c r="B17" s="157"/>
      <c r="C17" s="138" t="s">
        <v>380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40"/>
      <c r="AC17" s="141" t="s">
        <v>379</v>
      </c>
      <c r="AD17" s="142"/>
      <c r="AE17" s="142"/>
      <c r="AF17" s="143"/>
      <c r="AG17" s="50">
        <v>0</v>
      </c>
    </row>
    <row r="18" spans="1:33" ht="12.95" customHeight="1">
      <c r="A18" s="136" t="s">
        <v>211</v>
      </c>
      <c r="B18" s="157"/>
      <c r="C18" s="138" t="s">
        <v>378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40"/>
      <c r="AC18" s="141" t="s">
        <v>377</v>
      </c>
      <c r="AD18" s="142"/>
      <c r="AE18" s="142"/>
      <c r="AF18" s="143"/>
      <c r="AG18" s="50">
        <v>1377976</v>
      </c>
    </row>
    <row r="19" spans="1:33" ht="12.95" customHeight="1">
      <c r="A19" s="147" t="s">
        <v>208</v>
      </c>
      <c r="B19" s="157"/>
      <c r="C19" s="149" t="s">
        <v>376</v>
      </c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1"/>
      <c r="AC19" s="152" t="s">
        <v>375</v>
      </c>
      <c r="AD19" s="153"/>
      <c r="AE19" s="153"/>
      <c r="AF19" s="154"/>
      <c r="AG19" s="82">
        <f>SUM(AG13:AG18)</f>
        <v>23617021</v>
      </c>
    </row>
    <row r="20" spans="1:33" ht="12.95" customHeight="1">
      <c r="A20" s="136" t="s">
        <v>205</v>
      </c>
      <c r="B20" s="157"/>
      <c r="C20" s="138" t="s">
        <v>374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40"/>
      <c r="AC20" s="141" t="s">
        <v>373</v>
      </c>
      <c r="AD20" s="142"/>
      <c r="AE20" s="142"/>
      <c r="AF20" s="143"/>
      <c r="AG20" s="50">
        <v>0</v>
      </c>
    </row>
    <row r="21" spans="1:33" ht="26.1" customHeight="1">
      <c r="A21" s="136" t="s">
        <v>202</v>
      </c>
      <c r="B21" s="157"/>
      <c r="C21" s="138" t="s">
        <v>372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40"/>
      <c r="AC21" s="141" t="s">
        <v>371</v>
      </c>
      <c r="AD21" s="142"/>
      <c r="AE21" s="142"/>
      <c r="AF21" s="143"/>
      <c r="AG21" s="50">
        <v>0</v>
      </c>
    </row>
    <row r="22" spans="1:33" ht="26.1" customHeight="1">
      <c r="A22" s="136" t="s">
        <v>199</v>
      </c>
      <c r="B22" s="157"/>
      <c r="C22" s="138" t="s">
        <v>370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40"/>
      <c r="AC22" s="141" t="s">
        <v>369</v>
      </c>
      <c r="AD22" s="142"/>
      <c r="AE22" s="142"/>
      <c r="AF22" s="143"/>
      <c r="AG22" s="50">
        <v>0</v>
      </c>
    </row>
    <row r="23" spans="1:33" ht="26.1" customHeight="1">
      <c r="A23" s="136" t="s">
        <v>196</v>
      </c>
      <c r="B23" s="157"/>
      <c r="C23" s="138" t="s">
        <v>368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40"/>
      <c r="AC23" s="141" t="s">
        <v>367</v>
      </c>
      <c r="AD23" s="142"/>
      <c r="AE23" s="142"/>
      <c r="AF23" s="143"/>
      <c r="AG23" s="50">
        <v>0</v>
      </c>
    </row>
    <row r="24" spans="1:33" ht="12.95" customHeight="1">
      <c r="A24" s="136" t="s">
        <v>193</v>
      </c>
      <c r="B24" s="157"/>
      <c r="C24" s="138" t="s">
        <v>366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40"/>
      <c r="AC24" s="141" t="s">
        <v>365</v>
      </c>
      <c r="AD24" s="142"/>
      <c r="AE24" s="142"/>
      <c r="AF24" s="143"/>
      <c r="AG24" s="50">
        <v>37050974</v>
      </c>
    </row>
    <row r="25" spans="1:33" ht="12.95" customHeight="1">
      <c r="A25" s="147" t="s">
        <v>190</v>
      </c>
      <c r="B25" s="157"/>
      <c r="C25" s="149" t="s">
        <v>364</v>
      </c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1"/>
      <c r="AC25" s="152" t="s">
        <v>363</v>
      </c>
      <c r="AD25" s="153"/>
      <c r="AE25" s="153"/>
      <c r="AF25" s="154"/>
      <c r="AG25" s="82">
        <f>SUM(AG20:AG24)</f>
        <v>37050974</v>
      </c>
    </row>
    <row r="26" spans="1:33" ht="12.95" customHeight="1">
      <c r="A26" s="136" t="s">
        <v>187</v>
      </c>
      <c r="B26" s="157"/>
      <c r="C26" s="138" t="s">
        <v>362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40"/>
      <c r="AC26" s="141" t="s">
        <v>361</v>
      </c>
      <c r="AD26" s="142"/>
      <c r="AE26" s="142"/>
      <c r="AF26" s="143"/>
      <c r="AG26" s="50">
        <v>0</v>
      </c>
    </row>
    <row r="27" spans="1:33" ht="12.95" customHeight="1">
      <c r="A27" s="136" t="s">
        <v>184</v>
      </c>
      <c r="B27" s="157"/>
      <c r="C27" s="138" t="s">
        <v>360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40"/>
      <c r="AC27" s="141" t="s">
        <v>359</v>
      </c>
      <c r="AD27" s="142"/>
      <c r="AE27" s="142"/>
      <c r="AF27" s="143"/>
      <c r="AG27" s="50">
        <v>0</v>
      </c>
    </row>
    <row r="28" spans="1:33" s="6" customFormat="1" ht="12.95" customHeight="1">
      <c r="A28" s="136" t="s">
        <v>181</v>
      </c>
      <c r="B28" s="157"/>
      <c r="C28" s="138" t="s">
        <v>358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40"/>
      <c r="AC28" s="141" t="s">
        <v>357</v>
      </c>
      <c r="AD28" s="142"/>
      <c r="AE28" s="142"/>
      <c r="AF28" s="143"/>
      <c r="AG28" s="76">
        <f>SUM(AG26:AG27)</f>
        <v>0</v>
      </c>
    </row>
    <row r="29" spans="1:33" ht="12.95" customHeight="1">
      <c r="A29" s="136" t="s">
        <v>178</v>
      </c>
      <c r="B29" s="157"/>
      <c r="C29" s="138" t="s">
        <v>356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40"/>
      <c r="AC29" s="141" t="s">
        <v>355</v>
      </c>
      <c r="AD29" s="142"/>
      <c r="AE29" s="142"/>
      <c r="AF29" s="143"/>
      <c r="AG29" s="50">
        <v>0</v>
      </c>
    </row>
    <row r="30" spans="1:33" ht="12.95" customHeight="1">
      <c r="A30" s="136" t="s">
        <v>175</v>
      </c>
      <c r="B30" s="157"/>
      <c r="C30" s="138" t="s">
        <v>354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40"/>
      <c r="AC30" s="141" t="s">
        <v>353</v>
      </c>
      <c r="AD30" s="142"/>
      <c r="AE30" s="142"/>
      <c r="AF30" s="143"/>
      <c r="AG30" s="50">
        <v>0</v>
      </c>
    </row>
    <row r="31" spans="1:33" ht="12.95" customHeight="1">
      <c r="A31" s="136" t="s">
        <v>172</v>
      </c>
      <c r="B31" s="157"/>
      <c r="C31" s="138" t="s">
        <v>352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40"/>
      <c r="AC31" s="141" t="s">
        <v>351</v>
      </c>
      <c r="AD31" s="142"/>
      <c r="AE31" s="142"/>
      <c r="AF31" s="143"/>
      <c r="AG31" s="50">
        <v>9500000</v>
      </c>
    </row>
    <row r="32" spans="1:33" ht="12.95" customHeight="1">
      <c r="A32" s="136" t="s">
        <v>169</v>
      </c>
      <c r="B32" s="157"/>
      <c r="C32" s="138" t="s">
        <v>350</v>
      </c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40"/>
      <c r="AC32" s="141" t="s">
        <v>349</v>
      </c>
      <c r="AD32" s="142"/>
      <c r="AE32" s="142"/>
      <c r="AF32" s="143"/>
      <c r="AG32" s="50">
        <v>10000000</v>
      </c>
    </row>
    <row r="33" spans="1:33" ht="12.95" customHeight="1">
      <c r="A33" s="136" t="s">
        <v>166</v>
      </c>
      <c r="B33" s="157"/>
      <c r="C33" s="138" t="s">
        <v>348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40"/>
      <c r="AC33" s="141" t="s">
        <v>347</v>
      </c>
      <c r="AD33" s="142"/>
      <c r="AE33" s="142"/>
      <c r="AF33" s="143"/>
      <c r="AG33" s="50">
        <v>0</v>
      </c>
    </row>
    <row r="34" spans="1:33" ht="12.95" customHeight="1">
      <c r="A34" s="136" t="s">
        <v>163</v>
      </c>
      <c r="B34" s="157"/>
      <c r="C34" s="138" t="s">
        <v>346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40"/>
      <c r="AC34" s="141" t="s">
        <v>345</v>
      </c>
      <c r="AD34" s="142"/>
      <c r="AE34" s="142"/>
      <c r="AF34" s="143"/>
      <c r="AG34" s="50">
        <v>0</v>
      </c>
    </row>
    <row r="35" spans="1:33" ht="12.95" customHeight="1">
      <c r="A35" s="136" t="s">
        <v>160</v>
      </c>
      <c r="B35" s="157"/>
      <c r="C35" s="138" t="s">
        <v>344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40"/>
      <c r="AC35" s="141" t="s">
        <v>343</v>
      </c>
      <c r="AD35" s="142"/>
      <c r="AE35" s="142"/>
      <c r="AF35" s="143"/>
      <c r="AG35" s="50">
        <v>1400000</v>
      </c>
    </row>
    <row r="36" spans="1:33" ht="12.95" customHeight="1">
      <c r="A36" s="136" t="s">
        <v>157</v>
      </c>
      <c r="B36" s="157"/>
      <c r="C36" s="138" t="s">
        <v>342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40"/>
      <c r="AC36" s="141" t="s">
        <v>341</v>
      </c>
      <c r="AD36" s="142"/>
      <c r="AE36" s="142"/>
      <c r="AF36" s="143"/>
      <c r="AG36" s="50">
        <v>100000</v>
      </c>
    </row>
    <row r="37" spans="1:33" ht="12.95" customHeight="1">
      <c r="A37" s="136" t="s">
        <v>154</v>
      </c>
      <c r="B37" s="157"/>
      <c r="C37" s="138" t="s">
        <v>340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40"/>
      <c r="AC37" s="141" t="s">
        <v>339</v>
      </c>
      <c r="AD37" s="142"/>
      <c r="AE37" s="142"/>
      <c r="AF37" s="143"/>
      <c r="AG37" s="76">
        <f>SUM(AG32:AG36)</f>
        <v>11500000</v>
      </c>
    </row>
    <row r="38" spans="1:33" ht="12.95" customHeight="1">
      <c r="A38" s="136" t="s">
        <v>151</v>
      </c>
      <c r="B38" s="157"/>
      <c r="C38" s="138" t="s">
        <v>338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40"/>
      <c r="AC38" s="141" t="s">
        <v>337</v>
      </c>
      <c r="AD38" s="142"/>
      <c r="AE38" s="142"/>
      <c r="AF38" s="143"/>
      <c r="AG38" s="50">
        <v>50000</v>
      </c>
    </row>
    <row r="39" spans="1:33" ht="12.95" customHeight="1">
      <c r="A39" s="147" t="s">
        <v>148</v>
      </c>
      <c r="B39" s="157"/>
      <c r="C39" s="149" t="s">
        <v>336</v>
      </c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1"/>
      <c r="AC39" s="152" t="s">
        <v>335</v>
      </c>
      <c r="AD39" s="153"/>
      <c r="AE39" s="153"/>
      <c r="AF39" s="154"/>
      <c r="AG39" s="82">
        <f>SUM(AG28,AG29:AG31,AG37,AG38)</f>
        <v>21050000</v>
      </c>
    </row>
    <row r="40" spans="1:33" ht="12.95" customHeight="1">
      <c r="A40" s="136" t="s">
        <v>145</v>
      </c>
      <c r="B40" s="157"/>
      <c r="C40" s="144" t="s">
        <v>334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6"/>
      <c r="AC40" s="141" t="s">
        <v>333</v>
      </c>
      <c r="AD40" s="142"/>
      <c r="AE40" s="142"/>
      <c r="AF40" s="143"/>
      <c r="AG40" s="50">
        <v>0</v>
      </c>
    </row>
    <row r="41" spans="1:33" ht="12.95" customHeight="1">
      <c r="A41" s="136" t="s">
        <v>142</v>
      </c>
      <c r="B41" s="157"/>
      <c r="C41" s="144" t="s">
        <v>332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6"/>
      <c r="AC41" s="141" t="s">
        <v>331</v>
      </c>
      <c r="AD41" s="142"/>
      <c r="AE41" s="142"/>
      <c r="AF41" s="143"/>
      <c r="AG41" s="50">
        <v>0</v>
      </c>
    </row>
    <row r="42" spans="1:33" ht="12.95" customHeight="1">
      <c r="A42" s="136" t="s">
        <v>139</v>
      </c>
      <c r="B42" s="157"/>
      <c r="C42" s="144" t="s">
        <v>330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6"/>
      <c r="AC42" s="141" t="s">
        <v>329</v>
      </c>
      <c r="AD42" s="142"/>
      <c r="AE42" s="142"/>
      <c r="AF42" s="143"/>
      <c r="AG42" s="50">
        <v>240000</v>
      </c>
    </row>
    <row r="43" spans="1:33" ht="12.95" customHeight="1">
      <c r="A43" s="136" t="s">
        <v>136</v>
      </c>
      <c r="B43" s="157"/>
      <c r="C43" s="144" t="s">
        <v>328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6"/>
      <c r="AC43" s="141" t="s">
        <v>327</v>
      </c>
      <c r="AD43" s="142"/>
      <c r="AE43" s="142"/>
      <c r="AF43" s="143"/>
      <c r="AG43" s="50">
        <v>2230000</v>
      </c>
    </row>
    <row r="44" spans="1:33" ht="12.95" customHeight="1">
      <c r="A44" s="136" t="s">
        <v>133</v>
      </c>
      <c r="B44" s="157"/>
      <c r="C44" s="144" t="s">
        <v>326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41" t="s">
        <v>325</v>
      </c>
      <c r="AD44" s="142"/>
      <c r="AE44" s="142"/>
      <c r="AF44" s="143"/>
      <c r="AG44" s="50">
        <v>0</v>
      </c>
    </row>
    <row r="45" spans="1:33" ht="12.95" customHeight="1">
      <c r="A45" s="136" t="s">
        <v>130</v>
      </c>
      <c r="B45" s="157"/>
      <c r="C45" s="144" t="s">
        <v>324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141" t="s">
        <v>323</v>
      </c>
      <c r="AD45" s="142"/>
      <c r="AE45" s="142"/>
      <c r="AF45" s="143"/>
      <c r="AG45" s="50">
        <v>0</v>
      </c>
    </row>
    <row r="46" spans="1:33" ht="12.95" customHeight="1">
      <c r="A46" s="136" t="s">
        <v>127</v>
      </c>
      <c r="B46" s="157"/>
      <c r="C46" s="144" t="s">
        <v>322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6"/>
      <c r="AC46" s="141" t="s">
        <v>321</v>
      </c>
      <c r="AD46" s="142"/>
      <c r="AE46" s="142"/>
      <c r="AF46" s="143"/>
      <c r="AG46" s="50">
        <v>0</v>
      </c>
    </row>
    <row r="47" spans="1:33" ht="12.95" customHeight="1">
      <c r="A47" s="136" t="s">
        <v>124</v>
      </c>
      <c r="B47" s="137"/>
      <c r="C47" s="144" t="s">
        <v>320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6"/>
      <c r="AC47" s="141" t="s">
        <v>319</v>
      </c>
      <c r="AD47" s="142"/>
      <c r="AE47" s="142"/>
      <c r="AF47" s="143"/>
      <c r="AG47" s="50">
        <v>0</v>
      </c>
    </row>
    <row r="48" spans="1:33" ht="12.95" customHeight="1">
      <c r="A48" s="136">
        <v>42</v>
      </c>
      <c r="B48" s="137"/>
      <c r="C48" s="144" t="s">
        <v>318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6"/>
      <c r="AC48" s="141" t="s">
        <v>317</v>
      </c>
      <c r="AD48" s="142"/>
      <c r="AE48" s="142"/>
      <c r="AF48" s="143"/>
      <c r="AG48" s="50">
        <v>110000</v>
      </c>
    </row>
    <row r="49" spans="1:33" ht="12.95" customHeight="1">
      <c r="A49" s="136">
        <v>43</v>
      </c>
      <c r="B49" s="137"/>
      <c r="C49" s="144" t="s">
        <v>316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6"/>
      <c r="AC49" s="141" t="s">
        <v>315</v>
      </c>
      <c r="AD49" s="142"/>
      <c r="AE49" s="142"/>
      <c r="AF49" s="143"/>
      <c r="AG49" s="76">
        <f>SUM(AG47:AG48)</f>
        <v>110000</v>
      </c>
    </row>
    <row r="50" spans="1:33" ht="12.95" customHeight="1">
      <c r="A50" s="136">
        <v>44</v>
      </c>
      <c r="B50" s="137"/>
      <c r="C50" s="144" t="s">
        <v>314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6"/>
      <c r="AC50" s="141" t="s">
        <v>313</v>
      </c>
      <c r="AD50" s="142"/>
      <c r="AE50" s="142"/>
      <c r="AF50" s="143"/>
      <c r="AG50" s="50">
        <v>0</v>
      </c>
    </row>
    <row r="51" spans="1:33" ht="12.95" customHeight="1">
      <c r="A51" s="136">
        <v>45</v>
      </c>
      <c r="B51" s="137"/>
      <c r="C51" s="144" t="s">
        <v>312</v>
      </c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6"/>
      <c r="AC51" s="141" t="s">
        <v>311</v>
      </c>
      <c r="AD51" s="142"/>
      <c r="AE51" s="142"/>
      <c r="AF51" s="143"/>
      <c r="AG51" s="50">
        <v>0</v>
      </c>
    </row>
    <row r="52" spans="1:33" ht="12.95" customHeight="1">
      <c r="A52" s="136" t="s">
        <v>109</v>
      </c>
      <c r="B52" s="157"/>
      <c r="C52" s="144" t="s">
        <v>310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6"/>
      <c r="AC52" s="141" t="s">
        <v>309</v>
      </c>
      <c r="AD52" s="142"/>
      <c r="AE52" s="142"/>
      <c r="AF52" s="143"/>
      <c r="AG52" s="76">
        <f>SUM(AG50:AG51)</f>
        <v>0</v>
      </c>
    </row>
    <row r="53" spans="1:33" ht="12.95" customHeight="1">
      <c r="A53" s="136" t="s">
        <v>106</v>
      </c>
      <c r="B53" s="137"/>
      <c r="C53" s="144" t="s">
        <v>308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6"/>
      <c r="AC53" s="141" t="s">
        <v>307</v>
      </c>
      <c r="AD53" s="142"/>
      <c r="AE53" s="142"/>
      <c r="AF53" s="143"/>
      <c r="AG53" s="50">
        <v>0</v>
      </c>
    </row>
    <row r="54" spans="1:33" ht="12.95" customHeight="1">
      <c r="A54" s="136" t="s">
        <v>103</v>
      </c>
      <c r="B54" s="137"/>
      <c r="C54" s="144" t="s">
        <v>306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6"/>
      <c r="AC54" s="141" t="s">
        <v>305</v>
      </c>
      <c r="AD54" s="142"/>
      <c r="AE54" s="142"/>
      <c r="AF54" s="143"/>
      <c r="AG54" s="50">
        <v>200000</v>
      </c>
    </row>
    <row r="55" spans="1:33" ht="12.95" customHeight="1">
      <c r="A55" s="147" t="s">
        <v>100</v>
      </c>
      <c r="B55" s="148"/>
      <c r="C55" s="167" t="s">
        <v>573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9"/>
      <c r="AC55" s="152" t="s">
        <v>304</v>
      </c>
      <c r="AD55" s="153"/>
      <c r="AE55" s="153"/>
      <c r="AF55" s="154"/>
      <c r="AG55" s="82">
        <f>SUM(AG40:AG46,AG49,AG52,AG50:AG54)</f>
        <v>2780000</v>
      </c>
    </row>
    <row r="56" spans="1:33" ht="12.95" customHeight="1">
      <c r="A56" s="136" t="s">
        <v>97</v>
      </c>
      <c r="B56" s="137"/>
      <c r="C56" s="144" t="s">
        <v>303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6"/>
      <c r="AC56" s="141" t="s">
        <v>302</v>
      </c>
      <c r="AD56" s="142"/>
      <c r="AE56" s="142"/>
      <c r="AF56" s="143"/>
      <c r="AG56" s="50">
        <v>0</v>
      </c>
    </row>
    <row r="57" spans="1:33" ht="12.95" customHeight="1">
      <c r="A57" s="136" t="s">
        <v>94</v>
      </c>
      <c r="B57" s="137"/>
      <c r="C57" s="144" t="s">
        <v>301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6"/>
      <c r="AC57" s="141" t="s">
        <v>300</v>
      </c>
      <c r="AD57" s="142"/>
      <c r="AE57" s="142"/>
      <c r="AF57" s="143"/>
      <c r="AG57" s="50">
        <v>0</v>
      </c>
    </row>
    <row r="58" spans="1:33" ht="12.95" customHeight="1">
      <c r="A58" s="136" t="s">
        <v>91</v>
      </c>
      <c r="B58" s="137"/>
      <c r="C58" s="144" t="s">
        <v>299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6"/>
      <c r="AC58" s="141" t="s">
        <v>298</v>
      </c>
      <c r="AD58" s="142"/>
      <c r="AE58" s="142"/>
      <c r="AF58" s="143"/>
      <c r="AG58" s="50">
        <v>0</v>
      </c>
    </row>
    <row r="59" spans="1:33" ht="12.95" customHeight="1">
      <c r="A59" s="136" t="s">
        <v>88</v>
      </c>
      <c r="B59" s="137"/>
      <c r="C59" s="144" t="s">
        <v>297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6"/>
      <c r="AC59" s="141" t="s">
        <v>296</v>
      </c>
      <c r="AD59" s="142"/>
      <c r="AE59" s="142"/>
      <c r="AF59" s="143"/>
      <c r="AG59" s="50">
        <v>0</v>
      </c>
    </row>
    <row r="60" spans="1:33" ht="12.95" customHeight="1">
      <c r="A60" s="136" t="s">
        <v>85</v>
      </c>
      <c r="B60" s="137"/>
      <c r="C60" s="144" t="s">
        <v>295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6"/>
      <c r="AC60" s="141" t="s">
        <v>294</v>
      </c>
      <c r="AD60" s="142"/>
      <c r="AE60" s="142"/>
      <c r="AF60" s="143"/>
      <c r="AG60" s="50">
        <v>0</v>
      </c>
    </row>
    <row r="61" spans="1:33" ht="12.95" customHeight="1">
      <c r="A61" s="147" t="s">
        <v>82</v>
      </c>
      <c r="B61" s="148"/>
      <c r="C61" s="149" t="s">
        <v>574</v>
      </c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1"/>
      <c r="AC61" s="152" t="s">
        <v>293</v>
      </c>
      <c r="AD61" s="153"/>
      <c r="AE61" s="153"/>
      <c r="AF61" s="154"/>
      <c r="AG61" s="76">
        <f>SUM(AG56:AG60)</f>
        <v>0</v>
      </c>
    </row>
    <row r="62" spans="1:33" ht="26.1" customHeight="1">
      <c r="A62" s="136" t="s">
        <v>292</v>
      </c>
      <c r="B62" s="137"/>
      <c r="C62" s="144" t="s">
        <v>291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6"/>
      <c r="AC62" s="141" t="s">
        <v>290</v>
      </c>
      <c r="AD62" s="142"/>
      <c r="AE62" s="142"/>
      <c r="AF62" s="143"/>
      <c r="AG62" s="50">
        <v>0</v>
      </c>
    </row>
    <row r="63" spans="1:33" ht="26.1" customHeight="1">
      <c r="A63" s="136" t="s">
        <v>289</v>
      </c>
      <c r="B63" s="137"/>
      <c r="C63" s="144" t="s">
        <v>288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6"/>
      <c r="AC63" s="141" t="s">
        <v>287</v>
      </c>
      <c r="AD63" s="142"/>
      <c r="AE63" s="142"/>
      <c r="AF63" s="143"/>
      <c r="AG63" s="50">
        <v>0</v>
      </c>
    </row>
    <row r="64" spans="1:33" ht="26.1" customHeight="1">
      <c r="A64" s="136" t="s">
        <v>286</v>
      </c>
      <c r="B64" s="137"/>
      <c r="C64" s="144" t="s">
        <v>285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6"/>
      <c r="AC64" s="141" t="s">
        <v>284</v>
      </c>
      <c r="AD64" s="142"/>
      <c r="AE64" s="142"/>
      <c r="AF64" s="143"/>
      <c r="AG64" s="50">
        <v>0</v>
      </c>
    </row>
    <row r="65" spans="1:33" ht="26.1" customHeight="1">
      <c r="A65" s="136" t="s">
        <v>283</v>
      </c>
      <c r="B65" s="137"/>
      <c r="C65" s="138" t="s">
        <v>282</v>
      </c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40"/>
      <c r="AC65" s="141" t="s">
        <v>281</v>
      </c>
      <c r="AD65" s="142"/>
      <c r="AE65" s="142"/>
      <c r="AF65" s="143"/>
      <c r="AG65" s="50">
        <v>0</v>
      </c>
    </row>
    <row r="66" spans="1:33" ht="12.95" customHeight="1">
      <c r="A66" s="136" t="s">
        <v>280</v>
      </c>
      <c r="B66" s="137"/>
      <c r="C66" s="144" t="s">
        <v>279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6"/>
      <c r="AC66" s="141" t="s">
        <v>278</v>
      </c>
      <c r="AD66" s="142"/>
      <c r="AE66" s="142"/>
      <c r="AF66" s="143"/>
      <c r="AG66" s="50">
        <v>100000</v>
      </c>
    </row>
    <row r="67" spans="1:33" ht="12.95" customHeight="1">
      <c r="A67" s="147" t="s">
        <v>277</v>
      </c>
      <c r="B67" s="148"/>
      <c r="C67" s="149" t="s">
        <v>276</v>
      </c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1"/>
      <c r="AC67" s="152" t="s">
        <v>275</v>
      </c>
      <c r="AD67" s="153"/>
      <c r="AE67" s="153"/>
      <c r="AF67" s="154"/>
      <c r="AG67" s="82">
        <f>SUM(AG62:AG66)</f>
        <v>100000</v>
      </c>
    </row>
    <row r="68" spans="1:33" ht="26.1" customHeight="1">
      <c r="A68" s="136" t="s">
        <v>274</v>
      </c>
      <c r="B68" s="137"/>
      <c r="C68" s="144" t="s">
        <v>273</v>
      </c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6"/>
      <c r="AC68" s="141" t="s">
        <v>272</v>
      </c>
      <c r="AD68" s="142"/>
      <c r="AE68" s="142"/>
      <c r="AF68" s="143"/>
      <c r="AG68" s="50">
        <v>0</v>
      </c>
    </row>
    <row r="69" spans="1:33" ht="26.1" customHeight="1">
      <c r="A69" s="136" t="s">
        <v>271</v>
      </c>
      <c r="B69" s="137"/>
      <c r="C69" s="138" t="s">
        <v>270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40"/>
      <c r="AC69" s="141" t="s">
        <v>269</v>
      </c>
      <c r="AD69" s="142"/>
      <c r="AE69" s="142"/>
      <c r="AF69" s="143"/>
      <c r="AG69" s="50">
        <v>0</v>
      </c>
    </row>
    <row r="70" spans="1:33" ht="26.1" customHeight="1">
      <c r="A70" s="136" t="s">
        <v>268</v>
      </c>
      <c r="B70" s="137"/>
      <c r="C70" s="138" t="s">
        <v>267</v>
      </c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40"/>
      <c r="AC70" s="141" t="s">
        <v>266</v>
      </c>
      <c r="AD70" s="142"/>
      <c r="AE70" s="142"/>
      <c r="AF70" s="143"/>
      <c r="AG70" s="50">
        <v>0</v>
      </c>
    </row>
    <row r="71" spans="1:33" ht="26.1" customHeight="1">
      <c r="A71" s="136" t="s">
        <v>265</v>
      </c>
      <c r="B71" s="137"/>
      <c r="C71" s="138" t="s">
        <v>264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40"/>
      <c r="AC71" s="141" t="s">
        <v>263</v>
      </c>
      <c r="AD71" s="142"/>
      <c r="AE71" s="142"/>
      <c r="AF71" s="143"/>
      <c r="AG71" s="50">
        <v>0</v>
      </c>
    </row>
    <row r="72" spans="1:33" ht="12.95" customHeight="1">
      <c r="A72" s="136" t="s">
        <v>262</v>
      </c>
      <c r="B72" s="137"/>
      <c r="C72" s="144" t="s">
        <v>261</v>
      </c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6"/>
      <c r="AC72" s="141" t="s">
        <v>260</v>
      </c>
      <c r="AD72" s="142"/>
      <c r="AE72" s="142"/>
      <c r="AF72" s="143"/>
      <c r="AG72" s="50">
        <v>0</v>
      </c>
    </row>
    <row r="73" spans="1:33" ht="12.95" customHeight="1">
      <c r="A73" s="147" t="s">
        <v>259</v>
      </c>
      <c r="B73" s="148"/>
      <c r="C73" s="149" t="s">
        <v>575</v>
      </c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1"/>
      <c r="AC73" s="152" t="s">
        <v>258</v>
      </c>
      <c r="AD73" s="153"/>
      <c r="AE73" s="153"/>
      <c r="AF73" s="154"/>
      <c r="AG73" s="76">
        <f>SUM(AG68:AG72)</f>
        <v>0</v>
      </c>
    </row>
    <row r="74" spans="1:33" ht="12.95" customHeight="1">
      <c r="A74" s="147" t="s">
        <v>257</v>
      </c>
      <c r="B74" s="148"/>
      <c r="C74" s="170" t="s">
        <v>256</v>
      </c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2"/>
      <c r="AC74" s="152" t="s">
        <v>255</v>
      </c>
      <c r="AD74" s="153"/>
      <c r="AE74" s="153"/>
      <c r="AF74" s="154"/>
      <c r="AG74" s="82">
        <f>SUM(AG19,AG25,AG39,AG55,AG61,AG67,AG73)</f>
        <v>84597995</v>
      </c>
    </row>
  </sheetData>
  <mergeCells count="214"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:AG1"/>
    <mergeCell ref="A2:AG2"/>
    <mergeCell ref="A3:AG3"/>
    <mergeCell ref="A5:B5"/>
    <mergeCell ref="C5:AB5"/>
    <mergeCell ref="AC5:AF5"/>
    <mergeCell ref="A4:AG4"/>
    <mergeCell ref="A8:B8"/>
    <mergeCell ref="C8:AB8"/>
    <mergeCell ref="AC8:AF8"/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7" fitToHeight="0" orientation="portrait" cellComments="asDisplayed" r:id="rId1"/>
  <headerFooter alignWithMargins="0"/>
  <ignoredErrors>
    <ignoredError sqref="A7:B7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G37"/>
  <sheetViews>
    <sheetView view="pageBreakPreview" zoomScaleNormal="100" zoomScaleSheetLayoutView="100" workbookViewId="0">
      <selection sqref="A1:AG1"/>
    </sheetView>
  </sheetViews>
  <sheetFormatPr defaultRowHeight="12.75"/>
  <cols>
    <col min="1" max="32" width="2.7109375" style="1" customWidth="1"/>
    <col min="33" max="33" width="15.140625" style="1" customWidth="1"/>
    <col min="34" max="16384" width="9.140625" style="1"/>
  </cols>
  <sheetData>
    <row r="1" spans="1:33" ht="23.25" customHeight="1">
      <c r="A1" s="104" t="s">
        <v>677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pans="1:33" ht="19.5" customHeight="1">
      <c r="A2" s="105" t="s">
        <v>462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ht="15.95" customHeight="1">
      <c r="A3" s="105" t="s">
        <v>665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</row>
    <row r="4" spans="1:33" ht="15.95" customHeight="1">
      <c r="A4" s="156" t="s">
        <v>624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</row>
    <row r="5" spans="1:33" ht="35.1" customHeight="1">
      <c r="A5" s="110" t="s">
        <v>251</v>
      </c>
      <c r="B5" s="111"/>
      <c r="C5" s="112" t="s">
        <v>250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4" t="s">
        <v>249</v>
      </c>
      <c r="AD5" s="113"/>
      <c r="AE5" s="113"/>
      <c r="AF5" s="113"/>
      <c r="AG5" s="57" t="s">
        <v>658</v>
      </c>
    </row>
    <row r="6" spans="1:33">
      <c r="A6" s="118" t="s">
        <v>248</v>
      </c>
      <c r="B6" s="118"/>
      <c r="C6" s="119" t="s">
        <v>247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 t="s">
        <v>246</v>
      </c>
      <c r="AD6" s="119"/>
      <c r="AE6" s="119"/>
      <c r="AF6" s="119"/>
      <c r="AG6" s="56" t="s">
        <v>245</v>
      </c>
    </row>
    <row r="7" spans="1:33" ht="12.95" customHeight="1">
      <c r="A7" s="173" t="s">
        <v>244</v>
      </c>
      <c r="B7" s="173"/>
      <c r="C7" s="129" t="s">
        <v>461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2" t="s">
        <v>460</v>
      </c>
      <c r="AD7" s="122"/>
      <c r="AE7" s="122"/>
      <c r="AF7" s="122"/>
      <c r="AG7" s="52">
        <v>0</v>
      </c>
    </row>
    <row r="8" spans="1:33" ht="12.95" customHeight="1">
      <c r="A8" s="173" t="s">
        <v>241</v>
      </c>
      <c r="B8" s="173"/>
      <c r="C8" s="129" t="s">
        <v>459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2" t="s">
        <v>458</v>
      </c>
      <c r="AD8" s="122"/>
      <c r="AE8" s="122"/>
      <c r="AF8" s="122"/>
      <c r="AG8" s="52">
        <v>0</v>
      </c>
    </row>
    <row r="9" spans="1:33" ht="12.95" customHeight="1">
      <c r="A9" s="173" t="s">
        <v>238</v>
      </c>
      <c r="B9" s="173"/>
      <c r="C9" s="129" t="s">
        <v>457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2" t="s">
        <v>456</v>
      </c>
      <c r="AD9" s="122"/>
      <c r="AE9" s="122"/>
      <c r="AF9" s="122"/>
      <c r="AG9" s="52">
        <v>0</v>
      </c>
    </row>
    <row r="10" spans="1:33" ht="12.95" customHeight="1">
      <c r="A10" s="173" t="s">
        <v>235</v>
      </c>
      <c r="B10" s="173"/>
      <c r="C10" s="129" t="s">
        <v>455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2" t="s">
        <v>454</v>
      </c>
      <c r="AD10" s="122"/>
      <c r="AE10" s="122"/>
      <c r="AF10" s="122"/>
      <c r="AG10" s="76">
        <f>SUM(AG7:AG9)</f>
        <v>0</v>
      </c>
    </row>
    <row r="11" spans="1:33" s="4" customFormat="1" ht="12.95" customHeight="1">
      <c r="A11" s="173" t="s">
        <v>232</v>
      </c>
      <c r="B11" s="173"/>
      <c r="C11" s="174" t="s">
        <v>453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22" t="s">
        <v>452</v>
      </c>
      <c r="AD11" s="122"/>
      <c r="AE11" s="122"/>
      <c r="AF11" s="122"/>
      <c r="AG11" s="52">
        <v>0</v>
      </c>
    </row>
    <row r="12" spans="1:33" ht="12.95" customHeight="1">
      <c r="A12" s="173" t="s">
        <v>229</v>
      </c>
      <c r="B12" s="173"/>
      <c r="C12" s="129" t="s">
        <v>451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2" t="s">
        <v>450</v>
      </c>
      <c r="AD12" s="122"/>
      <c r="AE12" s="122"/>
      <c r="AF12" s="122"/>
      <c r="AG12" s="52">
        <v>0</v>
      </c>
    </row>
    <row r="13" spans="1:33" ht="12.95" customHeight="1">
      <c r="A13" s="173" t="s">
        <v>226</v>
      </c>
      <c r="B13" s="173"/>
      <c r="C13" s="129" t="s">
        <v>449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2" t="s">
        <v>448</v>
      </c>
      <c r="AD13" s="122"/>
      <c r="AE13" s="122"/>
      <c r="AF13" s="122"/>
      <c r="AG13" s="52">
        <v>0</v>
      </c>
    </row>
    <row r="14" spans="1:33" ht="12.95" customHeight="1">
      <c r="A14" s="173" t="s">
        <v>223</v>
      </c>
      <c r="B14" s="173"/>
      <c r="C14" s="129" t="s">
        <v>447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2" t="s">
        <v>446</v>
      </c>
      <c r="AD14" s="122"/>
      <c r="AE14" s="122"/>
      <c r="AF14" s="122"/>
      <c r="AG14" s="52">
        <v>0</v>
      </c>
    </row>
    <row r="15" spans="1:33" ht="12.95" customHeight="1">
      <c r="A15" s="173" t="s">
        <v>220</v>
      </c>
      <c r="B15" s="173"/>
      <c r="C15" s="129" t="s">
        <v>445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2" t="s">
        <v>444</v>
      </c>
      <c r="AD15" s="122"/>
      <c r="AE15" s="122"/>
      <c r="AF15" s="122"/>
      <c r="AG15" s="52">
        <v>0</v>
      </c>
    </row>
    <row r="16" spans="1:33" ht="12.95" customHeight="1">
      <c r="A16" s="173">
        <v>10</v>
      </c>
      <c r="B16" s="173"/>
      <c r="C16" s="129" t="s">
        <v>443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2" t="s">
        <v>442</v>
      </c>
      <c r="AD16" s="122"/>
      <c r="AE16" s="122"/>
      <c r="AF16" s="122"/>
      <c r="AG16" s="52">
        <v>0</v>
      </c>
    </row>
    <row r="17" spans="1:33" ht="12.95" customHeight="1">
      <c r="A17" s="173">
        <v>11</v>
      </c>
      <c r="B17" s="173"/>
      <c r="C17" s="174" t="s">
        <v>441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22" t="s">
        <v>440</v>
      </c>
      <c r="AD17" s="122"/>
      <c r="AE17" s="122"/>
      <c r="AF17" s="122"/>
      <c r="AG17" s="76">
        <f>SUM(AG11:AG16)</f>
        <v>0</v>
      </c>
    </row>
    <row r="18" spans="1:33" ht="12.95" customHeight="1">
      <c r="A18" s="173">
        <v>12</v>
      </c>
      <c r="B18" s="173"/>
      <c r="C18" s="174" t="s">
        <v>439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22" t="s">
        <v>438</v>
      </c>
      <c r="AD18" s="122"/>
      <c r="AE18" s="122"/>
      <c r="AF18" s="122"/>
      <c r="AG18" s="52">
        <v>0</v>
      </c>
    </row>
    <row r="19" spans="1:33" ht="12.95" customHeight="1">
      <c r="A19" s="173">
        <v>13</v>
      </c>
      <c r="B19" s="173"/>
      <c r="C19" s="174" t="s">
        <v>437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22" t="s">
        <v>436</v>
      </c>
      <c r="AD19" s="122"/>
      <c r="AE19" s="122"/>
      <c r="AF19" s="122"/>
      <c r="AG19" s="50">
        <v>889562</v>
      </c>
    </row>
    <row r="20" spans="1:33" ht="12.95" customHeight="1">
      <c r="A20" s="173">
        <v>14</v>
      </c>
      <c r="B20" s="173"/>
      <c r="C20" s="174" t="s">
        <v>435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22" t="s">
        <v>434</v>
      </c>
      <c r="AD20" s="122"/>
      <c r="AE20" s="122"/>
      <c r="AF20" s="122"/>
      <c r="AG20" s="52">
        <v>0</v>
      </c>
    </row>
    <row r="21" spans="1:33" ht="12.95" customHeight="1">
      <c r="A21" s="173">
        <v>15</v>
      </c>
      <c r="B21" s="173"/>
      <c r="C21" s="174" t="s">
        <v>433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22" t="s">
        <v>432</v>
      </c>
      <c r="AD21" s="122"/>
      <c r="AE21" s="122"/>
      <c r="AF21" s="122"/>
      <c r="AG21" s="52">
        <v>0</v>
      </c>
    </row>
    <row r="22" spans="1:33" ht="12.95" customHeight="1">
      <c r="A22" s="173">
        <v>16</v>
      </c>
      <c r="B22" s="173"/>
      <c r="C22" s="174" t="s">
        <v>431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22" t="s">
        <v>430</v>
      </c>
      <c r="AD22" s="122"/>
      <c r="AE22" s="122"/>
      <c r="AF22" s="122"/>
      <c r="AG22" s="52">
        <v>0</v>
      </c>
    </row>
    <row r="23" spans="1:33" ht="12.95" customHeight="1">
      <c r="A23" s="173">
        <v>17</v>
      </c>
      <c r="B23" s="173"/>
      <c r="C23" s="174" t="s">
        <v>429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22" t="s">
        <v>428</v>
      </c>
      <c r="AD23" s="122"/>
      <c r="AE23" s="122"/>
      <c r="AF23" s="122"/>
      <c r="AG23" s="52">
        <v>0</v>
      </c>
    </row>
    <row r="24" spans="1:33" ht="12.95" customHeight="1">
      <c r="A24" s="173">
        <v>18</v>
      </c>
      <c r="B24" s="173"/>
      <c r="C24" s="174" t="s">
        <v>427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22" t="s">
        <v>426</v>
      </c>
      <c r="AD24" s="122"/>
      <c r="AE24" s="122"/>
      <c r="AF24" s="122"/>
      <c r="AG24" s="52">
        <v>0</v>
      </c>
    </row>
    <row r="25" spans="1:33" ht="12.95" customHeight="1">
      <c r="A25" s="173">
        <v>19</v>
      </c>
      <c r="B25" s="173"/>
      <c r="C25" s="174" t="s">
        <v>425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22" t="s">
        <v>424</v>
      </c>
      <c r="AD25" s="122"/>
      <c r="AE25" s="122"/>
      <c r="AF25" s="122"/>
      <c r="AG25" s="52">
        <v>0</v>
      </c>
    </row>
    <row r="26" spans="1:33" ht="12.95" customHeight="1">
      <c r="A26" s="173">
        <v>20</v>
      </c>
      <c r="B26" s="173"/>
      <c r="C26" s="174" t="s">
        <v>423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22" t="s">
        <v>422</v>
      </c>
      <c r="AD26" s="122"/>
      <c r="AE26" s="122"/>
      <c r="AF26" s="122"/>
      <c r="AG26" s="76">
        <f>SUM(AG24:AG25)</f>
        <v>0</v>
      </c>
    </row>
    <row r="27" spans="1:33" ht="12.95" customHeight="1">
      <c r="A27" s="173">
        <v>21</v>
      </c>
      <c r="B27" s="173"/>
      <c r="C27" s="174" t="s">
        <v>421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22" t="s">
        <v>420</v>
      </c>
      <c r="AD27" s="122"/>
      <c r="AE27" s="122"/>
      <c r="AF27" s="122"/>
      <c r="AG27" s="76">
        <f>SUM(AG10,AG17,AG18:AG23,AG26)</f>
        <v>889562</v>
      </c>
    </row>
    <row r="28" spans="1:33" ht="12.95" customHeight="1">
      <c r="A28" s="173">
        <v>22</v>
      </c>
      <c r="B28" s="173"/>
      <c r="C28" s="174" t="s">
        <v>419</v>
      </c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22" t="s">
        <v>418</v>
      </c>
      <c r="AD28" s="122"/>
      <c r="AE28" s="122"/>
      <c r="AF28" s="122"/>
      <c r="AG28" s="52">
        <v>0</v>
      </c>
    </row>
    <row r="29" spans="1:33" ht="12.95" customHeight="1">
      <c r="A29" s="173">
        <v>23</v>
      </c>
      <c r="B29" s="173"/>
      <c r="C29" s="129" t="s">
        <v>417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2" t="s">
        <v>416</v>
      </c>
      <c r="AD29" s="122"/>
      <c r="AE29" s="122"/>
      <c r="AF29" s="122"/>
      <c r="AG29" s="52">
        <v>0</v>
      </c>
    </row>
    <row r="30" spans="1:33" ht="12.95" customHeight="1">
      <c r="A30" s="173">
        <v>24</v>
      </c>
      <c r="B30" s="173"/>
      <c r="C30" s="174" t="s">
        <v>415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22" t="s">
        <v>414</v>
      </c>
      <c r="AD30" s="122"/>
      <c r="AE30" s="122"/>
      <c r="AF30" s="122"/>
      <c r="AG30" s="52">
        <v>0</v>
      </c>
    </row>
    <row r="31" spans="1:33" ht="12.95" customHeight="1">
      <c r="A31" s="173">
        <v>25</v>
      </c>
      <c r="B31" s="173"/>
      <c r="C31" s="174" t="s">
        <v>413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22" t="s">
        <v>412</v>
      </c>
      <c r="AD31" s="122"/>
      <c r="AE31" s="122"/>
      <c r="AF31" s="122"/>
      <c r="AG31" s="52">
        <v>0</v>
      </c>
    </row>
    <row r="32" spans="1:33" ht="12.95" customHeight="1">
      <c r="A32" s="173">
        <v>26</v>
      </c>
      <c r="B32" s="173"/>
      <c r="C32" s="174" t="s">
        <v>411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22" t="s">
        <v>410</v>
      </c>
      <c r="AD32" s="122"/>
      <c r="AE32" s="122"/>
      <c r="AF32" s="122"/>
      <c r="AG32" s="52">
        <v>0</v>
      </c>
    </row>
    <row r="33" spans="1:33" ht="12.95" customHeight="1">
      <c r="A33" s="173">
        <v>27</v>
      </c>
      <c r="B33" s="173"/>
      <c r="C33" s="174" t="s">
        <v>409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22" t="s">
        <v>408</v>
      </c>
      <c r="AD33" s="122"/>
      <c r="AE33" s="122"/>
      <c r="AF33" s="122"/>
      <c r="AG33" s="76">
        <f>SUM(AG28:AG32)</f>
        <v>0</v>
      </c>
    </row>
    <row r="34" spans="1:33" ht="12.95" customHeight="1">
      <c r="A34" s="173">
        <v>28</v>
      </c>
      <c r="B34" s="173"/>
      <c r="C34" s="129" t="s">
        <v>407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2" t="s">
        <v>406</v>
      </c>
      <c r="AD34" s="122"/>
      <c r="AE34" s="122"/>
      <c r="AF34" s="122"/>
      <c r="AG34" s="52">
        <v>0</v>
      </c>
    </row>
    <row r="35" spans="1:33" ht="12.95" customHeight="1">
      <c r="A35" s="173">
        <v>29</v>
      </c>
      <c r="B35" s="173"/>
      <c r="C35" s="129" t="s">
        <v>405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2" t="s">
        <v>404</v>
      </c>
      <c r="AD35" s="122"/>
      <c r="AE35" s="122"/>
      <c r="AF35" s="122"/>
      <c r="AG35" s="52">
        <v>0</v>
      </c>
    </row>
    <row r="36" spans="1:33" ht="12.95" customHeight="1">
      <c r="A36" s="175">
        <v>30</v>
      </c>
      <c r="B36" s="175"/>
      <c r="C36" s="176" t="s">
        <v>403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27" t="s">
        <v>402</v>
      </c>
      <c r="AD36" s="127"/>
      <c r="AE36" s="127"/>
      <c r="AF36" s="127"/>
      <c r="AG36" s="82">
        <f>SUM(AG27,AG33,AG34,AG35)</f>
        <v>889562</v>
      </c>
    </row>
    <row r="37" spans="1:33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7:B7"/>
    <mergeCell ref="C7:AB7"/>
    <mergeCell ref="AC7:AF7"/>
    <mergeCell ref="A2:AG2"/>
    <mergeCell ref="A3:AG3"/>
    <mergeCell ref="A5:B5"/>
    <mergeCell ref="C5:AB5"/>
    <mergeCell ref="AC5:AF5"/>
    <mergeCell ref="A1:AG1"/>
    <mergeCell ref="A4:AG4"/>
    <mergeCell ref="A6:B6"/>
    <mergeCell ref="C6:AB6"/>
    <mergeCell ref="AC6:AF6"/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9" fitToHeight="0" orientation="portrait" cellComments="asDisplayed" r:id="rId1"/>
  <headerFooter alignWithMargins="0"/>
  <ignoredErrors>
    <ignoredError sqref="A7:B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G39"/>
  <sheetViews>
    <sheetView view="pageBreakPreview" zoomScaleNormal="100" zoomScaleSheetLayoutView="100" workbookViewId="0">
      <selection sqref="A1:AG1"/>
    </sheetView>
  </sheetViews>
  <sheetFormatPr defaultRowHeight="12.75"/>
  <cols>
    <col min="1" max="32" width="2.7109375" style="1" customWidth="1"/>
    <col min="33" max="33" width="12.85546875" style="1" customWidth="1"/>
    <col min="34" max="16384" width="9.140625" style="1"/>
  </cols>
  <sheetData>
    <row r="1" spans="1:33" ht="24" customHeight="1">
      <c r="A1" s="104" t="s">
        <v>678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pans="1:33" ht="17.25" customHeight="1">
      <c r="A2" s="105" t="s">
        <v>578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ht="19.5" hidden="1" customHeight="1">
      <c r="A3" s="105" t="s">
        <v>577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</row>
    <row r="4" spans="1:33" ht="19.5" hidden="1" customHeight="1">
      <c r="A4" s="104" t="s">
        <v>576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</row>
    <row r="5" spans="1:33" ht="19.5" hidden="1" customHeight="1">
      <c r="A5" s="105" t="s">
        <v>462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</row>
    <row r="6" spans="1:33" ht="19.5" customHeight="1">
      <c r="A6" s="105" t="s">
        <v>666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</row>
    <row r="7" spans="1:33" ht="15.95" customHeight="1">
      <c r="A7" s="108" t="s">
        <v>624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</row>
    <row r="8" spans="1:33" ht="35.1" customHeight="1">
      <c r="A8" s="110" t="s">
        <v>251</v>
      </c>
      <c r="B8" s="111"/>
      <c r="C8" s="112" t="s">
        <v>250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4" t="s">
        <v>249</v>
      </c>
      <c r="AD8" s="113"/>
      <c r="AE8" s="113"/>
      <c r="AF8" s="113"/>
      <c r="AG8" s="57" t="s">
        <v>658</v>
      </c>
    </row>
    <row r="9" spans="1:33">
      <c r="A9" s="118" t="s">
        <v>248</v>
      </c>
      <c r="B9" s="118"/>
      <c r="C9" s="119" t="s">
        <v>247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 t="s">
        <v>246</v>
      </c>
      <c r="AD9" s="119"/>
      <c r="AE9" s="119"/>
      <c r="AF9" s="119"/>
      <c r="AG9" s="56" t="s">
        <v>245</v>
      </c>
    </row>
    <row r="10" spans="1:33" ht="12.95" customHeight="1">
      <c r="A10" s="173" t="s">
        <v>244</v>
      </c>
      <c r="B10" s="173"/>
      <c r="C10" s="174" t="s">
        <v>522</v>
      </c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22" t="s">
        <v>521</v>
      </c>
      <c r="AD10" s="122"/>
      <c r="AE10" s="122"/>
      <c r="AF10" s="122"/>
      <c r="AG10" s="52">
        <v>0</v>
      </c>
    </row>
    <row r="11" spans="1:33" ht="12.95" customHeight="1">
      <c r="A11" s="173" t="s">
        <v>241</v>
      </c>
      <c r="B11" s="173"/>
      <c r="C11" s="129" t="s">
        <v>520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2" t="s">
        <v>519</v>
      </c>
      <c r="AD11" s="122"/>
      <c r="AE11" s="122"/>
      <c r="AF11" s="122"/>
      <c r="AG11" s="52">
        <v>0</v>
      </c>
    </row>
    <row r="12" spans="1:33" ht="12.95" customHeight="1">
      <c r="A12" s="173" t="s">
        <v>238</v>
      </c>
      <c r="B12" s="173"/>
      <c r="C12" s="174" t="s">
        <v>518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22" t="s">
        <v>517</v>
      </c>
      <c r="AD12" s="122"/>
      <c r="AE12" s="122"/>
      <c r="AF12" s="122"/>
      <c r="AG12" s="52">
        <v>0</v>
      </c>
    </row>
    <row r="13" spans="1:33" ht="12.95" customHeight="1">
      <c r="A13" s="173" t="s">
        <v>235</v>
      </c>
      <c r="B13" s="173"/>
      <c r="C13" s="129" t="s">
        <v>516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2" t="s">
        <v>515</v>
      </c>
      <c r="AD13" s="122"/>
      <c r="AE13" s="122"/>
      <c r="AF13" s="122"/>
      <c r="AG13" s="76">
        <f>SUM(AG10:AG12)</f>
        <v>0</v>
      </c>
    </row>
    <row r="14" spans="1:33" ht="12.95" customHeight="1">
      <c r="A14" s="173" t="s">
        <v>232</v>
      </c>
      <c r="B14" s="173"/>
      <c r="C14" s="129" t="s">
        <v>514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2" t="s">
        <v>513</v>
      </c>
      <c r="AD14" s="122"/>
      <c r="AE14" s="122"/>
      <c r="AF14" s="122"/>
      <c r="AG14" s="52">
        <v>0</v>
      </c>
    </row>
    <row r="15" spans="1:33" ht="12.95" customHeight="1">
      <c r="A15" s="173" t="s">
        <v>229</v>
      </c>
      <c r="B15" s="173"/>
      <c r="C15" s="174" t="s">
        <v>512</v>
      </c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22" t="s">
        <v>511</v>
      </c>
      <c r="AD15" s="122"/>
      <c r="AE15" s="122"/>
      <c r="AF15" s="122"/>
      <c r="AG15" s="52">
        <v>0</v>
      </c>
    </row>
    <row r="16" spans="1:33" ht="12.95" customHeight="1">
      <c r="A16" s="173" t="s">
        <v>226</v>
      </c>
      <c r="B16" s="173"/>
      <c r="C16" s="129" t="s">
        <v>510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2" t="s">
        <v>509</v>
      </c>
      <c r="AD16" s="122"/>
      <c r="AE16" s="122"/>
      <c r="AF16" s="122"/>
      <c r="AG16" s="52">
        <v>0</v>
      </c>
    </row>
    <row r="17" spans="1:33" ht="12.95" customHeight="1">
      <c r="A17" s="173" t="s">
        <v>223</v>
      </c>
      <c r="B17" s="173"/>
      <c r="C17" s="174" t="s">
        <v>508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22" t="s">
        <v>507</v>
      </c>
      <c r="AD17" s="122"/>
      <c r="AE17" s="122"/>
      <c r="AF17" s="122"/>
      <c r="AG17" s="52">
        <v>0</v>
      </c>
    </row>
    <row r="18" spans="1:33" s="4" customFormat="1" ht="12.95" customHeight="1">
      <c r="A18" s="173" t="s">
        <v>220</v>
      </c>
      <c r="B18" s="173"/>
      <c r="C18" s="174" t="s">
        <v>506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22" t="s">
        <v>505</v>
      </c>
      <c r="AD18" s="122"/>
      <c r="AE18" s="122"/>
      <c r="AF18" s="122"/>
      <c r="AG18" s="76">
        <f>SUM(AG14:AG17)</f>
        <v>0</v>
      </c>
    </row>
    <row r="19" spans="1:33" s="4" customFormat="1" ht="12.95" customHeight="1">
      <c r="A19" s="173" t="s">
        <v>217</v>
      </c>
      <c r="B19" s="173"/>
      <c r="C19" s="122" t="s">
        <v>504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 t="s">
        <v>503</v>
      </c>
      <c r="AD19" s="122"/>
      <c r="AE19" s="122"/>
      <c r="AF19" s="122"/>
      <c r="AG19" s="50">
        <v>30007922</v>
      </c>
    </row>
    <row r="20" spans="1:33" s="4" customFormat="1" ht="12.95" customHeight="1">
      <c r="A20" s="173" t="s">
        <v>214</v>
      </c>
      <c r="B20" s="173"/>
      <c r="C20" s="122" t="s">
        <v>502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 t="s">
        <v>501</v>
      </c>
      <c r="AD20" s="122"/>
      <c r="AE20" s="122"/>
      <c r="AF20" s="122"/>
      <c r="AG20" s="52">
        <v>0</v>
      </c>
    </row>
    <row r="21" spans="1:33" s="4" customFormat="1" ht="12.95" customHeight="1">
      <c r="A21" s="173" t="s">
        <v>211</v>
      </c>
      <c r="B21" s="173"/>
      <c r="C21" s="122" t="s">
        <v>500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 t="s">
        <v>499</v>
      </c>
      <c r="AD21" s="122"/>
      <c r="AE21" s="122"/>
      <c r="AF21" s="122"/>
      <c r="AG21" s="76">
        <f>SUM(AG19:AG20)</f>
        <v>30007922</v>
      </c>
    </row>
    <row r="22" spans="1:33" s="4" customFormat="1" ht="12.95" customHeight="1">
      <c r="A22" s="173" t="s">
        <v>208</v>
      </c>
      <c r="B22" s="173"/>
      <c r="C22" s="174" t="s">
        <v>498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22" t="s">
        <v>497</v>
      </c>
      <c r="AD22" s="122"/>
      <c r="AE22" s="122"/>
      <c r="AF22" s="122"/>
      <c r="AG22" s="52">
        <v>0</v>
      </c>
    </row>
    <row r="23" spans="1:33" ht="12.95" customHeight="1">
      <c r="A23" s="173" t="s">
        <v>205</v>
      </c>
      <c r="B23" s="173"/>
      <c r="C23" s="174" t="s">
        <v>496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22" t="s">
        <v>495</v>
      </c>
      <c r="AD23" s="122"/>
      <c r="AE23" s="122"/>
      <c r="AF23" s="122"/>
      <c r="AG23" s="52">
        <v>0</v>
      </c>
    </row>
    <row r="24" spans="1:33" s="5" customFormat="1" ht="12.95" customHeight="1">
      <c r="A24" s="173" t="s">
        <v>202</v>
      </c>
      <c r="B24" s="173"/>
      <c r="C24" s="174" t="s">
        <v>494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22" t="s">
        <v>493</v>
      </c>
      <c r="AD24" s="122"/>
      <c r="AE24" s="122"/>
      <c r="AF24" s="122"/>
      <c r="AG24" s="52">
        <v>0</v>
      </c>
    </row>
    <row r="25" spans="1:33" s="5" customFormat="1" ht="12.95" customHeight="1">
      <c r="A25" s="173" t="s">
        <v>199</v>
      </c>
      <c r="B25" s="173"/>
      <c r="C25" s="174" t="s">
        <v>492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22" t="s">
        <v>491</v>
      </c>
      <c r="AD25" s="122"/>
      <c r="AE25" s="122"/>
      <c r="AF25" s="122"/>
      <c r="AG25" s="52">
        <v>0</v>
      </c>
    </row>
    <row r="26" spans="1:33" ht="12.95" customHeight="1">
      <c r="A26" s="173" t="s">
        <v>196</v>
      </c>
      <c r="B26" s="173"/>
      <c r="C26" s="129" t="s">
        <v>490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2" t="s">
        <v>489</v>
      </c>
      <c r="AD26" s="122"/>
      <c r="AE26" s="122"/>
      <c r="AF26" s="122"/>
      <c r="AG26" s="52">
        <v>0</v>
      </c>
    </row>
    <row r="27" spans="1:33" ht="12.95" customHeight="1">
      <c r="A27" s="173">
        <v>18</v>
      </c>
      <c r="B27" s="173"/>
      <c r="C27" s="129" t="s">
        <v>488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2" t="s">
        <v>487</v>
      </c>
      <c r="AD27" s="122"/>
      <c r="AE27" s="122"/>
      <c r="AF27" s="122"/>
      <c r="AG27" s="52">
        <v>0</v>
      </c>
    </row>
    <row r="28" spans="1:33" ht="12.95" customHeight="1">
      <c r="A28" s="173">
        <v>19</v>
      </c>
      <c r="B28" s="173"/>
      <c r="C28" s="129" t="s">
        <v>486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2" t="s">
        <v>485</v>
      </c>
      <c r="AD28" s="122"/>
      <c r="AE28" s="122"/>
      <c r="AF28" s="122"/>
      <c r="AG28" s="52">
        <v>0</v>
      </c>
    </row>
    <row r="29" spans="1:33" ht="12.95" customHeight="1">
      <c r="A29" s="173">
        <v>20</v>
      </c>
      <c r="B29" s="173"/>
      <c r="C29" s="129" t="s">
        <v>484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2" t="s">
        <v>483</v>
      </c>
      <c r="AD29" s="122"/>
      <c r="AE29" s="122"/>
      <c r="AF29" s="122"/>
      <c r="AG29" s="76">
        <f>SUM(AG27:AG28)</f>
        <v>0</v>
      </c>
    </row>
    <row r="30" spans="1:33" ht="12.95" customHeight="1">
      <c r="A30" s="173">
        <v>21</v>
      </c>
      <c r="B30" s="173"/>
      <c r="C30" s="129" t="s">
        <v>482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2" t="s">
        <v>481</v>
      </c>
      <c r="AD30" s="122"/>
      <c r="AE30" s="122"/>
      <c r="AF30" s="122"/>
      <c r="AG30" s="76">
        <f>SUM(AG13,AG18,AG21,AG22:AG26,AG28)</f>
        <v>30007922</v>
      </c>
    </row>
    <row r="31" spans="1:33" ht="12.95" customHeight="1">
      <c r="A31" s="173">
        <v>22</v>
      </c>
      <c r="B31" s="173"/>
      <c r="C31" s="129" t="s">
        <v>480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2" t="s">
        <v>479</v>
      </c>
      <c r="AD31" s="122"/>
      <c r="AE31" s="122"/>
      <c r="AF31" s="122"/>
      <c r="AG31" s="52">
        <v>0</v>
      </c>
    </row>
    <row r="32" spans="1:33" ht="12.95" customHeight="1">
      <c r="A32" s="173">
        <v>23</v>
      </c>
      <c r="B32" s="173"/>
      <c r="C32" s="129" t="s">
        <v>478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2" t="s">
        <v>477</v>
      </c>
      <c r="AD32" s="122"/>
      <c r="AE32" s="122"/>
      <c r="AF32" s="122"/>
      <c r="AG32" s="52">
        <v>0</v>
      </c>
    </row>
    <row r="33" spans="1:33" ht="12.95" customHeight="1">
      <c r="A33" s="173">
        <v>24</v>
      </c>
      <c r="B33" s="173"/>
      <c r="C33" s="174" t="s">
        <v>476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22" t="s">
        <v>475</v>
      </c>
      <c r="AD33" s="122"/>
      <c r="AE33" s="122"/>
      <c r="AF33" s="122"/>
      <c r="AG33" s="52">
        <v>0</v>
      </c>
    </row>
    <row r="34" spans="1:33" s="4" customFormat="1" ht="12.95" customHeight="1">
      <c r="A34" s="173">
        <v>25</v>
      </c>
      <c r="B34" s="173"/>
      <c r="C34" s="174" t="s">
        <v>474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22" t="s">
        <v>473</v>
      </c>
      <c r="AD34" s="122"/>
      <c r="AE34" s="122"/>
      <c r="AF34" s="122"/>
      <c r="AG34" s="52">
        <v>0</v>
      </c>
    </row>
    <row r="35" spans="1:33" s="4" customFormat="1" ht="12.95" customHeight="1">
      <c r="A35" s="173">
        <v>26</v>
      </c>
      <c r="B35" s="173"/>
      <c r="C35" s="174" t="s">
        <v>472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22" t="s">
        <v>471</v>
      </c>
      <c r="AD35" s="122"/>
      <c r="AE35" s="122"/>
      <c r="AF35" s="122"/>
      <c r="AG35" s="52">
        <v>0</v>
      </c>
    </row>
    <row r="36" spans="1:33" ht="12.95" customHeight="1">
      <c r="A36" s="173">
        <v>27</v>
      </c>
      <c r="B36" s="173"/>
      <c r="C36" s="174" t="s">
        <v>470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22" t="s">
        <v>469</v>
      </c>
      <c r="AD36" s="122"/>
      <c r="AE36" s="122"/>
      <c r="AF36" s="122"/>
      <c r="AG36" s="76">
        <f>SUM(AG31:AG35)</f>
        <v>0</v>
      </c>
    </row>
    <row r="37" spans="1:33" ht="12.95" customHeight="1">
      <c r="A37" s="173">
        <v>28</v>
      </c>
      <c r="B37" s="173"/>
      <c r="C37" s="129" t="s">
        <v>468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2" t="s">
        <v>467</v>
      </c>
      <c r="AD37" s="122"/>
      <c r="AE37" s="122"/>
      <c r="AF37" s="122"/>
      <c r="AG37" s="52">
        <v>0</v>
      </c>
    </row>
    <row r="38" spans="1:33" ht="12.95" customHeight="1">
      <c r="A38" s="173">
        <v>29</v>
      </c>
      <c r="B38" s="173"/>
      <c r="C38" s="129" t="s">
        <v>466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2" t="s">
        <v>465</v>
      </c>
      <c r="AD38" s="122"/>
      <c r="AE38" s="122"/>
      <c r="AF38" s="122"/>
      <c r="AG38" s="52">
        <v>0</v>
      </c>
    </row>
    <row r="39" spans="1:33" s="4" customFormat="1" ht="12.95" customHeight="1">
      <c r="A39" s="175">
        <v>30</v>
      </c>
      <c r="B39" s="175"/>
      <c r="C39" s="176" t="s">
        <v>464</v>
      </c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27" t="s">
        <v>463</v>
      </c>
      <c r="AD39" s="127"/>
      <c r="AE39" s="127"/>
      <c r="AF39" s="127"/>
      <c r="AG39" s="76">
        <f>SUM(AG30,AG36,AG37:AG38)</f>
        <v>30007922</v>
      </c>
    </row>
  </sheetData>
  <mergeCells count="103"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  <mergeCell ref="A6:AG6"/>
    <mergeCell ref="A7:AG7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C13:AF13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:AG1"/>
    <mergeCell ref="A2:AG2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</mergeCells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cellComments="asDisplayed" r:id="rId1"/>
  <headerFooter alignWithMargins="0"/>
  <ignoredErrors>
    <ignoredError sqref="A10:B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BS42"/>
  <sheetViews>
    <sheetView view="pageBreakPreview" zoomScale="90" zoomScaleNormal="80" zoomScaleSheetLayoutView="90" zoomScalePageLayoutView="80" workbookViewId="0">
      <pane ySplit="5" topLeftCell="A6" activePane="bottomLeft" state="frozen"/>
      <selection pane="bottomLeft" sqref="A1:BR1"/>
    </sheetView>
  </sheetViews>
  <sheetFormatPr defaultRowHeight="12.75"/>
  <cols>
    <col min="1" max="65" width="2.7109375" style="7" customWidth="1"/>
    <col min="66" max="66" width="2.7109375" style="11" customWidth="1"/>
    <col min="67" max="70" width="2.7109375" style="58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>
      <c r="A1" s="177" t="s">
        <v>679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2"/>
    </row>
    <row r="2" spans="1:71" s="11" customFormat="1">
      <c r="A2" s="178" t="s">
        <v>667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2"/>
    </row>
    <row r="3" spans="1:71" s="12" customFormat="1" ht="12.95" customHeight="1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</row>
    <row r="4" spans="1:71" ht="12.95" customHeight="1">
      <c r="A4" s="185" t="s">
        <v>624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7"/>
    </row>
    <row r="5" spans="1:71" ht="120.75" customHeight="1">
      <c r="A5" s="192" t="s">
        <v>567</v>
      </c>
      <c r="B5" s="192"/>
      <c r="C5" s="196" t="s">
        <v>566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2" t="s">
        <v>569</v>
      </c>
      <c r="AF5" s="192"/>
      <c r="AG5" s="192"/>
      <c r="AH5" s="192"/>
      <c r="AI5" s="192" t="s">
        <v>565</v>
      </c>
      <c r="AJ5" s="192"/>
      <c r="AK5" s="192"/>
      <c r="AL5" s="192"/>
      <c r="AM5" s="192" t="s">
        <v>564</v>
      </c>
      <c r="AN5" s="192"/>
      <c r="AO5" s="192"/>
      <c r="AP5" s="192"/>
      <c r="AQ5" s="192" t="s">
        <v>563</v>
      </c>
      <c r="AR5" s="192"/>
      <c r="AS5" s="192"/>
      <c r="AT5" s="192"/>
      <c r="AU5" s="192" t="s">
        <v>562</v>
      </c>
      <c r="AV5" s="192"/>
      <c r="AW5" s="192"/>
      <c r="AX5" s="192"/>
      <c r="AY5" s="192" t="s">
        <v>225</v>
      </c>
      <c r="AZ5" s="192"/>
      <c r="BA5" s="192"/>
      <c r="BB5" s="192"/>
      <c r="BC5" s="192" t="s">
        <v>561</v>
      </c>
      <c r="BD5" s="192"/>
      <c r="BE5" s="192"/>
      <c r="BF5" s="192"/>
      <c r="BG5" s="192" t="s">
        <v>560</v>
      </c>
      <c r="BH5" s="192"/>
      <c r="BI5" s="192"/>
      <c r="BJ5" s="192"/>
      <c r="BK5" s="192" t="s">
        <v>559</v>
      </c>
      <c r="BL5" s="192"/>
      <c r="BM5" s="192"/>
      <c r="BN5" s="192"/>
      <c r="BO5" s="192" t="s">
        <v>558</v>
      </c>
      <c r="BP5" s="192"/>
      <c r="BQ5" s="192"/>
      <c r="BR5" s="192"/>
    </row>
    <row r="6" spans="1:71" ht="12.95" customHeight="1">
      <c r="A6" s="181" t="s">
        <v>248</v>
      </c>
      <c r="B6" s="181"/>
      <c r="C6" s="195" t="s">
        <v>247</v>
      </c>
      <c r="D6" s="195"/>
      <c r="E6" s="195"/>
      <c r="F6" s="195"/>
      <c r="G6" s="195"/>
      <c r="H6" s="195"/>
      <c r="I6" s="195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81" t="s">
        <v>246</v>
      </c>
      <c r="AF6" s="181"/>
      <c r="AG6" s="181"/>
      <c r="AH6" s="181"/>
      <c r="AI6" s="181" t="s">
        <v>245</v>
      </c>
      <c r="AJ6" s="181"/>
      <c r="AK6" s="181"/>
      <c r="AL6" s="181"/>
      <c r="AM6" s="181" t="s">
        <v>557</v>
      </c>
      <c r="AN6" s="193"/>
      <c r="AO6" s="193"/>
      <c r="AP6" s="193"/>
      <c r="AQ6" s="181" t="s">
        <v>556</v>
      </c>
      <c r="AR6" s="193"/>
      <c r="AS6" s="193"/>
      <c r="AT6" s="193"/>
      <c r="AU6" s="181" t="s">
        <v>555</v>
      </c>
      <c r="AV6" s="193"/>
      <c r="AW6" s="193"/>
      <c r="AX6" s="193"/>
      <c r="AY6" s="181" t="s">
        <v>554</v>
      </c>
      <c r="AZ6" s="193"/>
      <c r="BA6" s="193"/>
      <c r="BB6" s="193"/>
      <c r="BC6" s="181" t="s">
        <v>553</v>
      </c>
      <c r="BD6" s="181"/>
      <c r="BE6" s="181"/>
      <c r="BF6" s="181"/>
      <c r="BG6" s="181" t="s">
        <v>552</v>
      </c>
      <c r="BH6" s="181"/>
      <c r="BI6" s="181"/>
      <c r="BJ6" s="181"/>
      <c r="BK6" s="181" t="s">
        <v>551</v>
      </c>
      <c r="BL6" s="181"/>
      <c r="BM6" s="181"/>
      <c r="BN6" s="181"/>
      <c r="BO6" s="181" t="s">
        <v>550</v>
      </c>
      <c r="BP6" s="181"/>
      <c r="BQ6" s="181"/>
      <c r="BR6" s="181"/>
    </row>
    <row r="7" spans="1:71" ht="12.95" customHeight="1">
      <c r="A7" s="181" t="s">
        <v>248</v>
      </c>
      <c r="B7" s="181"/>
      <c r="C7" s="182" t="s">
        <v>549</v>
      </c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79"/>
      <c r="BP7" s="179"/>
      <c r="BQ7" s="179"/>
      <c r="BR7" s="179"/>
    </row>
    <row r="8" spans="1:71" ht="26.1" customHeight="1">
      <c r="A8" s="181" t="s">
        <v>247</v>
      </c>
      <c r="B8" s="181"/>
      <c r="C8" s="182" t="s">
        <v>548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79"/>
      <c r="BP8" s="179"/>
      <c r="BQ8" s="179"/>
      <c r="BR8" s="179"/>
    </row>
    <row r="9" spans="1:71" ht="12.95" customHeight="1">
      <c r="A9" s="181" t="s">
        <v>246</v>
      </c>
      <c r="B9" s="181"/>
      <c r="C9" s="182" t="s">
        <v>547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79"/>
      <c r="BP9" s="179"/>
      <c r="BQ9" s="179"/>
      <c r="BR9" s="179"/>
    </row>
    <row r="10" spans="1:71" ht="12.95" customHeight="1">
      <c r="A10" s="181" t="s">
        <v>245</v>
      </c>
      <c r="B10" s="181"/>
      <c r="C10" s="182" t="s">
        <v>546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79"/>
      <c r="BP10" s="179"/>
      <c r="BQ10" s="179"/>
      <c r="BR10" s="179"/>
    </row>
    <row r="11" spans="1:71" ht="12.95" customHeight="1">
      <c r="A11" s="181" t="s">
        <v>557</v>
      </c>
      <c r="B11" s="181"/>
      <c r="C11" s="182" t="s">
        <v>545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79"/>
      <c r="BP11" s="179"/>
      <c r="BQ11" s="179"/>
      <c r="BR11" s="179"/>
    </row>
    <row r="12" spans="1:71" ht="12.95" customHeight="1">
      <c r="A12" s="181" t="s">
        <v>556</v>
      </c>
      <c r="B12" s="181"/>
      <c r="C12" s="182" t="s">
        <v>544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79"/>
      <c r="BP12" s="179"/>
      <c r="BQ12" s="179"/>
      <c r="BR12" s="179"/>
    </row>
    <row r="13" spans="1:71" ht="12.95" customHeight="1">
      <c r="A13" s="181" t="s">
        <v>555</v>
      </c>
      <c r="B13" s="181"/>
      <c r="C13" s="182" t="s">
        <v>543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79"/>
      <c r="BP13" s="179"/>
      <c r="BQ13" s="179"/>
      <c r="BR13" s="179"/>
    </row>
    <row r="14" spans="1:71" ht="12.95" customHeight="1">
      <c r="A14" s="181" t="s">
        <v>554</v>
      </c>
      <c r="B14" s="181"/>
      <c r="C14" s="182" t="s">
        <v>542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 t="s">
        <v>121</v>
      </c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79"/>
      <c r="BP14" s="179"/>
      <c r="BQ14" s="179"/>
      <c r="BR14" s="179"/>
    </row>
    <row r="15" spans="1:71" ht="12.95" customHeight="1">
      <c r="A15" s="181" t="s">
        <v>553</v>
      </c>
      <c r="B15" s="181"/>
      <c r="C15" s="182" t="s">
        <v>541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 t="s">
        <v>118</v>
      </c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79"/>
      <c r="BP15" s="179"/>
      <c r="BQ15" s="179"/>
      <c r="BR15" s="179"/>
    </row>
    <row r="16" spans="1:71" ht="12.95" customHeight="1">
      <c r="A16" s="181" t="s">
        <v>552</v>
      </c>
      <c r="B16" s="181"/>
      <c r="C16" s="182" t="s">
        <v>540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 t="s">
        <v>115</v>
      </c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79"/>
      <c r="BP16" s="179"/>
      <c r="BQ16" s="179"/>
      <c r="BR16" s="179"/>
    </row>
    <row r="17" spans="1:71" ht="12.95" customHeight="1">
      <c r="A17" s="181" t="s">
        <v>551</v>
      </c>
      <c r="B17" s="181"/>
      <c r="C17" s="182" t="s">
        <v>539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 t="s">
        <v>112</v>
      </c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79"/>
      <c r="BP17" s="179"/>
      <c r="BQ17" s="179"/>
      <c r="BR17" s="179"/>
    </row>
    <row r="18" spans="1:71" ht="12.95" customHeight="1">
      <c r="A18" s="181" t="s">
        <v>550</v>
      </c>
      <c r="B18" s="181"/>
      <c r="C18" s="182" t="s">
        <v>538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 t="s">
        <v>109</v>
      </c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79"/>
      <c r="BP18" s="179"/>
      <c r="BQ18" s="179"/>
      <c r="BR18" s="179"/>
    </row>
    <row r="19" spans="1:71" ht="12.95" customHeight="1">
      <c r="A19" s="181" t="s">
        <v>597</v>
      </c>
      <c r="B19" s="181"/>
      <c r="C19" s="182" t="s">
        <v>537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 t="s">
        <v>106</v>
      </c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79"/>
      <c r="BP19" s="179"/>
      <c r="BQ19" s="179"/>
      <c r="BR19" s="179"/>
    </row>
    <row r="20" spans="1:71" s="11" customFormat="1" ht="12.95" customHeight="1">
      <c r="A20" s="197">
        <v>14</v>
      </c>
      <c r="B20" s="192"/>
      <c r="C20" s="194" t="s">
        <v>650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88">
        <f>SUM(AE7:AH19)</f>
        <v>0</v>
      </c>
      <c r="AF20" s="189"/>
      <c r="AG20" s="189"/>
      <c r="AH20" s="189"/>
      <c r="AI20" s="188">
        <f t="shared" ref="AI20" si="0">SUM(AI7:AL19)</f>
        <v>0</v>
      </c>
      <c r="AJ20" s="189"/>
      <c r="AK20" s="189"/>
      <c r="AL20" s="189"/>
      <c r="AM20" s="188">
        <f t="shared" ref="AM20" si="1">SUM(AM7:AP19)</f>
        <v>0</v>
      </c>
      <c r="AN20" s="189"/>
      <c r="AO20" s="189"/>
      <c r="AP20" s="189"/>
      <c r="AQ20" s="188">
        <f t="shared" ref="AQ20" si="2">SUM(AQ7:AT19)</f>
        <v>0</v>
      </c>
      <c r="AR20" s="189"/>
      <c r="AS20" s="189"/>
      <c r="AT20" s="189"/>
      <c r="AU20" s="188">
        <f t="shared" ref="AU20" si="3">SUM(AU7:AX19)</f>
        <v>0</v>
      </c>
      <c r="AV20" s="189"/>
      <c r="AW20" s="189"/>
      <c r="AX20" s="189"/>
      <c r="AY20" s="188">
        <f t="shared" ref="AY20" si="4">SUM(AY7:BB19)</f>
        <v>0</v>
      </c>
      <c r="AZ20" s="189"/>
      <c r="BA20" s="189"/>
      <c r="BB20" s="189"/>
      <c r="BC20" s="188">
        <f t="shared" ref="BC20" si="5">SUM(BC7:BF19)</f>
        <v>0</v>
      </c>
      <c r="BD20" s="189"/>
      <c r="BE20" s="189"/>
      <c r="BF20" s="189"/>
      <c r="BG20" s="188">
        <f t="shared" ref="BG20" si="6">SUM(BG7:BJ19)</f>
        <v>0</v>
      </c>
      <c r="BH20" s="189"/>
      <c r="BI20" s="189"/>
      <c r="BJ20" s="189"/>
      <c r="BK20" s="181">
        <f t="shared" ref="BK20" si="7">SUM(AI20:BJ20)</f>
        <v>0</v>
      </c>
      <c r="BL20" s="181"/>
      <c r="BM20" s="181"/>
      <c r="BN20" s="181"/>
      <c r="BO20" s="188">
        <f t="shared" ref="BO20" si="8">SUM(BO7:BR19)</f>
        <v>0</v>
      </c>
      <c r="BP20" s="189"/>
      <c r="BQ20" s="189"/>
      <c r="BR20" s="189"/>
      <c r="BS20" s="58"/>
    </row>
    <row r="21" spans="1:71" s="11" customFormat="1" ht="26.1" customHeight="1">
      <c r="A21" s="181" t="s">
        <v>601</v>
      </c>
      <c r="B21" s="181"/>
      <c r="C21" s="182" t="s">
        <v>536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79"/>
      <c r="BP21" s="179"/>
      <c r="BQ21" s="179"/>
      <c r="BR21" s="179"/>
      <c r="BS21" s="58"/>
    </row>
    <row r="22" spans="1:71" s="11" customFormat="1" ht="26.1" customHeight="1">
      <c r="A22" s="181" t="s">
        <v>603</v>
      </c>
      <c r="B22" s="181"/>
      <c r="C22" s="182" t="s">
        <v>570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79"/>
      <c r="BP22" s="179"/>
      <c r="BQ22" s="179"/>
      <c r="BR22" s="179"/>
      <c r="BS22" s="58"/>
    </row>
    <row r="23" spans="1:71" s="11" customFormat="1" ht="26.1" customHeight="1">
      <c r="A23" s="181" t="s">
        <v>605</v>
      </c>
      <c r="B23" s="181"/>
      <c r="C23" s="182" t="s">
        <v>571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79"/>
      <c r="BP23" s="179"/>
      <c r="BQ23" s="179"/>
      <c r="BR23" s="179"/>
      <c r="BS23" s="58"/>
    </row>
    <row r="24" spans="1:71" s="11" customFormat="1" ht="26.1" customHeight="1">
      <c r="A24" s="181" t="s">
        <v>607</v>
      </c>
      <c r="B24" s="181"/>
      <c r="C24" s="182" t="s">
        <v>572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79"/>
      <c r="BP24" s="179"/>
      <c r="BQ24" s="179"/>
      <c r="BR24" s="179"/>
      <c r="BS24" s="58"/>
    </row>
    <row r="25" spans="1:71" s="11" customFormat="1" ht="12.95" customHeight="1">
      <c r="A25" s="181" t="s">
        <v>609</v>
      </c>
      <c r="B25" s="181"/>
      <c r="C25" s="182" t="s">
        <v>535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79"/>
      <c r="BP25" s="179"/>
      <c r="BQ25" s="179"/>
      <c r="BR25" s="179"/>
      <c r="BS25" s="58"/>
    </row>
    <row r="26" spans="1:71" s="11" customFormat="1" ht="12.95" customHeight="1">
      <c r="A26" s="181" t="s">
        <v>611</v>
      </c>
      <c r="B26" s="181"/>
      <c r="C26" s="182" t="s">
        <v>534</v>
      </c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1">
        <v>7</v>
      </c>
      <c r="AF26" s="181"/>
      <c r="AG26" s="181"/>
      <c r="AH26" s="181"/>
      <c r="AI26" s="191">
        <v>1141420</v>
      </c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>
        <v>50000</v>
      </c>
      <c r="BD26" s="191"/>
      <c r="BE26" s="191"/>
      <c r="BF26" s="191"/>
      <c r="BG26" s="191"/>
      <c r="BH26" s="191"/>
      <c r="BI26" s="191"/>
      <c r="BJ26" s="191"/>
      <c r="BK26" s="191">
        <v>100000</v>
      </c>
      <c r="BL26" s="191"/>
      <c r="BM26" s="191"/>
      <c r="BN26" s="191"/>
      <c r="BO26" s="180"/>
      <c r="BP26" s="180"/>
      <c r="BQ26" s="180"/>
      <c r="BR26" s="180"/>
      <c r="BS26" s="58"/>
    </row>
    <row r="27" spans="1:71" s="11" customFormat="1" ht="12.95" customHeight="1">
      <c r="A27" s="181" t="s">
        <v>613</v>
      </c>
      <c r="B27" s="181"/>
      <c r="C27" s="182" t="s">
        <v>533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1"/>
      <c r="AF27" s="181"/>
      <c r="AG27" s="181"/>
      <c r="AH27" s="18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80"/>
      <c r="BP27" s="180"/>
      <c r="BQ27" s="180"/>
      <c r="BR27" s="180"/>
      <c r="BS27" s="58"/>
    </row>
    <row r="28" spans="1:71" s="11" customFormat="1" ht="12.95" customHeight="1">
      <c r="A28" s="181" t="s">
        <v>615</v>
      </c>
      <c r="B28" s="181"/>
      <c r="C28" s="194" t="s">
        <v>651</v>
      </c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88">
        <f>SUM(AE21:AH27)</f>
        <v>7</v>
      </c>
      <c r="AF28" s="189"/>
      <c r="AG28" s="189"/>
      <c r="AH28" s="189"/>
      <c r="AI28" s="188">
        <f t="shared" ref="AI28" si="9">SUM(AI21:AL27)</f>
        <v>1141420</v>
      </c>
      <c r="AJ28" s="190"/>
      <c r="AK28" s="190"/>
      <c r="AL28" s="190"/>
      <c r="AM28" s="188">
        <f t="shared" ref="AM28" si="10">SUM(AM21:AP27)</f>
        <v>0</v>
      </c>
      <c r="AN28" s="190"/>
      <c r="AO28" s="190"/>
      <c r="AP28" s="190"/>
      <c r="AQ28" s="188">
        <f t="shared" ref="AQ28" si="11">SUM(AQ21:AT27)</f>
        <v>0</v>
      </c>
      <c r="AR28" s="190"/>
      <c r="AS28" s="190"/>
      <c r="AT28" s="190"/>
      <c r="AU28" s="188">
        <f t="shared" ref="AU28" si="12">SUM(AU21:AX27)</f>
        <v>0</v>
      </c>
      <c r="AV28" s="190"/>
      <c r="AW28" s="190"/>
      <c r="AX28" s="190"/>
      <c r="AY28" s="188">
        <f t="shared" ref="AY28" si="13">SUM(AY21:BB27)</f>
        <v>0</v>
      </c>
      <c r="AZ28" s="190"/>
      <c r="BA28" s="190"/>
      <c r="BB28" s="190"/>
      <c r="BC28" s="188">
        <f t="shared" ref="BC28" si="14">SUM(BC21:BF27)</f>
        <v>50000</v>
      </c>
      <c r="BD28" s="190"/>
      <c r="BE28" s="190"/>
      <c r="BF28" s="190"/>
      <c r="BG28" s="188">
        <f t="shared" ref="BG28" si="15">SUM(BG21:BJ27)</f>
        <v>0</v>
      </c>
      <c r="BH28" s="190"/>
      <c r="BI28" s="190"/>
      <c r="BJ28" s="190"/>
      <c r="BK28" s="188">
        <f t="shared" ref="BK28" si="16">SUM(BK21:BN27)</f>
        <v>100000</v>
      </c>
      <c r="BL28" s="190"/>
      <c r="BM28" s="190"/>
      <c r="BN28" s="190"/>
      <c r="BO28" s="188">
        <f t="shared" ref="BO28" si="17">SUM(BO21:BR27)</f>
        <v>0</v>
      </c>
      <c r="BP28" s="190"/>
      <c r="BQ28" s="190"/>
      <c r="BR28" s="190"/>
      <c r="BS28" s="58"/>
    </row>
    <row r="29" spans="1:71" s="11" customFormat="1" ht="12.95" customHeight="1">
      <c r="A29" s="181" t="s">
        <v>652</v>
      </c>
      <c r="B29" s="181"/>
      <c r="C29" s="182" t="s">
        <v>532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1">
        <v>1</v>
      </c>
      <c r="AF29" s="181"/>
      <c r="AG29" s="181"/>
      <c r="AH29" s="181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91"/>
      <c r="BL29" s="191"/>
      <c r="BM29" s="191"/>
      <c r="BN29" s="191"/>
      <c r="BO29" s="191">
        <v>2751600</v>
      </c>
      <c r="BP29" s="191"/>
      <c r="BQ29" s="191"/>
      <c r="BR29" s="191"/>
      <c r="BS29" s="58"/>
    </row>
    <row r="30" spans="1:71" s="11" customFormat="1" ht="12.95" customHeight="1">
      <c r="A30" s="181" t="s">
        <v>653</v>
      </c>
      <c r="B30" s="181"/>
      <c r="C30" s="182" t="s">
        <v>531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1">
        <v>2</v>
      </c>
      <c r="AF30" s="181"/>
      <c r="AG30" s="181"/>
      <c r="AH30" s="181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91"/>
      <c r="BL30" s="191"/>
      <c r="BM30" s="191"/>
      <c r="BN30" s="191"/>
      <c r="BO30" s="191">
        <v>660000</v>
      </c>
      <c r="BP30" s="191"/>
      <c r="BQ30" s="191"/>
      <c r="BR30" s="191"/>
      <c r="BS30" s="58"/>
    </row>
    <row r="31" spans="1:71" s="11" customFormat="1" ht="26.1" customHeight="1">
      <c r="A31" s="181" t="s">
        <v>654</v>
      </c>
      <c r="B31" s="181"/>
      <c r="C31" s="182" t="s">
        <v>530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1">
        <v>2</v>
      </c>
      <c r="AF31" s="181"/>
      <c r="AG31" s="181"/>
      <c r="AH31" s="181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91"/>
      <c r="BL31" s="191"/>
      <c r="BM31" s="191"/>
      <c r="BN31" s="191"/>
      <c r="BO31" s="191">
        <v>2889600</v>
      </c>
      <c r="BP31" s="191"/>
      <c r="BQ31" s="191"/>
      <c r="BR31" s="191"/>
      <c r="BS31" s="58"/>
    </row>
    <row r="32" spans="1:71" s="11" customFormat="1" ht="12.95" customHeight="1">
      <c r="A32" s="181" t="s">
        <v>655</v>
      </c>
      <c r="B32" s="181"/>
      <c r="C32" s="194" t="s">
        <v>657</v>
      </c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88">
        <f>SUM(AE29:AH31)</f>
        <v>5</v>
      </c>
      <c r="AF32" s="189"/>
      <c r="AG32" s="189"/>
      <c r="AH32" s="189"/>
      <c r="AI32" s="188">
        <f t="shared" ref="AI32" si="18">SUM(AI29:AL31)</f>
        <v>0</v>
      </c>
      <c r="AJ32" s="190"/>
      <c r="AK32" s="190"/>
      <c r="AL32" s="190"/>
      <c r="AM32" s="188">
        <f t="shared" ref="AM32" si="19">SUM(AM29:AP31)</f>
        <v>0</v>
      </c>
      <c r="AN32" s="190"/>
      <c r="AO32" s="190"/>
      <c r="AP32" s="190"/>
      <c r="AQ32" s="188">
        <f t="shared" ref="AQ32" si="20">SUM(AQ29:AT31)</f>
        <v>0</v>
      </c>
      <c r="AR32" s="190"/>
      <c r="AS32" s="190"/>
      <c r="AT32" s="190"/>
      <c r="AU32" s="188">
        <f t="shared" ref="AU32" si="21">SUM(AU29:AX31)</f>
        <v>0</v>
      </c>
      <c r="AV32" s="190"/>
      <c r="AW32" s="190"/>
      <c r="AX32" s="190"/>
      <c r="AY32" s="188">
        <f t="shared" ref="AY32" si="22">SUM(AY29:BB31)</f>
        <v>0</v>
      </c>
      <c r="AZ32" s="190"/>
      <c r="BA32" s="190"/>
      <c r="BB32" s="190"/>
      <c r="BC32" s="188">
        <f t="shared" ref="BC32" si="23">SUM(BC29:BF31)</f>
        <v>0</v>
      </c>
      <c r="BD32" s="190"/>
      <c r="BE32" s="190"/>
      <c r="BF32" s="190"/>
      <c r="BG32" s="188">
        <f t="shared" ref="BG32" si="24">SUM(BG29:BJ31)</f>
        <v>0</v>
      </c>
      <c r="BH32" s="190"/>
      <c r="BI32" s="190"/>
      <c r="BJ32" s="190"/>
      <c r="BK32" s="188">
        <f t="shared" ref="BK32" si="25">SUM(BK29:BN31)</f>
        <v>0</v>
      </c>
      <c r="BL32" s="190"/>
      <c r="BM32" s="190"/>
      <c r="BN32" s="190"/>
      <c r="BO32" s="188">
        <f t="shared" ref="BO32" si="26">SUM(BO29:BR31)</f>
        <v>6301200</v>
      </c>
      <c r="BP32" s="190"/>
      <c r="BQ32" s="190"/>
      <c r="BR32" s="190"/>
      <c r="BS32" s="58"/>
    </row>
    <row r="33" spans="1:71" s="11" customFormat="1" ht="12.95" customHeight="1">
      <c r="A33" s="181" t="s">
        <v>656</v>
      </c>
      <c r="B33" s="181"/>
      <c r="C33" s="194" t="s">
        <v>529</v>
      </c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88">
        <f>SUM(AE32,AE28,AE20)</f>
        <v>12</v>
      </c>
      <c r="AF33" s="189"/>
      <c r="AG33" s="189"/>
      <c r="AH33" s="189"/>
      <c r="AI33" s="188">
        <f t="shared" ref="AI33" si="27">SUM(AI32,AI28,AI20)</f>
        <v>1141420</v>
      </c>
      <c r="AJ33" s="190"/>
      <c r="AK33" s="190"/>
      <c r="AL33" s="190"/>
      <c r="AM33" s="188">
        <f t="shared" ref="AM33" si="28">SUM(AM32,AM28,AM20)</f>
        <v>0</v>
      </c>
      <c r="AN33" s="190"/>
      <c r="AO33" s="190"/>
      <c r="AP33" s="190"/>
      <c r="AQ33" s="188">
        <f t="shared" ref="AQ33" si="29">SUM(AQ32,AQ28,AQ20)</f>
        <v>0</v>
      </c>
      <c r="AR33" s="190"/>
      <c r="AS33" s="190"/>
      <c r="AT33" s="190"/>
      <c r="AU33" s="188">
        <f t="shared" ref="AU33" si="30">SUM(AU32,AU28,AU20)</f>
        <v>0</v>
      </c>
      <c r="AV33" s="190"/>
      <c r="AW33" s="190"/>
      <c r="AX33" s="190"/>
      <c r="AY33" s="188">
        <f t="shared" ref="AY33" si="31">SUM(AY32,AY28,AY20)</f>
        <v>0</v>
      </c>
      <c r="AZ33" s="190"/>
      <c r="BA33" s="190"/>
      <c r="BB33" s="190"/>
      <c r="BC33" s="188">
        <f t="shared" ref="BC33" si="32">SUM(BC32,BC28,BC20)</f>
        <v>50000</v>
      </c>
      <c r="BD33" s="190"/>
      <c r="BE33" s="190"/>
      <c r="BF33" s="190"/>
      <c r="BG33" s="188">
        <f t="shared" ref="BG33" si="33">SUM(BG32,BG28,BG20)</f>
        <v>0</v>
      </c>
      <c r="BH33" s="190"/>
      <c r="BI33" s="190"/>
      <c r="BJ33" s="190"/>
      <c r="BK33" s="191">
        <f>SUM(BK32,BK28)</f>
        <v>100000</v>
      </c>
      <c r="BL33" s="191"/>
      <c r="BM33" s="191"/>
      <c r="BN33" s="191"/>
      <c r="BO33" s="188">
        <f t="shared" ref="BO33" si="34">SUM(BO32,BO28,BO20)</f>
        <v>6301200</v>
      </c>
      <c r="BP33" s="190"/>
      <c r="BQ33" s="190"/>
      <c r="BR33" s="190"/>
      <c r="BS33" s="58"/>
    </row>
    <row r="34" spans="1:71" s="11" customFormat="1" ht="26.1" customHeight="1">
      <c r="A34" s="181">
        <v>79</v>
      </c>
      <c r="B34" s="181"/>
      <c r="C34" s="182" t="s">
        <v>528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1">
        <v>12</v>
      </c>
      <c r="AF34" s="181"/>
      <c r="AG34" s="181"/>
      <c r="AH34" s="181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81"/>
      <c r="BL34" s="181"/>
      <c r="BM34" s="181"/>
      <c r="BN34" s="181"/>
      <c r="BO34" s="179"/>
      <c r="BP34" s="179"/>
      <c r="BQ34" s="179"/>
      <c r="BR34" s="179"/>
      <c r="BS34" s="58"/>
    </row>
    <row r="35" spans="1:71" s="11" customFormat="1" ht="12.95" customHeight="1">
      <c r="A35" s="181">
        <v>80</v>
      </c>
      <c r="B35" s="181"/>
      <c r="C35" s="182" t="s">
        <v>527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1">
        <v>12</v>
      </c>
      <c r="AF35" s="181"/>
      <c r="AG35" s="181"/>
      <c r="AH35" s="181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81"/>
      <c r="BL35" s="181"/>
      <c r="BM35" s="181"/>
      <c r="BN35" s="181"/>
      <c r="BO35" s="179"/>
      <c r="BP35" s="179"/>
      <c r="BQ35" s="179"/>
      <c r="BR35" s="179"/>
      <c r="BS35" s="58"/>
    </row>
    <row r="36" spans="1:71" s="11" customFormat="1" ht="12.95" customHeight="1">
      <c r="A36" s="181">
        <v>81</v>
      </c>
      <c r="B36" s="181"/>
      <c r="C36" s="182" t="s">
        <v>526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1">
        <v>0</v>
      </c>
      <c r="AF36" s="181"/>
      <c r="AG36" s="181"/>
      <c r="AH36" s="181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81"/>
      <c r="BL36" s="181"/>
      <c r="BM36" s="181"/>
      <c r="BN36" s="181"/>
      <c r="BO36" s="179"/>
      <c r="BP36" s="179"/>
      <c r="BQ36" s="179"/>
      <c r="BR36" s="179"/>
      <c r="BS36" s="58"/>
    </row>
    <row r="37" spans="1:71" s="11" customFormat="1" ht="12.95" customHeight="1">
      <c r="A37" s="181">
        <v>82</v>
      </c>
      <c r="B37" s="181"/>
      <c r="C37" s="182" t="s">
        <v>525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1">
        <v>0</v>
      </c>
      <c r="AF37" s="181"/>
      <c r="AG37" s="181"/>
      <c r="AH37" s="181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81"/>
      <c r="BL37" s="181"/>
      <c r="BM37" s="181"/>
      <c r="BN37" s="181"/>
      <c r="BO37" s="179"/>
      <c r="BP37" s="179"/>
      <c r="BQ37" s="179"/>
      <c r="BR37" s="179"/>
      <c r="BS37" s="58"/>
    </row>
    <row r="38" spans="1:71" s="11" customFormat="1" ht="26.1" customHeight="1">
      <c r="A38" s="181">
        <v>83</v>
      </c>
      <c r="B38" s="181"/>
      <c r="C38" s="182" t="s">
        <v>524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1">
        <v>10</v>
      </c>
      <c r="AF38" s="181"/>
      <c r="AG38" s="181"/>
      <c r="AH38" s="181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81"/>
      <c r="BL38" s="181"/>
      <c r="BM38" s="181"/>
      <c r="BN38" s="181"/>
      <c r="BO38" s="179"/>
      <c r="BP38" s="179"/>
      <c r="BQ38" s="179"/>
      <c r="BR38" s="179"/>
      <c r="BS38" s="58"/>
    </row>
    <row r="40" spans="1:71">
      <c r="A40" s="9"/>
      <c r="B40" s="9"/>
      <c r="C40" s="9"/>
      <c r="D40" s="9"/>
      <c r="E40" s="9"/>
      <c r="F40" s="9"/>
      <c r="G40" s="9"/>
    </row>
    <row r="42" spans="1:71">
      <c r="A42" s="7" t="s">
        <v>523</v>
      </c>
    </row>
  </sheetData>
  <mergeCells count="412"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S30"/>
  <sheetViews>
    <sheetView view="pageBreakPreview" zoomScaleNormal="100" zoomScaleSheetLayoutView="100" workbookViewId="0">
      <selection sqref="A1:S1"/>
    </sheetView>
  </sheetViews>
  <sheetFormatPr defaultRowHeight="12.75"/>
  <cols>
    <col min="1" max="1" width="4.28515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3.85546875" style="15" customWidth="1"/>
    <col min="12" max="12" width="4.7109375" style="15" hidden="1" customWidth="1"/>
    <col min="13" max="13" width="4.5703125" style="15" hidden="1" customWidth="1"/>
    <col min="14" max="17" width="4.7109375" style="15" customWidth="1"/>
    <col min="18" max="18" width="12.42578125" style="15" customWidth="1"/>
    <col min="19" max="19" width="3.140625" style="15" customWidth="1"/>
    <col min="20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19" customFormat="1" ht="24.75" customHeight="1">
      <c r="A1" s="234" t="s">
        <v>680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19" customFormat="1" ht="25.5" customHeight="1">
      <c r="A2" s="236" t="s">
        <v>668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</row>
    <row r="3" spans="1:19" customFormat="1" ht="25.5" customHeight="1">
      <c r="A3" s="202" t="s">
        <v>624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19" customFormat="1" ht="25.5" customHeight="1">
      <c r="A4" s="13"/>
      <c r="B4" s="237" t="s">
        <v>579</v>
      </c>
      <c r="C4" s="237"/>
      <c r="D4" s="237"/>
      <c r="E4" s="237"/>
      <c r="F4" s="237"/>
      <c r="G4" s="237"/>
      <c r="H4" s="237"/>
      <c r="I4" s="237"/>
      <c r="J4" s="237"/>
      <c r="K4" s="237"/>
      <c r="L4" s="14"/>
      <c r="M4" s="14"/>
      <c r="N4" s="237" t="s">
        <v>580</v>
      </c>
      <c r="O4" s="237"/>
      <c r="P4" s="237" t="s">
        <v>581</v>
      </c>
      <c r="Q4" s="237"/>
      <c r="R4" s="237"/>
      <c r="S4" s="237"/>
    </row>
    <row r="5" spans="1:19" ht="21" customHeight="1">
      <c r="A5" s="229" t="s">
        <v>583</v>
      </c>
      <c r="B5" s="230" t="s">
        <v>584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1" t="s">
        <v>585</v>
      </c>
      <c r="O5" s="231"/>
      <c r="P5" s="231" t="s">
        <v>659</v>
      </c>
      <c r="Q5" s="233"/>
      <c r="R5" s="233"/>
      <c r="S5" s="233"/>
    </row>
    <row r="6" spans="1:19" ht="21" customHeight="1">
      <c r="A6" s="229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2"/>
      <c r="O6" s="232"/>
      <c r="P6" s="233"/>
      <c r="Q6" s="233"/>
      <c r="R6" s="233"/>
      <c r="S6" s="233"/>
    </row>
    <row r="7" spans="1:19" ht="30" customHeight="1">
      <c r="A7" s="16" t="s">
        <v>248</v>
      </c>
      <c r="B7" s="225" t="s">
        <v>586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16" t="s">
        <v>244</v>
      </c>
      <c r="O7" s="216"/>
      <c r="P7" s="226">
        <f>'Kiadások költségvetési 1.'!AG26</f>
        <v>7772620</v>
      </c>
      <c r="Q7" s="226"/>
      <c r="R7" s="226"/>
      <c r="S7" s="226"/>
    </row>
    <row r="8" spans="1:19" ht="30" customHeight="1">
      <c r="A8" s="16" t="s">
        <v>247</v>
      </c>
      <c r="B8" s="228" t="s">
        <v>587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16" t="s">
        <v>241</v>
      </c>
      <c r="O8" s="216"/>
      <c r="P8" s="226">
        <f>'Kiadások költségvetési 1.'!AG27</f>
        <v>1617920</v>
      </c>
      <c r="Q8" s="226"/>
      <c r="R8" s="226"/>
      <c r="S8" s="226"/>
    </row>
    <row r="9" spans="1:19" ht="30" customHeight="1">
      <c r="A9" s="16" t="s">
        <v>246</v>
      </c>
      <c r="B9" s="225" t="s">
        <v>588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16" t="s">
        <v>238</v>
      </c>
      <c r="O9" s="216"/>
      <c r="P9" s="226">
        <f>'Kiadások költségvetési 1.'!AG52</f>
        <v>16214140</v>
      </c>
      <c r="Q9" s="226"/>
      <c r="R9" s="226"/>
      <c r="S9" s="226"/>
    </row>
    <row r="10" spans="1:19" ht="30" customHeight="1">
      <c r="A10" s="16" t="s">
        <v>245</v>
      </c>
      <c r="B10" s="225" t="s">
        <v>589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16" t="s">
        <v>235</v>
      </c>
      <c r="O10" s="216"/>
      <c r="P10" s="226">
        <f>'Kiadások költségvetési 1.'!AG61</f>
        <v>5114000</v>
      </c>
      <c r="Q10" s="226"/>
      <c r="R10" s="226"/>
      <c r="S10" s="226"/>
    </row>
    <row r="11" spans="1:19" ht="30" customHeight="1">
      <c r="A11" s="16" t="s">
        <v>557</v>
      </c>
      <c r="B11" s="225" t="s">
        <v>590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16" t="s">
        <v>232</v>
      </c>
      <c r="O11" s="216"/>
      <c r="P11" s="226">
        <f>'Kiadások költségvetési 1.'!AG78</f>
        <v>39340925</v>
      </c>
      <c r="Q11" s="226"/>
      <c r="R11" s="226"/>
      <c r="S11" s="226"/>
    </row>
    <row r="12" spans="1:19" ht="30" customHeight="1">
      <c r="A12" s="16" t="s">
        <v>556</v>
      </c>
      <c r="B12" s="225" t="s">
        <v>591</v>
      </c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16" t="s">
        <v>229</v>
      </c>
      <c r="O12" s="216"/>
      <c r="P12" s="226">
        <f>'Kiadások költségvetési 1.'!AG86</f>
        <v>1898650</v>
      </c>
      <c r="Q12" s="226"/>
      <c r="R12" s="226"/>
      <c r="S12" s="226"/>
    </row>
    <row r="13" spans="1:19" ht="30" customHeight="1">
      <c r="A13" s="16" t="s">
        <v>555</v>
      </c>
      <c r="B13" s="225" t="s">
        <v>592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16" t="s">
        <v>226</v>
      </c>
      <c r="O13" s="216"/>
      <c r="P13" s="226">
        <f>'Kiadások költségvetési 1.'!AG91</f>
        <v>41758100</v>
      </c>
      <c r="Q13" s="226"/>
      <c r="R13" s="226"/>
      <c r="S13" s="226"/>
    </row>
    <row r="14" spans="1:19" ht="30" customHeight="1" thickBot="1">
      <c r="A14" s="16" t="s">
        <v>554</v>
      </c>
      <c r="B14" s="227" t="s">
        <v>593</v>
      </c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0" t="s">
        <v>223</v>
      </c>
      <c r="O14" s="220"/>
      <c r="P14" s="226">
        <f>'Kiadások költségvetési 1.'!AG101</f>
        <v>0</v>
      </c>
      <c r="Q14" s="226"/>
      <c r="R14" s="226"/>
      <c r="S14" s="226"/>
    </row>
    <row r="15" spans="1:19" ht="30" customHeight="1" thickBot="1">
      <c r="A15" s="53" t="s">
        <v>553</v>
      </c>
      <c r="B15" s="221" t="s">
        <v>594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12"/>
      <c r="O15" s="212"/>
      <c r="P15" s="223">
        <f>SUM(P7:S14)</f>
        <v>113716355</v>
      </c>
      <c r="Q15" s="223"/>
      <c r="R15" s="223"/>
      <c r="S15" s="223"/>
    </row>
    <row r="16" spans="1:19" ht="30" customHeight="1">
      <c r="A16" s="16" t="s">
        <v>552</v>
      </c>
      <c r="B16" s="224" t="s">
        <v>595</v>
      </c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5" t="s">
        <v>217</v>
      </c>
      <c r="O16" s="205"/>
      <c r="P16" s="217">
        <f>'Bevételek (költségvetési) 2.'!AG19</f>
        <v>23617021</v>
      </c>
      <c r="Q16" s="217"/>
      <c r="R16" s="217"/>
      <c r="S16" s="217"/>
    </row>
    <row r="17" spans="1:19" ht="30" customHeight="1">
      <c r="A17" s="16" t="s">
        <v>551</v>
      </c>
      <c r="B17" s="214" t="s">
        <v>596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6" t="s">
        <v>214</v>
      </c>
      <c r="O17" s="216"/>
      <c r="P17" s="217">
        <f>'Bevételek (költségvetési) 2.'!AG25</f>
        <v>37050974</v>
      </c>
      <c r="Q17" s="217"/>
      <c r="R17" s="217"/>
      <c r="S17" s="217"/>
    </row>
    <row r="18" spans="1:19" ht="30" customHeight="1">
      <c r="A18" s="16" t="s">
        <v>550</v>
      </c>
      <c r="B18" s="214" t="s">
        <v>598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6" t="s">
        <v>211</v>
      </c>
      <c r="O18" s="216"/>
      <c r="P18" s="217">
        <f>'Bevételek (költségvetési) 2.'!AG39</f>
        <v>21050000</v>
      </c>
      <c r="Q18" s="217"/>
      <c r="R18" s="217"/>
      <c r="S18" s="217"/>
    </row>
    <row r="19" spans="1:19" ht="30" customHeight="1">
      <c r="A19" s="16" t="s">
        <v>597</v>
      </c>
      <c r="B19" s="214" t="s">
        <v>600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6" t="s">
        <v>208</v>
      </c>
      <c r="O19" s="216"/>
      <c r="P19" s="217">
        <f>'Bevételek (költségvetési) 2.'!AG55</f>
        <v>2780000</v>
      </c>
      <c r="Q19" s="217"/>
      <c r="R19" s="217"/>
      <c r="S19" s="217"/>
    </row>
    <row r="20" spans="1:19" ht="30" customHeight="1">
      <c r="A20" s="16" t="s">
        <v>599</v>
      </c>
      <c r="B20" s="214" t="s">
        <v>602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6" t="s">
        <v>205</v>
      </c>
      <c r="O20" s="216"/>
      <c r="P20" s="217">
        <f>'Bevételek (költségvetési) 2.'!AG61</f>
        <v>0</v>
      </c>
      <c r="Q20" s="217"/>
      <c r="R20" s="217"/>
      <c r="S20" s="217"/>
    </row>
    <row r="21" spans="1:19" ht="30" customHeight="1">
      <c r="A21" s="16" t="s">
        <v>601</v>
      </c>
      <c r="B21" s="214" t="s">
        <v>604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6" t="s">
        <v>202</v>
      </c>
      <c r="O21" s="216"/>
      <c r="P21" s="217">
        <f>'Bevételek (költségvetési) 2.'!AG67</f>
        <v>100000</v>
      </c>
      <c r="Q21" s="217"/>
      <c r="R21" s="217"/>
      <c r="S21" s="217"/>
    </row>
    <row r="22" spans="1:19" ht="30" customHeight="1" thickBot="1">
      <c r="A22" s="16" t="s">
        <v>603</v>
      </c>
      <c r="B22" s="218" t="s">
        <v>606</v>
      </c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20" t="s">
        <v>199</v>
      </c>
      <c r="O22" s="220"/>
      <c r="P22" s="217">
        <f>'Bevételek (költségvetési) 2.'!AG73</f>
        <v>0</v>
      </c>
      <c r="Q22" s="217"/>
      <c r="R22" s="217"/>
      <c r="S22" s="217"/>
    </row>
    <row r="23" spans="1:19" ht="30" customHeight="1" thickBot="1">
      <c r="A23" s="53" t="s">
        <v>605</v>
      </c>
      <c r="B23" s="210" t="s">
        <v>608</v>
      </c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2" t="s">
        <v>196</v>
      </c>
      <c r="O23" s="212"/>
      <c r="P23" s="213">
        <f>SUM(P16:S22)</f>
        <v>84597995</v>
      </c>
      <c r="Q23" s="213"/>
      <c r="R23" s="213"/>
      <c r="S23" s="213"/>
    </row>
    <row r="24" spans="1:19" ht="30" customHeight="1" thickBot="1">
      <c r="A24" s="53" t="s">
        <v>607</v>
      </c>
      <c r="B24" s="198" t="s">
        <v>610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200" t="s">
        <v>193</v>
      </c>
      <c r="O24" s="200"/>
      <c r="P24" s="206">
        <f>'Finanszírozási kiadások 3.'!AG36</f>
        <v>889562</v>
      </c>
      <c r="Q24" s="206"/>
      <c r="R24" s="206"/>
      <c r="S24" s="206"/>
    </row>
    <row r="25" spans="1:19" ht="30" customHeight="1">
      <c r="A25" s="16" t="s">
        <v>609</v>
      </c>
      <c r="B25" s="203" t="s">
        <v>612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5" t="s">
        <v>190</v>
      </c>
      <c r="O25" s="205"/>
      <c r="P25" s="206">
        <f>'Finanszírozási bevételek 4.'!AG24</f>
        <v>0</v>
      </c>
      <c r="Q25" s="206"/>
      <c r="R25" s="206"/>
      <c r="S25" s="206"/>
    </row>
    <row r="26" spans="1:19" ht="30" customHeight="1" thickBot="1">
      <c r="A26" s="16" t="s">
        <v>611</v>
      </c>
      <c r="B26" s="207" t="s">
        <v>614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9" t="s">
        <v>187</v>
      </c>
      <c r="O26" s="209"/>
      <c r="P26" s="206">
        <f>'Finanszírozási bevételek 4.'!AG39-'Finanszírozási bevételek 4.'!AG24</f>
        <v>30007922</v>
      </c>
      <c r="Q26" s="206"/>
      <c r="R26" s="206"/>
      <c r="S26" s="206"/>
    </row>
    <row r="27" spans="1:19" ht="30" customHeight="1" thickBot="1">
      <c r="A27" s="53" t="s">
        <v>613</v>
      </c>
      <c r="B27" s="198" t="s">
        <v>616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200" t="s">
        <v>184</v>
      </c>
      <c r="O27" s="200"/>
      <c r="P27" s="201">
        <f>SUM(P25:S26)</f>
        <v>30007922</v>
      </c>
      <c r="Q27" s="201"/>
      <c r="R27" s="201"/>
      <c r="S27" s="201"/>
    </row>
    <row r="28" spans="1:19" ht="13.5" customHeight="1"/>
    <row r="29" spans="1:19" ht="13.5" customHeight="1"/>
    <row r="30" spans="1:19" ht="13.5" customHeight="1"/>
  </sheetData>
  <mergeCells count="73">
    <mergeCell ref="A5:A6"/>
    <mergeCell ref="B5:M6"/>
    <mergeCell ref="N5:O6"/>
    <mergeCell ref="P5:S6"/>
    <mergeCell ref="A1:S1"/>
    <mergeCell ref="A2:S2"/>
    <mergeCell ref="B4:K4"/>
    <mergeCell ref="N4:O4"/>
    <mergeCell ref="P4:S4"/>
    <mergeCell ref="B7:M7"/>
    <mergeCell ref="N7:O7"/>
    <mergeCell ref="P7:S7"/>
    <mergeCell ref="B8:M8"/>
    <mergeCell ref="N8:O8"/>
    <mergeCell ref="P8:S8"/>
    <mergeCell ref="B9:M9"/>
    <mergeCell ref="N9:O9"/>
    <mergeCell ref="P9:S9"/>
    <mergeCell ref="B10:M10"/>
    <mergeCell ref="N10:O10"/>
    <mergeCell ref="P10:S10"/>
    <mergeCell ref="B11:M11"/>
    <mergeCell ref="N11:O11"/>
    <mergeCell ref="P11:S11"/>
    <mergeCell ref="B12:M12"/>
    <mergeCell ref="N12:O12"/>
    <mergeCell ref="P12:S12"/>
    <mergeCell ref="B13:M13"/>
    <mergeCell ref="N13:O13"/>
    <mergeCell ref="P13:S13"/>
    <mergeCell ref="B14:M14"/>
    <mergeCell ref="N14:O14"/>
    <mergeCell ref="P14:S14"/>
    <mergeCell ref="B15:M15"/>
    <mergeCell ref="N15:O15"/>
    <mergeCell ref="P15:S15"/>
    <mergeCell ref="B16:M16"/>
    <mergeCell ref="N16:O16"/>
    <mergeCell ref="P16:S16"/>
    <mergeCell ref="B17:M17"/>
    <mergeCell ref="N17:O17"/>
    <mergeCell ref="P17:S17"/>
    <mergeCell ref="B18:M18"/>
    <mergeCell ref="N18:O18"/>
    <mergeCell ref="P18:S18"/>
    <mergeCell ref="B19:M19"/>
    <mergeCell ref="N19:O19"/>
    <mergeCell ref="P19:S19"/>
    <mergeCell ref="B20:M20"/>
    <mergeCell ref="N20:O20"/>
    <mergeCell ref="P20:S20"/>
    <mergeCell ref="B21:M21"/>
    <mergeCell ref="N21:O21"/>
    <mergeCell ref="P21:S21"/>
    <mergeCell ref="B22:M22"/>
    <mergeCell ref="N22:O22"/>
    <mergeCell ref="P22:S22"/>
    <mergeCell ref="B27:M27"/>
    <mergeCell ref="N27:O27"/>
    <mergeCell ref="P27:S27"/>
    <mergeCell ref="A3:S3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</mergeCells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3"/>
  <sheetViews>
    <sheetView view="pageBreakPreview" zoomScale="130" zoomScaleNormal="100" zoomScaleSheetLayoutView="130" workbookViewId="0">
      <selection sqref="A1:G1"/>
    </sheetView>
  </sheetViews>
  <sheetFormatPr defaultRowHeight="12.75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>
      <c r="A1" s="234" t="s">
        <v>681</v>
      </c>
      <c r="B1" s="234"/>
      <c r="C1" s="234"/>
      <c r="D1" s="234"/>
      <c r="E1" s="234"/>
      <c r="F1" s="234"/>
      <c r="G1" s="234"/>
      <c r="H1" s="17"/>
      <c r="I1" s="17"/>
      <c r="J1" s="17"/>
      <c r="K1" s="17"/>
      <c r="L1" s="17"/>
    </row>
    <row r="2" spans="1:12">
      <c r="A2" s="19"/>
      <c r="B2" s="19"/>
      <c r="C2" s="19"/>
      <c r="D2" s="19"/>
      <c r="E2" s="19"/>
      <c r="F2" s="19"/>
      <c r="G2" s="19"/>
      <c r="H2" s="19"/>
      <c r="I2" s="19"/>
      <c r="J2" s="17"/>
      <c r="K2" s="17"/>
      <c r="L2" s="17"/>
    </row>
    <row r="3" spans="1:12" ht="15">
      <c r="A3" s="244" t="s">
        <v>669</v>
      </c>
      <c r="B3" s="244"/>
      <c r="C3" s="244"/>
      <c r="D3" s="244"/>
      <c r="E3" s="244"/>
      <c r="F3" s="244"/>
      <c r="G3" s="244"/>
      <c r="H3" s="18"/>
      <c r="I3" s="18"/>
      <c r="J3" s="18"/>
      <c r="K3" s="18"/>
      <c r="L3" s="18"/>
    </row>
    <row r="4" spans="1:12">
      <c r="G4" s="19" t="s">
        <v>624</v>
      </c>
    </row>
    <row r="5" spans="1:12">
      <c r="A5" s="20" t="s">
        <v>579</v>
      </c>
      <c r="B5" s="20" t="s">
        <v>580</v>
      </c>
      <c r="C5" s="20" t="s">
        <v>581</v>
      </c>
      <c r="D5" s="20" t="s">
        <v>582</v>
      </c>
      <c r="E5" s="20" t="s">
        <v>617</v>
      </c>
      <c r="F5" s="20" t="s">
        <v>618</v>
      </c>
      <c r="G5" s="20" t="s">
        <v>619</v>
      </c>
    </row>
    <row r="6" spans="1:12">
      <c r="A6" s="242" t="s">
        <v>620</v>
      </c>
      <c r="B6" s="246"/>
      <c r="C6" s="238" t="s">
        <v>253</v>
      </c>
      <c r="D6" s="238">
        <v>2017</v>
      </c>
      <c r="E6" s="238">
        <v>2018</v>
      </c>
      <c r="F6" s="240">
        <v>2019</v>
      </c>
      <c r="G6" s="242">
        <v>2020</v>
      </c>
    </row>
    <row r="7" spans="1:12">
      <c r="A7" s="245"/>
      <c r="B7" s="247"/>
      <c r="C7" s="248"/>
      <c r="D7" s="239"/>
      <c r="E7" s="239"/>
      <c r="F7" s="241"/>
      <c r="G7" s="243"/>
    </row>
    <row r="8" spans="1:12" ht="72.75" customHeight="1">
      <c r="A8" s="237" t="s">
        <v>248</v>
      </c>
      <c r="B8" s="21" t="s">
        <v>621</v>
      </c>
      <c r="C8" s="22"/>
      <c r="D8" s="250"/>
      <c r="E8" s="250"/>
      <c r="F8" s="250"/>
      <c r="G8" s="250"/>
    </row>
    <row r="9" spans="1:12" ht="38.25">
      <c r="A9" s="237"/>
      <c r="B9" s="21" t="s">
        <v>622</v>
      </c>
      <c r="C9" s="23"/>
      <c r="D9" s="250"/>
      <c r="E9" s="250"/>
      <c r="F9" s="250"/>
      <c r="G9" s="250"/>
    </row>
    <row r="10" spans="1:12">
      <c r="A10" s="237"/>
      <c r="B10" s="30" t="s">
        <v>623</v>
      </c>
      <c r="C10" s="31"/>
      <c r="D10" s="32">
        <v>0</v>
      </c>
      <c r="E10" s="25">
        <v>0</v>
      </c>
      <c r="F10" s="25">
        <v>0</v>
      </c>
      <c r="G10" s="25">
        <v>0</v>
      </c>
    </row>
    <row r="11" spans="1:12" ht="95.25" customHeight="1">
      <c r="A11" s="237" t="s">
        <v>247</v>
      </c>
      <c r="B11" s="33" t="s">
        <v>621</v>
      </c>
      <c r="C11" s="34"/>
      <c r="D11" s="249"/>
      <c r="E11" s="250"/>
      <c r="F11" s="250"/>
      <c r="G11" s="250"/>
    </row>
    <row r="12" spans="1:12" ht="38.25">
      <c r="A12" s="237"/>
      <c r="B12" s="33" t="s">
        <v>622</v>
      </c>
      <c r="C12" s="35"/>
      <c r="D12" s="249"/>
      <c r="E12" s="250"/>
      <c r="F12" s="250"/>
      <c r="G12" s="250"/>
    </row>
    <row r="13" spans="1:12">
      <c r="A13" s="237"/>
      <c r="B13" s="36" t="s">
        <v>623</v>
      </c>
      <c r="C13" s="37"/>
      <c r="D13" s="38">
        <v>0</v>
      </c>
      <c r="E13" s="24">
        <v>0</v>
      </c>
      <c r="F13" s="24">
        <v>0</v>
      </c>
      <c r="G13" s="24">
        <v>0</v>
      </c>
    </row>
  </sheetData>
  <mergeCells count="19">
    <mergeCell ref="A8:A10"/>
    <mergeCell ref="D8:D9"/>
    <mergeCell ref="E8:E9"/>
    <mergeCell ref="F8:F9"/>
    <mergeCell ref="G8:G9"/>
    <mergeCell ref="A11:A13"/>
    <mergeCell ref="D11:D12"/>
    <mergeCell ref="E11:E12"/>
    <mergeCell ref="F11:F12"/>
    <mergeCell ref="G11:G12"/>
    <mergeCell ref="D6:D7"/>
    <mergeCell ref="E6:E7"/>
    <mergeCell ref="F6:F7"/>
    <mergeCell ref="G6:G7"/>
    <mergeCell ref="A1:G1"/>
    <mergeCell ref="A3:G3"/>
    <mergeCell ref="A6:A7"/>
    <mergeCell ref="B6:B7"/>
    <mergeCell ref="C6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="130" zoomScaleNormal="100" zoomScaleSheetLayoutView="130" workbookViewId="0">
      <selection sqref="A1:I1"/>
    </sheetView>
  </sheetViews>
  <sheetFormatPr defaultRowHeight="12.75"/>
  <cols>
    <col min="1" max="1" width="3.85546875" customWidth="1"/>
    <col min="2" max="2" width="15.85546875" customWidth="1"/>
    <col min="6" max="6" width="18.28515625" customWidth="1"/>
    <col min="7" max="7" width="6" hidden="1" customWidth="1"/>
    <col min="8" max="8" width="2.140625" hidden="1" customWidth="1"/>
    <col min="9" max="9" width="24.140625" customWidth="1"/>
  </cols>
  <sheetData>
    <row r="1" spans="1:9">
      <c r="A1" s="235" t="s">
        <v>682</v>
      </c>
      <c r="B1" s="235"/>
      <c r="C1" s="235"/>
      <c r="D1" s="235"/>
      <c r="E1" s="235"/>
      <c r="F1" s="235"/>
      <c r="G1" s="235"/>
      <c r="H1" s="235"/>
      <c r="I1" s="235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 ht="15">
      <c r="B3" s="260" t="s">
        <v>670</v>
      </c>
      <c r="C3" s="260"/>
      <c r="D3" s="260"/>
      <c r="E3" s="260"/>
      <c r="F3" s="260"/>
      <c r="G3" s="260"/>
      <c r="H3" s="260"/>
      <c r="I3" s="260"/>
    </row>
    <row r="4" spans="1:9">
      <c r="I4" s="49" t="s">
        <v>624</v>
      </c>
    </row>
    <row r="5" spans="1:9">
      <c r="A5" s="13"/>
      <c r="B5" s="20" t="s">
        <v>579</v>
      </c>
      <c r="C5" s="250" t="s">
        <v>580</v>
      </c>
      <c r="D5" s="250"/>
      <c r="E5" s="250"/>
      <c r="F5" s="250"/>
      <c r="G5" s="20"/>
      <c r="H5" s="20"/>
      <c r="I5" s="20" t="s">
        <v>582</v>
      </c>
    </row>
    <row r="6" spans="1:9" ht="83.25" customHeight="1">
      <c r="A6" s="13" t="s">
        <v>248</v>
      </c>
      <c r="B6" s="26" t="s">
        <v>625</v>
      </c>
      <c r="C6" s="261" t="s">
        <v>626</v>
      </c>
      <c r="D6" s="261"/>
      <c r="E6" s="261"/>
      <c r="F6" s="261"/>
      <c r="G6" s="261"/>
      <c r="H6" s="261"/>
      <c r="I6" s="26" t="s">
        <v>660</v>
      </c>
    </row>
    <row r="7" spans="1:9" ht="26.25" customHeight="1">
      <c r="A7" s="13" t="s">
        <v>247</v>
      </c>
      <c r="B7" s="29" t="s">
        <v>248</v>
      </c>
      <c r="C7" s="254" t="s">
        <v>627</v>
      </c>
      <c r="D7" s="252"/>
      <c r="E7" s="252"/>
      <c r="F7" s="252"/>
      <c r="G7" s="252"/>
      <c r="H7" s="253"/>
      <c r="I7" s="27">
        <f>'Kiadások költségvetési 1.'!AG79</f>
        <v>0</v>
      </c>
    </row>
    <row r="8" spans="1:9" ht="26.25" customHeight="1">
      <c r="A8" s="13" t="s">
        <v>246</v>
      </c>
      <c r="B8" s="29" t="s">
        <v>247</v>
      </c>
      <c r="C8" s="254" t="s">
        <v>628</v>
      </c>
      <c r="D8" s="252"/>
      <c r="E8" s="252"/>
      <c r="F8" s="252"/>
      <c r="G8" s="252"/>
      <c r="H8" s="253"/>
      <c r="I8" s="27">
        <f>'Kiadások költségvetési 1.'!AG80</f>
        <v>0</v>
      </c>
    </row>
    <row r="9" spans="1:9" ht="26.25" customHeight="1">
      <c r="A9" s="13" t="s">
        <v>245</v>
      </c>
      <c r="B9" s="29" t="s">
        <v>246</v>
      </c>
      <c r="C9" s="254" t="s">
        <v>629</v>
      </c>
      <c r="D9" s="255"/>
      <c r="E9" s="255"/>
      <c r="F9" s="255"/>
      <c r="G9" s="255"/>
      <c r="H9" s="256"/>
      <c r="I9" s="27">
        <f>'Kiadások költségvetési 1.'!AG81</f>
        <v>0</v>
      </c>
    </row>
    <row r="10" spans="1:9" ht="26.25" customHeight="1">
      <c r="A10" s="13" t="s">
        <v>557</v>
      </c>
      <c r="B10" s="29" t="s">
        <v>245</v>
      </c>
      <c r="C10" s="254" t="s">
        <v>630</v>
      </c>
      <c r="D10" s="252"/>
      <c r="E10" s="252"/>
      <c r="F10" s="252"/>
      <c r="G10" s="252"/>
      <c r="H10" s="253"/>
      <c r="I10" s="27">
        <f>'Kiadások költségvetési 1.'!AG82</f>
        <v>1495000</v>
      </c>
    </row>
    <row r="11" spans="1:9" ht="26.25" customHeight="1">
      <c r="A11" s="13" t="s">
        <v>556</v>
      </c>
      <c r="B11" s="29" t="s">
        <v>557</v>
      </c>
      <c r="C11" s="257" t="s">
        <v>631</v>
      </c>
      <c r="D11" s="252"/>
      <c r="E11" s="252"/>
      <c r="F11" s="252"/>
      <c r="G11" s="252"/>
      <c r="H11" s="253"/>
      <c r="I11" s="27">
        <f>'Kiadások költségvetési 1.'!AG83</f>
        <v>0</v>
      </c>
    </row>
    <row r="12" spans="1:9" ht="26.25" customHeight="1">
      <c r="A12" s="13" t="s">
        <v>555</v>
      </c>
      <c r="B12" s="29" t="s">
        <v>556</v>
      </c>
      <c r="C12" s="257" t="s">
        <v>632</v>
      </c>
      <c r="D12" s="252"/>
      <c r="E12" s="252"/>
      <c r="F12" s="252"/>
      <c r="G12" s="252"/>
      <c r="H12" s="253"/>
      <c r="I12" s="27">
        <v>0</v>
      </c>
    </row>
    <row r="13" spans="1:9" ht="26.25" customHeight="1">
      <c r="A13" s="13" t="s">
        <v>554</v>
      </c>
      <c r="B13" s="29" t="s">
        <v>555</v>
      </c>
      <c r="C13" s="257" t="s">
        <v>633</v>
      </c>
      <c r="D13" s="252"/>
      <c r="E13" s="252"/>
      <c r="F13" s="252"/>
      <c r="G13" s="252"/>
      <c r="H13" s="253"/>
      <c r="I13" s="27">
        <f>'Kiadások költségvetési 1.'!AG85</f>
        <v>403650</v>
      </c>
    </row>
    <row r="14" spans="1:9" ht="26.25" customHeight="1">
      <c r="A14" s="13" t="s">
        <v>553</v>
      </c>
      <c r="B14" s="29" t="s">
        <v>554</v>
      </c>
      <c r="C14" s="258" t="s">
        <v>639</v>
      </c>
      <c r="D14" s="252"/>
      <c r="E14" s="252"/>
      <c r="F14" s="252"/>
      <c r="G14" s="252"/>
      <c r="H14" s="253"/>
      <c r="I14" s="28">
        <f>SUM(I7:I13)</f>
        <v>1898650</v>
      </c>
    </row>
    <row r="15" spans="1:9" ht="26.25" customHeight="1">
      <c r="A15" s="13" t="s">
        <v>552</v>
      </c>
      <c r="B15" s="29" t="s">
        <v>553</v>
      </c>
      <c r="C15" s="259" t="s">
        <v>634</v>
      </c>
      <c r="D15" s="252"/>
      <c r="E15" s="252"/>
      <c r="F15" s="252"/>
      <c r="G15" s="252"/>
      <c r="H15" s="253"/>
      <c r="I15" s="27">
        <f>'Kiadások költségvetési 1.'!AG87</f>
        <v>32880100</v>
      </c>
    </row>
    <row r="16" spans="1:9" ht="26.25" customHeight="1">
      <c r="A16" s="13" t="s">
        <v>551</v>
      </c>
      <c r="B16" s="29" t="s">
        <v>552</v>
      </c>
      <c r="C16" s="259" t="s">
        <v>635</v>
      </c>
      <c r="D16" s="252"/>
      <c r="E16" s="252"/>
      <c r="F16" s="252"/>
      <c r="G16" s="252"/>
      <c r="H16" s="253"/>
      <c r="I16" s="27">
        <f>'Kiadások költségvetési 1.'!AG88</f>
        <v>0</v>
      </c>
    </row>
    <row r="17" spans="1:9" ht="26.25" customHeight="1">
      <c r="A17" s="13" t="s">
        <v>550</v>
      </c>
      <c r="B17" s="29" t="s">
        <v>551</v>
      </c>
      <c r="C17" s="259" t="s">
        <v>636</v>
      </c>
      <c r="D17" s="252"/>
      <c r="E17" s="252"/>
      <c r="F17" s="252"/>
      <c r="G17" s="252"/>
      <c r="H17" s="253"/>
      <c r="I17" s="27">
        <f>'Kiadások költségvetési 1.'!AG89</f>
        <v>0</v>
      </c>
    </row>
    <row r="18" spans="1:9" ht="45.75" customHeight="1">
      <c r="A18" s="13" t="s">
        <v>597</v>
      </c>
      <c r="B18" s="29" t="s">
        <v>550</v>
      </c>
      <c r="C18" s="259" t="s">
        <v>637</v>
      </c>
      <c r="D18" s="252"/>
      <c r="E18" s="252"/>
      <c r="F18" s="252"/>
      <c r="G18" s="252"/>
      <c r="H18" s="253"/>
      <c r="I18" s="27">
        <f>'Kiadások költségvetési 1.'!AG90</f>
        <v>8878000</v>
      </c>
    </row>
    <row r="19" spans="1:9" ht="26.25" customHeight="1">
      <c r="A19" s="13" t="s">
        <v>599</v>
      </c>
      <c r="B19" s="29" t="s">
        <v>597</v>
      </c>
      <c r="C19" s="251" t="s">
        <v>638</v>
      </c>
      <c r="D19" s="252"/>
      <c r="E19" s="252"/>
      <c r="F19" s="252"/>
      <c r="G19" s="252"/>
      <c r="H19" s="253"/>
      <c r="I19" s="28">
        <f>SUM(I15:I18)</f>
        <v>41758100</v>
      </c>
    </row>
  </sheetData>
  <mergeCells count="17">
    <mergeCell ref="B3:I3"/>
    <mergeCell ref="C5:F5"/>
    <mergeCell ref="C6:H6"/>
    <mergeCell ref="C7:H7"/>
    <mergeCell ref="A1:I1"/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30"/>
  <sheetViews>
    <sheetView view="pageBreakPreview" zoomScaleNormal="100" zoomScaleSheetLayoutView="100" workbookViewId="0">
      <selection activeCell="B1" sqref="B1:Y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8.28515625" style="15" customWidth="1"/>
    <col min="11" max="11" width="4.7109375" style="15" customWidth="1"/>
    <col min="12" max="12" width="3.42578125" style="15" customWidth="1"/>
    <col min="13" max="13" width="9.85546875" style="15" bestFit="1" customWidth="1"/>
    <col min="14" max="24" width="8.85546875" style="15" bestFit="1" customWidth="1"/>
    <col min="25" max="25" width="10.7109375" style="15" customWidth="1"/>
    <col min="26" max="26" width="9.85546875" style="15" bestFit="1" customWidth="1"/>
    <col min="27" max="27" width="0.140625" style="15" customWidth="1"/>
    <col min="28" max="31" width="9.140625" style="15" customWidth="1"/>
    <col min="32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33" customFormat="1" ht="24.75" customHeight="1">
      <c r="B1" s="235" t="s">
        <v>683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</row>
    <row r="2" spans="1:33" customFormat="1" ht="25.5" customHeight="1">
      <c r="B2" s="236" t="s">
        <v>671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</row>
    <row r="3" spans="1:33" customFormat="1" ht="12.75" customHeight="1">
      <c r="A3" s="266" t="s">
        <v>624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59"/>
    </row>
    <row r="4" spans="1:33" customFormat="1" ht="19.5" customHeight="1">
      <c r="A4" s="20"/>
      <c r="B4" s="237" t="s">
        <v>579</v>
      </c>
      <c r="C4" s="237"/>
      <c r="D4" s="237"/>
      <c r="E4" s="237"/>
      <c r="F4" s="237"/>
      <c r="G4" s="237"/>
      <c r="H4" s="237"/>
      <c r="I4" s="237"/>
      <c r="J4" s="237"/>
      <c r="K4" s="298" t="s">
        <v>580</v>
      </c>
      <c r="L4" s="299"/>
      <c r="M4" s="14" t="s">
        <v>581</v>
      </c>
      <c r="N4" s="14" t="s">
        <v>582</v>
      </c>
      <c r="O4" s="14" t="s">
        <v>617</v>
      </c>
      <c r="P4" s="14" t="s">
        <v>618</v>
      </c>
      <c r="Q4" s="14" t="s">
        <v>619</v>
      </c>
      <c r="R4" s="14" t="s">
        <v>640</v>
      </c>
      <c r="S4" s="14" t="s">
        <v>568</v>
      </c>
      <c r="T4" s="14" t="s">
        <v>641</v>
      </c>
      <c r="U4" s="14" t="s">
        <v>642</v>
      </c>
      <c r="V4" s="39" t="s">
        <v>643</v>
      </c>
      <c r="W4" s="39" t="s">
        <v>644</v>
      </c>
      <c r="X4" s="39" t="s">
        <v>645</v>
      </c>
      <c r="Y4" s="39" t="s">
        <v>646</v>
      </c>
    </row>
    <row r="5" spans="1:33" ht="21" customHeight="1">
      <c r="A5" s="300" t="s">
        <v>248</v>
      </c>
      <c r="B5" s="301" t="s">
        <v>584</v>
      </c>
      <c r="C5" s="230"/>
      <c r="D5" s="230"/>
      <c r="E5" s="230"/>
      <c r="F5" s="230"/>
      <c r="G5" s="230"/>
      <c r="H5" s="230"/>
      <c r="I5" s="230"/>
      <c r="J5" s="230"/>
      <c r="K5" s="302" t="s">
        <v>585</v>
      </c>
      <c r="L5" s="303"/>
      <c r="M5" s="302" t="s">
        <v>647</v>
      </c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233" t="s">
        <v>672</v>
      </c>
    </row>
    <row r="6" spans="1:33" ht="21" customHeight="1">
      <c r="A6" s="300"/>
      <c r="B6" s="301"/>
      <c r="C6" s="230"/>
      <c r="D6" s="230"/>
      <c r="E6" s="230"/>
      <c r="F6" s="230"/>
      <c r="G6" s="230"/>
      <c r="H6" s="230"/>
      <c r="I6" s="230"/>
      <c r="J6" s="230"/>
      <c r="K6" s="304"/>
      <c r="L6" s="305"/>
      <c r="M6" s="40" t="s">
        <v>648</v>
      </c>
      <c r="N6" s="40" t="s">
        <v>247</v>
      </c>
      <c r="O6" s="40" t="s">
        <v>246</v>
      </c>
      <c r="P6" s="40" t="s">
        <v>245</v>
      </c>
      <c r="Q6" s="40" t="s">
        <v>557</v>
      </c>
      <c r="R6" s="40" t="s">
        <v>556</v>
      </c>
      <c r="S6" s="40" t="s">
        <v>555</v>
      </c>
      <c r="T6" s="40" t="s">
        <v>554</v>
      </c>
      <c r="U6" s="40" t="s">
        <v>553</v>
      </c>
      <c r="V6" s="40" t="s">
        <v>552</v>
      </c>
      <c r="W6" s="40" t="s">
        <v>551</v>
      </c>
      <c r="X6" s="40" t="s">
        <v>550</v>
      </c>
      <c r="Y6" s="233"/>
    </row>
    <row r="7" spans="1:33" ht="15" customHeight="1">
      <c r="A7" s="16" t="s">
        <v>248</v>
      </c>
      <c r="B7" s="295" t="s">
        <v>586</v>
      </c>
      <c r="C7" s="297"/>
      <c r="D7" s="297"/>
      <c r="E7" s="297"/>
      <c r="F7" s="297"/>
      <c r="G7" s="297"/>
      <c r="H7" s="297"/>
      <c r="I7" s="297"/>
      <c r="J7" s="297"/>
      <c r="K7" s="268" t="s">
        <v>244</v>
      </c>
      <c r="L7" s="269"/>
      <c r="M7" s="78">
        <v>647718</v>
      </c>
      <c r="N7" s="78">
        <v>647718</v>
      </c>
      <c r="O7" s="78">
        <v>647718</v>
      </c>
      <c r="P7" s="78">
        <v>647718</v>
      </c>
      <c r="Q7" s="78">
        <v>647718</v>
      </c>
      <c r="R7" s="78">
        <v>647718</v>
      </c>
      <c r="S7" s="78">
        <v>647718</v>
      </c>
      <c r="T7" s="78">
        <v>647718</v>
      </c>
      <c r="U7" s="78">
        <v>647719</v>
      </c>
      <c r="V7" s="78">
        <v>647719</v>
      </c>
      <c r="W7" s="78">
        <v>647719</v>
      </c>
      <c r="X7" s="62">
        <v>647719</v>
      </c>
      <c r="Y7" s="91">
        <v>7772620</v>
      </c>
      <c r="AA7" s="277"/>
      <c r="AB7" s="277"/>
      <c r="AC7" s="277"/>
      <c r="AD7" s="277"/>
      <c r="AE7" s="277"/>
      <c r="AF7" s="54"/>
    </row>
    <row r="8" spans="1:33" ht="28.5" customHeight="1">
      <c r="A8" s="16" t="s">
        <v>247</v>
      </c>
      <c r="B8" s="296" t="s">
        <v>587</v>
      </c>
      <c r="C8" s="296"/>
      <c r="D8" s="296"/>
      <c r="E8" s="296"/>
      <c r="F8" s="296"/>
      <c r="G8" s="296"/>
      <c r="H8" s="296"/>
      <c r="I8" s="296"/>
      <c r="J8" s="296"/>
      <c r="K8" s="268" t="s">
        <v>241</v>
      </c>
      <c r="L8" s="269"/>
      <c r="M8" s="78">
        <v>134826.66666666666</v>
      </c>
      <c r="N8" s="78">
        <v>134826.66666666666</v>
      </c>
      <c r="O8" s="78">
        <v>134826.66666666666</v>
      </c>
      <c r="P8" s="78">
        <v>134826.66666666666</v>
      </c>
      <c r="Q8" s="78">
        <v>134826.66666666666</v>
      </c>
      <c r="R8" s="78">
        <v>134826.66666666666</v>
      </c>
      <c r="S8" s="78">
        <v>134826.66666666666</v>
      </c>
      <c r="T8" s="78">
        <v>134826.66666666666</v>
      </c>
      <c r="U8" s="78">
        <v>134826.66666666666</v>
      </c>
      <c r="V8" s="78">
        <v>134826.66666666666</v>
      </c>
      <c r="W8" s="78">
        <v>134826.66666666666</v>
      </c>
      <c r="X8" s="62">
        <v>134827</v>
      </c>
      <c r="Y8" s="91">
        <v>1617920</v>
      </c>
      <c r="AA8" s="277"/>
      <c r="AB8" s="277"/>
      <c r="AC8" s="277"/>
      <c r="AD8" s="294"/>
      <c r="AE8" s="294"/>
      <c r="AF8" s="54"/>
    </row>
    <row r="9" spans="1:33" ht="15" customHeight="1">
      <c r="A9" s="16" t="s">
        <v>246</v>
      </c>
      <c r="B9" s="295" t="s">
        <v>588</v>
      </c>
      <c r="C9" s="225"/>
      <c r="D9" s="225"/>
      <c r="E9" s="225"/>
      <c r="F9" s="225"/>
      <c r="G9" s="225"/>
      <c r="H9" s="225"/>
      <c r="I9" s="225"/>
      <c r="J9" s="225"/>
      <c r="K9" s="268" t="s">
        <v>238</v>
      </c>
      <c r="L9" s="269"/>
      <c r="M9" s="78">
        <f t="shared" ref="M9:M14" si="0">Y9/12</f>
        <v>1351178.3333333333</v>
      </c>
      <c r="N9" s="78">
        <v>1351178.3333333333</v>
      </c>
      <c r="O9" s="78">
        <v>1351178.3333333333</v>
      </c>
      <c r="P9" s="78">
        <v>1351178.3333333333</v>
      </c>
      <c r="Q9" s="78">
        <v>1351178.3333333333</v>
      </c>
      <c r="R9" s="78">
        <v>1351178.3333333333</v>
      </c>
      <c r="S9" s="78">
        <v>1351178.3333333333</v>
      </c>
      <c r="T9" s="78">
        <v>1351178.3333333333</v>
      </c>
      <c r="U9" s="78">
        <v>1351178.3333333333</v>
      </c>
      <c r="V9" s="78">
        <v>1351178.3333333333</v>
      </c>
      <c r="W9" s="78">
        <v>1351178.3333333333</v>
      </c>
      <c r="X9" s="62">
        <v>1351178.3333333333</v>
      </c>
      <c r="Y9" s="91">
        <v>16214140</v>
      </c>
      <c r="AA9" s="277"/>
      <c r="AB9" s="277"/>
      <c r="AC9" s="277"/>
      <c r="AD9" s="294"/>
      <c r="AE9" s="294"/>
      <c r="AF9" s="54"/>
    </row>
    <row r="10" spans="1:33" ht="15" customHeight="1">
      <c r="A10" s="16" t="s">
        <v>245</v>
      </c>
      <c r="B10" s="295" t="s">
        <v>589</v>
      </c>
      <c r="C10" s="225"/>
      <c r="D10" s="225"/>
      <c r="E10" s="225"/>
      <c r="F10" s="225"/>
      <c r="G10" s="225"/>
      <c r="H10" s="225"/>
      <c r="I10" s="225"/>
      <c r="J10" s="225"/>
      <c r="K10" s="268" t="s">
        <v>235</v>
      </c>
      <c r="L10" s="269"/>
      <c r="M10" s="92">
        <f t="shared" si="0"/>
        <v>426166.66666666669</v>
      </c>
      <c r="N10" s="78">
        <v>426166.66666666669</v>
      </c>
      <c r="O10" s="78">
        <v>426166.66666666669</v>
      </c>
      <c r="P10" s="78">
        <v>426166.66666666669</v>
      </c>
      <c r="Q10" s="78">
        <v>426166.66666666669</v>
      </c>
      <c r="R10" s="78">
        <v>426166.66666666669</v>
      </c>
      <c r="S10" s="78">
        <v>426166.66666666669</v>
      </c>
      <c r="T10" s="78">
        <v>426166.66666666669</v>
      </c>
      <c r="U10" s="78">
        <v>426166.66666666669</v>
      </c>
      <c r="V10" s="78">
        <v>426166.66666666669</v>
      </c>
      <c r="W10" s="78">
        <v>426166.66666666669</v>
      </c>
      <c r="X10" s="62">
        <v>426166.66666666669</v>
      </c>
      <c r="Y10" s="91">
        <v>5114000</v>
      </c>
      <c r="AA10" s="277"/>
      <c r="AB10" s="277"/>
      <c r="AC10" s="277"/>
      <c r="AD10" s="294"/>
      <c r="AE10" s="294"/>
      <c r="AF10" s="54"/>
    </row>
    <row r="11" spans="1:33" ht="15" customHeight="1">
      <c r="A11" s="16" t="s">
        <v>557</v>
      </c>
      <c r="B11" s="295" t="s">
        <v>590</v>
      </c>
      <c r="C11" s="225"/>
      <c r="D11" s="225"/>
      <c r="E11" s="225"/>
      <c r="F11" s="225"/>
      <c r="G11" s="225"/>
      <c r="H11" s="225"/>
      <c r="I11" s="225"/>
      <c r="J11" s="225"/>
      <c r="K11" s="268" t="s">
        <v>232</v>
      </c>
      <c r="L11" s="269"/>
      <c r="M11" s="92">
        <f t="shared" si="0"/>
        <v>3278410.4166666665</v>
      </c>
      <c r="N11" s="78">
        <v>3278410.4166666665</v>
      </c>
      <c r="O11" s="78">
        <v>3278410.4166666665</v>
      </c>
      <c r="P11" s="78">
        <v>3278410.4166666665</v>
      </c>
      <c r="Q11" s="78">
        <v>3278410.4166666665</v>
      </c>
      <c r="R11" s="78">
        <v>3278410.4166666665</v>
      </c>
      <c r="S11" s="78">
        <v>3278410.4166666665</v>
      </c>
      <c r="T11" s="78">
        <v>3278410.4166666665</v>
      </c>
      <c r="U11" s="78">
        <v>3278410.4166666665</v>
      </c>
      <c r="V11" s="78">
        <v>3278410.4166666665</v>
      </c>
      <c r="W11" s="78">
        <v>3278410.4166666665</v>
      </c>
      <c r="X11" s="62">
        <v>3278410.4166666665</v>
      </c>
      <c r="Y11" s="91">
        <v>39340925</v>
      </c>
      <c r="AA11" s="277"/>
      <c r="AB11" s="277"/>
      <c r="AC11" s="277"/>
      <c r="AD11" s="294"/>
      <c r="AE11" s="294"/>
      <c r="AF11" s="54"/>
      <c r="AG11" s="54"/>
    </row>
    <row r="12" spans="1:33" ht="15" customHeight="1">
      <c r="A12" s="16" t="s">
        <v>556</v>
      </c>
      <c r="B12" s="295" t="s">
        <v>591</v>
      </c>
      <c r="C12" s="225"/>
      <c r="D12" s="225"/>
      <c r="E12" s="225"/>
      <c r="F12" s="225"/>
      <c r="G12" s="225"/>
      <c r="H12" s="225"/>
      <c r="I12" s="225"/>
      <c r="J12" s="225"/>
      <c r="K12" s="268" t="s">
        <v>229</v>
      </c>
      <c r="L12" s="269"/>
      <c r="M12" s="92">
        <f t="shared" si="0"/>
        <v>158220.83333333334</v>
      </c>
      <c r="N12" s="78">
        <v>158220.83333333334</v>
      </c>
      <c r="O12" s="78">
        <v>158220.83333333334</v>
      </c>
      <c r="P12" s="78">
        <v>158220.83333333334</v>
      </c>
      <c r="Q12" s="78">
        <v>158220.83333333334</v>
      </c>
      <c r="R12" s="78">
        <v>158220.83333333334</v>
      </c>
      <c r="S12" s="78">
        <v>158220.83333333334</v>
      </c>
      <c r="T12" s="78">
        <v>158220.83333333334</v>
      </c>
      <c r="U12" s="78">
        <v>158220.83333333334</v>
      </c>
      <c r="V12" s="78">
        <v>158220.83333333334</v>
      </c>
      <c r="W12" s="78">
        <v>158220.83333333334</v>
      </c>
      <c r="X12" s="62">
        <v>158220.83333333334</v>
      </c>
      <c r="Y12" s="91">
        <v>1898650</v>
      </c>
      <c r="AA12" s="277"/>
      <c r="AB12" s="277"/>
      <c r="AC12" s="277"/>
      <c r="AD12" s="294"/>
      <c r="AE12" s="294"/>
      <c r="AF12" s="54"/>
      <c r="AG12" s="54"/>
    </row>
    <row r="13" spans="1:33" ht="15" customHeight="1">
      <c r="A13" s="16" t="s">
        <v>555</v>
      </c>
      <c r="B13" s="295" t="s">
        <v>592</v>
      </c>
      <c r="C13" s="225"/>
      <c r="D13" s="225"/>
      <c r="E13" s="225"/>
      <c r="F13" s="225"/>
      <c r="G13" s="225"/>
      <c r="H13" s="225"/>
      <c r="I13" s="225"/>
      <c r="J13" s="225"/>
      <c r="K13" s="268" t="s">
        <v>226</v>
      </c>
      <c r="L13" s="269"/>
      <c r="M13" s="92">
        <f t="shared" si="0"/>
        <v>3479841.6666666665</v>
      </c>
      <c r="N13" s="78">
        <v>3479841.6666666665</v>
      </c>
      <c r="O13" s="78">
        <v>3479841.6666666665</v>
      </c>
      <c r="P13" s="78">
        <v>3479841.6666666665</v>
      </c>
      <c r="Q13" s="78">
        <v>3479841.6666666665</v>
      </c>
      <c r="R13" s="78">
        <v>3479841.6666666665</v>
      </c>
      <c r="S13" s="78">
        <v>3479841.6666666665</v>
      </c>
      <c r="T13" s="78">
        <v>3479841.6666666665</v>
      </c>
      <c r="U13" s="78">
        <v>3479841.6666666665</v>
      </c>
      <c r="V13" s="78">
        <v>3479841.6666666665</v>
      </c>
      <c r="W13" s="78">
        <v>3479841.6666666665</v>
      </c>
      <c r="X13" s="62">
        <v>3479841.6666666665</v>
      </c>
      <c r="Y13" s="91">
        <v>41758100</v>
      </c>
      <c r="AA13" s="277"/>
      <c r="AB13" s="277"/>
      <c r="AC13" s="277"/>
      <c r="AD13" s="294"/>
      <c r="AE13" s="294"/>
      <c r="AF13" s="54"/>
      <c r="AG13" s="54"/>
    </row>
    <row r="14" spans="1:33" ht="15" customHeight="1" thickBot="1">
      <c r="A14" s="16" t="s">
        <v>554</v>
      </c>
      <c r="B14" s="293" t="s">
        <v>593</v>
      </c>
      <c r="C14" s="227"/>
      <c r="D14" s="227"/>
      <c r="E14" s="227"/>
      <c r="F14" s="227"/>
      <c r="G14" s="227"/>
      <c r="H14" s="227"/>
      <c r="I14" s="227"/>
      <c r="J14" s="227"/>
      <c r="K14" s="283" t="s">
        <v>223</v>
      </c>
      <c r="L14" s="284"/>
      <c r="M14" s="92">
        <f t="shared" si="0"/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93">
        <v>0</v>
      </c>
      <c r="Y14" s="99"/>
      <c r="AA14" s="277"/>
      <c r="AB14" s="277"/>
      <c r="AC14" s="277"/>
      <c r="AD14" s="294"/>
      <c r="AE14" s="294"/>
      <c r="AF14" s="54"/>
    </row>
    <row r="15" spans="1:33" ht="15" customHeight="1" thickBot="1">
      <c r="A15" s="16" t="s">
        <v>553</v>
      </c>
      <c r="B15" s="287" t="s">
        <v>594</v>
      </c>
      <c r="C15" s="222"/>
      <c r="D15" s="222"/>
      <c r="E15" s="222"/>
      <c r="F15" s="222"/>
      <c r="G15" s="222"/>
      <c r="H15" s="222"/>
      <c r="I15" s="222"/>
      <c r="J15" s="222"/>
      <c r="K15" s="288" t="s">
        <v>220</v>
      </c>
      <c r="L15" s="289"/>
      <c r="M15" s="90">
        <f>SUM(M7:M14)</f>
        <v>9476362.5833333321</v>
      </c>
      <c r="N15" s="90">
        <f t="shared" ref="N15:X15" si="1">SUM(N7:N14)</f>
        <v>9476362.5833333321</v>
      </c>
      <c r="O15" s="90">
        <f t="shared" si="1"/>
        <v>9476362.5833333321</v>
      </c>
      <c r="P15" s="90">
        <f t="shared" si="1"/>
        <v>9476362.5833333321</v>
      </c>
      <c r="Q15" s="90">
        <f t="shared" si="1"/>
        <v>9476362.5833333321</v>
      </c>
      <c r="R15" s="90">
        <f t="shared" si="1"/>
        <v>9476362.5833333321</v>
      </c>
      <c r="S15" s="90">
        <f t="shared" si="1"/>
        <v>9476362.5833333321</v>
      </c>
      <c r="T15" s="90">
        <f t="shared" si="1"/>
        <v>9476362.5833333321</v>
      </c>
      <c r="U15" s="90">
        <f t="shared" si="1"/>
        <v>9476363.5833333321</v>
      </c>
      <c r="V15" s="90">
        <f t="shared" si="1"/>
        <v>9476363.5833333321</v>
      </c>
      <c r="W15" s="90">
        <f t="shared" si="1"/>
        <v>9476363.5833333321</v>
      </c>
      <c r="X15" s="94">
        <f t="shared" si="1"/>
        <v>9476363.916666666</v>
      </c>
      <c r="Y15" s="102">
        <f>SUM(Y7:Y14)</f>
        <v>113716355</v>
      </c>
      <c r="AA15" s="277"/>
      <c r="AB15" s="277"/>
      <c r="AC15" s="277"/>
      <c r="AD15" s="66"/>
      <c r="AE15" s="66"/>
      <c r="AF15" s="54"/>
    </row>
    <row r="16" spans="1:33" ht="15" customHeight="1">
      <c r="A16" s="16" t="s">
        <v>552</v>
      </c>
      <c r="B16" s="290" t="s">
        <v>595</v>
      </c>
      <c r="C16" s="204"/>
      <c r="D16" s="204"/>
      <c r="E16" s="204"/>
      <c r="F16" s="204"/>
      <c r="G16" s="204"/>
      <c r="H16" s="204"/>
      <c r="I16" s="204"/>
      <c r="J16" s="204"/>
      <c r="K16" s="291" t="s">
        <v>217</v>
      </c>
      <c r="L16" s="292"/>
      <c r="M16" s="81">
        <v>1968085.0833333333</v>
      </c>
      <c r="N16" s="81">
        <v>1968085.0833333333</v>
      </c>
      <c r="O16" s="81">
        <v>1968085.0833333333</v>
      </c>
      <c r="P16" s="81">
        <v>1968085.0833333333</v>
      </c>
      <c r="Q16" s="81">
        <v>1968085.0833333333</v>
      </c>
      <c r="R16" s="81">
        <v>1968085.0833333333</v>
      </c>
      <c r="S16" s="81">
        <v>1968085.0833333333</v>
      </c>
      <c r="T16" s="81">
        <v>1968085.0833333333</v>
      </c>
      <c r="U16" s="81">
        <v>1968085.0833333333</v>
      </c>
      <c r="V16" s="81">
        <v>1968085.0833333333</v>
      </c>
      <c r="W16" s="81">
        <v>1968085.0833333333</v>
      </c>
      <c r="X16" s="95">
        <v>1968085.0833333333</v>
      </c>
      <c r="Y16" s="101">
        <v>23617021</v>
      </c>
      <c r="AA16" s="277"/>
      <c r="AB16" s="277"/>
      <c r="AC16" s="277"/>
      <c r="AD16" s="285"/>
      <c r="AE16" s="285"/>
      <c r="AF16" s="54"/>
    </row>
    <row r="17" spans="1:33" ht="15" customHeight="1">
      <c r="A17" s="16" t="s">
        <v>551</v>
      </c>
      <c r="B17" s="286" t="s">
        <v>596</v>
      </c>
      <c r="C17" s="286"/>
      <c r="D17" s="286"/>
      <c r="E17" s="286"/>
      <c r="F17" s="286"/>
      <c r="G17" s="286"/>
      <c r="H17" s="286"/>
      <c r="I17" s="286"/>
      <c r="J17" s="286"/>
      <c r="K17" s="268" t="s">
        <v>214</v>
      </c>
      <c r="L17" s="269"/>
      <c r="M17" s="78">
        <v>3087581.1666666665</v>
      </c>
      <c r="N17" s="62">
        <v>3087581.1666666665</v>
      </c>
      <c r="O17" s="62">
        <v>3087581.1666666665</v>
      </c>
      <c r="P17" s="62">
        <v>3087581.1666666665</v>
      </c>
      <c r="Q17" s="62">
        <v>3087581.1666666665</v>
      </c>
      <c r="R17" s="62">
        <v>3087581.1666666665</v>
      </c>
      <c r="S17" s="62">
        <v>3087581.1666666665</v>
      </c>
      <c r="T17" s="62">
        <v>3087581.1666666665</v>
      </c>
      <c r="U17" s="62">
        <v>3087581.1666666665</v>
      </c>
      <c r="V17" s="62">
        <v>3087581.1666666665</v>
      </c>
      <c r="W17" s="62">
        <v>3087581.1666666665</v>
      </c>
      <c r="X17" s="62">
        <v>3087581.1666666665</v>
      </c>
      <c r="Y17" s="98">
        <v>37050974</v>
      </c>
      <c r="AA17" s="277"/>
      <c r="AB17" s="277"/>
      <c r="AC17" s="277"/>
      <c r="AD17" s="285"/>
      <c r="AE17" s="285"/>
      <c r="AF17" s="54"/>
      <c r="AG17" s="54"/>
    </row>
    <row r="18" spans="1:33" ht="15" customHeight="1">
      <c r="A18" s="16" t="s">
        <v>550</v>
      </c>
      <c r="B18" s="267" t="s">
        <v>598</v>
      </c>
      <c r="C18" s="215"/>
      <c r="D18" s="215"/>
      <c r="E18" s="215"/>
      <c r="F18" s="215"/>
      <c r="G18" s="215"/>
      <c r="H18" s="215"/>
      <c r="I18" s="215"/>
      <c r="J18" s="215"/>
      <c r="K18" s="268" t="s">
        <v>211</v>
      </c>
      <c r="L18" s="269"/>
      <c r="M18" s="78">
        <f>Y18/12</f>
        <v>1754166.6666666667</v>
      </c>
      <c r="N18" s="78">
        <v>1754166.6666666667</v>
      </c>
      <c r="O18" s="78">
        <v>1754166.6666666667</v>
      </c>
      <c r="P18" s="78">
        <v>1754166.6666666667</v>
      </c>
      <c r="Q18" s="78">
        <v>1754166.6666666667</v>
      </c>
      <c r="R18" s="78">
        <v>1754166.6666666667</v>
      </c>
      <c r="S18" s="78">
        <v>1754166.6666666667</v>
      </c>
      <c r="T18" s="78">
        <v>1754166.6666666667</v>
      </c>
      <c r="U18" s="78">
        <v>1754166.6666666667</v>
      </c>
      <c r="V18" s="78">
        <v>1754166.6666666667</v>
      </c>
      <c r="W18" s="78">
        <v>1754166.6666666667</v>
      </c>
      <c r="X18" s="62">
        <v>1754166.6666666667</v>
      </c>
      <c r="Y18" s="98">
        <v>21050000</v>
      </c>
      <c r="AA18" s="277"/>
      <c r="AB18" s="277"/>
      <c r="AC18" s="277"/>
      <c r="AD18" s="285"/>
      <c r="AE18" s="285"/>
      <c r="AF18" s="54"/>
      <c r="AG18" s="54"/>
    </row>
    <row r="19" spans="1:33" ht="15" customHeight="1">
      <c r="A19" s="16" t="s">
        <v>597</v>
      </c>
      <c r="B19" s="267" t="s">
        <v>600</v>
      </c>
      <c r="C19" s="215"/>
      <c r="D19" s="215"/>
      <c r="E19" s="215"/>
      <c r="F19" s="215"/>
      <c r="G19" s="215"/>
      <c r="H19" s="215"/>
      <c r="I19" s="215"/>
      <c r="J19" s="215"/>
      <c r="K19" s="268" t="s">
        <v>208</v>
      </c>
      <c r="L19" s="269"/>
      <c r="M19" s="78">
        <v>231666.66666666666</v>
      </c>
      <c r="N19" s="78">
        <v>231666.66666666666</v>
      </c>
      <c r="O19" s="78">
        <v>231666.66666666666</v>
      </c>
      <c r="P19" s="78">
        <v>231666.66666666666</v>
      </c>
      <c r="Q19" s="78">
        <v>231666.66666666666</v>
      </c>
      <c r="R19" s="78">
        <v>231666.66666666666</v>
      </c>
      <c r="S19" s="78">
        <v>231666.66666666666</v>
      </c>
      <c r="T19" s="78">
        <v>231666.66666666666</v>
      </c>
      <c r="U19" s="78">
        <v>231666.66666666666</v>
      </c>
      <c r="V19" s="78">
        <v>231666.66666666666</v>
      </c>
      <c r="W19" s="78">
        <v>231666.66666666666</v>
      </c>
      <c r="X19" s="62">
        <v>231666.66666666666</v>
      </c>
      <c r="Y19" s="98">
        <v>2780000</v>
      </c>
      <c r="AA19" s="277"/>
      <c r="AB19" s="277"/>
      <c r="AC19" s="277"/>
      <c r="AD19" s="285"/>
      <c r="AE19" s="285"/>
      <c r="AF19" s="54"/>
    </row>
    <row r="20" spans="1:33" ht="15" customHeight="1">
      <c r="A20" s="16" t="s">
        <v>599</v>
      </c>
      <c r="B20" s="286" t="s">
        <v>602</v>
      </c>
      <c r="C20" s="286"/>
      <c r="D20" s="286"/>
      <c r="E20" s="286"/>
      <c r="F20" s="286"/>
      <c r="G20" s="286"/>
      <c r="H20" s="286"/>
      <c r="I20" s="286"/>
      <c r="J20" s="286"/>
      <c r="K20" s="268" t="s">
        <v>205</v>
      </c>
      <c r="L20" s="269"/>
      <c r="M20" s="78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98"/>
      <c r="AA20" s="277"/>
      <c r="AB20" s="277"/>
      <c r="AC20" s="277"/>
      <c r="AD20" s="285"/>
      <c r="AE20" s="285"/>
      <c r="AF20" s="54"/>
    </row>
    <row r="21" spans="1:33" ht="15" customHeight="1">
      <c r="A21" s="16" t="s">
        <v>601</v>
      </c>
      <c r="B21" s="267" t="s">
        <v>604</v>
      </c>
      <c r="C21" s="215"/>
      <c r="D21" s="215"/>
      <c r="E21" s="215"/>
      <c r="F21" s="215"/>
      <c r="G21" s="215"/>
      <c r="H21" s="215"/>
      <c r="I21" s="215"/>
      <c r="J21" s="215"/>
      <c r="K21" s="268" t="s">
        <v>202</v>
      </c>
      <c r="L21" s="269"/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100000</v>
      </c>
      <c r="T21" s="78">
        <v>0</v>
      </c>
      <c r="U21" s="78">
        <v>0</v>
      </c>
      <c r="V21" s="78">
        <v>0</v>
      </c>
      <c r="W21" s="78">
        <v>0</v>
      </c>
      <c r="X21" s="62">
        <v>0</v>
      </c>
      <c r="Y21" s="98">
        <v>100000</v>
      </c>
      <c r="AA21" s="277"/>
      <c r="AB21" s="277"/>
      <c r="AC21" s="277"/>
      <c r="AD21" s="285"/>
      <c r="AE21" s="285"/>
      <c r="AF21" s="54"/>
    </row>
    <row r="22" spans="1:33" ht="15" customHeight="1" thickBot="1">
      <c r="A22" s="16" t="s">
        <v>603</v>
      </c>
      <c r="B22" s="282" t="s">
        <v>606</v>
      </c>
      <c r="C22" s="219"/>
      <c r="D22" s="219"/>
      <c r="E22" s="219"/>
      <c r="F22" s="219"/>
      <c r="G22" s="219"/>
      <c r="H22" s="219"/>
      <c r="I22" s="219"/>
      <c r="J22" s="219"/>
      <c r="K22" s="283" t="s">
        <v>199</v>
      </c>
      <c r="L22" s="284"/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93">
        <v>0</v>
      </c>
      <c r="Y22" s="100"/>
      <c r="AA22" s="277"/>
      <c r="AB22" s="277"/>
      <c r="AC22" s="277"/>
      <c r="AD22" s="285"/>
      <c r="AE22" s="285"/>
      <c r="AF22" s="54"/>
    </row>
    <row r="23" spans="1:33" ht="15" customHeight="1" thickBot="1">
      <c r="A23" s="16" t="s">
        <v>605</v>
      </c>
      <c r="B23" s="274" t="s">
        <v>608</v>
      </c>
      <c r="C23" s="211"/>
      <c r="D23" s="211"/>
      <c r="E23" s="211"/>
      <c r="F23" s="211"/>
      <c r="G23" s="211"/>
      <c r="H23" s="211"/>
      <c r="I23" s="211"/>
      <c r="J23" s="211"/>
      <c r="K23" s="275">
        <v>17</v>
      </c>
      <c r="L23" s="276"/>
      <c r="M23" s="86">
        <f>SUM(M16:M22)</f>
        <v>7041499.583333334</v>
      </c>
      <c r="N23" s="86">
        <f t="shared" ref="N23:X23" si="2">SUM(N16:N22)</f>
        <v>7041499.583333334</v>
      </c>
      <c r="O23" s="86">
        <f t="shared" si="2"/>
        <v>7041499.583333334</v>
      </c>
      <c r="P23" s="86">
        <f t="shared" si="2"/>
        <v>7041499.583333334</v>
      </c>
      <c r="Q23" s="86">
        <f t="shared" si="2"/>
        <v>7041499.583333334</v>
      </c>
      <c r="R23" s="86">
        <f t="shared" si="2"/>
        <v>7041499.583333334</v>
      </c>
      <c r="S23" s="86">
        <f t="shared" si="2"/>
        <v>7141499.583333334</v>
      </c>
      <c r="T23" s="86">
        <f t="shared" si="2"/>
        <v>7041499.583333334</v>
      </c>
      <c r="U23" s="86">
        <f t="shared" si="2"/>
        <v>7041499.583333334</v>
      </c>
      <c r="V23" s="86">
        <f t="shared" si="2"/>
        <v>7041499.583333334</v>
      </c>
      <c r="W23" s="86">
        <f t="shared" si="2"/>
        <v>7041499.583333334</v>
      </c>
      <c r="X23" s="88">
        <f t="shared" si="2"/>
        <v>7041499.583333334</v>
      </c>
      <c r="Y23" s="103">
        <f>SUM(Y16:Y22)</f>
        <v>84597995</v>
      </c>
      <c r="AA23" s="277"/>
      <c r="AB23" s="277"/>
      <c r="AC23" s="277"/>
      <c r="AD23" s="66"/>
      <c r="AE23" s="66"/>
      <c r="AF23" s="54"/>
    </row>
    <row r="24" spans="1:33" ht="15" customHeight="1">
      <c r="A24" s="16" t="s">
        <v>607</v>
      </c>
      <c r="B24" s="278" t="s">
        <v>662</v>
      </c>
      <c r="C24" s="279"/>
      <c r="D24" s="279"/>
      <c r="E24" s="279"/>
      <c r="F24" s="279"/>
      <c r="G24" s="279"/>
      <c r="H24" s="279"/>
      <c r="I24" s="279"/>
      <c r="J24" s="279"/>
      <c r="K24" s="280" t="s">
        <v>193</v>
      </c>
      <c r="L24" s="281"/>
      <c r="M24" s="81">
        <v>889562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96">
        <v>0</v>
      </c>
      <c r="Y24" s="81">
        <f t="shared" ref="Y24:Y27" si="3">SUM(M24:X24)</f>
        <v>889562</v>
      </c>
      <c r="Z24" s="97"/>
      <c r="AA24" s="265"/>
      <c r="AB24" s="265"/>
      <c r="AC24" s="265"/>
      <c r="AD24" s="66"/>
      <c r="AE24" s="66"/>
      <c r="AF24" s="54"/>
    </row>
    <row r="25" spans="1:33" ht="15" customHeight="1">
      <c r="A25" s="16" t="s">
        <v>609</v>
      </c>
      <c r="B25" s="267" t="s">
        <v>612</v>
      </c>
      <c r="C25" s="215"/>
      <c r="D25" s="215"/>
      <c r="E25" s="215"/>
      <c r="F25" s="215"/>
      <c r="G25" s="215"/>
      <c r="H25" s="215"/>
      <c r="I25" s="215"/>
      <c r="J25" s="215"/>
      <c r="K25" s="268" t="s">
        <v>190</v>
      </c>
      <c r="L25" s="269"/>
      <c r="M25" s="78">
        <f t="shared" ref="M25" si="4">Z25/12</f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78">
        <f t="shared" si="3"/>
        <v>0</v>
      </c>
      <c r="Z25" s="84"/>
      <c r="AA25" s="270"/>
      <c r="AB25" s="270"/>
      <c r="AC25" s="270"/>
      <c r="AD25" s="66"/>
      <c r="AE25" s="66"/>
      <c r="AF25" s="54"/>
    </row>
    <row r="26" spans="1:33" ht="12.75" customHeight="1" thickBot="1">
      <c r="A26" s="16" t="s">
        <v>611</v>
      </c>
      <c r="B26" s="271" t="s">
        <v>614</v>
      </c>
      <c r="C26" s="208"/>
      <c r="D26" s="208"/>
      <c r="E26" s="208"/>
      <c r="F26" s="208"/>
      <c r="G26" s="208"/>
      <c r="H26" s="208"/>
      <c r="I26" s="208"/>
      <c r="J26" s="208"/>
      <c r="K26" s="272" t="s">
        <v>187</v>
      </c>
      <c r="L26" s="273"/>
      <c r="M26" s="80">
        <v>30007922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80">
        <f t="shared" si="3"/>
        <v>30007922</v>
      </c>
      <c r="Z26" s="84"/>
      <c r="AA26" s="270"/>
      <c r="AB26" s="270"/>
      <c r="AC26" s="270"/>
      <c r="AD26" s="66"/>
      <c r="AE26" s="66"/>
      <c r="AF26" s="54"/>
    </row>
    <row r="27" spans="1:33" ht="15" customHeight="1" thickBot="1">
      <c r="A27" s="16" t="s">
        <v>613</v>
      </c>
      <c r="B27" s="262" t="s">
        <v>616</v>
      </c>
      <c r="C27" s="199"/>
      <c r="D27" s="199"/>
      <c r="E27" s="199"/>
      <c r="F27" s="199"/>
      <c r="G27" s="199"/>
      <c r="H27" s="199"/>
      <c r="I27" s="199"/>
      <c r="J27" s="199"/>
      <c r="K27" s="263" t="s">
        <v>184</v>
      </c>
      <c r="L27" s="264"/>
      <c r="M27" s="87">
        <f>SUM(M26)</f>
        <v>30007922</v>
      </c>
      <c r="N27" s="79">
        <f t="shared" ref="N27:X27" si="5">SUM(N25:N26)</f>
        <v>0</v>
      </c>
      <c r="O27" s="65">
        <f t="shared" si="5"/>
        <v>0</v>
      </c>
      <c r="P27" s="65">
        <f t="shared" si="5"/>
        <v>0</v>
      </c>
      <c r="Q27" s="65">
        <f t="shared" si="5"/>
        <v>0</v>
      </c>
      <c r="R27" s="65">
        <f t="shared" si="5"/>
        <v>0</v>
      </c>
      <c r="S27" s="65">
        <f t="shared" si="5"/>
        <v>0</v>
      </c>
      <c r="T27" s="65">
        <f t="shared" si="5"/>
        <v>0</v>
      </c>
      <c r="U27" s="65">
        <f t="shared" si="5"/>
        <v>0</v>
      </c>
      <c r="V27" s="65">
        <f t="shared" si="5"/>
        <v>0</v>
      </c>
      <c r="W27" s="65">
        <f t="shared" si="5"/>
        <v>0</v>
      </c>
      <c r="X27" s="89">
        <f t="shared" si="5"/>
        <v>0</v>
      </c>
      <c r="Y27" s="87">
        <f t="shared" si="3"/>
        <v>30007922</v>
      </c>
      <c r="Z27" s="85"/>
      <c r="AA27" s="265"/>
      <c r="AB27" s="265"/>
      <c r="AC27" s="265"/>
      <c r="AD27" s="66"/>
      <c r="AE27" s="66"/>
      <c r="AF27" s="54"/>
    </row>
    <row r="28" spans="1:33" ht="13.5" customHeight="1"/>
    <row r="29" spans="1:33" ht="13.5" customHeight="1"/>
    <row r="30" spans="1:33" ht="13.5" customHeight="1"/>
  </sheetData>
  <mergeCells count="88">
    <mergeCell ref="B1:Y1"/>
    <mergeCell ref="B2:Y2"/>
    <mergeCell ref="B4:J4"/>
    <mergeCell ref="K4:L4"/>
    <mergeCell ref="A5:A6"/>
    <mergeCell ref="B5:J6"/>
    <mergeCell ref="K5:L6"/>
    <mergeCell ref="M5:X5"/>
    <mergeCell ref="Y5:Y6"/>
    <mergeCell ref="B8:J8"/>
    <mergeCell ref="K8:L8"/>
    <mergeCell ref="AA8:AC8"/>
    <mergeCell ref="AD8:AE8"/>
    <mergeCell ref="B7:J7"/>
    <mergeCell ref="K7:L7"/>
    <mergeCell ref="AA7:AC7"/>
    <mergeCell ref="AD7:AE7"/>
    <mergeCell ref="B10:J10"/>
    <mergeCell ref="K10:L10"/>
    <mergeCell ref="AA10:AC10"/>
    <mergeCell ref="AD10:AE10"/>
    <mergeCell ref="B9:J9"/>
    <mergeCell ref="K9:L9"/>
    <mergeCell ref="AA9:AC9"/>
    <mergeCell ref="AD9:AE9"/>
    <mergeCell ref="B12:J12"/>
    <mergeCell ref="K12:L12"/>
    <mergeCell ref="AA12:AC12"/>
    <mergeCell ref="AD12:AE12"/>
    <mergeCell ref="B11:J11"/>
    <mergeCell ref="K11:L11"/>
    <mergeCell ref="AA11:AC11"/>
    <mergeCell ref="AD11:AE11"/>
    <mergeCell ref="B14:J14"/>
    <mergeCell ref="K14:L14"/>
    <mergeCell ref="AA14:AC14"/>
    <mergeCell ref="AD14:AE14"/>
    <mergeCell ref="B13:J13"/>
    <mergeCell ref="K13:L13"/>
    <mergeCell ref="AA13:AC13"/>
    <mergeCell ref="AD13:AE13"/>
    <mergeCell ref="B15:J15"/>
    <mergeCell ref="K15:L15"/>
    <mergeCell ref="AA15:AC15"/>
    <mergeCell ref="B16:J16"/>
    <mergeCell ref="K16:L16"/>
    <mergeCell ref="AA16:AC16"/>
    <mergeCell ref="B18:J18"/>
    <mergeCell ref="K18:L18"/>
    <mergeCell ref="AA18:AC18"/>
    <mergeCell ref="AD18:AE18"/>
    <mergeCell ref="AD16:AE16"/>
    <mergeCell ref="B17:J17"/>
    <mergeCell ref="K17:L17"/>
    <mergeCell ref="AA17:AC17"/>
    <mergeCell ref="AD17:AE17"/>
    <mergeCell ref="B20:J20"/>
    <mergeCell ref="K20:L20"/>
    <mergeCell ref="AA20:AC20"/>
    <mergeCell ref="AD20:AE20"/>
    <mergeCell ref="B19:J19"/>
    <mergeCell ref="K19:L19"/>
    <mergeCell ref="AA19:AC19"/>
    <mergeCell ref="AD19:AE19"/>
    <mergeCell ref="B22:J22"/>
    <mergeCell ref="K22:L22"/>
    <mergeCell ref="AA22:AC22"/>
    <mergeCell ref="AD22:AE22"/>
    <mergeCell ref="B21:J21"/>
    <mergeCell ref="K21:L21"/>
    <mergeCell ref="AA21:AC21"/>
    <mergeCell ref="AD21:AE21"/>
    <mergeCell ref="B27:J27"/>
    <mergeCell ref="K27:L27"/>
    <mergeCell ref="AA27:AC27"/>
    <mergeCell ref="A3:X3"/>
    <mergeCell ref="B25:J25"/>
    <mergeCell ref="K25:L25"/>
    <mergeCell ref="AA25:AC25"/>
    <mergeCell ref="B26:J26"/>
    <mergeCell ref="K26:L26"/>
    <mergeCell ref="AA26:AC26"/>
    <mergeCell ref="B23:J23"/>
    <mergeCell ref="K23:L23"/>
    <mergeCell ref="AA23:AC23"/>
    <mergeCell ref="B24:J24"/>
    <mergeCell ref="K24:L24"/>
    <mergeCell ref="AA24:AC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Stabilitási melléklet 7.</vt:lpstr>
      <vt:lpstr>Felúj-Felhalm.kiad. 8.</vt:lpstr>
      <vt:lpstr>Előiárányzat-felh.ütemterv. 9.</vt:lpstr>
      <vt:lpstr>Gördülő költségvetés 10.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9.'!Nyomtatási_terület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'Létszám előirányzat 5.'!Nyomtatási_terület</vt:lpstr>
      <vt:lpstr>'Stabilitási melléklet 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2017-02-15T10:58:48Z</cp:lastPrinted>
  <dcterms:created xsi:type="dcterms:W3CDTF">1998-12-22T17:08:32Z</dcterms:created>
  <dcterms:modified xsi:type="dcterms:W3CDTF">2017-03-02T11:59:41Z</dcterms:modified>
</cp:coreProperties>
</file>