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tabRatio="901" activeTab="4"/>
  </bookViews>
  <sheets>
    <sheet name="1 mell_önk és int" sheetId="1" r:id="rId1"/>
    <sheet name="2.mell_önk" sheetId="2" r:id="rId2"/>
    <sheet name="3 mell hivatal" sheetId="3" r:id="rId3"/>
    <sheet name=" 4 mell_ovi" sheetId="4" r:id="rId4"/>
    <sheet name="5 mell_könyvtár" sheetId="5" r:id="rId5"/>
    <sheet name="6. melléklet" sheetId="6" r:id="rId6"/>
    <sheet name="7.melléklet" sheetId="7" r:id="rId7"/>
    <sheet name="8.melléklet" sheetId="8" r:id="rId8"/>
    <sheet name="9.melléklet " sheetId="9" r:id="rId9"/>
    <sheet name="Munka1" sheetId="10" r:id="rId10"/>
  </sheets>
  <externalReferences>
    <externalReference r:id="rId13"/>
    <externalReference r:id="rId14"/>
  </externalReferences>
  <definedNames>
    <definedName name="_xlnm.Print_Titles" localSheetId="5">'6. melléklet'!$2:$3</definedName>
    <definedName name="_xlnm.Print_Area" localSheetId="3">' 4 mell_ovi'!$A$1:$F$64</definedName>
    <definedName name="_xlnm.Print_Area" localSheetId="0">'1 mell_önk és int'!$A$1:$F$73</definedName>
    <definedName name="_xlnm.Print_Area" localSheetId="5">'6. melléklet'!$A$1:$J$363</definedName>
  </definedNames>
  <calcPr fullCalcOnLoad="1"/>
</workbook>
</file>

<file path=xl/comments2.xml><?xml version="1.0" encoding="utf-8"?>
<comments xmlns="http://schemas.openxmlformats.org/spreadsheetml/2006/main">
  <authors>
    <author>CSPH</author>
  </authors>
  <commentList>
    <comment ref="E10" authorId="0">
      <text>
        <r>
          <rPr>
            <b/>
            <sz val="8"/>
            <rFont val="Tahoma"/>
            <family val="2"/>
          </rPr>
          <t>CSPH:</t>
        </r>
        <r>
          <rPr>
            <sz val="8"/>
            <rFont val="Tahoma"/>
            <family val="2"/>
          </rPr>
          <t xml:space="preserve">
15.922 e ft GK szoc otthon= (Mód eir:61.422-bev 21.258- állami-24.242)+ Rendőrs tám 481</t>
        </r>
      </text>
    </comment>
  </commentList>
</comments>
</file>

<file path=xl/sharedStrings.xml><?xml version="1.0" encoding="utf-8"?>
<sst xmlns="http://schemas.openxmlformats.org/spreadsheetml/2006/main" count="887" uniqueCount="350">
  <si>
    <t>2014. évi előirányzat</t>
  </si>
  <si>
    <t>Kötelező feladatok</t>
  </si>
  <si>
    <t>Államigazgatási feladatok</t>
  </si>
  <si>
    <t>I</t>
  </si>
  <si>
    <t>Költségvetési működési kiadások</t>
  </si>
  <si>
    <t>K1</t>
  </si>
  <si>
    <t>Személyi juttatások</t>
  </si>
  <si>
    <t>K2</t>
  </si>
  <si>
    <t xml:space="preserve">Munkaadókat terhelő járulékok és szociális hozzájárulási adó       </t>
  </si>
  <si>
    <t>K3</t>
  </si>
  <si>
    <t>Dologi kiadások</t>
  </si>
  <si>
    <t xml:space="preserve">    kamat kiadás</t>
  </si>
  <si>
    <t>K4</t>
  </si>
  <si>
    <t>Ellátottak pénzbeli juttatásai</t>
  </si>
  <si>
    <t>K5</t>
  </si>
  <si>
    <t>Egyéb működési célú kiadások</t>
  </si>
  <si>
    <t xml:space="preserve">      Tartalékok</t>
  </si>
  <si>
    <t xml:space="preserve">       Egyéb m. c. támogatások államháztartáson belülre</t>
  </si>
  <si>
    <t xml:space="preserve">       Egyéb m. c. támogatások államháztartáson kívülre</t>
  </si>
  <si>
    <t>Költségvetési működési kiadások összesen</t>
  </si>
  <si>
    <t>Költségvetési felhalmozási kiadások</t>
  </si>
  <si>
    <t>K6</t>
  </si>
  <si>
    <t>Beruházások</t>
  </si>
  <si>
    <t>K7</t>
  </si>
  <si>
    <t>Felújítások</t>
  </si>
  <si>
    <t>K8</t>
  </si>
  <si>
    <t>Költségvetési felhalmozási kiadások összesen</t>
  </si>
  <si>
    <t>KÖLTSÉGVETÉSI KIADÁSOK ÖSSZESEN</t>
  </si>
  <si>
    <t>K9</t>
  </si>
  <si>
    <t>Finanszírozási kiadások</t>
  </si>
  <si>
    <t>Központi, irányító szervi támogatások folyósítása</t>
  </si>
  <si>
    <t>Hosszú lejáratú hitelek, kölcsönök törlesztése</t>
  </si>
  <si>
    <t>FINANSZÍROZÁSI KIADÁSOK ÖSSZESEN</t>
  </si>
  <si>
    <t>KIADÁSOK ÖSSZESEN (I+II)</t>
  </si>
  <si>
    <t>Költségvetési működési bevételek</t>
  </si>
  <si>
    <t>B1</t>
  </si>
  <si>
    <t>Működési célú támogatások államháztartáson belülről</t>
  </si>
  <si>
    <t xml:space="preserve"> Önkormányzatok működési támogatásai</t>
  </si>
  <si>
    <t xml:space="preserve"> Egyéb működési célú támogatások bevételei  államháztartáson belülről</t>
  </si>
  <si>
    <t xml:space="preserve">   OEP</t>
  </si>
  <si>
    <t xml:space="preserve">   Munkaügyi központ</t>
  </si>
  <si>
    <t xml:space="preserve">  önkormányzattól, táruslástól</t>
  </si>
  <si>
    <t>B3</t>
  </si>
  <si>
    <t>Közhatalmi bevételek</t>
  </si>
  <si>
    <t>B311 Magánszemélyek jövedelemadói</t>
  </si>
  <si>
    <t>B34 Vagyoni tipusú adók</t>
  </si>
  <si>
    <t xml:space="preserve">         építményadó</t>
  </si>
  <si>
    <t xml:space="preserve">         magánszemélyek kommunális adója</t>
  </si>
  <si>
    <t xml:space="preserve">         telekadó</t>
  </si>
  <si>
    <t>B35 Termékek és szolgáltatások adói</t>
  </si>
  <si>
    <t xml:space="preserve">         állandó jelleggel végzett iparűzési adó</t>
  </si>
  <si>
    <t xml:space="preserve">         tartózkodás után fizetett idegenforgalmi adót</t>
  </si>
  <si>
    <t xml:space="preserve">         gépjárműadó</t>
  </si>
  <si>
    <t>B36   Egyéb közhatalmi bevételek</t>
  </si>
  <si>
    <t xml:space="preserve">          igazgatási szolgáltatási díj</t>
  </si>
  <si>
    <t xml:space="preserve">          bírság</t>
  </si>
  <si>
    <t xml:space="preserve">          késedelmi pótlék</t>
  </si>
  <si>
    <t>B4</t>
  </si>
  <si>
    <t>Működési bevételek</t>
  </si>
  <si>
    <t xml:space="preserve">          Tulajdonosi bevétel</t>
  </si>
  <si>
    <t xml:space="preserve">          Szolgáltatások ellenérték</t>
  </si>
  <si>
    <t xml:space="preserve">          Ellátási díjak</t>
  </si>
  <si>
    <t>B6</t>
  </si>
  <si>
    <t>Működési célú átvett pénzeszközök</t>
  </si>
  <si>
    <t>Működési költségvetési bevételek összesen</t>
  </si>
  <si>
    <t>Költségvetési felhalmozási bevételek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</si>
  <si>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</si>
  <si>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</si>
  <si>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</si>
  <si>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</si>
  <si>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</si>
  <si>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</si>
  <si>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Felhalmozási költségvetési bevételek összesen</t>
  </si>
  <si>
    <t>III</t>
  </si>
  <si>
    <t>KÖLTSÉGVETÉSI BEVÉTELEK ÖSSZESEN</t>
  </si>
  <si>
    <t>B8</t>
  </si>
  <si>
    <t>Finanszírozási bevételek</t>
  </si>
  <si>
    <t>IV</t>
  </si>
  <si>
    <t>FINANSZÍROZÁSI BEVÉTELEK ÖSSZESEN</t>
  </si>
  <si>
    <t>BEVÉTELEK ÖSSZESEN</t>
  </si>
  <si>
    <t>Költségvetési hiány</t>
  </si>
  <si>
    <t>Működési hiány- /többlet +</t>
  </si>
  <si>
    <t>Felhalmozási hiány- /többlet +</t>
  </si>
  <si>
    <t>Hiányok belső finanszírozása</t>
  </si>
  <si>
    <t xml:space="preserve">           Központi, irányító szervi támogatás</t>
  </si>
  <si>
    <t>Megnevezés</t>
  </si>
  <si>
    <t>Bevétel</t>
  </si>
  <si>
    <t>Kiadás</t>
  </si>
  <si>
    <t xml:space="preserve">eredet eir. </t>
  </si>
  <si>
    <t>mód. Eir.</t>
  </si>
  <si>
    <t>eredeti eir</t>
  </si>
  <si>
    <t>Intézmények</t>
  </si>
  <si>
    <t>Mese-Vár Óvoda Csákvár</t>
  </si>
  <si>
    <t>KÖTELEZŐ FELADAT</t>
  </si>
  <si>
    <t>Müködési költségvetés</t>
  </si>
  <si>
    <t>intézményi működési bevétel</t>
  </si>
  <si>
    <t>támogatásértékű mük.célú bevétel</t>
  </si>
  <si>
    <t>végleges műk, c. pénzeszköz átvétel áth.kiv.</t>
  </si>
  <si>
    <t>irányító szervtől kapott támogatás</t>
  </si>
  <si>
    <t>személyi juttatások</t>
  </si>
  <si>
    <t>munkaadót terhelő járulékok</t>
  </si>
  <si>
    <t xml:space="preserve">dologi kiadások egyéb folyó kiadások </t>
  </si>
  <si>
    <t>Felhalmozási költségvetés</t>
  </si>
  <si>
    <t>pénzforgalom nélküli  bevétel (pénzmaradv.)</t>
  </si>
  <si>
    <t>beruházás</t>
  </si>
  <si>
    <t>KÖTLEZŐ FELADAT ÖSSZESEN</t>
  </si>
  <si>
    <t>ÖNKÉNT VÁLLALT FELADAT</t>
  </si>
  <si>
    <t>Működési költségvetés</t>
  </si>
  <si>
    <t>ÖNKÉNT VÁLLALT FELADAT ÖSSZESEN</t>
  </si>
  <si>
    <t>Mese-Vár Óvoda összesen</t>
  </si>
  <si>
    <t xml:space="preserve">dologi és egyéb folyó kiadások </t>
  </si>
  <si>
    <t>Floriana Könyvtár</t>
  </si>
  <si>
    <t>Floriana Könyvtár összesen</t>
  </si>
  <si>
    <t>Önkormányzat igazgatási tevékenysége</t>
  </si>
  <si>
    <t>ÁLLAMIGAZGATÁSI FELADATOK</t>
  </si>
  <si>
    <t>támogatásértékű műk.célú bevétel</t>
  </si>
  <si>
    <t>személyi juttatás</t>
  </si>
  <si>
    <t>dologi és egyéb folyó kiadások</t>
  </si>
  <si>
    <t>ÁLLAMIGAZGATÁSI FELADATOK ÖSSZESEN</t>
  </si>
  <si>
    <t>dologi és egyéb folyó kiadás</t>
  </si>
  <si>
    <t>működési célú kamatkiadások</t>
  </si>
  <si>
    <t>működési tartalék</t>
  </si>
  <si>
    <t>előző évi felhalm.célú pénzmaradv.igénybev.</t>
  </si>
  <si>
    <t>beruházási célú pe.átvét vállalkozástól</t>
  </si>
  <si>
    <t>felhalmozási és tőkejellegű bevétel</t>
  </si>
  <si>
    <t>felhalmozási célú kamat kiadások</t>
  </si>
  <si>
    <t>felhalmozási tartalék</t>
  </si>
  <si>
    <t>Önkormányzati jogalkotás összesen</t>
  </si>
  <si>
    <t xml:space="preserve">                                                     Aktív koruak ellátás összesen</t>
  </si>
  <si>
    <t>Lakásfenntartási tám. normatív alapon</t>
  </si>
  <si>
    <t>szociálpolitikai ellátások, egyéb juttatások</t>
  </si>
  <si>
    <t>Lakásfenntartási tám. normatív a. össz</t>
  </si>
  <si>
    <t>Átmeneti segély</t>
  </si>
  <si>
    <t>Átmeneti segély összesen</t>
  </si>
  <si>
    <t>Temetési segély</t>
  </si>
  <si>
    <t>Temetési segély összesen</t>
  </si>
  <si>
    <t>Egyéb önkormányzati eseti pénzb.ellát</t>
  </si>
  <si>
    <t>támogatásértékű működési bevétel</t>
  </si>
  <si>
    <t>pénzforgalom nélküli bevétel (pénzmaradv.)</t>
  </si>
  <si>
    <t>Egyéb önkorm.eseti pénzb.ellát össz.</t>
  </si>
  <si>
    <t>Köztemetés</t>
  </si>
  <si>
    <t>Köztemetés összesen</t>
  </si>
  <si>
    <t>Rendkívűli gyermekvédelmi támogatás</t>
  </si>
  <si>
    <t>Rendkivüli gyermekvédelmi tám.össz.</t>
  </si>
  <si>
    <t>Közgyógyellátás</t>
  </si>
  <si>
    <t>Közgyógyellátás összesen</t>
  </si>
  <si>
    <t>Önkormányzatok elszámolásai</t>
  </si>
  <si>
    <t>helyi adók</t>
  </si>
  <si>
    <t>pótlék, birság , egyéb sajátos bevételek</t>
  </si>
  <si>
    <t>gépjárműadó</t>
  </si>
  <si>
    <t>termőföld szja</t>
  </si>
  <si>
    <t>állami támogatás</t>
  </si>
  <si>
    <t>Felhalmozási és tőkejellegű bevétel</t>
  </si>
  <si>
    <t>Önkorm. feladatra nem terv. elsz.össz.:</t>
  </si>
  <si>
    <t>működési célú hitel törlesztése</t>
  </si>
  <si>
    <t>felhalmozási célú hitel törlesztése</t>
  </si>
  <si>
    <t>működési költségvetés</t>
  </si>
  <si>
    <t>pénzforgalomnélküli bevétel (pénzmaradv.)</t>
  </si>
  <si>
    <t>dologi és egyéb f.kiadások</t>
  </si>
  <si>
    <t>Közutak, hidak üzemeltetése összesen</t>
  </si>
  <si>
    <t>Út, autópálya építés</t>
  </si>
  <si>
    <t>felhalmozási költségvetés</t>
  </si>
  <si>
    <t>Út, autópálya építés összesen</t>
  </si>
  <si>
    <t>Működés c.pénzeszk.átadás</t>
  </si>
  <si>
    <t>Ár-, és belvízvédelem összesen</t>
  </si>
  <si>
    <t>támogatásért.működési bevétel</t>
  </si>
  <si>
    <t>Város és községgazd. össz.</t>
  </si>
  <si>
    <t>dologi kiadások</t>
  </si>
  <si>
    <t>felhalmozási célú pe. átadás</t>
  </si>
  <si>
    <t>Háziorvosi ügyeleti ellátás</t>
  </si>
  <si>
    <t>Háziorvosi ügyeleti ellátás összesen</t>
  </si>
  <si>
    <t>Ifjúság-egészségügyi gondozás(isk.eü)</t>
  </si>
  <si>
    <t>Ifjúság-egészségügyi g.(isk.eü)össz.</t>
  </si>
  <si>
    <t>munkaadót terhelő járulék</t>
  </si>
  <si>
    <t>munkaadókat terhelő járulék</t>
  </si>
  <si>
    <t>Eü.és más veszélyes hulladék gyüjt.</t>
  </si>
  <si>
    <t>müködési költségvetés</t>
  </si>
  <si>
    <t>Eü.és más veszélyes hulladék gyüjt.össz.</t>
  </si>
  <si>
    <t>Víztermelés,-kezelés,-ellátás</t>
  </si>
  <si>
    <t>üzelemtetésből származó bevétel</t>
  </si>
  <si>
    <t>felújítás</t>
  </si>
  <si>
    <t>Viztermelé,-kezelés,-ellátás összesen</t>
  </si>
  <si>
    <t>Szennyvíz gyűjtése, tiszt.,elhelyezése</t>
  </si>
  <si>
    <t>felhalmozási célú pénzeszköz átvétel lakosságtól</t>
  </si>
  <si>
    <t>Szennyvíz gyűjtése, tiszt.,elhelyez.össz</t>
  </si>
  <si>
    <t>Civil szervezetek működési támogatása</t>
  </si>
  <si>
    <t>működési c.pénzeszköz átadás</t>
  </si>
  <si>
    <t>Civil szervezetek műk. támogatása össz</t>
  </si>
  <si>
    <t>Lakóingatlan bérbeadása, üzemeltetése</t>
  </si>
  <si>
    <t>közhatalmi bevételek</t>
  </si>
  <si>
    <t>Lakóingatlan bérbeadása, üzemeltetése össz</t>
  </si>
  <si>
    <t>Kiemelt állami és önkorm. Rendezvények</t>
  </si>
  <si>
    <t>Kiemelt állami és önkorm. Rendezvények összesen</t>
  </si>
  <si>
    <t>Működési célú támogatásértékű bevétel</t>
  </si>
  <si>
    <t>Sportlétesítmények működtetése, fejleszétse</t>
  </si>
  <si>
    <t>Sportlétesítmények működtetése, fejlesztése össz.</t>
  </si>
  <si>
    <t>Iskolai intézményi étkeztetés</t>
  </si>
  <si>
    <t>Iskolai intézményi étkeztetés összesen</t>
  </si>
  <si>
    <t>Önkormányzatok elszámolásai kvi. szerveikkel</t>
  </si>
  <si>
    <t>Támogatások folyósítása költségv.szerveknek</t>
  </si>
  <si>
    <t>Önkorm.elszámolásai kvi. szerveikkel összesen</t>
  </si>
  <si>
    <t>részletezve</t>
  </si>
  <si>
    <t>előirányzat ezer Ft-ban</t>
  </si>
  <si>
    <t xml:space="preserve">Beruházás </t>
  </si>
  <si>
    <t>Felújítás</t>
  </si>
  <si>
    <t>Vízrendszer felújítása</t>
  </si>
  <si>
    <t>Szennyvízrendszer felújítása</t>
  </si>
  <si>
    <t>összesen</t>
  </si>
  <si>
    <t>Csákvári Közös Önkormányzati Hivatal korszerűsítése (légkondiciónáló,  szigetelés)</t>
  </si>
  <si>
    <t>Útépítés</t>
  </si>
  <si>
    <t>Közbeszerzési tervezői díj</t>
  </si>
  <si>
    <t>Település vízrendezés</t>
  </si>
  <si>
    <t>Csákvári Szabads. Óvoda felújítás</t>
  </si>
  <si>
    <t>Tűzoltó torony felújítás</t>
  </si>
  <si>
    <t xml:space="preserve"> működési bevétel</t>
  </si>
  <si>
    <t>működési bevétel</t>
  </si>
  <si>
    <t>egyéb működési célú kiadás</t>
  </si>
  <si>
    <t xml:space="preserve">Működési célú támogatások államháztartáson belülről </t>
  </si>
  <si>
    <t>Önkormányzatok és önkormányzati hivatalok jogalkotó általános igazgatási tevékenysége</t>
  </si>
  <si>
    <t>Közutak, hidak, alagutak üzemeltetése</t>
  </si>
  <si>
    <t>Ár-és belvízvédelemmel összefüggő tevékenységek</t>
  </si>
  <si>
    <t>Város-, községgazdálkodási egyéb szolgáltatások</t>
  </si>
  <si>
    <t>dologi kiadás</t>
  </si>
  <si>
    <t>Fogorvosi alapellátás összesen</t>
  </si>
  <si>
    <t>Az Önkormányzati vagyonnal való gazdálkodással kapcsolatos feladatok</t>
  </si>
  <si>
    <t>Általános iskolai tanulók nappali rendszerû nevelése, oktatása (1-4. évfolyam)</t>
  </si>
  <si>
    <t>Általános iskolai tanulók nappali rendszerû nevelése, oktatása (1-4. évfolyam) összesen</t>
  </si>
  <si>
    <t>Általános iskolai tanulók nappali rendszerû nevelése, oktatása (5-8. évfolyam)</t>
  </si>
  <si>
    <t>Általános iskolai tanulók nappali rendszerû nevelése, oktatása (5-8. évfolyam) összesen</t>
  </si>
  <si>
    <t>ÖNKÉNT VÁLLAT FELADAT</t>
  </si>
  <si>
    <t>ÖNKÉNT VÁLLAT FELADAT ÖSSZESEN</t>
  </si>
  <si>
    <t>működési bevételek</t>
  </si>
  <si>
    <t>Csákvár Város Kötelező összesen</t>
  </si>
  <si>
    <t>Csákvár VárosÖnkormányzata és intézményei  összesen</t>
  </si>
  <si>
    <t xml:space="preserve"> 6/AÖnállóan működő intézmények</t>
  </si>
  <si>
    <t>6/A Önállóan működő intézmények összesen</t>
  </si>
  <si>
    <t>6/B Csákvári Közös Önkormányzati Hivatal</t>
  </si>
  <si>
    <t>6/B Önkormányzat igazgatási tevékenysége  összesen</t>
  </si>
  <si>
    <t>6/C Csákvár Város Önkormányzat  KÖTELEZŐ feladatai</t>
  </si>
  <si>
    <t>6/C Csákvár Város Önként vállalt összesen</t>
  </si>
  <si>
    <t>Csákvár Város összesen</t>
  </si>
  <si>
    <t>Aktív koruak ellátás</t>
  </si>
  <si>
    <t>Közvilágítás összesen</t>
  </si>
  <si>
    <t>Közvilágítás</t>
  </si>
  <si>
    <t>Háziorvosi  alapellátás</t>
  </si>
  <si>
    <t>Háziorvosi alapellátás összesen</t>
  </si>
  <si>
    <t>Fogorvosi alapellátás</t>
  </si>
  <si>
    <t>Nem veszélyes hulladék kezelése, ártalmatlanítása</t>
  </si>
  <si>
    <t>Nem veszélyes hulladék kezelése, ártalmatlanítása összesen</t>
  </si>
  <si>
    <t>Az Önkormányzati vagyonnal való gazdálkodással kapcsolatos feladatok összesen</t>
  </si>
  <si>
    <t>5/C Csákvár Város Önkormányzat  ÖNKÉNT VÁLLALT feladatai</t>
  </si>
  <si>
    <t>egyéb működési célú kiadás áht-belülre</t>
  </si>
  <si>
    <t>egyéb működési célú kiadás áht-kívülre</t>
  </si>
  <si>
    <t>Költségvetési maradvány</t>
  </si>
  <si>
    <t>Maradvány igénybevétele</t>
  </si>
  <si>
    <t>Egyéb működési célú támogatások államháztartáson belülre (GK szoc otthon támogatás)</t>
  </si>
  <si>
    <t>Felmalmozási célú távett pénzeszköz</t>
  </si>
  <si>
    <t>költségvetési maradvány</t>
  </si>
  <si>
    <t>közvilágításra</t>
  </si>
  <si>
    <t>Közfoglalkoztatottaknak eszköz beszerzés</t>
  </si>
  <si>
    <t xml:space="preserve">Vasgyűjtésből térfigyelő kamera </t>
  </si>
  <si>
    <t>Játszótéri (Petőfi u.) beruházás</t>
  </si>
  <si>
    <t>egyéb beruházsás</t>
  </si>
  <si>
    <t>Csákvári Közös Önkormányzati Hivatal részére számítógépeg+monitorok+nyomtatók+szoftverek</t>
  </si>
  <si>
    <t xml:space="preserve">       Elvonások, befizetések</t>
  </si>
  <si>
    <t>Központi, irányító szervi támogatás</t>
  </si>
  <si>
    <t>Országgyűlési Önkormányzati,EP, képvis. vál. kapcs. tevékenység</t>
  </si>
  <si>
    <t>Egyéb működési célú támogatás ÁH-belülről</t>
  </si>
  <si>
    <t xml:space="preserve">   fejezettől</t>
  </si>
  <si>
    <t xml:space="preserve">         Tartózkodás után fizetett idegenforgalmi adó</t>
  </si>
  <si>
    <t xml:space="preserve">          Közetített szolg</t>
  </si>
  <si>
    <t xml:space="preserve">       maradványának igénybevétele</t>
  </si>
  <si>
    <t>maradvány igénybevétele</t>
  </si>
  <si>
    <t xml:space="preserve">       Elvonások és befizetések</t>
  </si>
  <si>
    <t xml:space="preserve">            maradványának igénybevétele</t>
  </si>
  <si>
    <t xml:space="preserve">   országgyülési, önk választásokra</t>
  </si>
  <si>
    <t xml:space="preserve">         egyéb működési bevétel</t>
  </si>
  <si>
    <t>Önként vállalt feladatok</t>
  </si>
  <si>
    <t>Egyéb felhalmozási célú kiadások</t>
  </si>
  <si>
    <t>előző évi  költségvetési maradvány</t>
  </si>
  <si>
    <t>mód Eir</t>
  </si>
  <si>
    <t>működési célú átvett pénzeszköz</t>
  </si>
  <si>
    <t>Egyéb működési célú kiadások (elvonások és befizetések)</t>
  </si>
  <si>
    <t>Forgatási és befeketési célú fnanszírozási műveletek</t>
  </si>
  <si>
    <t>Forgatási és befeketési célú fnanszírozási műveletek összesen</t>
  </si>
  <si>
    <t>dologi kaidások</t>
  </si>
  <si>
    <r>
      <t xml:space="preserve">Fejezeti kezelési egyéb felhalmozási tám.ÁHT belül  </t>
    </r>
    <r>
      <rPr>
        <sz val="8"/>
        <rFont val="Times New Roman"/>
        <family val="1"/>
      </rPr>
      <t>(KDOP)</t>
    </r>
  </si>
  <si>
    <t>Hosszabb időtartamú közfogalakoztatás</t>
  </si>
  <si>
    <t>Hosszabb időtartamú közfogalakoztatás összesen</t>
  </si>
  <si>
    <t>Téli közfoglakoztatás</t>
  </si>
  <si>
    <t>Téli közfoglakoztatás összesen</t>
  </si>
  <si>
    <t>Rövid időtartamú közfoglakoztatás</t>
  </si>
  <si>
    <t>Rövid időtartamú közfoglakoztatás összesen</t>
  </si>
  <si>
    <t>Működési célú pénzeszköz átvétel</t>
  </si>
  <si>
    <t>Egyéb műk. Célú tám. Áht-belülről</t>
  </si>
  <si>
    <t>Gyeremekorvosi rendelőbeinformatikai, tárgyi eszköz beszerzés</t>
  </si>
  <si>
    <t>Mese-Vár Óvoda (székek, udvari játékokra)</t>
  </si>
  <si>
    <t>Floriana Könyvtár (infomratikai eszköz)</t>
  </si>
  <si>
    <t>s.sz.</t>
  </si>
  <si>
    <t>Teljes munkaidőben foglalkoztatott</t>
  </si>
  <si>
    <t>Részmunkaidőben fogalalkoztatottak</t>
  </si>
  <si>
    <t>Létszám összesen</t>
  </si>
  <si>
    <t>Közcélú foglalkoztatottak</t>
  </si>
  <si>
    <t>Szakmai tevékenységet ellátó  fő</t>
  </si>
  <si>
    <t>Intézmény üzemeltetéshez kapcsolódó létszám</t>
  </si>
  <si>
    <t>összesen fő</t>
  </si>
  <si>
    <t>8 órát elérő foglakoz-tatott fő</t>
  </si>
  <si>
    <t>8 órát elérő foglakoztatás hónapja</t>
  </si>
  <si>
    <t>6 órát elérő foglalkoztatott fő</t>
  </si>
  <si>
    <t>6 órát elérő foglakoz-tatás hónapja</t>
  </si>
  <si>
    <t>4 órát elérő foglalkozatott fő</t>
  </si>
  <si>
    <t>4 órát elérő foglalkoztatás hónapja</t>
  </si>
  <si>
    <t>Önkormányzati jogalkotás</t>
  </si>
  <si>
    <t>Sportlétesítmények működtetése és fejlesztése</t>
  </si>
  <si>
    <t>Város- és községgazdálkodás</t>
  </si>
  <si>
    <t xml:space="preserve">Közcélú foglalkoztatottak </t>
  </si>
  <si>
    <t xml:space="preserve">összesen </t>
  </si>
  <si>
    <t>Csákvári Közös Önkorm. Hivatal</t>
  </si>
  <si>
    <t>Mese-Vár Óvoda</t>
  </si>
  <si>
    <t>Összesen</t>
  </si>
  <si>
    <t>s.szm</t>
  </si>
  <si>
    <t>összeg  ezer forintban</t>
  </si>
  <si>
    <t>1.</t>
  </si>
  <si>
    <t xml:space="preserve">Rendsz.szoc.segély </t>
  </si>
  <si>
    <t>2.</t>
  </si>
  <si>
    <t xml:space="preserve">Egészségkár.szem.r.rendsz.szoc.segély </t>
  </si>
  <si>
    <t>3.</t>
  </si>
  <si>
    <t>Foglalkoztatást helyettesítő támogatás</t>
  </si>
  <si>
    <t>4.</t>
  </si>
  <si>
    <t>Normatív lakásfenntartási támogatás</t>
  </si>
  <si>
    <t>6.</t>
  </si>
  <si>
    <t>Átmeneti segélyek elõirányzata</t>
  </si>
  <si>
    <t>7.</t>
  </si>
  <si>
    <t>Temetési segélyek elõirányzata</t>
  </si>
  <si>
    <t>8.</t>
  </si>
  <si>
    <t xml:space="preserve">Rendkívüli gyermekvédelmi támogatás </t>
  </si>
  <si>
    <t>9.</t>
  </si>
  <si>
    <t>Egyéb,az önkormányzat rendeletében megáll.juttatások</t>
  </si>
  <si>
    <t>11.</t>
  </si>
  <si>
    <t>Köztemetés előirányzta</t>
  </si>
  <si>
    <t>12.</t>
  </si>
  <si>
    <t>Közgyógyellátás elõirányzata</t>
  </si>
  <si>
    <t>13.</t>
  </si>
  <si>
    <t>Egyéb pénzbeli juttatás</t>
  </si>
  <si>
    <t xml:space="preserve">                   Maradvány igénybevétele</t>
  </si>
  <si>
    <t xml:space="preserve">          Közvetített szolg ellenérték</t>
  </si>
  <si>
    <t xml:space="preserve">          Közvetített szolg</t>
  </si>
  <si>
    <t xml:space="preserve">         Kiszámlázott általános forgalmi adó</t>
  </si>
  <si>
    <t xml:space="preserve">         Általános forgalmi adó visszatérítése</t>
  </si>
  <si>
    <t>Csákvár Város Önkormányzata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</si>
</sst>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i/>
      <sz val="6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6" fillId="0" borderId="10" xfId="56" applyFont="1" applyBorder="1">
      <alignment/>
      <protection/>
    </xf>
    <xf numFmtId="0" fontId="56" fillId="0" borderId="11" xfId="56" applyFont="1" applyBorder="1">
      <alignment/>
      <protection/>
    </xf>
    <xf numFmtId="3" fontId="56" fillId="0" borderId="11" xfId="56" applyNumberFormat="1" applyFont="1" applyFill="1" applyBorder="1" applyAlignment="1">
      <alignment wrapText="1"/>
      <protection/>
    </xf>
    <xf numFmtId="3" fontId="56" fillId="0" borderId="11" xfId="56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57" fillId="0" borderId="12" xfId="56" applyFont="1" applyBorder="1">
      <alignment/>
      <protection/>
    </xf>
    <xf numFmtId="0" fontId="57" fillId="0" borderId="13" xfId="56" applyFont="1" applyBorder="1">
      <alignment/>
      <protection/>
    </xf>
    <xf numFmtId="3" fontId="56" fillId="0" borderId="13" xfId="56" applyNumberFormat="1" applyFont="1" applyFill="1" applyBorder="1">
      <alignment/>
      <protection/>
    </xf>
    <xf numFmtId="0" fontId="56" fillId="0" borderId="12" xfId="56" applyFont="1" applyBorder="1">
      <alignment/>
      <protection/>
    </xf>
    <xf numFmtId="0" fontId="56" fillId="0" borderId="13" xfId="56" applyFont="1" applyBorder="1">
      <alignment/>
      <protection/>
    </xf>
    <xf numFmtId="0" fontId="58" fillId="0" borderId="13" xfId="56" applyFont="1" applyBorder="1">
      <alignment/>
      <protection/>
    </xf>
    <xf numFmtId="3" fontId="58" fillId="0" borderId="13" xfId="56" applyNumberFormat="1" applyFont="1" applyFill="1" applyBorder="1">
      <alignment/>
      <protection/>
    </xf>
    <xf numFmtId="0" fontId="57" fillId="0" borderId="12" xfId="56" applyFont="1" applyFill="1" applyBorder="1">
      <alignment/>
      <protection/>
    </xf>
    <xf numFmtId="0" fontId="57" fillId="33" borderId="13" xfId="56" applyFont="1" applyFill="1" applyBorder="1" applyAlignment="1">
      <alignment horizontal="right"/>
      <protection/>
    </xf>
    <xf numFmtId="3" fontId="57" fillId="33" borderId="13" xfId="56" applyNumberFormat="1" applyFont="1" applyFill="1" applyBorder="1">
      <alignment/>
      <protection/>
    </xf>
    <xf numFmtId="3" fontId="57" fillId="0" borderId="13" xfId="56" applyNumberFormat="1" applyFont="1" applyFill="1" applyBorder="1">
      <alignment/>
      <protection/>
    </xf>
    <xf numFmtId="0" fontId="56" fillId="0" borderId="12" xfId="56" applyFont="1" applyFill="1" applyBorder="1">
      <alignment/>
      <protection/>
    </xf>
    <xf numFmtId="0" fontId="57" fillId="34" borderId="13" xfId="56" applyFont="1" applyFill="1" applyBorder="1">
      <alignment/>
      <protection/>
    </xf>
    <xf numFmtId="3" fontId="57" fillId="34" borderId="13" xfId="56" applyNumberFormat="1" applyFont="1" applyFill="1" applyBorder="1">
      <alignment/>
      <protection/>
    </xf>
    <xf numFmtId="3" fontId="2" fillId="0" borderId="13" xfId="56" applyNumberFormat="1" applyFont="1" applyFill="1" applyBorder="1">
      <alignment/>
      <protection/>
    </xf>
    <xf numFmtId="0" fontId="56" fillId="35" borderId="12" xfId="56" applyFont="1" applyFill="1" applyBorder="1">
      <alignment/>
      <protection/>
    </xf>
    <xf numFmtId="0" fontId="57" fillId="35" borderId="13" xfId="56" applyFont="1" applyFill="1" applyBorder="1">
      <alignment/>
      <protection/>
    </xf>
    <xf numFmtId="3" fontId="57" fillId="35" borderId="13" xfId="56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56" fillId="0" borderId="13" xfId="56" applyFont="1" applyFill="1" applyBorder="1" applyAlignment="1">
      <alignment wrapText="1"/>
      <protection/>
    </xf>
    <xf numFmtId="0" fontId="59" fillId="0" borderId="13" xfId="56" applyFont="1" applyBorder="1">
      <alignment/>
      <protection/>
    </xf>
    <xf numFmtId="0" fontId="60" fillId="0" borderId="13" xfId="56" applyFont="1" applyBorder="1">
      <alignment/>
      <protection/>
    </xf>
    <xf numFmtId="3" fontId="61" fillId="0" borderId="13" xfId="56" applyNumberFormat="1" applyFont="1" applyFill="1" applyBorder="1">
      <alignment/>
      <protection/>
    </xf>
    <xf numFmtId="0" fontId="56" fillId="0" borderId="13" xfId="56" applyFont="1" applyFill="1" applyBorder="1">
      <alignment/>
      <protection/>
    </xf>
    <xf numFmtId="3" fontId="57" fillId="36" borderId="13" xfId="56" applyNumberFormat="1" applyFont="1" applyFill="1" applyBorder="1">
      <alignment/>
      <protection/>
    </xf>
    <xf numFmtId="3" fontId="62" fillId="0" borderId="13" xfId="56" applyNumberFormat="1" applyFont="1" applyFill="1" applyBorder="1">
      <alignment/>
      <protection/>
    </xf>
    <xf numFmtId="3" fontId="62" fillId="0" borderId="0" xfId="56" applyNumberFormat="1" applyFont="1" applyFill="1" applyBorder="1">
      <alignment/>
      <protection/>
    </xf>
    <xf numFmtId="9" fontId="56" fillId="37" borderId="12" xfId="71" applyFont="1" applyFill="1" applyBorder="1" applyAlignment="1">
      <alignment/>
    </xf>
    <xf numFmtId="9" fontId="57" fillId="37" borderId="13" xfId="71" applyFont="1" applyFill="1" applyBorder="1" applyAlignment="1">
      <alignment/>
    </xf>
    <xf numFmtId="3" fontId="57" fillId="37" borderId="13" xfId="71" applyNumberFormat="1" applyFont="1" applyFill="1" applyBorder="1" applyAlignment="1">
      <alignment/>
    </xf>
    <xf numFmtId="3" fontId="56" fillId="0" borderId="13" xfId="56" applyNumberFormat="1" applyFont="1" applyBorder="1">
      <alignment/>
      <protection/>
    </xf>
    <xf numFmtId="0" fontId="6" fillId="0" borderId="0" xfId="62" applyFont="1" applyBorder="1">
      <alignment/>
      <protection/>
    </xf>
    <xf numFmtId="0" fontId="2" fillId="0" borderId="0" xfId="62" applyFont="1" applyBorder="1">
      <alignment/>
      <protection/>
    </xf>
    <xf numFmtId="0" fontId="2" fillId="0" borderId="0" xfId="62" applyFont="1" applyBorder="1" applyAlignment="1">
      <alignment/>
      <protection/>
    </xf>
    <xf numFmtId="0" fontId="2" fillId="0" borderId="0" xfId="62" applyFont="1" applyBorder="1" applyAlignment="1">
      <alignment horizontal="right"/>
      <protection/>
    </xf>
    <xf numFmtId="0" fontId="7" fillId="0" borderId="0" xfId="62" applyFont="1" applyBorder="1">
      <alignment/>
      <protection/>
    </xf>
    <xf numFmtId="0" fontId="63" fillId="34" borderId="13" xfId="61" applyFont="1" applyFill="1" applyBorder="1">
      <alignment/>
      <protection/>
    </xf>
    <xf numFmtId="3" fontId="63" fillId="34" borderId="13" xfId="61" applyNumberFormat="1" applyFont="1" applyFill="1" applyBorder="1" applyAlignment="1">
      <alignment horizontal="center" wrapText="1"/>
      <protection/>
    </xf>
    <xf numFmtId="0" fontId="63" fillId="0" borderId="0" xfId="61" applyFont="1">
      <alignment/>
      <protection/>
    </xf>
    <xf numFmtId="0" fontId="64" fillId="0" borderId="13" xfId="61" applyFont="1" applyBorder="1">
      <alignment/>
      <protection/>
    </xf>
    <xf numFmtId="3" fontId="64" fillId="0" borderId="13" xfId="61" applyNumberFormat="1" applyFont="1" applyBorder="1">
      <alignment/>
      <protection/>
    </xf>
    <xf numFmtId="0" fontId="64" fillId="0" borderId="0" xfId="61" applyFont="1">
      <alignment/>
      <protection/>
    </xf>
    <xf numFmtId="0" fontId="63" fillId="0" borderId="13" xfId="61" applyFont="1" applyBorder="1" applyAlignment="1">
      <alignment wrapText="1"/>
      <protection/>
    </xf>
    <xf numFmtId="0" fontId="63" fillId="0" borderId="13" xfId="61" applyFont="1" applyBorder="1">
      <alignment/>
      <protection/>
    </xf>
    <xf numFmtId="3" fontId="63" fillId="0" borderId="13" xfId="61" applyNumberFormat="1" applyFont="1" applyBorder="1">
      <alignment/>
      <protection/>
    </xf>
    <xf numFmtId="0" fontId="65" fillId="0" borderId="13" xfId="61" applyFont="1" applyBorder="1" applyAlignment="1">
      <alignment wrapText="1"/>
      <protection/>
    </xf>
    <xf numFmtId="3" fontId="65" fillId="0" borderId="13" xfId="61" applyNumberFormat="1" applyFont="1" applyBorder="1">
      <alignment/>
      <protection/>
    </xf>
    <xf numFmtId="3" fontId="65" fillId="34" borderId="13" xfId="61" applyNumberFormat="1" applyFont="1" applyFill="1" applyBorder="1">
      <alignment/>
      <protection/>
    </xf>
    <xf numFmtId="0" fontId="63" fillId="0" borderId="0" xfId="61" applyFont="1" applyFill="1">
      <alignment/>
      <protection/>
    </xf>
    <xf numFmtId="3" fontId="63" fillId="0" borderId="0" xfId="61" applyNumberFormat="1" applyFont="1">
      <alignment/>
      <protection/>
    </xf>
    <xf numFmtId="0" fontId="8" fillId="0" borderId="13" xfId="56" applyFont="1" applyFill="1" applyBorder="1" applyAlignment="1" applyProtection="1">
      <alignment horizontal="left"/>
      <protection locked="0"/>
    </xf>
    <xf numFmtId="0" fontId="6" fillId="0" borderId="0" xfId="62" applyFont="1" applyBorder="1" applyAlignment="1">
      <alignment horizontal="right"/>
      <protection/>
    </xf>
    <xf numFmtId="0" fontId="6" fillId="0" borderId="0" xfId="62" applyFont="1" applyFill="1" applyBorder="1">
      <alignment/>
      <protection/>
    </xf>
    <xf numFmtId="0" fontId="6" fillId="0" borderId="13" xfId="62" applyFont="1" applyBorder="1">
      <alignment/>
      <protection/>
    </xf>
    <xf numFmtId="0" fontId="2" fillId="0" borderId="13" xfId="62" applyFont="1" applyBorder="1" applyAlignment="1">
      <alignment horizontal="right"/>
      <protection/>
    </xf>
    <xf numFmtId="0" fontId="2" fillId="0" borderId="13" xfId="62" applyFont="1" applyBorder="1">
      <alignment/>
      <protection/>
    </xf>
    <xf numFmtId="0" fontId="2" fillId="0" borderId="13" xfId="62" applyFont="1" applyBorder="1" applyAlignment="1">
      <alignment horizontal="center"/>
      <protection/>
    </xf>
    <xf numFmtId="0" fontId="6" fillId="0" borderId="13" xfId="62" applyFont="1" applyBorder="1" applyAlignment="1">
      <alignment horizontal="right"/>
      <protection/>
    </xf>
    <xf numFmtId="0" fontId="6" fillId="0" borderId="13" xfId="62" applyFont="1" applyFill="1" applyBorder="1">
      <alignment/>
      <protection/>
    </xf>
    <xf numFmtId="0" fontId="2" fillId="0" borderId="13" xfId="62" applyFont="1" applyFill="1" applyBorder="1">
      <alignment/>
      <protection/>
    </xf>
    <xf numFmtId="0" fontId="7" fillId="0" borderId="13" xfId="62" applyFont="1" applyBorder="1" applyAlignment="1">
      <alignment horizontal="right"/>
      <protection/>
    </xf>
    <xf numFmtId="0" fontId="2" fillId="33" borderId="13" xfId="62" applyFont="1" applyFill="1" applyBorder="1" applyAlignment="1">
      <alignment horizontal="right"/>
      <protection/>
    </xf>
    <xf numFmtId="0" fontId="2" fillId="33" borderId="13" xfId="62" applyFont="1" applyFill="1" applyBorder="1">
      <alignment/>
      <protection/>
    </xf>
    <xf numFmtId="3" fontId="2" fillId="33" borderId="13" xfId="62" applyNumberFormat="1" applyFont="1" applyFill="1" applyBorder="1">
      <alignment/>
      <protection/>
    </xf>
    <xf numFmtId="3" fontId="6" fillId="0" borderId="13" xfId="62" applyNumberFormat="1" applyFont="1" applyFill="1" applyBorder="1" applyAlignment="1">
      <alignment horizontal="centerContinuous"/>
      <protection/>
    </xf>
    <xf numFmtId="3" fontId="6" fillId="0" borderId="13" xfId="62" applyNumberFormat="1" applyFont="1" applyFill="1" applyBorder="1" applyAlignment="1">
      <alignment horizontal="center" wrapText="1"/>
      <protection/>
    </xf>
    <xf numFmtId="3" fontId="6" fillId="0" borderId="13" xfId="62" applyNumberFormat="1" applyFont="1" applyFill="1" applyBorder="1" applyAlignment="1">
      <alignment horizontal="center"/>
      <protection/>
    </xf>
    <xf numFmtId="3" fontId="6" fillId="0" borderId="13" xfId="62" applyNumberFormat="1" applyFont="1" applyFill="1" applyBorder="1">
      <alignment/>
      <protection/>
    </xf>
    <xf numFmtId="3" fontId="6" fillId="0" borderId="13" xfId="62" applyNumberFormat="1" applyFont="1" applyFill="1" applyBorder="1" applyAlignment="1">
      <alignment/>
      <protection/>
    </xf>
    <xf numFmtId="0" fontId="56" fillId="0" borderId="13" xfId="61" applyFont="1" applyFill="1" applyBorder="1">
      <alignment/>
      <protection/>
    </xf>
    <xf numFmtId="0" fontId="2" fillId="0" borderId="13" xfId="62" applyFont="1" applyFill="1" applyBorder="1" applyAlignment="1">
      <alignment horizontal="right"/>
      <protection/>
    </xf>
    <xf numFmtId="3" fontId="2" fillId="0" borderId="13" xfId="62" applyNumberFormat="1" applyFont="1" applyFill="1" applyBorder="1">
      <alignment/>
      <protection/>
    </xf>
    <xf numFmtId="0" fontId="2" fillId="0" borderId="13" xfId="62" applyFont="1" applyFill="1" applyBorder="1" applyAlignment="1">
      <alignment wrapText="1"/>
      <protection/>
    </xf>
    <xf numFmtId="0" fontId="7" fillId="0" borderId="13" xfId="62" applyFont="1" applyFill="1" applyBorder="1">
      <alignment/>
      <protection/>
    </xf>
    <xf numFmtId="0" fontId="2" fillId="0" borderId="13" xfId="62" applyFont="1" applyFill="1" applyBorder="1" applyAlignment="1">
      <alignment horizontal="left"/>
      <protection/>
    </xf>
    <xf numFmtId="0" fontId="2" fillId="0" borderId="13" xfId="62" applyFont="1" applyFill="1" applyBorder="1" applyAlignment="1">
      <alignment horizontal="right" wrapText="1"/>
      <protection/>
    </xf>
    <xf numFmtId="3" fontId="2" fillId="0" borderId="13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2" fillId="34" borderId="13" xfId="62" applyFont="1" applyFill="1" applyBorder="1">
      <alignment/>
      <protection/>
    </xf>
    <xf numFmtId="3" fontId="2" fillId="34" borderId="13" xfId="62" applyNumberFormat="1" applyFont="1" applyFill="1" applyBorder="1">
      <alignment/>
      <protection/>
    </xf>
    <xf numFmtId="0" fontId="6" fillId="34" borderId="13" xfId="62" applyFont="1" applyFill="1" applyBorder="1" applyAlignment="1">
      <alignment horizontal="right"/>
      <protection/>
    </xf>
    <xf numFmtId="0" fontId="6" fillId="34" borderId="13" xfId="62" applyFont="1" applyFill="1" applyBorder="1">
      <alignment/>
      <protection/>
    </xf>
    <xf numFmtId="0" fontId="6" fillId="33" borderId="13" xfId="62" applyFont="1" applyFill="1" applyBorder="1" applyAlignment="1">
      <alignment horizontal="right"/>
      <protection/>
    </xf>
    <xf numFmtId="0" fontId="6" fillId="33" borderId="13" xfId="62" applyFont="1" applyFill="1" applyBorder="1">
      <alignment/>
      <protection/>
    </xf>
    <xf numFmtId="0" fontId="9" fillId="0" borderId="13" xfId="56" applyFont="1" applyFill="1" applyBorder="1" applyAlignment="1" applyProtection="1">
      <alignment horizontal="left" wrapText="1"/>
      <protection locked="0"/>
    </xf>
    <xf numFmtId="3" fontId="6" fillId="0" borderId="0" xfId="62" applyNumberFormat="1" applyFont="1" applyBorder="1">
      <alignment/>
      <protection/>
    </xf>
    <xf numFmtId="0" fontId="0" fillId="0" borderId="0" xfId="0" applyFill="1" applyAlignment="1">
      <alignment/>
    </xf>
    <xf numFmtId="0" fontId="59" fillId="0" borderId="13" xfId="56" applyFont="1" applyFill="1" applyBorder="1">
      <alignment/>
      <protection/>
    </xf>
    <xf numFmtId="0" fontId="56" fillId="0" borderId="13" xfId="56" applyFont="1" applyBorder="1" applyAlignment="1">
      <alignment wrapText="1"/>
      <protection/>
    </xf>
    <xf numFmtId="0" fontId="56" fillId="0" borderId="13" xfId="56" applyFont="1" applyBorder="1" applyAlignment="1">
      <alignment horizontal="center" wrapText="1"/>
      <protection/>
    </xf>
    <xf numFmtId="3" fontId="63" fillId="34" borderId="13" xfId="61" applyNumberFormat="1" applyFont="1" applyFill="1" applyBorder="1">
      <alignment/>
      <protection/>
    </xf>
    <xf numFmtId="3" fontId="60" fillId="0" borderId="13" xfId="56" applyNumberFormat="1" applyFont="1" applyBorder="1">
      <alignment/>
      <protection/>
    </xf>
    <xf numFmtId="3" fontId="61" fillId="0" borderId="13" xfId="56" applyNumberFormat="1" applyFont="1" applyBorder="1">
      <alignment/>
      <protection/>
    </xf>
    <xf numFmtId="3" fontId="56" fillId="0" borderId="13" xfId="56" applyNumberFormat="1" applyFont="1" applyFill="1" applyBorder="1" applyAlignment="1">
      <alignment wrapText="1"/>
      <protection/>
    </xf>
    <xf numFmtId="3" fontId="59" fillId="0" borderId="13" xfId="56" applyNumberFormat="1" applyFont="1" applyFill="1" applyBorder="1">
      <alignment/>
      <protection/>
    </xf>
    <xf numFmtId="3" fontId="57" fillId="0" borderId="13" xfId="56" applyNumberFormat="1" applyFont="1" applyBorder="1">
      <alignment/>
      <protection/>
    </xf>
    <xf numFmtId="3" fontId="57" fillId="33" borderId="13" xfId="56" applyNumberFormat="1" applyFont="1" applyFill="1" applyBorder="1" applyAlignment="1">
      <alignment horizontal="right"/>
      <protection/>
    </xf>
    <xf numFmtId="3" fontId="56" fillId="0" borderId="13" xfId="56" applyNumberFormat="1" applyFont="1" applyBorder="1" applyAlignment="1">
      <alignment wrapText="1"/>
      <protection/>
    </xf>
    <xf numFmtId="3" fontId="56" fillId="0" borderId="13" xfId="56" applyNumberFormat="1" applyFont="1" applyBorder="1" applyAlignment="1">
      <alignment horizontal="right" wrapText="1"/>
      <protection/>
    </xf>
    <xf numFmtId="0" fontId="2" fillId="0" borderId="13" xfId="62" applyFont="1" applyFill="1" applyBorder="1" applyAlignment="1">
      <alignment horizontal="left" wrapText="1"/>
      <protection/>
    </xf>
    <xf numFmtId="0" fontId="63" fillId="0" borderId="0" xfId="61" applyFont="1" applyAlignment="1">
      <alignment horizontal="center"/>
      <protection/>
    </xf>
    <xf numFmtId="2" fontId="63" fillId="0" borderId="0" xfId="61" applyNumberFormat="1" applyFont="1" applyBorder="1" applyAlignment="1">
      <alignment horizontal="center" wrapText="1"/>
      <protection/>
    </xf>
    <xf numFmtId="2" fontId="65" fillId="0" borderId="13" xfId="61" applyNumberFormat="1" applyFont="1" applyBorder="1">
      <alignment/>
      <protection/>
    </xf>
    <xf numFmtId="2" fontId="63" fillId="33" borderId="13" xfId="61" applyNumberFormat="1" applyFont="1" applyFill="1" applyBorder="1" applyAlignment="1">
      <alignment horizontal="left" wrapText="1"/>
      <protection/>
    </xf>
    <xf numFmtId="2" fontId="63" fillId="33" borderId="13" xfId="61" applyNumberFormat="1" applyFont="1" applyFill="1" applyBorder="1" applyAlignment="1">
      <alignment wrapText="1"/>
      <protection/>
    </xf>
    <xf numFmtId="0" fontId="63" fillId="33" borderId="13" xfId="61" applyFont="1" applyFill="1" applyBorder="1" applyAlignment="1">
      <alignment horizontal="center" wrapText="1"/>
      <protection/>
    </xf>
    <xf numFmtId="0" fontId="63" fillId="33" borderId="13" xfId="61" applyFont="1" applyFill="1" applyBorder="1" applyAlignment="1">
      <alignment wrapText="1"/>
      <protection/>
    </xf>
    <xf numFmtId="0" fontId="63" fillId="0" borderId="13" xfId="61" applyFont="1" applyBorder="1" applyAlignment="1">
      <alignment horizontal="center"/>
      <protection/>
    </xf>
    <xf numFmtId="0" fontId="65" fillId="0" borderId="13" xfId="61" applyFont="1" applyBorder="1">
      <alignment/>
      <protection/>
    </xf>
    <xf numFmtId="2" fontId="63" fillId="0" borderId="13" xfId="61" applyNumberFormat="1" applyFont="1" applyBorder="1" applyAlignment="1">
      <alignment wrapText="1"/>
      <protection/>
    </xf>
    <xf numFmtId="0" fontId="63" fillId="0" borderId="0" xfId="61" applyFont="1" applyBorder="1">
      <alignment/>
      <protection/>
    </xf>
    <xf numFmtId="0" fontId="65" fillId="0" borderId="13" xfId="61" applyFont="1" applyBorder="1" applyAlignment="1">
      <alignment horizontal="center"/>
      <protection/>
    </xf>
    <xf numFmtId="0" fontId="65" fillId="0" borderId="13" xfId="61" applyFont="1" applyBorder="1" applyAlignment="1">
      <alignment horizontal="right"/>
      <protection/>
    </xf>
    <xf numFmtId="2" fontId="65" fillId="0" borderId="13" xfId="61" applyNumberFormat="1" applyFont="1" applyBorder="1" applyAlignment="1">
      <alignment wrapText="1"/>
      <protection/>
    </xf>
    <xf numFmtId="0" fontId="65" fillId="0" borderId="0" xfId="61" applyFont="1">
      <alignment/>
      <protection/>
    </xf>
    <xf numFmtId="0" fontId="65" fillId="36" borderId="13" xfId="61" applyFont="1" applyFill="1" applyBorder="1" applyAlignment="1">
      <alignment horizontal="center"/>
      <protection/>
    </xf>
    <xf numFmtId="0" fontId="65" fillId="36" borderId="13" xfId="61" applyFont="1" applyFill="1" applyBorder="1">
      <alignment/>
      <protection/>
    </xf>
    <xf numFmtId="2" fontId="65" fillId="36" borderId="13" xfId="61" applyNumberFormat="1" applyFont="1" applyFill="1" applyBorder="1" applyAlignment="1">
      <alignment wrapText="1"/>
      <protection/>
    </xf>
    <xf numFmtId="0" fontId="63" fillId="36" borderId="13" xfId="61" applyFont="1" applyFill="1" applyBorder="1">
      <alignment/>
      <protection/>
    </xf>
    <xf numFmtId="0" fontId="39" fillId="0" borderId="0" xfId="61" applyAlignment="1">
      <alignment horizontal="center"/>
      <protection/>
    </xf>
    <xf numFmtId="0" fontId="39" fillId="0" borderId="0" xfId="61">
      <alignment/>
      <protection/>
    </xf>
    <xf numFmtId="2" fontId="39" fillId="0" borderId="0" xfId="61" applyNumberFormat="1" applyAlignment="1">
      <alignment wrapText="1"/>
      <protection/>
    </xf>
    <xf numFmtId="2" fontId="39" fillId="0" borderId="0" xfId="61" applyNumberFormat="1">
      <alignment/>
      <protection/>
    </xf>
    <xf numFmtId="0" fontId="39" fillId="36" borderId="0" xfId="61" applyFill="1">
      <alignment/>
      <protection/>
    </xf>
    <xf numFmtId="0" fontId="65" fillId="0" borderId="13" xfId="57" applyFont="1" applyFill="1" applyBorder="1" applyProtection="1">
      <alignment/>
      <protection locked="0"/>
    </xf>
    <xf numFmtId="3" fontId="65" fillId="0" borderId="13" xfId="57" applyNumberFormat="1" applyFont="1" applyFill="1" applyBorder="1" applyProtection="1">
      <alignment/>
      <protection locked="0"/>
    </xf>
    <xf numFmtId="0" fontId="65" fillId="0" borderId="13" xfId="57" applyFont="1" applyFill="1" applyBorder="1" applyAlignment="1" applyProtection="1">
      <alignment wrapText="1"/>
      <protection locked="0"/>
    </xf>
    <xf numFmtId="0" fontId="12" fillId="0" borderId="13" xfId="59" applyFont="1" applyBorder="1" applyProtection="1">
      <alignment/>
      <protection locked="0"/>
    </xf>
    <xf numFmtId="3" fontId="12" fillId="0" borderId="13" xfId="59" applyNumberFormat="1" applyFont="1" applyFill="1" applyBorder="1" applyProtection="1">
      <alignment/>
      <protection locked="0"/>
    </xf>
    <xf numFmtId="3" fontId="12" fillId="36" borderId="13" xfId="57" applyNumberFormat="1" applyFont="1" applyFill="1" applyBorder="1" applyProtection="1">
      <alignment/>
      <protection locked="0"/>
    </xf>
    <xf numFmtId="0" fontId="2" fillId="0" borderId="13" xfId="62" applyFont="1" applyBorder="1" applyAlignment="1">
      <alignment horizontal="left"/>
      <protection/>
    </xf>
    <xf numFmtId="0" fontId="2" fillId="0" borderId="14" xfId="62" applyFont="1" applyBorder="1" applyAlignment="1">
      <alignment/>
      <protection/>
    </xf>
    <xf numFmtId="0" fontId="2" fillId="0" borderId="15" xfId="62" applyFont="1" applyBorder="1" applyAlignment="1">
      <alignment/>
      <protection/>
    </xf>
    <xf numFmtId="0" fontId="2" fillId="0" borderId="16" xfId="62" applyFont="1" applyBorder="1" applyAlignment="1">
      <alignment/>
      <protection/>
    </xf>
    <xf numFmtId="0" fontId="2" fillId="0" borderId="0" xfId="62" applyFont="1" applyBorder="1" applyAlignment="1">
      <alignment horizontal="left" wrapText="1"/>
      <protection/>
    </xf>
    <xf numFmtId="0" fontId="6" fillId="0" borderId="13" xfId="62" applyFont="1" applyBorder="1" applyAlignment="1">
      <alignment horizontal="right"/>
      <protection/>
    </xf>
    <xf numFmtId="0" fontId="6" fillId="0" borderId="13" xfId="62" applyFont="1" applyBorder="1" applyAlignment="1">
      <alignment horizontal="center"/>
      <protection/>
    </xf>
    <xf numFmtId="0" fontId="6" fillId="0" borderId="13" xfId="62" applyFont="1" applyFill="1" applyBorder="1" applyAlignment="1">
      <alignment horizontal="center"/>
      <protection/>
    </xf>
    <xf numFmtId="0" fontId="63" fillId="34" borderId="13" xfId="61" applyFont="1" applyFill="1" applyBorder="1" applyAlignment="1">
      <alignment horizontal="center"/>
      <protection/>
    </xf>
    <xf numFmtId="0" fontId="63" fillId="33" borderId="17" xfId="61" applyFont="1" applyFill="1" applyBorder="1" applyAlignment="1">
      <alignment horizontal="center"/>
      <protection/>
    </xf>
    <xf numFmtId="0" fontId="63" fillId="33" borderId="18" xfId="61" applyFont="1" applyFill="1" applyBorder="1" applyAlignment="1">
      <alignment horizontal="center"/>
      <protection/>
    </xf>
    <xf numFmtId="0" fontId="63" fillId="33" borderId="19" xfId="61" applyFont="1" applyFill="1" applyBorder="1" applyAlignment="1">
      <alignment horizontal="center"/>
      <protection/>
    </xf>
    <xf numFmtId="0" fontId="63" fillId="33" borderId="20" xfId="61" applyFont="1" applyFill="1" applyBorder="1" applyAlignment="1">
      <alignment horizontal="center"/>
      <protection/>
    </xf>
    <xf numFmtId="2" fontId="63" fillId="33" borderId="11" xfId="61" applyNumberFormat="1" applyFont="1" applyFill="1" applyBorder="1" applyAlignment="1">
      <alignment horizontal="center" vertical="center" wrapText="1"/>
      <protection/>
    </xf>
    <xf numFmtId="0" fontId="63" fillId="33" borderId="11" xfId="61" applyFont="1" applyFill="1" applyBorder="1" applyAlignment="1">
      <alignment horizontal="center" vertical="center" wrapText="1"/>
      <protection/>
    </xf>
    <xf numFmtId="0" fontId="63" fillId="33" borderId="11" xfId="61" applyFont="1" applyFill="1" applyBorder="1" applyAlignment="1">
      <alignment horizontal="center" wrapText="1"/>
      <protection/>
    </xf>
    <xf numFmtId="0" fontId="63" fillId="33" borderId="21" xfId="61" applyFont="1" applyFill="1" applyBorder="1" applyAlignment="1">
      <alignment horizontal="center" wrapText="1"/>
      <protection/>
    </xf>
    <xf numFmtId="0" fontId="65" fillId="0" borderId="14" xfId="57" applyFont="1" applyFill="1" applyBorder="1" applyAlignment="1" applyProtection="1">
      <alignment horizontal="center"/>
      <protection locked="0"/>
    </xf>
    <xf numFmtId="0" fontId="65" fillId="0" borderId="15" xfId="57" applyFont="1" applyFill="1" applyBorder="1" applyAlignment="1" applyProtection="1">
      <alignment horizontal="center"/>
      <protection locked="0"/>
    </xf>
    <xf numFmtId="0" fontId="65" fillId="0" borderId="16" xfId="57" applyFont="1" applyFill="1" applyBorder="1" applyAlignment="1" applyProtection="1">
      <alignment horizontal="center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 2" xfId="57"/>
    <cellStyle name="Normál 2 3" xfId="58"/>
    <cellStyle name="Normál 3" xfId="59"/>
    <cellStyle name="Normál 4" xfId="60"/>
    <cellStyle name="Normál 5" xfId="61"/>
    <cellStyle name="Normál_2008évi7mellzárásszámadási rendelet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nka\CS&#193;KV&#193;R\2014.%20&#233;v%20Cs&#225;kv&#225;r\2014%20&#233;vi%20k&#246;lts&#233;gvet&#233;s\2014.%20&#233;vi%20k&#246;lts&#233;gvet&#233;s%20M&#211;D%202\2014_T&#201;TELESt%20M&#211;D_2Cs&#225;kv&#225;r\Mese-V&#225;r%20&#211;voda_2014_k&#246;lts&#233;gvet&#233;s_KGR_m&#243;d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unka\CS&#193;KV&#193;R\2014.%20&#233;v%20Cs&#225;kv&#225;r\2014%20&#233;vi%20k&#246;lts&#233;gvet&#233;s\2014.%20&#233;vi%20k&#246;lts&#233;gvet&#233;s%20M&#211;D%202\2014_T&#201;TELESt%20M&#211;D_2Cs&#225;kv&#225;r\Floriana%20K&#246;nyvt&#225;r_2014_KGR_m&#243;d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. 4 mell_ovi"/>
      <sheetName val="101"/>
      <sheetName val="1"/>
      <sheetName val="Munka5"/>
    </sheetNames>
    <sheetDataSet>
      <sheetData sheetId="2">
        <row r="205">
          <cell r="M205">
            <v>3643000</v>
          </cell>
        </row>
        <row r="207">
          <cell r="M207">
            <v>984000</v>
          </cell>
        </row>
        <row r="229">
          <cell r="M229">
            <v>3137000</v>
          </cell>
        </row>
        <row r="230">
          <cell r="R230">
            <v>644000</v>
          </cell>
        </row>
        <row r="234">
          <cell r="N234">
            <v>818000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. 5 mell_könyvtár"/>
      <sheetName val="104"/>
      <sheetName val="6"/>
      <sheetName val="Munka5"/>
    </sheetNames>
    <sheetDataSet>
      <sheetData sheetId="2">
        <row r="79">
          <cell r="M79">
            <v>1456000</v>
          </cell>
        </row>
        <row r="82">
          <cell r="M82">
            <v>393000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47">
      <selection activeCell="A74" sqref="A74:IV74"/>
    </sheetView>
  </sheetViews>
  <sheetFormatPr defaultColWidth="9.00390625" defaultRowHeight="12.75"/>
  <cols>
    <col min="1" max="1" width="3.25390625" style="0" bestFit="1" customWidth="1"/>
    <col min="2" max="2" width="44.00390625" style="0" customWidth="1"/>
    <col min="3" max="3" width="11.75390625" style="0" customWidth="1"/>
    <col min="4" max="4" width="10.125" style="0" customWidth="1"/>
    <col min="5" max="5" width="9.625" style="0" customWidth="1"/>
    <col min="6" max="6" width="12.125" style="0" customWidth="1"/>
  </cols>
  <sheetData>
    <row r="1" spans="1:6" ht="39.75" customHeight="1">
      <c r="A1" s="1"/>
      <c r="B1" s="2"/>
      <c r="C1" s="4" t="s">
        <v>0</v>
      </c>
      <c r="D1" s="3" t="s">
        <v>1</v>
      </c>
      <c r="E1" s="4" t="s">
        <v>277</v>
      </c>
      <c r="F1" s="4" t="s">
        <v>2</v>
      </c>
    </row>
    <row r="2" spans="1:6" ht="12.75">
      <c r="A2" s="6" t="s">
        <v>3</v>
      </c>
      <c r="B2" s="7" t="s">
        <v>4</v>
      </c>
      <c r="C2" s="8"/>
      <c r="D2" s="8"/>
      <c r="E2" s="8"/>
      <c r="F2" s="8"/>
    </row>
    <row r="3" spans="1:6" ht="12.75">
      <c r="A3" s="9" t="s">
        <v>5</v>
      </c>
      <c r="B3" s="10" t="s">
        <v>6</v>
      </c>
      <c r="C3" s="37">
        <f>+'2.mell_önk'!C3+'3 mell hivatal'!C3+' 4 mell_ovi'!C3+'5 mell_könyvtár'!C3</f>
        <v>210230</v>
      </c>
      <c r="D3" s="37">
        <f>+'2.mell_önk'!D3+'3 mell hivatal'!D3+' 4 mell_ovi'!D3+'5 mell_könyvtár'!D3</f>
        <v>137131</v>
      </c>
      <c r="E3" s="37">
        <f>+'2.mell_önk'!E3+'3 mell hivatal'!E3+' 4 mell_ovi'!E3+'5 mell_könyvtár'!E3</f>
        <v>5099</v>
      </c>
      <c r="F3" s="37">
        <f>+'2.mell_önk'!F3+'3 mell hivatal'!F3+' 4 mell_ovi'!F3+'5 mell_könyvtár'!F3</f>
        <v>68000</v>
      </c>
    </row>
    <row r="4" spans="1:6" ht="12.75">
      <c r="A4" s="9" t="s">
        <v>7</v>
      </c>
      <c r="B4" s="10" t="s">
        <v>8</v>
      </c>
      <c r="C4" s="37">
        <f>+'2.mell_önk'!C4+'3 mell hivatal'!C4+' 4 mell_ovi'!C4+'5 mell_könyvtár'!C4</f>
        <v>52293</v>
      </c>
      <c r="D4" s="37">
        <f>+'2.mell_önk'!D4+'3 mell hivatal'!D4+' 4 mell_ovi'!D4+'5 mell_könyvtár'!D4</f>
        <v>33768</v>
      </c>
      <c r="E4" s="37">
        <f>+'2.mell_önk'!E4+'3 mell hivatal'!E4+' 4 mell_ovi'!E4+'5 mell_könyvtár'!E4</f>
        <v>1377</v>
      </c>
      <c r="F4" s="37">
        <f>+'2.mell_önk'!F4+'3 mell hivatal'!F4+' 4 mell_ovi'!F4+'5 mell_könyvtár'!F4</f>
        <v>17148</v>
      </c>
    </row>
    <row r="5" spans="1:6" ht="12.75">
      <c r="A5" s="9" t="s">
        <v>9</v>
      </c>
      <c r="B5" s="10" t="s">
        <v>10</v>
      </c>
      <c r="C5" s="37">
        <f>+'2.mell_önk'!C5+'3 mell hivatal'!C5+' 4 mell_ovi'!C5+'5 mell_könyvtár'!C5</f>
        <v>223328</v>
      </c>
      <c r="D5" s="37">
        <f>+'2.mell_önk'!D5+'3 mell hivatal'!D5+' 4 mell_ovi'!D5+'5 mell_könyvtár'!D5</f>
        <v>200268</v>
      </c>
      <c r="E5" s="37">
        <f>+'2.mell_önk'!E5+'3 mell hivatal'!E5+' 4 mell_ovi'!E5+'5 mell_könyvtár'!E5</f>
        <v>3169</v>
      </c>
      <c r="F5" s="37">
        <f>+'2.mell_önk'!F5+'3 mell hivatal'!F5+' 4 mell_ovi'!F5+'5 mell_könyvtár'!F5</f>
        <v>19891</v>
      </c>
    </row>
    <row r="6" spans="1:6" ht="12.75">
      <c r="A6" s="9"/>
      <c r="B6" s="11" t="s">
        <v>11</v>
      </c>
      <c r="C6" s="12">
        <v>0</v>
      </c>
      <c r="D6" s="12">
        <v>0</v>
      </c>
      <c r="E6" s="12">
        <v>0</v>
      </c>
      <c r="F6" s="12">
        <v>0</v>
      </c>
    </row>
    <row r="7" spans="1:6" ht="12.75">
      <c r="A7" s="9" t="s">
        <v>12</v>
      </c>
      <c r="B7" s="10" t="s">
        <v>13</v>
      </c>
      <c r="C7" s="37">
        <f>+'2.mell_önk'!C7+'3 mell hivatal'!C7+' 4 mell_ovi'!C7+'5 mell_könyvtár'!C7</f>
        <v>42433</v>
      </c>
      <c r="D7" s="37">
        <f>+'2.mell_önk'!D7+'3 mell hivatal'!D7+' 4 mell_ovi'!D7+'5 mell_könyvtár'!D7</f>
        <v>42433</v>
      </c>
      <c r="E7" s="37">
        <f>+'2.mell_önk'!E7+'3 mell hivatal'!E7+' 4 mell_ovi'!E7+'5 mell_könyvtár'!E7</f>
        <v>0</v>
      </c>
      <c r="F7" s="37">
        <f>+'2.mell_önk'!F7+'3 mell hivatal'!F7+' 4 mell_ovi'!F7+'5 mell_könyvtár'!F7</f>
        <v>0</v>
      </c>
    </row>
    <row r="8" spans="1:6" ht="12.75">
      <c r="A8" s="9" t="s">
        <v>14</v>
      </c>
      <c r="B8" s="10" t="s">
        <v>15</v>
      </c>
      <c r="C8" s="37">
        <f>+'2.mell_önk'!C8+'3 mell hivatal'!C8+' 4 mell_ovi'!C8+'5 mell_könyvtár'!C8</f>
        <v>148090</v>
      </c>
      <c r="D8" s="37">
        <f>+'2.mell_önk'!D8+'3 mell hivatal'!D8+' 4 mell_ovi'!D8+'5 mell_könyvtár'!D8</f>
        <v>127871</v>
      </c>
      <c r="E8" s="37">
        <f>+'2.mell_önk'!E8+'3 mell hivatal'!E8+' 4 mell_ovi'!E8+'5 mell_könyvtár'!E8</f>
        <v>18499</v>
      </c>
      <c r="F8" s="37">
        <f>+'2.mell_önk'!F8+'3 mell hivatal'!F8+' 4 mell_ovi'!F8+'5 mell_könyvtár'!F8</f>
        <v>1720</v>
      </c>
    </row>
    <row r="9" spans="1:6" ht="12.75">
      <c r="A9" s="9"/>
      <c r="B9" s="11" t="s">
        <v>16</v>
      </c>
      <c r="C9" s="99">
        <f>+'2.mell_önk'!C9+'3 mell hivatal'!C9+' 4 mell_ovi'!C9+'5 mell_könyvtár'!C9</f>
        <v>60000</v>
      </c>
      <c r="D9" s="99">
        <f>+'2.mell_önk'!D9+'3 mell hivatal'!D9+' 4 mell_ovi'!D9+'5 mell_könyvtár'!D9</f>
        <v>60000</v>
      </c>
      <c r="E9" s="99">
        <f>+'2.mell_önk'!E9+'3 mell hivatal'!E9+' 4 mell_ovi'!E9+'5 mell_könyvtár'!E9</f>
        <v>0</v>
      </c>
      <c r="F9" s="99">
        <f>+'2.mell_önk'!F9+'3 mell hivatal'!F9+' 4 mell_ovi'!F9+'5 mell_könyvtár'!F9</f>
        <v>0</v>
      </c>
    </row>
    <row r="10" spans="1:6" ht="12.75">
      <c r="A10" s="9"/>
      <c r="B10" s="11" t="s">
        <v>17</v>
      </c>
      <c r="C10" s="99">
        <f>+'2.mell_önk'!C10+'3 mell hivatal'!C10+' 4 mell_ovi'!C10+'5 mell_könyvtár'!C10</f>
        <v>67330</v>
      </c>
      <c r="D10" s="99">
        <f>+'2.mell_önk'!D10+'3 mell hivatal'!D10+' 4 mell_ovi'!D10+'5 mell_könyvtár'!D10</f>
        <v>49207</v>
      </c>
      <c r="E10" s="99">
        <f>+'2.mell_önk'!E10+'3 mell hivatal'!E10+' 4 mell_ovi'!E10+'5 mell_könyvtár'!E10</f>
        <v>16403</v>
      </c>
      <c r="F10" s="99">
        <f>+'2.mell_önk'!F10+'3 mell hivatal'!F10+' 4 mell_ovi'!F10+'5 mell_könyvtár'!F10</f>
        <v>1720</v>
      </c>
    </row>
    <row r="11" spans="1:6" ht="12.75">
      <c r="A11" s="9"/>
      <c r="B11" s="11" t="s">
        <v>18</v>
      </c>
      <c r="C11" s="99">
        <f>+'2.mell_önk'!C11+'3 mell hivatal'!C11+' 4 mell_ovi'!C11+'5 mell_könyvtár'!C11</f>
        <v>20337</v>
      </c>
      <c r="D11" s="99">
        <f>+'2.mell_önk'!D11+'3 mell hivatal'!D11+' 4 mell_ovi'!D11+'5 mell_könyvtár'!D11</f>
        <v>18241</v>
      </c>
      <c r="E11" s="99">
        <f>+'2.mell_önk'!E11+'3 mell hivatal'!E11+' 4 mell_ovi'!E11+'5 mell_könyvtár'!E11</f>
        <v>2096</v>
      </c>
      <c r="F11" s="99">
        <f>+'2.mell_önk'!F11+'3 mell hivatal'!F11+' 4 mell_ovi'!F11+'5 mell_könyvtár'!F11</f>
        <v>0</v>
      </c>
    </row>
    <row r="12" spans="1:6" ht="12.75">
      <c r="A12" s="9"/>
      <c r="B12" s="11" t="s">
        <v>264</v>
      </c>
      <c r="C12" s="100">
        <f>+'2.mell_önk'!C12+'5 mell_könyvtár'!C12</f>
        <v>423</v>
      </c>
      <c r="D12" s="100">
        <f>+'2.mell_önk'!D12+'5 mell_könyvtár'!D12</f>
        <v>423</v>
      </c>
      <c r="E12" s="100">
        <f>+'2.mell_önk'!E12+'5 mell_könyvtár'!E12</f>
        <v>0</v>
      </c>
      <c r="F12" s="100">
        <f>+'2.mell_önk'!F12+'5 mell_könyvtár'!F12</f>
        <v>0</v>
      </c>
    </row>
    <row r="13" spans="1:6" ht="12.75">
      <c r="A13" s="13"/>
      <c r="B13" s="14" t="s">
        <v>19</v>
      </c>
      <c r="C13" s="15">
        <f>+C3+C4+C5+C7+C8</f>
        <v>676374</v>
      </c>
      <c r="D13" s="15">
        <f>+D3+D4+D5+D7+D8</f>
        <v>541471</v>
      </c>
      <c r="E13" s="15">
        <f>+E3+E4+E5+E7+E8</f>
        <v>28144</v>
      </c>
      <c r="F13" s="15">
        <f>+F3+F4+F5+F7+F8</f>
        <v>106759</v>
      </c>
    </row>
    <row r="14" spans="1:6" ht="12.75">
      <c r="A14" s="9"/>
      <c r="B14" s="7" t="s">
        <v>20</v>
      </c>
      <c r="C14" s="16">
        <v>0</v>
      </c>
      <c r="D14" s="16">
        <v>0</v>
      </c>
      <c r="E14" s="16">
        <v>0</v>
      </c>
      <c r="F14" s="16">
        <v>0</v>
      </c>
    </row>
    <row r="15" spans="1:6" ht="12.75">
      <c r="A15" s="9" t="s">
        <v>21</v>
      </c>
      <c r="B15" s="10" t="s">
        <v>22</v>
      </c>
      <c r="C15" s="37">
        <f>+'2.mell_önk'!C15+'3 mell hivatal'!C14+' 4 mell_ovi'!C14+'5 mell_könyvtár'!C15</f>
        <v>53128</v>
      </c>
      <c r="D15" s="37">
        <f>+'2.mell_önk'!D15+'3 mell hivatal'!D14+' 4 mell_ovi'!D14+'5 mell_könyvtár'!D15</f>
        <v>49942</v>
      </c>
      <c r="E15" s="37">
        <f>+'2.mell_önk'!E15+'3 mell hivatal'!E14+' 4 mell_ovi'!E14+'5 mell_könyvtár'!E15</f>
        <v>0</v>
      </c>
      <c r="F15" s="37">
        <f>+'2.mell_önk'!F15+'3 mell hivatal'!F14+' 4 mell_ovi'!F14+'5 mell_könyvtár'!F15</f>
        <v>3186</v>
      </c>
    </row>
    <row r="16" spans="1:6" ht="12.75">
      <c r="A16" s="9" t="s">
        <v>23</v>
      </c>
      <c r="B16" s="10" t="s">
        <v>24</v>
      </c>
      <c r="C16" s="37">
        <f>+'2.mell_önk'!C16+'3 mell hivatal'!C15+' 4 mell_ovi'!C15+'5 mell_könyvtár'!C16</f>
        <v>44762</v>
      </c>
      <c r="D16" s="37">
        <f>+'2.mell_önk'!D16+'3 mell hivatal'!D15+' 4 mell_ovi'!D15+'5 mell_könyvtár'!D16</f>
        <v>44762</v>
      </c>
      <c r="E16" s="37">
        <f>+'2.mell_önk'!E16+'3 mell hivatal'!E15+' 4 mell_ovi'!E15+'5 mell_könyvtár'!E16</f>
        <v>0</v>
      </c>
      <c r="F16" s="37">
        <f>+'2.mell_önk'!F16+'3 mell hivatal'!F15+' 4 mell_ovi'!F15+'5 mell_könyvtár'!F16</f>
        <v>0</v>
      </c>
    </row>
    <row r="17" spans="1:6" ht="12.75">
      <c r="A17" s="9" t="s">
        <v>25</v>
      </c>
      <c r="B17" s="10" t="s">
        <v>278</v>
      </c>
      <c r="C17" s="8">
        <v>0</v>
      </c>
      <c r="D17" s="8">
        <v>0</v>
      </c>
      <c r="E17" s="8">
        <v>0</v>
      </c>
      <c r="F17" s="8">
        <v>0</v>
      </c>
    </row>
    <row r="18" spans="1:6" ht="12.75">
      <c r="A18" s="13"/>
      <c r="B18" s="14" t="s">
        <v>26</v>
      </c>
      <c r="C18" s="15">
        <f>SUM(C15:C17)</f>
        <v>97890</v>
      </c>
      <c r="D18" s="15">
        <f>SUM(D15:D17)</f>
        <v>94704</v>
      </c>
      <c r="E18" s="15">
        <f>SUM(E15:E17)</f>
        <v>0</v>
      </c>
      <c r="F18" s="15">
        <f>SUM(F15:F17)</f>
        <v>3186</v>
      </c>
    </row>
    <row r="19" spans="1:6" ht="12.75">
      <c r="A19" s="17"/>
      <c r="B19" s="18" t="s">
        <v>27</v>
      </c>
      <c r="C19" s="19">
        <f>+C18+C13</f>
        <v>774264</v>
      </c>
      <c r="D19" s="19">
        <f>+D18+D13</f>
        <v>636175</v>
      </c>
      <c r="E19" s="19">
        <f>+E18+E13</f>
        <v>28144</v>
      </c>
      <c r="F19" s="19">
        <f>+F18+F13</f>
        <v>109945</v>
      </c>
    </row>
    <row r="20" spans="1:6" ht="12.75">
      <c r="A20" s="6" t="s">
        <v>28</v>
      </c>
      <c r="B20" s="7" t="s">
        <v>29</v>
      </c>
      <c r="C20" s="20">
        <v>0</v>
      </c>
      <c r="D20" s="20">
        <v>0</v>
      </c>
      <c r="E20" s="20">
        <v>0</v>
      </c>
      <c r="F20" s="20">
        <v>0</v>
      </c>
    </row>
    <row r="21" spans="1:6" ht="12.75">
      <c r="A21" s="6"/>
      <c r="B21" s="10" t="s">
        <v>30</v>
      </c>
      <c r="C21" s="37">
        <f>+'2.mell_önk'!C21+'3 mell hivatal'!C20+' 4 mell_ovi'!C20+'5 mell_könyvtár'!C21</f>
        <v>231546</v>
      </c>
      <c r="D21" s="37">
        <f>+'2.mell_önk'!D21+'3 mell hivatal'!D20+' 4 mell_ovi'!D20+'5 mell_könyvtár'!D21</f>
        <v>231546</v>
      </c>
      <c r="E21" s="37">
        <f>+'2.mell_önk'!E21+'3 mell hivatal'!E20+' 4 mell_ovi'!E20+'5 mell_könyvtár'!E21</f>
        <v>0</v>
      </c>
      <c r="F21" s="37">
        <f>+'2.mell_önk'!F21+'3 mell hivatal'!F20+' 4 mell_ovi'!F20+'5 mell_könyvtár'!F21</f>
        <v>0</v>
      </c>
    </row>
    <row r="22" spans="1:6" ht="12.75">
      <c r="A22" s="6"/>
      <c r="B22" s="10" t="s">
        <v>31</v>
      </c>
      <c r="C22" s="37">
        <f>+'2.mell_önk'!C22+'3 mell hivatal'!C21+' 4 mell_ovi'!C21+'5 mell_könyvtár'!C22</f>
        <v>10663</v>
      </c>
      <c r="D22" s="37">
        <f>+'2.mell_önk'!D22+'3 mell hivatal'!D21+' 4 mell_ovi'!D21+'5 mell_könyvtár'!D22</f>
        <v>10663</v>
      </c>
      <c r="E22" s="37">
        <f>+'2.mell_önk'!E22+'3 mell hivatal'!E21+' 4 mell_ovi'!E21+'5 mell_könyvtár'!E22</f>
        <v>0</v>
      </c>
      <c r="F22" s="37">
        <f>+'2.mell_önk'!F22+'3 mell hivatal'!F21+' 4 mell_ovi'!F21+'5 mell_könyvtár'!F22</f>
        <v>0</v>
      </c>
    </row>
    <row r="23" spans="1:6" ht="12.75">
      <c r="A23" s="17"/>
      <c r="B23" s="18" t="s">
        <v>32</v>
      </c>
      <c r="C23" s="19">
        <f>+C22+C21</f>
        <v>242209</v>
      </c>
      <c r="D23" s="19">
        <f>+D22+D21</f>
        <v>242209</v>
      </c>
      <c r="E23" s="19">
        <f>+E22+E21</f>
        <v>0</v>
      </c>
      <c r="F23" s="19">
        <f>+F22+F21</f>
        <v>0</v>
      </c>
    </row>
    <row r="24" spans="1:6" ht="12.75">
      <c r="A24" s="21"/>
      <c r="B24" s="22" t="s">
        <v>33</v>
      </c>
      <c r="C24" s="23">
        <f>+C23+C19</f>
        <v>1016473</v>
      </c>
      <c r="D24" s="23">
        <f>+D23+D19</f>
        <v>878384</v>
      </c>
      <c r="E24" s="23">
        <f>+E23+E19</f>
        <v>28144</v>
      </c>
      <c r="F24" s="23">
        <f>+F23+F19</f>
        <v>109945</v>
      </c>
    </row>
    <row r="25" spans="1:6" ht="12.75">
      <c r="A25" s="17"/>
      <c r="B25" s="7" t="s">
        <v>34</v>
      </c>
      <c r="C25" s="16"/>
      <c r="D25" s="16">
        <v>0</v>
      </c>
      <c r="E25" s="16">
        <v>0</v>
      </c>
      <c r="F25" s="16">
        <v>0</v>
      </c>
    </row>
    <row r="26" spans="1:6" ht="12.75">
      <c r="A26" s="17" t="s">
        <v>35</v>
      </c>
      <c r="B26" s="26" t="s">
        <v>36</v>
      </c>
      <c r="C26" s="16">
        <f>+'2.mell_önk'!C26+'3 mell hivatal'!C25+' 4 mell_ovi'!C25+'5 mell_könyvtár'!C26</f>
        <v>398320</v>
      </c>
      <c r="D26" s="16">
        <f>+'2.mell_önk'!D26+'3 mell hivatal'!D25+' 4 mell_ovi'!D25+'5 mell_könyvtár'!D26</f>
        <v>393432</v>
      </c>
      <c r="E26" s="16">
        <f>+'2.mell_önk'!E26+'3 mell hivatal'!E25+' 4 mell_ovi'!E25+'5 mell_könyvtár'!E26</f>
        <v>0</v>
      </c>
      <c r="F26" s="16">
        <f>+'2.mell_önk'!F26+'3 mell hivatal'!F25+' 4 mell_ovi'!F25+'5 mell_könyvtár'!F26</f>
        <v>4888</v>
      </c>
    </row>
    <row r="27" spans="1:6" ht="12.75">
      <c r="A27" s="17"/>
      <c r="B27" s="27" t="s">
        <v>37</v>
      </c>
      <c r="C27" s="12">
        <f>+'2.mell_önk'!C27+'3 mell hivatal'!C26+' 4 mell_ovi'!C26+'5 mell_könyvtár'!C27</f>
        <v>334570</v>
      </c>
      <c r="D27" s="12">
        <f>+'2.mell_önk'!D27+'3 mell hivatal'!D26+' 4 mell_ovi'!D26+'5 mell_könyvtár'!D27</f>
        <v>334570</v>
      </c>
      <c r="E27" s="12">
        <f>+'2.mell_önk'!E27+'3 mell hivatal'!E26+' 4 mell_ovi'!E26+'5 mell_könyvtár'!E27</f>
        <v>0</v>
      </c>
      <c r="F27" s="12">
        <f>+'2.mell_önk'!F27+'3 mell hivatal'!F26+' 4 mell_ovi'!F26+'5 mell_könyvtár'!F27</f>
        <v>0</v>
      </c>
    </row>
    <row r="28" spans="1:6" ht="12.75">
      <c r="A28" s="17"/>
      <c r="B28" s="27" t="s">
        <v>38</v>
      </c>
      <c r="C28" s="12">
        <f>+'2.mell_önk'!C28+'3 mell hivatal'!C27+' 4 mell_ovi'!C27+'5 mell_könyvtár'!C28</f>
        <v>63750</v>
      </c>
      <c r="D28" s="12">
        <f>+'2.mell_önk'!D28+'3 mell hivatal'!D27+' 4 mell_ovi'!D27+'5 mell_könyvtár'!D28</f>
        <v>58862</v>
      </c>
      <c r="E28" s="12">
        <f>+'2.mell_önk'!E28+'3 mell hivatal'!E27+' 4 mell_ovi'!E27+'5 mell_könyvtár'!E28</f>
        <v>0</v>
      </c>
      <c r="F28" s="12">
        <f>+'2.mell_önk'!F28+'3 mell hivatal'!F27+' 4 mell_ovi'!F27+'5 mell_könyvtár'!F28</f>
        <v>4888</v>
      </c>
    </row>
    <row r="29" spans="1:6" ht="12.75">
      <c r="A29" s="17"/>
      <c r="B29" s="28" t="s">
        <v>275</v>
      </c>
      <c r="C29" s="29">
        <f>+'3 mell hivatal'!C28</f>
        <v>4888</v>
      </c>
      <c r="D29" s="29">
        <f>+'3 mell hivatal'!D28</f>
        <v>0</v>
      </c>
      <c r="E29" s="29">
        <f>+'3 mell hivatal'!E28</f>
        <v>0</v>
      </c>
      <c r="F29" s="29">
        <f>+'3 mell hivatal'!F28</f>
        <v>4888</v>
      </c>
    </row>
    <row r="30" spans="1:6" ht="12.75">
      <c r="A30" s="17"/>
      <c r="B30" s="28" t="s">
        <v>39</v>
      </c>
      <c r="C30" s="29">
        <f>+'2.mell_önk'!C29+'3 mell hivatal'!C29</f>
        <v>18333</v>
      </c>
      <c r="D30" s="29">
        <f>+'2.mell_önk'!D29+'3 mell hivatal'!D29</f>
        <v>18333</v>
      </c>
      <c r="E30" s="29">
        <f>+'2.mell_önk'!E29+'3 mell hivatal'!E29</f>
        <v>0</v>
      </c>
      <c r="F30" s="29">
        <f>+'2.mell_önk'!F29+'3 mell hivatal'!F29</f>
        <v>0</v>
      </c>
    </row>
    <row r="31" spans="1:6" ht="12.75">
      <c r="A31" s="17"/>
      <c r="B31" s="28" t="s">
        <v>40</v>
      </c>
      <c r="C31" s="29">
        <f>+'2.mell_önk'!C30+'3 mell hivatal'!C30</f>
        <v>22891</v>
      </c>
      <c r="D31" s="29">
        <f>+'2.mell_önk'!D30+'3 mell hivatal'!D30</f>
        <v>22891</v>
      </c>
      <c r="E31" s="29">
        <f>+'2.mell_önk'!E30+'3 mell hivatal'!E30</f>
        <v>0</v>
      </c>
      <c r="F31" s="29">
        <f>+'2.mell_önk'!F30+'3 mell hivatal'!F30</f>
        <v>0</v>
      </c>
    </row>
    <row r="32" spans="1:6" ht="12.75">
      <c r="A32" s="17"/>
      <c r="B32" s="28" t="s">
        <v>41</v>
      </c>
      <c r="C32" s="29">
        <f>+'2.mell_önk'!C31+'3 mell hivatal'!C31</f>
        <v>15881</v>
      </c>
      <c r="D32" s="29">
        <f>+'2.mell_önk'!D31+'3 mell hivatal'!D31</f>
        <v>15881</v>
      </c>
      <c r="E32" s="29">
        <f>+'2.mell_önk'!E31+'3 mell hivatal'!E31</f>
        <v>0</v>
      </c>
      <c r="F32" s="29">
        <f>+'2.mell_önk'!F31+'3 mell hivatal'!F31</f>
        <v>0</v>
      </c>
    </row>
    <row r="33" spans="1:6" ht="12.75">
      <c r="A33" s="17"/>
      <c r="B33" s="28" t="s">
        <v>268</v>
      </c>
      <c r="C33" s="29">
        <f>+'2.mell_önk'!C32</f>
        <v>1757</v>
      </c>
      <c r="D33" s="29">
        <f>+'2.mell_önk'!D32+'3 mell hivatal'!D32</f>
        <v>1757.2</v>
      </c>
      <c r="E33" s="29">
        <f>+'2.mell_önk'!E32+'3 mell hivatal'!E32</f>
        <v>0.0002</v>
      </c>
      <c r="F33" s="29">
        <f>H340</f>
        <v>0</v>
      </c>
    </row>
    <row r="34" spans="1:6" ht="12.75">
      <c r="A34" s="17" t="s">
        <v>42</v>
      </c>
      <c r="B34" s="30" t="s">
        <v>43</v>
      </c>
      <c r="C34" s="16">
        <f>+'2.mell_önk'!C33+'3 mell hivatal'!C32+' 4 mell_ovi'!C31+'5 mell_könyvtár'!C32</f>
        <v>105128</v>
      </c>
      <c r="D34" s="16">
        <f>+'2.mell_önk'!D33+'3 mell hivatal'!D32+' 4 mell_ovi'!D31+'5 mell_könyvtár'!D32</f>
        <v>86429.2</v>
      </c>
      <c r="E34" s="16">
        <f>+'2.mell_önk'!E33+'3 mell hivatal'!E32+' 4 mell_ovi'!E31+'5 mell_könyvtár'!E32</f>
        <v>18499.0002</v>
      </c>
      <c r="F34" s="16">
        <f>+'2.mell_önk'!F33+'3 mell hivatal'!F32+' 4 mell_ovi'!F31+'5 mell_könyvtár'!F32</f>
        <v>200</v>
      </c>
    </row>
    <row r="35" spans="1:6" ht="12.75">
      <c r="A35" s="17"/>
      <c r="B35" s="30" t="s">
        <v>44</v>
      </c>
      <c r="C35" s="8">
        <f>+'2.mell_önk'!C34+'3 mell hivatal'!C33+' 4 mell_ovi'!C32+'5 mell_könyvtár'!C33</f>
        <v>50</v>
      </c>
      <c r="D35" s="8">
        <f>+'2.mell_önk'!D34+'3 mell hivatal'!D33+' 4 mell_ovi'!D32+'5 mell_könyvtár'!D33</f>
        <v>50</v>
      </c>
      <c r="E35" s="8">
        <f>+'2.mell_önk'!E34+'3 mell hivatal'!E33+' 4 mell_ovi'!E32+'5 mell_könyvtár'!E33</f>
        <v>0</v>
      </c>
      <c r="F35" s="8">
        <f>+'2.mell_önk'!F34+'3 mell hivatal'!F33+' 4 mell_ovi'!F32+'5 mell_könyvtár'!F33</f>
        <v>0</v>
      </c>
    </row>
    <row r="36" spans="1:6" ht="12.75">
      <c r="A36" s="17"/>
      <c r="B36" s="10" t="s">
        <v>45</v>
      </c>
      <c r="C36" s="16">
        <v>21000</v>
      </c>
      <c r="D36" s="16">
        <v>21000</v>
      </c>
      <c r="E36" s="16">
        <v>0</v>
      </c>
      <c r="F36" s="16">
        <v>0</v>
      </c>
    </row>
    <row r="37" spans="1:6" ht="12.75">
      <c r="A37" s="17"/>
      <c r="B37" s="27" t="s">
        <v>46</v>
      </c>
      <c r="C37" s="12">
        <v>21000</v>
      </c>
      <c r="D37" s="12">
        <v>21000</v>
      </c>
      <c r="E37" s="12">
        <v>0</v>
      </c>
      <c r="F37" s="12">
        <v>0</v>
      </c>
    </row>
    <row r="38" spans="1:6" ht="12.75">
      <c r="A38" s="17"/>
      <c r="B38" s="27" t="s">
        <v>47</v>
      </c>
      <c r="C38" s="12">
        <v>0</v>
      </c>
      <c r="D38" s="12">
        <v>0</v>
      </c>
      <c r="E38" s="12">
        <v>0</v>
      </c>
      <c r="F38" s="12">
        <v>0</v>
      </c>
    </row>
    <row r="39" spans="1:6" ht="12.75">
      <c r="A39" s="17"/>
      <c r="B39" s="27" t="s">
        <v>48</v>
      </c>
      <c r="C39" s="12">
        <v>0</v>
      </c>
      <c r="D39" s="12">
        <v>0</v>
      </c>
      <c r="E39" s="12">
        <v>0</v>
      </c>
      <c r="F39" s="12">
        <v>0</v>
      </c>
    </row>
    <row r="40" spans="1:6" ht="12.75">
      <c r="A40" s="17"/>
      <c r="B40" s="10" t="s">
        <v>49</v>
      </c>
      <c r="C40" s="16">
        <v>81150</v>
      </c>
      <c r="D40" s="16">
        <v>81150</v>
      </c>
      <c r="E40" s="16">
        <v>0</v>
      </c>
      <c r="F40" s="16">
        <v>0</v>
      </c>
    </row>
    <row r="41" spans="1:6" ht="12.75">
      <c r="A41" s="17"/>
      <c r="B41" s="27" t="s">
        <v>50</v>
      </c>
      <c r="C41" s="12">
        <v>65000</v>
      </c>
      <c r="D41" s="12">
        <v>65000</v>
      </c>
      <c r="E41" s="12">
        <v>0</v>
      </c>
      <c r="F41" s="12">
        <v>0</v>
      </c>
    </row>
    <row r="42" spans="1:6" ht="12.75">
      <c r="A42" s="17"/>
      <c r="B42" s="27" t="s">
        <v>51</v>
      </c>
      <c r="C42" s="12">
        <v>150</v>
      </c>
      <c r="D42" s="12">
        <v>150</v>
      </c>
      <c r="E42" s="12">
        <v>0</v>
      </c>
      <c r="F42" s="12">
        <v>0</v>
      </c>
    </row>
    <row r="43" spans="1:6" ht="12.75">
      <c r="A43" s="17"/>
      <c r="B43" s="27" t="s">
        <v>52</v>
      </c>
      <c r="C43" s="12">
        <v>16000</v>
      </c>
      <c r="D43" s="12">
        <v>16000</v>
      </c>
      <c r="E43" s="12">
        <v>0</v>
      </c>
      <c r="F43" s="12">
        <v>0</v>
      </c>
    </row>
    <row r="44" spans="1:6" ht="12.75">
      <c r="A44" s="17"/>
      <c r="B44" s="10" t="s">
        <v>53</v>
      </c>
      <c r="C44" s="16">
        <f>+C45+C46+C47</f>
        <v>1700</v>
      </c>
      <c r="D44" s="16">
        <f>+D45+D46+D47</f>
        <v>1500</v>
      </c>
      <c r="E44" s="16">
        <f>+E45+E46+E47</f>
        <v>0</v>
      </c>
      <c r="F44" s="16">
        <f>+F45+F46+F47</f>
        <v>200</v>
      </c>
    </row>
    <row r="45" spans="1:6" ht="12.75">
      <c r="A45" s="17"/>
      <c r="B45" s="27" t="s">
        <v>54</v>
      </c>
      <c r="C45" s="8">
        <f>+'2.mell_önk'!C44+'3 mell hivatal'!C43+' 4 mell_ovi'!C42+'5 mell_könyvtár'!C43</f>
        <v>200</v>
      </c>
      <c r="D45" s="8">
        <f>+'2.mell_önk'!D44+'3 mell hivatal'!D43+' 4 mell_ovi'!D42+'5 mell_könyvtár'!D43</f>
        <v>0</v>
      </c>
      <c r="E45" s="8">
        <f>+'2.mell_önk'!E44+'3 mell hivatal'!E43+' 4 mell_ovi'!E42+'5 mell_könyvtár'!E43</f>
        <v>0</v>
      </c>
      <c r="F45" s="8">
        <f>+'2.mell_önk'!F44+'3 mell hivatal'!F43+' 4 mell_ovi'!F42+'5 mell_könyvtár'!F43</f>
        <v>200</v>
      </c>
    </row>
    <row r="46" spans="1:6" ht="12.75">
      <c r="A46" s="17"/>
      <c r="B46" s="27" t="s">
        <v>55</v>
      </c>
      <c r="C46" s="8">
        <f>+'2.mell_önk'!C45+'3 mell hivatal'!C44+' 4 mell_ovi'!C43+'5 mell_könyvtár'!C44</f>
        <v>500</v>
      </c>
      <c r="D46" s="8">
        <f>+'2.mell_önk'!D45+'3 mell hivatal'!D44+' 4 mell_ovi'!D43+'5 mell_könyvtár'!D44</f>
        <v>500</v>
      </c>
      <c r="E46" s="8">
        <f>+'2.mell_önk'!E45+'3 mell hivatal'!E44+' 4 mell_ovi'!E43+'5 mell_könyvtár'!E44</f>
        <v>0</v>
      </c>
      <c r="F46" s="8">
        <f>+'2.mell_önk'!F45+'3 mell hivatal'!F44+' 4 mell_ovi'!F43+'5 mell_könyvtár'!F44</f>
        <v>0</v>
      </c>
    </row>
    <row r="47" spans="1:6" ht="12.75">
      <c r="A47" s="17"/>
      <c r="B47" s="27" t="s">
        <v>56</v>
      </c>
      <c r="C47" s="8">
        <f>+'2.mell_önk'!C46+'3 mell hivatal'!C45+' 4 mell_ovi'!C44+'5 mell_könyvtár'!C45</f>
        <v>1000</v>
      </c>
      <c r="D47" s="8">
        <f>+'2.mell_önk'!D46+'3 mell hivatal'!D45+' 4 mell_ovi'!D44+'5 mell_könyvtár'!D45</f>
        <v>1000</v>
      </c>
      <c r="E47" s="8">
        <f>+'2.mell_önk'!E46+'3 mell hivatal'!E45+' 4 mell_ovi'!E44+'5 mell_könyvtár'!E45</f>
        <v>0</v>
      </c>
      <c r="F47" s="8">
        <f>+'2.mell_önk'!F46+'3 mell hivatal'!F45+' 4 mell_ovi'!F44+'5 mell_könyvtár'!F45</f>
        <v>0</v>
      </c>
    </row>
    <row r="48" spans="1:6" ht="12.75">
      <c r="A48" s="17" t="s">
        <v>57</v>
      </c>
      <c r="B48" s="30" t="s">
        <v>58</v>
      </c>
      <c r="C48" s="16">
        <f>+C49+C50+C51+C52+C53+C54+C55</f>
        <v>135866</v>
      </c>
      <c r="D48" s="16">
        <f>+D49+D50+D51+D52+D53+D54+D55</f>
        <v>134702</v>
      </c>
      <c r="E48" s="16">
        <f>+E49+E50+E51+E52+E53+E54+E55</f>
        <v>1058</v>
      </c>
      <c r="F48" s="16">
        <f>+F49+F50+F51+F52+F53+F54+F55</f>
        <v>106</v>
      </c>
    </row>
    <row r="49" spans="1:6" ht="12.75">
      <c r="A49" s="17"/>
      <c r="B49" s="95" t="s">
        <v>59</v>
      </c>
      <c r="C49" s="102">
        <f>+'2.mell_önk'!C48+'3 mell hivatal'!C47+' 4 mell_ovi'!C46+'5 mell_könyvtár'!C47</f>
        <v>29081</v>
      </c>
      <c r="D49" s="102">
        <f>+'2.mell_önk'!D48+'3 mell hivatal'!D47+' 4 mell_ovi'!D46+'5 mell_könyvtár'!D47</f>
        <v>29081</v>
      </c>
      <c r="E49" s="102">
        <f>+'2.mell_önk'!E48+'3 mell hivatal'!E47+' 4 mell_ovi'!E46+'5 mell_könyvtár'!E47</f>
        <v>0</v>
      </c>
      <c r="F49" s="102">
        <f>+'2.mell_önk'!F48+'3 mell hivatal'!F47+' 4 mell_ovi'!F46+'5 mell_könyvtár'!F47</f>
        <v>0</v>
      </c>
    </row>
    <row r="50" spans="1:6" ht="12.75">
      <c r="A50" s="17"/>
      <c r="B50" s="95" t="s">
        <v>60</v>
      </c>
      <c r="C50" s="102">
        <f>+'2.mell_önk'!C49+'3 mell hivatal'!C48+' 4 mell_ovi'!C47+'5 mell_könyvtár'!C48</f>
        <v>14536</v>
      </c>
      <c r="D50" s="102">
        <f>+C50-F50-E50</f>
        <v>14190</v>
      </c>
      <c r="E50" s="102">
        <f>+'2.mell_önk'!E49+'3 mell hivatal'!E49+' 4 mell_ovi'!E47+'5 mell_könyvtár'!E48</f>
        <v>240</v>
      </c>
      <c r="F50" s="102">
        <f>+'2.mell_önk'!F49+'3 mell hivatal'!F49+' 4 mell_ovi'!F47+'5 mell_könyvtár'!F48</f>
        <v>106</v>
      </c>
    </row>
    <row r="51" spans="1:6" ht="12.75">
      <c r="A51" s="17"/>
      <c r="B51" s="95" t="s">
        <v>270</v>
      </c>
      <c r="C51" s="102">
        <f>+'2.mell_önk'!C50+'3 mell hivatal'!C49+' 4 mell_ovi'!C48+'5 mell_könyvtár'!C49</f>
        <v>3212</v>
      </c>
      <c r="D51" s="102">
        <f>+C51-F51-E51</f>
        <v>3212</v>
      </c>
      <c r="E51" s="102">
        <f>+'2.mell_önk'!E50</f>
        <v>0</v>
      </c>
      <c r="F51" s="102">
        <f>+'2.mell_önk'!F50</f>
        <v>0</v>
      </c>
    </row>
    <row r="52" spans="1:6" ht="12.75">
      <c r="A52" s="17"/>
      <c r="B52" s="95" t="s">
        <v>61</v>
      </c>
      <c r="C52" s="102">
        <f>+'2.mell_önk'!C51+'3 mell hivatal'!C50+' 4 mell_ovi'!C49+'5 mell_könyvtár'!C50</f>
        <v>22822</v>
      </c>
      <c r="D52" s="102">
        <f>+'2.mell_önk'!D51+'3 mell hivatal'!D50+' 4 mell_ovi'!D49+'5 mell_könyvtár'!D50</f>
        <v>22178</v>
      </c>
      <c r="E52" s="102">
        <f>+'2.mell_önk'!E51+'3 mell hivatal'!E50+' 4 mell_ovi'!E49+'5 mell_könyvtár'!E50</f>
        <v>644</v>
      </c>
      <c r="F52" s="102">
        <f>+'2.mell_önk'!F51+'3 mell hivatal'!F50+' 4 mell_ovi'!F49+'5 mell_könyvtár'!F50</f>
        <v>0</v>
      </c>
    </row>
    <row r="53" spans="1:6" ht="12.75">
      <c r="A53" s="17"/>
      <c r="B53" s="27" t="s">
        <v>348</v>
      </c>
      <c r="C53" s="102">
        <f>+'2.mell_önk'!C52+' 4 mell_ovi'!C50</f>
        <v>19134</v>
      </c>
      <c r="D53" s="102">
        <f>+'2.mell_önk'!D52+' 4 mell_ovi'!D50</f>
        <v>19134</v>
      </c>
      <c r="E53" s="102">
        <f>+'2.mell_önk'!E52+' 4 mell_ovi'!E50</f>
        <v>0</v>
      </c>
      <c r="F53" s="102">
        <f>+'2.mell_önk'!F52+' 4 mell_ovi'!F50</f>
        <v>0</v>
      </c>
    </row>
    <row r="54" spans="1:6" ht="12.75">
      <c r="A54" s="17"/>
      <c r="B54" s="27" t="s">
        <v>347</v>
      </c>
      <c r="C54" s="102">
        <f>+'2.mell_önk'!C53+' 4 mell_ovi'!C51</f>
        <v>16057</v>
      </c>
      <c r="D54" s="102">
        <f>+'2.mell_önk'!D53+' 4 mell_ovi'!D51</f>
        <v>15883</v>
      </c>
      <c r="E54" s="102">
        <f>+'2.mell_önk'!E53+' 4 mell_ovi'!E51</f>
        <v>174</v>
      </c>
      <c r="F54" s="102">
        <f>+'2.mell_önk'!F53+' 4 mell_ovi'!F51</f>
        <v>0</v>
      </c>
    </row>
    <row r="55" spans="1:6" ht="12.75">
      <c r="A55" s="17"/>
      <c r="B55" s="95" t="s">
        <v>276</v>
      </c>
      <c r="C55" s="102">
        <f>+'2.mell_önk'!C54</f>
        <v>31024</v>
      </c>
      <c r="D55" s="102">
        <f>+C55-F55-E55</f>
        <v>31024</v>
      </c>
      <c r="E55" s="102">
        <f>+'2.mell_önk'!E54</f>
        <v>0</v>
      </c>
      <c r="F55" s="102">
        <f>+'2.mell_önk'!F54</f>
        <v>0</v>
      </c>
    </row>
    <row r="56" spans="1:6" ht="12.75">
      <c r="A56" s="9" t="s">
        <v>62</v>
      </c>
      <c r="B56" s="10" t="s">
        <v>63</v>
      </c>
      <c r="C56" s="103">
        <f>+'2.mell_önk'!C55+'3 mell hivatal'!C51+' 4 mell_ovi'!C52+'5 mell_könyvtár'!C51</f>
        <v>326</v>
      </c>
      <c r="D56" s="103">
        <f>+'2.mell_önk'!D55+'3 mell hivatal'!D51+' 4 mell_ovi'!D52+'5 mell_könyvtár'!D51</f>
        <v>326</v>
      </c>
      <c r="E56" s="103">
        <f>+'2.mell_önk'!E55+'3 mell hivatal'!E51+' 4 mell_ovi'!E52+'5 mell_könyvtár'!E51</f>
        <v>0</v>
      </c>
      <c r="F56" s="103">
        <f>+'2.mell_önk'!F55+'3 mell hivatal'!F51+' 4 mell_ovi'!F52+'5 mell_könyvtár'!F51</f>
        <v>0</v>
      </c>
    </row>
    <row r="57" spans="1:6" ht="12.75">
      <c r="A57" s="17"/>
      <c r="B57" s="14" t="s">
        <v>64</v>
      </c>
      <c r="C57" s="104">
        <f>+C56+C48+C34+C26</f>
        <v>639640</v>
      </c>
      <c r="D57" s="104">
        <f>+D56+D48+D34+D26</f>
        <v>614889.2</v>
      </c>
      <c r="E57" s="104">
        <f>+E56+E48+E34+E26</f>
        <v>19557.0002</v>
      </c>
      <c r="F57" s="104">
        <f>+F56+F48+F34+F26</f>
        <v>5194</v>
      </c>
    </row>
    <row r="58" spans="1:6" ht="12.75">
      <c r="A58" s="9"/>
      <c r="B58" s="7" t="s">
        <v>65</v>
      </c>
      <c r="C58" s="8"/>
      <c r="D58" s="8"/>
      <c r="E58" s="8"/>
      <c r="F58" s="8"/>
    </row>
    <row r="59" spans="1:6" ht="25.5">
      <c r="A59" s="9" t="s">
        <v>66</v>
      </c>
      <c r="B59" s="26" t="s">
        <v>67</v>
      </c>
      <c r="C59" s="101">
        <f>+'2.mell_önk'!C58+'3 mell hivatal'!C54+' 4 mell_ovi'!C55+'5 mell_könyvtár'!C54</f>
        <v>114313</v>
      </c>
      <c r="D59" s="101">
        <f>+'2.mell_önk'!D58+'3 mell hivatal'!D54+' 4 mell_ovi'!D55+'5 mell_könyvtár'!D54</f>
        <v>114313</v>
      </c>
      <c r="E59" s="101">
        <f>+'2.mell_önk'!E58+'3 mell hivatal'!E54+' 4 mell_ovi'!E55+'5 mell_könyvtár'!E54</f>
        <v>0</v>
      </c>
      <c r="F59" s="101">
        <f>+'2.mell_önk'!F58+'3 mell hivatal'!F54+' 4 mell_ovi'!F55+'5 mell_könyvtár'!F54</f>
        <v>0</v>
      </c>
    </row>
    <row r="60" spans="1:6" ht="12.75">
      <c r="A60" s="9" t="s">
        <v>68</v>
      </c>
      <c r="B60" s="30" t="s">
        <v>69</v>
      </c>
      <c r="C60" s="8">
        <f>+'2.mell_önk'!C59+'3 mell hivatal'!C55+' 4 mell_ovi'!C56+'5 mell_könyvtár'!C55</f>
        <v>0</v>
      </c>
      <c r="D60" s="8">
        <f>+'2.mell_önk'!D59+'3 mell hivatal'!D55+' 4 mell_ovi'!D56+'5 mell_könyvtár'!D55</f>
        <v>0</v>
      </c>
      <c r="E60" s="8">
        <f>+'2.mell_önk'!E59+'3 mell hivatal'!E55+' 4 mell_ovi'!E56+'5 mell_könyvtár'!E55</f>
        <v>0</v>
      </c>
      <c r="F60" s="8">
        <f>+'2.mell_önk'!F59+'3 mell hivatal'!F55+' 4 mell_ovi'!F56+'5 mell_könyvtár'!F55</f>
        <v>0</v>
      </c>
    </row>
    <row r="61" spans="1:6" ht="12.75">
      <c r="A61" s="9" t="s">
        <v>70</v>
      </c>
      <c r="B61" s="30" t="s">
        <v>71</v>
      </c>
      <c r="C61" s="8">
        <f>+'2.mell_önk'!C60+'3 mell hivatal'!C56+' 4 mell_ovi'!C57+'5 mell_könyvtár'!C56</f>
        <v>880</v>
      </c>
      <c r="D61" s="8">
        <f>+'2.mell_önk'!D60+'3 mell hivatal'!D56+' 4 mell_ovi'!D57+'5 mell_könyvtár'!D56</f>
        <v>880</v>
      </c>
      <c r="E61" s="8">
        <f>+'2.mell_önk'!E60+'3 mell hivatal'!E56+' 4 mell_ovi'!E57+'5 mell_könyvtár'!E56</f>
        <v>0</v>
      </c>
      <c r="F61" s="8">
        <f>+'2.mell_önk'!F60+'3 mell hivatal'!F56+' 4 mell_ovi'!F57+'5 mell_könyvtár'!F56</f>
        <v>0</v>
      </c>
    </row>
    <row r="62" spans="1:6" ht="12.75">
      <c r="A62" s="9"/>
      <c r="B62" s="14" t="s">
        <v>72</v>
      </c>
      <c r="C62" s="104">
        <f>+'2.mell_önk'!C61+'3 mell hivatal'!C57+' 4 mell_ovi'!C58+'5 mell_könyvtár'!C57</f>
        <v>115193</v>
      </c>
      <c r="D62" s="104">
        <f>+'2.mell_önk'!D61+'3 mell hivatal'!D57+' 4 mell_ovi'!D58+'5 mell_könyvtár'!D57</f>
        <v>115193</v>
      </c>
      <c r="E62" s="104">
        <f>+'2.mell_önk'!E61+'3 mell hivatal'!E57+' 4 mell_ovi'!E58+'5 mell_könyvtár'!E57</f>
        <v>0</v>
      </c>
      <c r="F62" s="104">
        <f>+'2.mell_önk'!F61+'3 mell hivatal'!F57+' 4 mell_ovi'!F58+'5 mell_könyvtár'!F57</f>
        <v>0</v>
      </c>
    </row>
    <row r="63" spans="1:6" ht="12.75">
      <c r="A63" s="9" t="s">
        <v>73</v>
      </c>
      <c r="B63" s="18" t="s">
        <v>74</v>
      </c>
      <c r="C63" s="31">
        <f>+C62+C57</f>
        <v>754833</v>
      </c>
      <c r="D63" s="31">
        <f>+D62+D57</f>
        <v>730082.2</v>
      </c>
      <c r="E63" s="31">
        <f>+E62+E57</f>
        <v>19557.0002</v>
      </c>
      <c r="F63" s="31">
        <f>+F62+F57</f>
        <v>5194</v>
      </c>
    </row>
    <row r="64" spans="1:6" ht="12.75">
      <c r="A64" s="9" t="s">
        <v>75</v>
      </c>
      <c r="B64" s="7" t="s">
        <v>76</v>
      </c>
      <c r="C64" s="16">
        <v>0</v>
      </c>
      <c r="D64" s="16"/>
      <c r="E64" s="16"/>
      <c r="F64" s="16"/>
    </row>
    <row r="65" spans="1:6" ht="12.75">
      <c r="A65" s="9"/>
      <c r="B65" s="97" t="s">
        <v>265</v>
      </c>
      <c r="C65" s="106">
        <f>+'3 mell hivatal'!C60+' 4 mell_ovi'!C61+'5 mell_könyvtár'!C60</f>
        <v>231546</v>
      </c>
      <c r="D65" s="106">
        <f>+'3 mell hivatal'!D60+' 4 mell_ovi'!D61+'5 mell_könyvtár'!D60</f>
        <v>119472</v>
      </c>
      <c r="E65" s="106">
        <f>+'3 mell hivatal'!E60+' 4 mell_ovi'!E61+'5 mell_könyvtár'!E60</f>
        <v>8587</v>
      </c>
      <c r="F65" s="106">
        <f>+'3 mell hivatal'!F60+' 4 mell_ovi'!F61+'5 mell_könyvtár'!F60</f>
        <v>103487</v>
      </c>
    </row>
    <row r="66" spans="1:6" ht="12.75">
      <c r="A66" s="9"/>
      <c r="B66" s="96" t="s">
        <v>344</v>
      </c>
      <c r="C66" s="105">
        <f>+'2.mell_önk'!C64+'3 mell hivatal'!C61+' 4 mell_ovi'!C62+'5 mell_könyvtár'!C61</f>
        <v>30094</v>
      </c>
      <c r="D66" s="105">
        <f>+'2.mell_önk'!D64+'3 mell hivatal'!D61+' 4 mell_ovi'!D62+'5 mell_könyvtár'!D61</f>
        <v>28830</v>
      </c>
      <c r="E66" s="105">
        <f>+'2.mell_önk'!E64+'3 mell hivatal'!E61+' 4 mell_ovi'!E62+'5 mell_könyvtár'!E61</f>
        <v>0</v>
      </c>
      <c r="F66" s="105">
        <f>+'2.mell_önk'!F64+'3 mell hivatal'!F61+' 4 mell_ovi'!F62+'5 mell_könyvtár'!F61</f>
        <v>1264</v>
      </c>
    </row>
    <row r="67" spans="1:6" ht="12.75">
      <c r="A67" s="17" t="s">
        <v>77</v>
      </c>
      <c r="B67" s="18" t="s">
        <v>78</v>
      </c>
      <c r="C67" s="19">
        <f>+C66+C65</f>
        <v>261640</v>
      </c>
      <c r="D67" s="19">
        <f>+D66+D65</f>
        <v>148302</v>
      </c>
      <c r="E67" s="19">
        <f>+E66+E65</f>
        <v>8587</v>
      </c>
      <c r="F67" s="19">
        <f>+F66+F65</f>
        <v>104751</v>
      </c>
    </row>
    <row r="68" spans="1:6" ht="12.75">
      <c r="A68" s="34"/>
      <c r="B68" s="35" t="s">
        <v>79</v>
      </c>
      <c r="C68" s="36">
        <f>+C67+C63</f>
        <v>1016473</v>
      </c>
      <c r="D68" s="36">
        <f>+D67+D63</f>
        <v>878384.2</v>
      </c>
      <c r="E68" s="36">
        <f>+E67+E63</f>
        <v>28144.0002</v>
      </c>
      <c r="F68" s="36">
        <f>+F67+F63</f>
        <v>109945</v>
      </c>
    </row>
    <row r="69" spans="1:6" ht="12.75">
      <c r="A69" s="9"/>
      <c r="B69" s="10" t="s">
        <v>80</v>
      </c>
      <c r="C69" s="37">
        <f>+C63-C19</f>
        <v>-19431</v>
      </c>
      <c r="D69" s="37"/>
      <c r="E69" s="37"/>
      <c r="F69" s="37"/>
    </row>
    <row r="70" spans="1:6" ht="12.75">
      <c r="A70" s="9"/>
      <c r="B70" s="10" t="s">
        <v>81</v>
      </c>
      <c r="C70" s="37">
        <f>+C57-C13</f>
        <v>-36734</v>
      </c>
      <c r="D70" s="37"/>
      <c r="E70" s="37"/>
      <c r="F70" s="37"/>
    </row>
    <row r="71" spans="1:6" ht="12.75">
      <c r="A71" s="9"/>
      <c r="B71" s="10" t="s">
        <v>82</v>
      </c>
      <c r="C71" s="37">
        <f>+C62-C18</f>
        <v>17303</v>
      </c>
      <c r="D71" s="37"/>
      <c r="E71" s="37"/>
      <c r="F71" s="37"/>
    </row>
    <row r="72" spans="1:6" ht="12.75">
      <c r="A72" s="9"/>
      <c r="B72" s="10" t="s">
        <v>83</v>
      </c>
      <c r="C72" s="37">
        <v>0</v>
      </c>
      <c r="D72" s="37"/>
      <c r="E72" s="37"/>
      <c r="F72" s="37"/>
    </row>
    <row r="73" spans="1:6" ht="12.75">
      <c r="A73" s="9"/>
      <c r="B73" s="10" t="s">
        <v>279</v>
      </c>
      <c r="C73" s="37">
        <f>+C66</f>
        <v>30094</v>
      </c>
      <c r="D73" s="37"/>
      <c r="E73" s="37"/>
      <c r="F73" s="37"/>
    </row>
    <row r="74" spans="3:6" ht="12.75">
      <c r="C74" s="24"/>
      <c r="D74" s="24"/>
      <c r="E74" s="24"/>
      <c r="F74" s="24"/>
    </row>
  </sheetData>
  <sheetProtection/>
  <printOptions/>
  <pageMargins left="1.141732283464567" right="0.15748031496062992" top="0.7480314960629921" bottom="0.2755905511811024" header="0.2755905511811024" footer="0.15748031496062992"/>
  <pageSetup horizontalDpi="600" verticalDpi="600" orientation="portrait" paperSize="9" scale="80" r:id="rId1"/>
  <headerFooter>
    <oddHeader>&amp;CCsákvár Város Önkormányzatának és Intézményinek 2014. évi költségvetési kiadásai és bevételei kiemelt előirányzatok, működési és felhalmozási költségvetés  szerinti bontásban &amp;R
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6">
      <selection activeCell="A67" sqref="A67:IV67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3" width="11.75390625" style="0" customWidth="1"/>
    <col min="4" max="4" width="10.125" style="0" customWidth="1"/>
    <col min="5" max="5" width="12.125" style="0" customWidth="1"/>
    <col min="6" max="6" width="10.25390625" style="0" customWidth="1"/>
    <col min="7" max="7" width="11.125" style="0" bestFit="1" customWidth="1"/>
  </cols>
  <sheetData>
    <row r="1" spans="1:6" ht="39.75" customHeight="1">
      <c r="A1" s="1"/>
      <c r="B1" s="2"/>
      <c r="C1" s="4" t="s">
        <v>0</v>
      </c>
      <c r="D1" s="4" t="s">
        <v>1</v>
      </c>
      <c r="E1" s="4" t="s">
        <v>277</v>
      </c>
      <c r="F1" s="4" t="s">
        <v>2</v>
      </c>
    </row>
    <row r="2" spans="1:6" ht="12.75">
      <c r="A2" s="6" t="s">
        <v>3</v>
      </c>
      <c r="B2" s="7" t="s">
        <v>4</v>
      </c>
      <c r="C2" s="8"/>
      <c r="D2" s="8"/>
      <c r="E2" s="8"/>
      <c r="F2" s="8"/>
    </row>
    <row r="3" spans="1:6" ht="12.75">
      <c r="A3" s="9" t="s">
        <v>5</v>
      </c>
      <c r="B3" s="10" t="s">
        <v>6</v>
      </c>
      <c r="C3" s="8">
        <v>61359</v>
      </c>
      <c r="D3" s="8">
        <f>+C3-E3</f>
        <v>61359</v>
      </c>
      <c r="E3" s="8">
        <v>0</v>
      </c>
      <c r="F3" s="8">
        <v>0</v>
      </c>
    </row>
    <row r="4" spans="1:6" ht="12.75">
      <c r="A4" s="9" t="s">
        <v>7</v>
      </c>
      <c r="B4" s="10" t="s">
        <v>8</v>
      </c>
      <c r="C4" s="8">
        <v>13162</v>
      </c>
      <c r="D4" s="8">
        <f>+C4-E4</f>
        <v>13162</v>
      </c>
      <c r="E4" s="8">
        <v>0</v>
      </c>
      <c r="F4" s="8">
        <v>0</v>
      </c>
    </row>
    <row r="5" spans="1:6" ht="12.75">
      <c r="A5" s="9" t="s">
        <v>9</v>
      </c>
      <c r="B5" s="10" t="s">
        <v>10</v>
      </c>
      <c r="C5" s="8">
        <v>169035</v>
      </c>
      <c r="D5" s="8">
        <f>+C5-E5</f>
        <v>169035</v>
      </c>
      <c r="E5" s="8">
        <v>0</v>
      </c>
      <c r="F5" s="8">
        <v>0</v>
      </c>
    </row>
    <row r="6" spans="1:6" ht="12.75">
      <c r="A6" s="9"/>
      <c r="B6" s="11" t="s">
        <v>11</v>
      </c>
      <c r="C6" s="12"/>
      <c r="D6" s="8">
        <f>+C6-E6</f>
        <v>0</v>
      </c>
      <c r="E6" s="12">
        <v>0</v>
      </c>
      <c r="F6" s="12">
        <v>0</v>
      </c>
    </row>
    <row r="7" spans="1:6" ht="12.75">
      <c r="A7" s="9" t="s">
        <v>12</v>
      </c>
      <c r="B7" s="10" t="s">
        <v>13</v>
      </c>
      <c r="C7" s="8">
        <v>42433</v>
      </c>
      <c r="D7" s="8">
        <f>+C7-E7</f>
        <v>42433</v>
      </c>
      <c r="E7" s="8">
        <v>0</v>
      </c>
      <c r="F7" s="8">
        <v>0</v>
      </c>
    </row>
    <row r="8" spans="1:6" ht="12.75">
      <c r="A8" s="9" t="s">
        <v>14</v>
      </c>
      <c r="B8" s="10" t="s">
        <v>15</v>
      </c>
      <c r="C8" s="8">
        <v>144977</v>
      </c>
      <c r="D8" s="8">
        <f>+D9+D10+D11+D12</f>
        <v>126478</v>
      </c>
      <c r="E8" s="8">
        <f>+E9+E10+E11+E12</f>
        <v>18499</v>
      </c>
      <c r="F8" s="8">
        <f>+F9+F10+F11+F12</f>
        <v>0</v>
      </c>
    </row>
    <row r="9" spans="1:6" ht="12.75">
      <c r="A9" s="9"/>
      <c r="B9" s="11" t="s">
        <v>16</v>
      </c>
      <c r="C9" s="11">
        <v>60000</v>
      </c>
      <c r="D9" s="11">
        <f>+C9-E9</f>
        <v>60000</v>
      </c>
      <c r="E9" s="11">
        <v>0</v>
      </c>
      <c r="F9" s="11">
        <v>0</v>
      </c>
    </row>
    <row r="10" spans="1:6" ht="12.75">
      <c r="A10" s="9"/>
      <c r="B10" s="11" t="s">
        <v>17</v>
      </c>
      <c r="C10" s="12">
        <v>64333</v>
      </c>
      <c r="D10" s="11">
        <f>+C10-E10</f>
        <v>47930</v>
      </c>
      <c r="E10" s="12">
        <f>15922+481</f>
        <v>16403</v>
      </c>
      <c r="F10" s="12">
        <v>0</v>
      </c>
    </row>
    <row r="11" spans="1:6" ht="12.75">
      <c r="A11" s="9"/>
      <c r="B11" s="11" t="s">
        <v>18</v>
      </c>
      <c r="C11" s="12">
        <v>20221</v>
      </c>
      <c r="D11" s="11">
        <f>+C11-E11</f>
        <v>18125</v>
      </c>
      <c r="E11" s="12">
        <v>2096</v>
      </c>
      <c r="F11" s="12">
        <v>0</v>
      </c>
    </row>
    <row r="12" spans="1:6" ht="12.75">
      <c r="A12" s="9"/>
      <c r="B12" s="11" t="s">
        <v>264</v>
      </c>
      <c r="C12" s="12">
        <v>423</v>
      </c>
      <c r="D12" s="11">
        <f>+C12-E12</f>
        <v>423</v>
      </c>
      <c r="E12" s="12">
        <v>0</v>
      </c>
      <c r="F12" s="12"/>
    </row>
    <row r="13" spans="1:6" ht="12.75">
      <c r="A13" s="13"/>
      <c r="B13" s="14" t="s">
        <v>19</v>
      </c>
      <c r="C13" s="15">
        <v>430966</v>
      </c>
      <c r="D13" s="15">
        <f>+D3+D4+D5+D7+D8</f>
        <v>412467</v>
      </c>
      <c r="E13" s="15">
        <f>+E3+E4+E5+E7+E8</f>
        <v>18499</v>
      </c>
      <c r="F13" s="15">
        <f>+F3+F4+F5+F7+F8</f>
        <v>0</v>
      </c>
    </row>
    <row r="14" spans="1:6" ht="12.75">
      <c r="A14" s="9"/>
      <c r="B14" s="7" t="s">
        <v>20</v>
      </c>
      <c r="C14" s="16"/>
      <c r="D14" s="16">
        <f>+C14</f>
        <v>0</v>
      </c>
      <c r="E14" s="16">
        <f>+C14-D14-F14</f>
        <v>0</v>
      </c>
      <c r="F14" s="16">
        <f>+C14-D14</f>
        <v>0</v>
      </c>
    </row>
    <row r="15" spans="1:6" ht="12.75">
      <c r="A15" s="9" t="s">
        <v>21</v>
      </c>
      <c r="B15" s="10" t="s">
        <v>22</v>
      </c>
      <c r="C15" s="8">
        <v>48931</v>
      </c>
      <c r="D15" s="8">
        <f>+C15-E15</f>
        <v>48931</v>
      </c>
      <c r="E15" s="8">
        <v>0</v>
      </c>
      <c r="F15" s="8">
        <v>0</v>
      </c>
    </row>
    <row r="16" spans="1:6" ht="12.75">
      <c r="A16" s="9" t="s">
        <v>23</v>
      </c>
      <c r="B16" s="10" t="s">
        <v>24</v>
      </c>
      <c r="C16" s="8">
        <v>44762</v>
      </c>
      <c r="D16" s="8">
        <f>+C16-E16</f>
        <v>44762</v>
      </c>
      <c r="E16" s="8">
        <v>0</v>
      </c>
      <c r="F16" s="8">
        <v>0</v>
      </c>
    </row>
    <row r="17" spans="1:6" ht="12.75">
      <c r="A17" s="9" t="s">
        <v>25</v>
      </c>
      <c r="B17" s="10" t="s">
        <v>278</v>
      </c>
      <c r="C17" s="8">
        <v>0</v>
      </c>
      <c r="D17" s="8"/>
      <c r="E17" s="8"/>
      <c r="F17" s="8">
        <v>0</v>
      </c>
    </row>
    <row r="18" spans="1:6" ht="12.75">
      <c r="A18" s="13"/>
      <c r="B18" s="14" t="s">
        <v>26</v>
      </c>
      <c r="C18" s="15">
        <v>93693</v>
      </c>
      <c r="D18" s="15">
        <f>SUM(D15:D17)</f>
        <v>93693</v>
      </c>
      <c r="E18" s="15">
        <f>SUM(E15:E17)</f>
        <v>0</v>
      </c>
      <c r="F18" s="15">
        <f>SUM(F15:F17)</f>
        <v>0</v>
      </c>
    </row>
    <row r="19" spans="1:6" ht="12.75">
      <c r="A19" s="17"/>
      <c r="B19" s="18" t="s">
        <v>27</v>
      </c>
      <c r="C19" s="19">
        <v>524659</v>
      </c>
      <c r="D19" s="19">
        <f>+D18+D13</f>
        <v>506160</v>
      </c>
      <c r="E19" s="19">
        <f>+E18+E13</f>
        <v>18499</v>
      </c>
      <c r="F19" s="19">
        <v>0</v>
      </c>
    </row>
    <row r="20" spans="1:6" ht="12.75">
      <c r="A20" s="6" t="s">
        <v>28</v>
      </c>
      <c r="B20" s="7" t="s">
        <v>29</v>
      </c>
      <c r="C20" s="20"/>
      <c r="D20" s="20">
        <f>+C20</f>
        <v>0</v>
      </c>
      <c r="E20" s="20">
        <f>+C20-D20-F20</f>
        <v>0</v>
      </c>
      <c r="F20" s="20">
        <v>0</v>
      </c>
    </row>
    <row r="21" spans="1:6" ht="12.75">
      <c r="A21" s="6"/>
      <c r="B21" s="10" t="s">
        <v>30</v>
      </c>
      <c r="C21" s="20">
        <v>231546</v>
      </c>
      <c r="D21" s="20">
        <f>+C21-E21</f>
        <v>231546</v>
      </c>
      <c r="E21" s="20">
        <v>0</v>
      </c>
      <c r="F21" s="20">
        <v>0</v>
      </c>
    </row>
    <row r="22" spans="1:6" ht="12.75">
      <c r="A22" s="6"/>
      <c r="B22" s="10" t="s">
        <v>31</v>
      </c>
      <c r="C22" s="20">
        <v>10663</v>
      </c>
      <c r="D22" s="20">
        <f>+C22-E22</f>
        <v>10663</v>
      </c>
      <c r="E22" s="20">
        <v>0</v>
      </c>
      <c r="F22" s="20">
        <v>0</v>
      </c>
    </row>
    <row r="23" spans="1:6" ht="12.75">
      <c r="A23" s="17"/>
      <c r="B23" s="18" t="s">
        <v>32</v>
      </c>
      <c r="C23" s="19">
        <v>242209</v>
      </c>
      <c r="D23" s="19">
        <f>+D21+D22</f>
        <v>242209</v>
      </c>
      <c r="E23" s="19">
        <f>+E21+E22</f>
        <v>0</v>
      </c>
      <c r="F23" s="19">
        <f>+F21+F22</f>
        <v>0</v>
      </c>
    </row>
    <row r="24" spans="1:8" ht="12.75">
      <c r="A24" s="21"/>
      <c r="B24" s="22" t="s">
        <v>33</v>
      </c>
      <c r="C24" s="23">
        <v>766868</v>
      </c>
      <c r="D24" s="23">
        <f>+D23+D19</f>
        <v>748369</v>
      </c>
      <c r="E24" s="23">
        <f>+E23+E19</f>
        <v>18499</v>
      </c>
      <c r="F24" s="23">
        <f>+F23+F19</f>
        <v>0</v>
      </c>
      <c r="G24" s="24"/>
      <c r="H24" s="24"/>
    </row>
    <row r="25" spans="1:6" ht="12.75">
      <c r="A25" s="17"/>
      <c r="B25" s="7" t="s">
        <v>34</v>
      </c>
      <c r="C25" s="16"/>
      <c r="D25" s="16">
        <f>+C25</f>
        <v>0</v>
      </c>
      <c r="E25" s="16">
        <f>+C25-D25-F25</f>
        <v>0</v>
      </c>
      <c r="F25" s="16">
        <f>+C25-D25</f>
        <v>0</v>
      </c>
    </row>
    <row r="26" spans="1:6" ht="25.5">
      <c r="A26" s="17" t="s">
        <v>35</v>
      </c>
      <c r="B26" s="26" t="s">
        <v>36</v>
      </c>
      <c r="C26" s="16">
        <v>393432</v>
      </c>
      <c r="D26" s="16">
        <f>+D27+D28</f>
        <v>393432</v>
      </c>
      <c r="E26" s="16">
        <v>0</v>
      </c>
      <c r="F26" s="16">
        <f>+E26/1000</f>
        <v>0</v>
      </c>
    </row>
    <row r="27" spans="1:6" ht="12.75">
      <c r="A27" s="17"/>
      <c r="B27" s="27" t="s">
        <v>37</v>
      </c>
      <c r="C27" s="12">
        <v>334570</v>
      </c>
      <c r="D27" s="12">
        <f aca="true" t="shared" si="0" ref="D27:D32">+C27-E27</f>
        <v>334570</v>
      </c>
      <c r="E27" s="12"/>
      <c r="F27" s="12"/>
    </row>
    <row r="28" spans="1:6" ht="12.75">
      <c r="A28" s="17"/>
      <c r="B28" s="27" t="s">
        <v>38</v>
      </c>
      <c r="C28" s="12">
        <v>58862</v>
      </c>
      <c r="D28" s="12">
        <f t="shared" si="0"/>
        <v>58862</v>
      </c>
      <c r="E28" s="12"/>
      <c r="F28" s="12"/>
    </row>
    <row r="29" spans="1:6" ht="12.75">
      <c r="A29" s="17"/>
      <c r="B29" s="28" t="s">
        <v>39</v>
      </c>
      <c r="C29" s="29">
        <v>18333</v>
      </c>
      <c r="D29" s="29">
        <f t="shared" si="0"/>
        <v>18333</v>
      </c>
      <c r="E29" s="29"/>
      <c r="F29" s="29"/>
    </row>
    <row r="30" spans="1:6" ht="12.75">
      <c r="A30" s="17"/>
      <c r="B30" s="28" t="s">
        <v>40</v>
      </c>
      <c r="C30" s="29">
        <v>22891</v>
      </c>
      <c r="D30" s="29">
        <f t="shared" si="0"/>
        <v>22891</v>
      </c>
      <c r="E30" s="29"/>
      <c r="F30" s="29"/>
    </row>
    <row r="31" spans="1:6" ht="12.75">
      <c r="A31" s="17"/>
      <c r="B31" s="28" t="s">
        <v>41</v>
      </c>
      <c r="C31" s="29">
        <v>15881</v>
      </c>
      <c r="D31" s="29">
        <f t="shared" si="0"/>
        <v>15881</v>
      </c>
      <c r="E31" s="29"/>
      <c r="F31" s="29"/>
    </row>
    <row r="32" spans="1:6" ht="12.75">
      <c r="A32" s="17"/>
      <c r="B32" s="28" t="s">
        <v>268</v>
      </c>
      <c r="C32" s="29">
        <v>1757</v>
      </c>
      <c r="D32" s="29">
        <f t="shared" si="0"/>
        <v>1757</v>
      </c>
      <c r="E32" s="29"/>
      <c r="F32" s="29"/>
    </row>
    <row r="33" spans="1:6" ht="12.75">
      <c r="A33" s="17" t="s">
        <v>42</v>
      </c>
      <c r="B33" s="30" t="s">
        <v>43</v>
      </c>
      <c r="C33" s="16">
        <v>104928</v>
      </c>
      <c r="D33" s="16">
        <f>+D34+D35+D39+D43</f>
        <v>86429</v>
      </c>
      <c r="E33" s="16">
        <f>+E34+E35+E39+E43</f>
        <v>18499</v>
      </c>
      <c r="F33" s="16">
        <f>+F34+F35+F39+F43</f>
        <v>0</v>
      </c>
    </row>
    <row r="34" spans="1:6" ht="12.75">
      <c r="A34" s="17"/>
      <c r="B34" s="30" t="s">
        <v>44</v>
      </c>
      <c r="C34" s="16">
        <v>50</v>
      </c>
      <c r="D34" s="16">
        <f>+C34-E34</f>
        <v>50</v>
      </c>
      <c r="E34" s="16">
        <v>0</v>
      </c>
      <c r="F34" s="16">
        <v>0</v>
      </c>
    </row>
    <row r="35" spans="1:6" ht="12.75">
      <c r="A35" s="17"/>
      <c r="B35" s="10" t="s">
        <v>45</v>
      </c>
      <c r="C35" s="16">
        <v>22228</v>
      </c>
      <c r="D35" s="16">
        <f>+D36+D37+D38</f>
        <v>22228</v>
      </c>
      <c r="E35" s="16">
        <f>+E36+E37+E38</f>
        <v>0</v>
      </c>
      <c r="F35" s="16">
        <f>+F36+F37+F38</f>
        <v>0</v>
      </c>
    </row>
    <row r="36" spans="1:6" ht="12.75">
      <c r="A36" s="17"/>
      <c r="B36" s="27" t="s">
        <v>46</v>
      </c>
      <c r="C36" s="12">
        <v>22228</v>
      </c>
      <c r="D36" s="12">
        <f>+C36-E36</f>
        <v>22228</v>
      </c>
      <c r="E36" s="12">
        <v>0</v>
      </c>
      <c r="F36" s="12"/>
    </row>
    <row r="37" spans="1:6" ht="12.75">
      <c r="A37" s="17"/>
      <c r="B37" s="27" t="s">
        <v>47</v>
      </c>
      <c r="C37" s="12">
        <v>0</v>
      </c>
      <c r="D37" s="12">
        <f>+C37</f>
        <v>0</v>
      </c>
      <c r="E37" s="12">
        <f>+C37-D37-F37</f>
        <v>0</v>
      </c>
      <c r="F37" s="12">
        <f>+C37-D37</f>
        <v>0</v>
      </c>
    </row>
    <row r="38" spans="1:6" ht="12.75">
      <c r="A38" s="17"/>
      <c r="B38" s="27" t="s">
        <v>48</v>
      </c>
      <c r="C38" s="12">
        <v>0</v>
      </c>
      <c r="D38" s="12">
        <f>+C38</f>
        <v>0</v>
      </c>
      <c r="E38" s="12">
        <f>+C38-D38-F38</f>
        <v>0</v>
      </c>
      <c r="F38" s="12">
        <f>+C38-D38</f>
        <v>0</v>
      </c>
    </row>
    <row r="39" spans="1:6" ht="12.75">
      <c r="A39" s="17"/>
      <c r="B39" s="10" t="s">
        <v>49</v>
      </c>
      <c r="C39" s="16">
        <v>81150</v>
      </c>
      <c r="D39" s="16">
        <f>+D40+D41+D42</f>
        <v>62651</v>
      </c>
      <c r="E39" s="16">
        <f>+E40+E41+E42</f>
        <v>18499</v>
      </c>
      <c r="F39" s="16">
        <f>+F40+F41+F42</f>
        <v>0</v>
      </c>
    </row>
    <row r="40" spans="1:6" ht="12.75">
      <c r="A40" s="17"/>
      <c r="B40" s="27" t="s">
        <v>50</v>
      </c>
      <c r="C40" s="12">
        <v>65000</v>
      </c>
      <c r="D40" s="12">
        <f aca="true" t="shared" si="1" ref="D40:D46">+C40-E40</f>
        <v>46501</v>
      </c>
      <c r="E40" s="12">
        <f>+E24-E36</f>
        <v>18499</v>
      </c>
      <c r="F40" s="12"/>
    </row>
    <row r="41" spans="1:6" ht="12.75">
      <c r="A41" s="17"/>
      <c r="B41" s="27" t="s">
        <v>269</v>
      </c>
      <c r="C41" s="12">
        <v>150</v>
      </c>
      <c r="D41" s="12">
        <f t="shared" si="1"/>
        <v>150</v>
      </c>
      <c r="E41" s="12"/>
      <c r="F41" s="12"/>
    </row>
    <row r="42" spans="1:6" ht="12.75">
      <c r="A42" s="17"/>
      <c r="B42" s="27" t="s">
        <v>52</v>
      </c>
      <c r="C42" s="12">
        <v>16000</v>
      </c>
      <c r="D42" s="12">
        <f t="shared" si="1"/>
        <v>16000</v>
      </c>
      <c r="E42" s="12"/>
      <c r="F42" s="12"/>
    </row>
    <row r="43" spans="1:6" ht="12.75">
      <c r="A43" s="17"/>
      <c r="B43" s="10" t="s">
        <v>53</v>
      </c>
      <c r="C43" s="16">
        <v>1500</v>
      </c>
      <c r="D43" s="16">
        <f t="shared" si="1"/>
        <v>1500</v>
      </c>
      <c r="E43" s="16">
        <v>0</v>
      </c>
      <c r="F43" s="16"/>
    </row>
    <row r="44" spans="1:6" ht="12.75">
      <c r="A44" s="17"/>
      <c r="B44" s="27" t="s">
        <v>54</v>
      </c>
      <c r="C44" s="12">
        <v>0</v>
      </c>
      <c r="D44" s="12">
        <f t="shared" si="1"/>
        <v>0</v>
      </c>
      <c r="E44" s="12"/>
      <c r="F44" s="12">
        <f>+C44-D44</f>
        <v>0</v>
      </c>
    </row>
    <row r="45" spans="1:6" ht="12.75">
      <c r="A45" s="17"/>
      <c r="B45" s="27" t="s">
        <v>55</v>
      </c>
      <c r="C45" s="12">
        <v>500</v>
      </c>
      <c r="D45" s="12">
        <f t="shared" si="1"/>
        <v>500</v>
      </c>
      <c r="E45" s="12"/>
      <c r="F45" s="12"/>
    </row>
    <row r="46" spans="1:6" ht="12.75">
      <c r="A46" s="17"/>
      <c r="B46" s="27" t="s">
        <v>56</v>
      </c>
      <c r="C46" s="12">
        <v>1000</v>
      </c>
      <c r="D46" s="12">
        <f t="shared" si="1"/>
        <v>1000</v>
      </c>
      <c r="E46" s="12"/>
      <c r="F46" s="12"/>
    </row>
    <row r="47" spans="1:6" s="94" customFormat="1" ht="12.75">
      <c r="A47" s="17" t="s">
        <v>57</v>
      </c>
      <c r="B47" s="30" t="s">
        <v>58</v>
      </c>
      <c r="C47" s="16">
        <v>125287</v>
      </c>
      <c r="D47" s="16">
        <f>+C47</f>
        <v>125287</v>
      </c>
      <c r="E47" s="16">
        <f>SUM(E48:E51)</f>
        <v>0</v>
      </c>
      <c r="F47" s="16">
        <v>0</v>
      </c>
    </row>
    <row r="48" spans="1:6" s="94" customFormat="1" ht="12.75">
      <c r="A48" s="17"/>
      <c r="B48" s="95" t="s">
        <v>59</v>
      </c>
      <c r="C48" s="12">
        <v>29081</v>
      </c>
      <c r="D48" s="12">
        <f aca="true" t="shared" si="2" ref="D48:D54">+C48-E48</f>
        <v>29081</v>
      </c>
      <c r="E48" s="12"/>
      <c r="F48" s="12"/>
    </row>
    <row r="49" spans="1:6" s="94" customFormat="1" ht="12.75">
      <c r="A49" s="17"/>
      <c r="B49" s="95" t="s">
        <v>60</v>
      </c>
      <c r="C49" s="12">
        <v>14171</v>
      </c>
      <c r="D49" s="12">
        <f t="shared" si="2"/>
        <v>14171</v>
      </c>
      <c r="E49" s="12"/>
      <c r="F49" s="12"/>
    </row>
    <row r="50" spans="1:6" s="94" customFormat="1" ht="12.75">
      <c r="A50" s="17"/>
      <c r="B50" s="95" t="s">
        <v>270</v>
      </c>
      <c r="C50" s="12">
        <v>2710</v>
      </c>
      <c r="D50" s="12">
        <f t="shared" si="2"/>
        <v>2710</v>
      </c>
      <c r="E50" s="12"/>
      <c r="F50" s="12"/>
    </row>
    <row r="51" spans="1:6" s="94" customFormat="1" ht="12.75">
      <c r="A51" s="17"/>
      <c r="B51" s="95" t="s">
        <v>61</v>
      </c>
      <c r="C51" s="12">
        <v>17477</v>
      </c>
      <c r="D51" s="12">
        <f t="shared" si="2"/>
        <v>17477</v>
      </c>
      <c r="E51" s="12"/>
      <c r="F51" s="12"/>
    </row>
    <row r="52" spans="1:6" s="94" customFormat="1" ht="12.75">
      <c r="A52" s="17"/>
      <c r="B52" s="27" t="s">
        <v>348</v>
      </c>
      <c r="C52" s="12">
        <v>16314</v>
      </c>
      <c r="D52" s="12">
        <f t="shared" si="2"/>
        <v>16314</v>
      </c>
      <c r="E52" s="12"/>
      <c r="F52" s="12"/>
    </row>
    <row r="53" spans="1:6" s="94" customFormat="1" ht="12.75">
      <c r="A53" s="17"/>
      <c r="B53" s="27" t="s">
        <v>347</v>
      </c>
      <c r="C53" s="12">
        <v>14510</v>
      </c>
      <c r="D53" s="12">
        <f t="shared" si="2"/>
        <v>14510</v>
      </c>
      <c r="E53" s="12"/>
      <c r="F53" s="12"/>
    </row>
    <row r="54" spans="1:6" s="94" customFormat="1" ht="12.75">
      <c r="A54" s="17"/>
      <c r="B54" s="95" t="s">
        <v>276</v>
      </c>
      <c r="C54" s="12">
        <v>31024</v>
      </c>
      <c r="D54" s="12">
        <f t="shared" si="2"/>
        <v>31024</v>
      </c>
      <c r="E54" s="12"/>
      <c r="F54" s="12"/>
    </row>
    <row r="55" spans="1:6" ht="12.75">
      <c r="A55" s="9" t="s">
        <v>62</v>
      </c>
      <c r="B55" s="10" t="s">
        <v>63</v>
      </c>
      <c r="C55" s="16">
        <v>0</v>
      </c>
      <c r="D55" s="16">
        <f>+C55</f>
        <v>0</v>
      </c>
      <c r="E55" s="16">
        <f>+C55-D55-F55</f>
        <v>0</v>
      </c>
      <c r="F55" s="16">
        <f>+C55-D55</f>
        <v>0</v>
      </c>
    </row>
    <row r="56" spans="1:6" ht="12.75">
      <c r="A56" s="17"/>
      <c r="B56" s="14" t="s">
        <v>64</v>
      </c>
      <c r="C56" s="15">
        <v>623647</v>
      </c>
      <c r="D56" s="15">
        <f>+D47+D33+D26+D55</f>
        <v>605148</v>
      </c>
      <c r="E56" s="15">
        <f>+E47+E33+E26+E55</f>
        <v>18499</v>
      </c>
      <c r="F56" s="15">
        <f>+F47+F33+F26+F55</f>
        <v>0</v>
      </c>
    </row>
    <row r="57" spans="1:6" ht="12.75">
      <c r="A57" s="9"/>
      <c r="B57" s="7" t="s">
        <v>65</v>
      </c>
      <c r="C57" s="8"/>
      <c r="D57" s="8"/>
      <c r="E57" s="8"/>
      <c r="F57" s="8"/>
    </row>
    <row r="58" spans="1:6" ht="25.5">
      <c r="A58" s="9" t="s">
        <v>66</v>
      </c>
      <c r="B58" s="26" t="s">
        <v>67</v>
      </c>
      <c r="C58" s="8">
        <v>114313</v>
      </c>
      <c r="D58" s="8">
        <f>+C58-E58</f>
        <v>114313</v>
      </c>
      <c r="E58" s="8"/>
      <c r="F58" s="8"/>
    </row>
    <row r="59" spans="1:6" ht="12.75">
      <c r="A59" s="9" t="s">
        <v>68</v>
      </c>
      <c r="B59" s="30" t="s">
        <v>69</v>
      </c>
      <c r="C59" s="8">
        <v>0</v>
      </c>
      <c r="D59" s="8">
        <f>+C59-E59</f>
        <v>0</v>
      </c>
      <c r="E59" s="8"/>
      <c r="F59" s="8"/>
    </row>
    <row r="60" spans="1:6" ht="12.75">
      <c r="A60" s="9" t="s">
        <v>70</v>
      </c>
      <c r="B60" s="30" t="s">
        <v>71</v>
      </c>
      <c r="C60" s="8">
        <v>880</v>
      </c>
      <c r="D60" s="8">
        <f>+C60-E60</f>
        <v>880</v>
      </c>
      <c r="E60" s="8"/>
      <c r="F60" s="8"/>
    </row>
    <row r="61" spans="1:6" ht="12.75">
      <c r="A61" s="9"/>
      <c r="B61" s="14" t="s">
        <v>72</v>
      </c>
      <c r="C61" s="15">
        <v>115193</v>
      </c>
      <c r="D61" s="15">
        <f>+C61</f>
        <v>115193</v>
      </c>
      <c r="E61" s="15">
        <f>+C61-D61-F61</f>
        <v>0</v>
      </c>
      <c r="F61" s="15">
        <f>+C61-D61</f>
        <v>0</v>
      </c>
    </row>
    <row r="62" spans="1:6" ht="12.75">
      <c r="A62" s="9" t="s">
        <v>73</v>
      </c>
      <c r="B62" s="18" t="s">
        <v>74</v>
      </c>
      <c r="C62" s="31">
        <v>738840</v>
      </c>
      <c r="D62" s="31">
        <f>+D61+D56</f>
        <v>720341</v>
      </c>
      <c r="E62" s="31">
        <f>+E61+E56</f>
        <v>18499</v>
      </c>
      <c r="F62" s="31">
        <f>+F61+F56</f>
        <v>0</v>
      </c>
    </row>
    <row r="63" spans="1:6" ht="12.75">
      <c r="A63" s="9" t="s">
        <v>75</v>
      </c>
      <c r="B63" s="7" t="s">
        <v>76</v>
      </c>
      <c r="C63" s="16">
        <v>0</v>
      </c>
      <c r="D63" s="16"/>
      <c r="E63" s="16"/>
      <c r="F63" s="16"/>
    </row>
    <row r="64" spans="1:6" ht="12.75">
      <c r="A64" s="9"/>
      <c r="B64" s="96" t="s">
        <v>271</v>
      </c>
      <c r="C64" s="32">
        <v>28028</v>
      </c>
      <c r="D64" s="32">
        <f>+C64-E64</f>
        <v>28028</v>
      </c>
      <c r="E64" s="32"/>
      <c r="F64" s="32"/>
    </row>
    <row r="65" spans="1:6" ht="12.75">
      <c r="A65" s="17" t="s">
        <v>77</v>
      </c>
      <c r="B65" s="18" t="s">
        <v>78</v>
      </c>
      <c r="C65" s="19">
        <v>28028</v>
      </c>
      <c r="D65" s="19">
        <f>+C65-E65</f>
        <v>28028</v>
      </c>
      <c r="E65" s="19"/>
      <c r="F65" s="19"/>
    </row>
    <row r="66" spans="1:7" ht="12.75">
      <c r="A66" s="34"/>
      <c r="B66" s="35" t="s">
        <v>79</v>
      </c>
      <c r="C66" s="36">
        <v>766868</v>
      </c>
      <c r="D66" s="36">
        <f>+D65+D62</f>
        <v>748369</v>
      </c>
      <c r="E66" s="36">
        <f>+E65+E62</f>
        <v>18499</v>
      </c>
      <c r="F66" s="36">
        <f>+F65+F62</f>
        <v>0</v>
      </c>
      <c r="G66" s="24"/>
    </row>
    <row r="67" spans="3:6" ht="12.75">
      <c r="C67" s="24"/>
      <c r="D67" s="24"/>
      <c r="E67" s="24"/>
      <c r="F67" s="24"/>
    </row>
  </sheetData>
  <sheetProtection/>
  <printOptions/>
  <pageMargins left="1.141732283464567" right="0.15748031496062992" top="0.6692913385826772" bottom="0.2755905511811024" header="0.1968503937007874" footer="0.15748031496062992"/>
  <pageSetup horizontalDpi="600" verticalDpi="600" orientation="portrait" paperSize="9" scale="88" r:id="rId3"/>
  <headerFooter>
    <oddHeader>&amp;C
Csákvár Város Önkormányzatának 2014. évi költségvetési 
kiadásai és bevételei kiemelt előirányzatok, működési és felhalmozási költségvetés  szerinti bontásban &amp;R2 melléklet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3">
      <selection activeCell="A64" sqref="A64:IV64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3" width="11.75390625" style="0" customWidth="1"/>
    <col min="4" max="4" width="10.125" style="0" customWidth="1"/>
    <col min="5" max="5" width="12.125" style="0" customWidth="1"/>
    <col min="6" max="6" width="10.25390625" style="0" customWidth="1"/>
    <col min="7" max="7" width="9.25390625" style="0" bestFit="1" customWidth="1"/>
  </cols>
  <sheetData>
    <row r="1" spans="1:6" ht="39.75" customHeight="1">
      <c r="A1" s="1"/>
      <c r="B1" s="2"/>
      <c r="C1" s="4" t="s">
        <v>0</v>
      </c>
      <c r="D1" s="4" t="s">
        <v>1</v>
      </c>
      <c r="E1" s="4" t="s">
        <v>277</v>
      </c>
      <c r="F1" s="4" t="s">
        <v>2</v>
      </c>
    </row>
    <row r="2" spans="1:6" ht="12.75">
      <c r="A2" s="6" t="s">
        <v>3</v>
      </c>
      <c r="B2" s="7" t="s">
        <v>4</v>
      </c>
      <c r="C2" s="8"/>
      <c r="D2" s="8"/>
      <c r="E2" s="8"/>
      <c r="F2" s="8"/>
    </row>
    <row r="3" spans="1:6" ht="12.75">
      <c r="A3" s="9" t="s">
        <v>5</v>
      </c>
      <c r="B3" s="10" t="s">
        <v>6</v>
      </c>
      <c r="C3" s="8">
        <v>68000</v>
      </c>
      <c r="D3" s="8"/>
      <c r="E3" s="8"/>
      <c r="F3" s="8">
        <f>+C3</f>
        <v>68000</v>
      </c>
    </row>
    <row r="4" spans="1:6" ht="12.75">
      <c r="A4" s="9" t="s">
        <v>7</v>
      </c>
      <c r="B4" s="10" t="s">
        <v>8</v>
      </c>
      <c r="C4" s="8">
        <v>17148</v>
      </c>
      <c r="D4" s="8"/>
      <c r="E4" s="8"/>
      <c r="F4" s="8">
        <f aca="true" t="shared" si="0" ref="F4:F16">+C4</f>
        <v>17148</v>
      </c>
    </row>
    <row r="5" spans="1:6" ht="12.75">
      <c r="A5" s="9" t="s">
        <v>9</v>
      </c>
      <c r="B5" s="10" t="s">
        <v>10</v>
      </c>
      <c r="C5" s="8">
        <v>19891</v>
      </c>
      <c r="D5" s="8"/>
      <c r="E5" s="8"/>
      <c r="F5" s="8">
        <f t="shared" si="0"/>
        <v>19891</v>
      </c>
    </row>
    <row r="6" spans="1:6" ht="12.75">
      <c r="A6" s="9"/>
      <c r="B6" s="11" t="s">
        <v>11</v>
      </c>
      <c r="C6" s="12">
        <v>0</v>
      </c>
      <c r="D6" s="12"/>
      <c r="E6" s="12"/>
      <c r="F6" s="8">
        <f t="shared" si="0"/>
        <v>0</v>
      </c>
    </row>
    <row r="7" spans="1:6" ht="12.75">
      <c r="A7" s="9" t="s">
        <v>12</v>
      </c>
      <c r="B7" s="10" t="s">
        <v>13</v>
      </c>
      <c r="C7" s="12">
        <v>0</v>
      </c>
      <c r="D7" s="8"/>
      <c r="E7" s="8"/>
      <c r="F7" s="8">
        <f t="shared" si="0"/>
        <v>0</v>
      </c>
    </row>
    <row r="8" spans="1:6" ht="12.75">
      <c r="A8" s="9" t="s">
        <v>14</v>
      </c>
      <c r="B8" s="10" t="s">
        <v>15</v>
      </c>
      <c r="C8" s="12">
        <v>1720</v>
      </c>
      <c r="D8" s="8"/>
      <c r="E8" s="8"/>
      <c r="F8" s="8">
        <f t="shared" si="0"/>
        <v>1720</v>
      </c>
    </row>
    <row r="9" spans="1:6" ht="12.75">
      <c r="A9" s="9"/>
      <c r="B9" s="11" t="s">
        <v>16</v>
      </c>
      <c r="C9" s="11">
        <v>0</v>
      </c>
      <c r="D9" s="11"/>
      <c r="E9" s="11"/>
      <c r="F9" s="8">
        <f t="shared" si="0"/>
        <v>0</v>
      </c>
    </row>
    <row r="10" spans="1:6" ht="12.75">
      <c r="A10" s="9"/>
      <c r="B10" s="11" t="s">
        <v>17</v>
      </c>
      <c r="C10" s="11">
        <v>1720</v>
      </c>
      <c r="D10" s="12"/>
      <c r="E10" s="12"/>
      <c r="F10" s="8">
        <f t="shared" si="0"/>
        <v>1720</v>
      </c>
    </row>
    <row r="11" spans="1:6" ht="12.75">
      <c r="A11" s="9"/>
      <c r="B11" s="11" t="s">
        <v>18</v>
      </c>
      <c r="C11" s="11">
        <v>0</v>
      </c>
      <c r="D11" s="12"/>
      <c r="E11" s="12"/>
      <c r="F11" s="8">
        <f t="shared" si="0"/>
        <v>0</v>
      </c>
    </row>
    <row r="12" spans="1:6" ht="12.75">
      <c r="A12" s="13"/>
      <c r="B12" s="14" t="s">
        <v>19</v>
      </c>
      <c r="C12" s="15">
        <v>106759</v>
      </c>
      <c r="D12" s="15">
        <f>SUM(D3:D8)</f>
        <v>0</v>
      </c>
      <c r="E12" s="15">
        <f>SUM(E3:E8)</f>
        <v>0</v>
      </c>
      <c r="F12" s="15">
        <f>SUM(F3:F8)</f>
        <v>106759</v>
      </c>
    </row>
    <row r="13" spans="1:6" ht="12.75">
      <c r="A13" s="9"/>
      <c r="B13" s="7" t="s">
        <v>20</v>
      </c>
      <c r="C13" s="16"/>
      <c r="D13" s="16"/>
      <c r="E13" s="16"/>
      <c r="F13" s="8">
        <f t="shared" si="0"/>
        <v>0</v>
      </c>
    </row>
    <row r="14" spans="1:6" ht="12.75">
      <c r="A14" s="9" t="s">
        <v>21</v>
      </c>
      <c r="B14" s="10" t="s">
        <v>22</v>
      </c>
      <c r="C14" s="8">
        <v>3186</v>
      </c>
      <c r="D14" s="8"/>
      <c r="E14" s="8"/>
      <c r="F14" s="8">
        <f t="shared" si="0"/>
        <v>3186</v>
      </c>
    </row>
    <row r="15" spans="1:6" ht="12.75">
      <c r="A15" s="9" t="s">
        <v>23</v>
      </c>
      <c r="B15" s="10" t="s">
        <v>24</v>
      </c>
      <c r="C15" s="8"/>
      <c r="D15" s="8"/>
      <c r="E15" s="8"/>
      <c r="F15" s="8">
        <f t="shared" si="0"/>
        <v>0</v>
      </c>
    </row>
    <row r="16" spans="1:6" ht="12.75">
      <c r="A16" s="9" t="s">
        <v>25</v>
      </c>
      <c r="B16" s="10" t="s">
        <v>278</v>
      </c>
      <c r="C16" s="8">
        <v>0</v>
      </c>
      <c r="D16" s="8"/>
      <c r="E16" s="8"/>
      <c r="F16" s="8">
        <f t="shared" si="0"/>
        <v>0</v>
      </c>
    </row>
    <row r="17" spans="1:6" ht="12.75">
      <c r="A17" s="13"/>
      <c r="B17" s="14" t="s">
        <v>26</v>
      </c>
      <c r="C17" s="15">
        <v>3186</v>
      </c>
      <c r="D17" s="15">
        <f>SUM(D14:D16)</f>
        <v>0</v>
      </c>
      <c r="E17" s="15">
        <f>SUM(E14:E16)</f>
        <v>0</v>
      </c>
      <c r="F17" s="15">
        <f>SUM(F14:F16)</f>
        <v>3186</v>
      </c>
    </row>
    <row r="18" spans="1:6" ht="12.75">
      <c r="A18" s="17"/>
      <c r="B18" s="18" t="s">
        <v>27</v>
      </c>
      <c r="C18" s="19">
        <v>109945</v>
      </c>
      <c r="D18" s="19">
        <f>+D17+D12</f>
        <v>0</v>
      </c>
      <c r="E18" s="19">
        <f>+E17+E12</f>
        <v>0</v>
      </c>
      <c r="F18" s="19">
        <f>+F17+F12</f>
        <v>109945</v>
      </c>
    </row>
    <row r="19" spans="1:6" ht="12.75">
      <c r="A19" s="6" t="s">
        <v>28</v>
      </c>
      <c r="B19" s="7" t="s">
        <v>29</v>
      </c>
      <c r="C19" s="20"/>
      <c r="D19" s="20"/>
      <c r="E19" s="20"/>
      <c r="F19" s="20"/>
    </row>
    <row r="20" spans="1:6" ht="12.75">
      <c r="A20" s="6"/>
      <c r="B20" s="10" t="s">
        <v>30</v>
      </c>
      <c r="C20" s="20"/>
      <c r="D20" s="20"/>
      <c r="E20" s="20"/>
      <c r="F20" s="20"/>
    </row>
    <row r="21" spans="1:6" ht="12.75">
      <c r="A21" s="6"/>
      <c r="B21" s="10" t="s">
        <v>31</v>
      </c>
      <c r="C21" s="20"/>
      <c r="D21" s="20"/>
      <c r="E21" s="20"/>
      <c r="F21" s="20"/>
    </row>
    <row r="22" spans="1:6" ht="12.75">
      <c r="A22" s="17"/>
      <c r="B22" s="18" t="s">
        <v>32</v>
      </c>
      <c r="C22" s="19">
        <v>0</v>
      </c>
      <c r="D22" s="19">
        <f>+D20+D21</f>
        <v>0</v>
      </c>
      <c r="E22" s="19">
        <f>+E20+E21</f>
        <v>0</v>
      </c>
      <c r="F22" s="19">
        <f>+F20+F21</f>
        <v>0</v>
      </c>
    </row>
    <row r="23" spans="1:7" ht="12.75">
      <c r="A23" s="21"/>
      <c r="B23" s="22" t="s">
        <v>33</v>
      </c>
      <c r="C23" s="23">
        <v>109945</v>
      </c>
      <c r="D23" s="23">
        <f>+D22+D18</f>
        <v>0</v>
      </c>
      <c r="E23" s="23">
        <f>+E22+E18</f>
        <v>0</v>
      </c>
      <c r="F23" s="23">
        <f>+F22+F18</f>
        <v>109945</v>
      </c>
      <c r="G23" s="24"/>
    </row>
    <row r="24" spans="1:6" ht="12.75">
      <c r="A24" s="17"/>
      <c r="B24" s="7" t="s">
        <v>34</v>
      </c>
      <c r="C24" s="16"/>
      <c r="D24" s="16"/>
      <c r="E24" s="16"/>
      <c r="F24" s="16"/>
    </row>
    <row r="25" spans="1:6" ht="25.5">
      <c r="A25" s="17" t="s">
        <v>35</v>
      </c>
      <c r="B25" s="26" t="s">
        <v>36</v>
      </c>
      <c r="C25" s="16">
        <v>4888</v>
      </c>
      <c r="D25" s="16">
        <f>+D27</f>
        <v>0</v>
      </c>
      <c r="E25" s="16">
        <f>+E27</f>
        <v>0</v>
      </c>
      <c r="F25" s="16">
        <f>+F27</f>
        <v>4888</v>
      </c>
    </row>
    <row r="26" spans="1:6" ht="12.75">
      <c r="A26" s="17"/>
      <c r="B26" s="27" t="s">
        <v>37</v>
      </c>
      <c r="C26" s="12"/>
      <c r="D26" s="12"/>
      <c r="E26" s="12"/>
      <c r="F26" s="12"/>
    </row>
    <row r="27" spans="1:6" ht="12.75">
      <c r="A27" s="17"/>
      <c r="B27" s="27" t="s">
        <v>38</v>
      </c>
      <c r="C27" s="12">
        <v>4888</v>
      </c>
      <c r="D27" s="12"/>
      <c r="E27" s="12"/>
      <c r="F27" s="12">
        <f>+C27</f>
        <v>4888</v>
      </c>
    </row>
    <row r="28" spans="1:6" ht="12.75">
      <c r="A28" s="17"/>
      <c r="B28" s="28" t="s">
        <v>275</v>
      </c>
      <c r="C28" s="29">
        <v>4888</v>
      </c>
      <c r="D28" s="29"/>
      <c r="E28" s="29"/>
      <c r="F28" s="29">
        <f>+C28</f>
        <v>4888</v>
      </c>
    </row>
    <row r="29" spans="1:6" ht="12.75">
      <c r="A29" s="17"/>
      <c r="B29" s="28" t="s">
        <v>39</v>
      </c>
      <c r="C29" s="29"/>
      <c r="D29" s="29"/>
      <c r="E29" s="29"/>
      <c r="F29" s="29"/>
    </row>
    <row r="30" spans="1:6" ht="12.75">
      <c r="A30" s="17"/>
      <c r="B30" s="28" t="s">
        <v>40</v>
      </c>
      <c r="C30" s="29"/>
      <c r="D30" s="29"/>
      <c r="E30" s="29"/>
      <c r="F30" s="29"/>
    </row>
    <row r="31" spans="1:6" ht="12.75">
      <c r="A31" s="17"/>
      <c r="B31" s="28" t="s">
        <v>41</v>
      </c>
      <c r="C31" s="29"/>
      <c r="D31" s="29"/>
      <c r="E31" s="29"/>
      <c r="F31" s="29"/>
    </row>
    <row r="32" spans="1:6" ht="12.75">
      <c r="A32" s="17" t="s">
        <v>42</v>
      </c>
      <c r="B32" s="30" t="s">
        <v>43</v>
      </c>
      <c r="C32" s="16">
        <v>200</v>
      </c>
      <c r="D32" s="16">
        <f>+D42</f>
        <v>0.2</v>
      </c>
      <c r="E32" s="16">
        <f>+E42</f>
        <v>0.0002</v>
      </c>
      <c r="F32" s="16">
        <f>+F42</f>
        <v>200</v>
      </c>
    </row>
    <row r="33" spans="1:6" ht="12.75">
      <c r="A33" s="17"/>
      <c r="B33" s="30" t="s">
        <v>44</v>
      </c>
      <c r="C33" s="8"/>
      <c r="D33" s="8"/>
      <c r="E33" s="8"/>
      <c r="F33" s="8"/>
    </row>
    <row r="34" spans="1:6" ht="12.75">
      <c r="A34" s="17"/>
      <c r="B34" s="10" t="s">
        <v>45</v>
      </c>
      <c r="C34" s="16"/>
      <c r="D34" s="16"/>
      <c r="E34" s="16"/>
      <c r="F34" s="16"/>
    </row>
    <row r="35" spans="1:6" ht="12.75">
      <c r="A35" s="17"/>
      <c r="B35" s="27" t="s">
        <v>46</v>
      </c>
      <c r="C35" s="12"/>
      <c r="D35" s="12"/>
      <c r="E35" s="12"/>
      <c r="F35" s="12"/>
    </row>
    <row r="36" spans="1:6" ht="12.75">
      <c r="A36" s="17"/>
      <c r="B36" s="27" t="s">
        <v>47</v>
      </c>
      <c r="C36" s="12"/>
      <c r="D36" s="12"/>
      <c r="E36" s="12"/>
      <c r="F36" s="12"/>
    </row>
    <row r="37" spans="1:6" ht="12.75">
      <c r="A37" s="17"/>
      <c r="B37" s="27" t="s">
        <v>48</v>
      </c>
      <c r="C37" s="12"/>
      <c r="D37" s="12"/>
      <c r="E37" s="12"/>
      <c r="F37" s="12"/>
    </row>
    <row r="38" spans="1:6" ht="12.75">
      <c r="A38" s="17"/>
      <c r="B38" s="10" t="s">
        <v>49</v>
      </c>
      <c r="C38" s="16"/>
      <c r="D38" s="16"/>
      <c r="E38" s="16"/>
      <c r="F38" s="16"/>
    </row>
    <row r="39" spans="1:6" ht="12.75">
      <c r="A39" s="17"/>
      <c r="B39" s="27" t="s">
        <v>50</v>
      </c>
      <c r="C39" s="12"/>
      <c r="D39" s="12"/>
      <c r="E39" s="12"/>
      <c r="F39" s="12"/>
    </row>
    <row r="40" spans="1:6" ht="12.75">
      <c r="A40" s="17"/>
      <c r="B40" s="27" t="s">
        <v>51</v>
      </c>
      <c r="C40" s="12"/>
      <c r="D40" s="12"/>
      <c r="E40" s="12"/>
      <c r="F40" s="12"/>
    </row>
    <row r="41" spans="1:6" ht="12.75">
      <c r="A41" s="17"/>
      <c r="B41" s="27" t="s">
        <v>52</v>
      </c>
      <c r="C41" s="12"/>
      <c r="D41" s="12"/>
      <c r="E41" s="12"/>
      <c r="F41" s="12"/>
    </row>
    <row r="42" spans="1:6" ht="12.75">
      <c r="A42" s="17"/>
      <c r="B42" s="10" t="s">
        <v>53</v>
      </c>
      <c r="C42" s="16">
        <v>200</v>
      </c>
      <c r="D42" s="16">
        <f>+C42/1000</f>
        <v>0.2</v>
      </c>
      <c r="E42" s="16">
        <f>+D42/1000</f>
        <v>0.0002</v>
      </c>
      <c r="F42" s="16">
        <f>+C42</f>
        <v>200</v>
      </c>
    </row>
    <row r="43" spans="1:6" ht="12.75">
      <c r="A43" s="17"/>
      <c r="B43" s="27" t="s">
        <v>54</v>
      </c>
      <c r="C43" s="12">
        <v>200</v>
      </c>
      <c r="D43" s="12"/>
      <c r="E43" s="12"/>
      <c r="F43" s="12">
        <v>200</v>
      </c>
    </row>
    <row r="44" spans="1:6" ht="12.75">
      <c r="A44" s="17"/>
      <c r="B44" s="27" t="s">
        <v>55</v>
      </c>
      <c r="C44" s="12"/>
      <c r="D44" s="12"/>
      <c r="E44" s="12"/>
      <c r="F44" s="12"/>
    </row>
    <row r="45" spans="1:6" ht="12.75">
      <c r="A45" s="17"/>
      <c r="B45" s="27" t="s">
        <v>56</v>
      </c>
      <c r="C45" s="12"/>
      <c r="D45" s="12"/>
      <c r="E45" s="12"/>
      <c r="F45" s="12"/>
    </row>
    <row r="46" spans="1:6" ht="12.75">
      <c r="A46" s="9" t="s">
        <v>57</v>
      </c>
      <c r="B46" s="10" t="s">
        <v>58</v>
      </c>
      <c r="C46" s="16">
        <v>106</v>
      </c>
      <c r="D46" s="16">
        <v>0</v>
      </c>
      <c r="E46" s="16">
        <v>0</v>
      </c>
      <c r="F46" s="16">
        <f>+C46</f>
        <v>106</v>
      </c>
    </row>
    <row r="47" spans="1:6" ht="12.75">
      <c r="A47" s="9"/>
      <c r="B47" s="27" t="s">
        <v>59</v>
      </c>
      <c r="C47" s="12"/>
      <c r="D47" s="12"/>
      <c r="E47" s="12"/>
      <c r="F47" s="12"/>
    </row>
    <row r="48" spans="1:6" ht="12.75">
      <c r="A48" s="9"/>
      <c r="B48" s="27" t="s">
        <v>60</v>
      </c>
      <c r="C48" s="12"/>
      <c r="D48" s="12"/>
      <c r="E48" s="12"/>
      <c r="F48" s="12"/>
    </row>
    <row r="49" spans="1:6" ht="12.75">
      <c r="A49" s="9"/>
      <c r="B49" s="27" t="s">
        <v>345</v>
      </c>
      <c r="C49" s="12">
        <v>106</v>
      </c>
      <c r="D49" s="12">
        <v>0</v>
      </c>
      <c r="E49" s="12">
        <v>0</v>
      </c>
      <c r="F49" s="12">
        <f>+C49</f>
        <v>106</v>
      </c>
    </row>
    <row r="50" spans="1:6" ht="12.75">
      <c r="A50" s="9"/>
      <c r="B50" s="27" t="s">
        <v>61</v>
      </c>
      <c r="C50" s="12"/>
      <c r="D50" s="12">
        <f>+C50</f>
        <v>0</v>
      </c>
      <c r="E50" s="12"/>
      <c r="F50" s="12">
        <f aca="true" t="shared" si="1" ref="F50:F59">+C50-D50</f>
        <v>0</v>
      </c>
    </row>
    <row r="51" spans="1:6" ht="12.75">
      <c r="A51" s="9" t="s">
        <v>62</v>
      </c>
      <c r="B51" s="10" t="s">
        <v>63</v>
      </c>
      <c r="C51" s="16"/>
      <c r="D51" s="16">
        <f>+C51</f>
        <v>0</v>
      </c>
      <c r="E51" s="16">
        <f aca="true" t="shared" si="2" ref="E51:E59">+C51-D51-F51</f>
        <v>0</v>
      </c>
      <c r="F51" s="16">
        <f t="shared" si="1"/>
        <v>0</v>
      </c>
    </row>
    <row r="52" spans="1:6" ht="12.75">
      <c r="A52" s="17"/>
      <c r="B52" s="14" t="s">
        <v>64</v>
      </c>
      <c r="C52" s="15">
        <v>5194</v>
      </c>
      <c r="D52" s="15">
        <f>+D46+D25+D32</f>
        <v>0.2</v>
      </c>
      <c r="E52" s="15">
        <f>+E46+E25+E32</f>
        <v>0.0002</v>
      </c>
      <c r="F52" s="15">
        <f>+F46+F25+F32</f>
        <v>5194</v>
      </c>
    </row>
    <row r="53" spans="1:6" ht="12.75">
      <c r="A53" s="9"/>
      <c r="B53" s="7" t="s">
        <v>65</v>
      </c>
      <c r="C53" s="8"/>
      <c r="D53" s="8">
        <f>+C53</f>
        <v>0</v>
      </c>
      <c r="E53" s="8">
        <f t="shared" si="2"/>
        <v>0</v>
      </c>
      <c r="F53" s="8">
        <f t="shared" si="1"/>
        <v>0</v>
      </c>
    </row>
    <row r="54" spans="1:6" ht="25.5">
      <c r="A54" s="9" t="s">
        <v>66</v>
      </c>
      <c r="B54" s="26" t="s">
        <v>67</v>
      </c>
      <c r="C54" s="8">
        <v>0</v>
      </c>
      <c r="D54" s="8">
        <f>+C54</f>
        <v>0</v>
      </c>
      <c r="E54" s="8">
        <f t="shared" si="2"/>
        <v>0</v>
      </c>
      <c r="F54" s="8">
        <f t="shared" si="1"/>
        <v>0</v>
      </c>
    </row>
    <row r="55" spans="1:6" ht="12.75">
      <c r="A55" s="9" t="s">
        <v>68</v>
      </c>
      <c r="B55" s="30" t="s">
        <v>69</v>
      </c>
      <c r="C55" s="8">
        <v>0</v>
      </c>
      <c r="D55" s="8">
        <f>+C55</f>
        <v>0</v>
      </c>
      <c r="E55" s="8">
        <f t="shared" si="2"/>
        <v>0</v>
      </c>
      <c r="F55" s="8">
        <f t="shared" si="1"/>
        <v>0</v>
      </c>
    </row>
    <row r="56" spans="1:6" ht="12.75">
      <c r="A56" s="9" t="s">
        <v>70</v>
      </c>
      <c r="B56" s="30" t="s">
        <v>71</v>
      </c>
      <c r="C56" s="8">
        <v>0</v>
      </c>
      <c r="D56" s="8">
        <f>+C56</f>
        <v>0</v>
      </c>
      <c r="E56" s="8">
        <f t="shared" si="2"/>
        <v>0</v>
      </c>
      <c r="F56" s="8">
        <f t="shared" si="1"/>
        <v>0</v>
      </c>
    </row>
    <row r="57" spans="1:6" ht="12.75">
      <c r="A57" s="9"/>
      <c r="B57" s="14" t="s">
        <v>72</v>
      </c>
      <c r="C57" s="15">
        <v>0</v>
      </c>
      <c r="D57" s="15">
        <f>+C57</f>
        <v>0</v>
      </c>
      <c r="E57" s="15">
        <f t="shared" si="2"/>
        <v>0</v>
      </c>
      <c r="F57" s="15">
        <f t="shared" si="1"/>
        <v>0</v>
      </c>
    </row>
    <row r="58" spans="1:6" ht="12.75">
      <c r="A58" s="9" t="s">
        <v>73</v>
      </c>
      <c r="B58" s="18" t="s">
        <v>74</v>
      </c>
      <c r="C58" s="31">
        <v>5194</v>
      </c>
      <c r="D58" s="31">
        <f>+D57+D52</f>
        <v>0.2</v>
      </c>
      <c r="E58" s="31">
        <f>+E57+E52</f>
        <v>0.0002</v>
      </c>
      <c r="F58" s="31">
        <f>+F57+F52</f>
        <v>5194</v>
      </c>
    </row>
    <row r="59" spans="1:6" ht="12.75">
      <c r="A59" s="9" t="s">
        <v>75</v>
      </c>
      <c r="B59" s="7" t="s">
        <v>76</v>
      </c>
      <c r="C59" s="16">
        <v>0</v>
      </c>
      <c r="D59" s="16">
        <f>+C59</f>
        <v>0</v>
      </c>
      <c r="E59" s="16">
        <f t="shared" si="2"/>
        <v>0</v>
      </c>
      <c r="F59" s="16">
        <f t="shared" si="1"/>
        <v>0</v>
      </c>
    </row>
    <row r="60" spans="1:6" ht="12.75">
      <c r="A60" s="9"/>
      <c r="B60" s="97" t="s">
        <v>84</v>
      </c>
      <c r="C60" s="32">
        <v>103487</v>
      </c>
      <c r="D60" s="32"/>
      <c r="E60" s="32">
        <v>0</v>
      </c>
      <c r="F60" s="32">
        <f>+C60</f>
        <v>103487</v>
      </c>
    </row>
    <row r="61" spans="1:6" ht="12.75">
      <c r="A61" s="9"/>
      <c r="B61" s="97" t="s">
        <v>271</v>
      </c>
      <c r="C61" s="32">
        <v>1264</v>
      </c>
      <c r="D61" s="32"/>
      <c r="E61" s="32"/>
      <c r="F61" s="32">
        <f>+C61</f>
        <v>1264</v>
      </c>
    </row>
    <row r="62" spans="1:6" ht="12.75">
      <c r="A62" s="17" t="s">
        <v>77</v>
      </c>
      <c r="B62" s="18" t="s">
        <v>78</v>
      </c>
      <c r="C62" s="19">
        <v>104751</v>
      </c>
      <c r="D62" s="19">
        <f>+D60+D61</f>
        <v>0</v>
      </c>
      <c r="E62" s="19">
        <f>+E60+E61</f>
        <v>0</v>
      </c>
      <c r="F62" s="19">
        <f>+F60+F61</f>
        <v>104751</v>
      </c>
    </row>
    <row r="63" spans="1:7" ht="12.75">
      <c r="A63" s="34"/>
      <c r="B63" s="35" t="s">
        <v>79</v>
      </c>
      <c r="C63" s="36">
        <v>109945</v>
      </c>
      <c r="D63" s="36">
        <f>+D62+D58</f>
        <v>0.2</v>
      </c>
      <c r="E63" s="36">
        <f>+E62+E58</f>
        <v>0.0002</v>
      </c>
      <c r="F63" s="36">
        <f>+F62+F58</f>
        <v>109945</v>
      </c>
      <c r="G63" s="24"/>
    </row>
    <row r="64" spans="3:6" ht="12.75">
      <c r="C64" s="24"/>
      <c r="D64" s="24"/>
      <c r="E64" s="24"/>
      <c r="F64" s="24"/>
    </row>
  </sheetData>
  <sheetProtection/>
  <printOptions/>
  <pageMargins left="1.141732283464567" right="0.15748031496062992" top="0.6692913385826772" bottom="0.2755905511811024" header="0.1968503937007874" footer="0.15748031496062992"/>
  <pageSetup horizontalDpi="600" verticalDpi="600" orientation="portrait" paperSize="9" scale="92" r:id="rId1"/>
  <headerFooter>
    <oddHeader>&amp;CCsákvári Közös Önkormányzati Hivatal
 2014. évi költségvetési 
kiadásai és bevételei kiemelt előirányzatok, működési és felhalmozási költségvetés  szerinti bontásban &amp;R3.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0">
      <selection activeCell="A65" sqref="A65:IV65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3" width="11.75390625" style="0" customWidth="1"/>
    <col min="4" max="4" width="10.125" style="0" customWidth="1"/>
    <col min="5" max="5" width="9.625" style="0" customWidth="1"/>
    <col min="6" max="6" width="10.25390625" style="0" customWidth="1"/>
    <col min="7" max="7" width="10.75390625" style="5" bestFit="1" customWidth="1"/>
    <col min="8" max="8" width="9.25390625" style="0" bestFit="1" customWidth="1"/>
  </cols>
  <sheetData>
    <row r="1" spans="1:6" ht="39.75" customHeight="1">
      <c r="A1" s="1"/>
      <c r="B1" s="2"/>
      <c r="C1" s="4" t="s">
        <v>0</v>
      </c>
      <c r="D1" s="4" t="s">
        <v>1</v>
      </c>
      <c r="E1" s="4" t="s">
        <v>277</v>
      </c>
      <c r="F1" s="4" t="s">
        <v>2</v>
      </c>
    </row>
    <row r="2" spans="1:6" ht="12.75">
      <c r="A2" s="6" t="s">
        <v>3</v>
      </c>
      <c r="B2" s="7" t="s">
        <v>4</v>
      </c>
      <c r="C2" s="8"/>
      <c r="D2" s="8"/>
      <c r="E2" s="8"/>
      <c r="F2" s="8"/>
    </row>
    <row r="3" spans="1:6" ht="12.75">
      <c r="A3" s="9" t="s">
        <v>5</v>
      </c>
      <c r="B3" s="10" t="s">
        <v>6</v>
      </c>
      <c r="C3" s="8">
        <v>72930</v>
      </c>
      <c r="D3" s="8">
        <f>+C3-E3</f>
        <v>69287</v>
      </c>
      <c r="E3" s="8">
        <f>+'[1]1'!M205/1000</f>
        <v>3643</v>
      </c>
      <c r="F3" s="8"/>
    </row>
    <row r="4" spans="1:6" ht="12.75">
      <c r="A4" s="9" t="s">
        <v>7</v>
      </c>
      <c r="B4" s="10" t="s">
        <v>8</v>
      </c>
      <c r="C4" s="8">
        <v>19965</v>
      </c>
      <c r="D4" s="8">
        <f>+C4-E4</f>
        <v>18981</v>
      </c>
      <c r="E4" s="8">
        <f>+'[1]1'!M207/1000</f>
        <v>984</v>
      </c>
      <c r="F4" s="8"/>
    </row>
    <row r="5" spans="1:6" ht="12.75">
      <c r="A5" s="9" t="s">
        <v>9</v>
      </c>
      <c r="B5" s="10" t="s">
        <v>10</v>
      </c>
      <c r="C5" s="8">
        <v>31765</v>
      </c>
      <c r="D5" s="8">
        <f>+C5-E5</f>
        <v>28628</v>
      </c>
      <c r="E5" s="8">
        <f>+'[1]1'!M229/1000</f>
        <v>3137</v>
      </c>
      <c r="F5" s="8"/>
    </row>
    <row r="6" spans="1:6" ht="12.75">
      <c r="A6" s="9"/>
      <c r="B6" s="11" t="s">
        <v>11</v>
      </c>
      <c r="C6" s="8"/>
      <c r="D6" s="12"/>
      <c r="E6" s="12"/>
      <c r="F6" s="12"/>
    </row>
    <row r="7" spans="1:6" ht="12.75">
      <c r="A7" s="9" t="s">
        <v>12</v>
      </c>
      <c r="B7" s="10" t="s">
        <v>13</v>
      </c>
      <c r="C7" s="8">
        <v>0</v>
      </c>
      <c r="D7" s="8">
        <f>+C7-E7</f>
        <v>0</v>
      </c>
      <c r="E7" s="8"/>
      <c r="F7" s="8"/>
    </row>
    <row r="8" spans="1:6" ht="12.75">
      <c r="A8" s="9" t="s">
        <v>14</v>
      </c>
      <c r="B8" s="10" t="s">
        <v>15</v>
      </c>
      <c r="C8" s="8">
        <v>870</v>
      </c>
      <c r="D8" s="8">
        <f>+C8-E8</f>
        <v>870</v>
      </c>
      <c r="E8" s="8"/>
      <c r="F8" s="8"/>
    </row>
    <row r="9" spans="1:6" ht="12.75">
      <c r="A9" s="9"/>
      <c r="B9" s="11" t="s">
        <v>16</v>
      </c>
      <c r="C9" s="11"/>
      <c r="D9" s="11"/>
      <c r="E9" s="11"/>
      <c r="F9" s="11"/>
    </row>
    <row r="10" spans="1:6" ht="12.75">
      <c r="A10" s="9"/>
      <c r="B10" s="11" t="s">
        <v>17</v>
      </c>
      <c r="C10" s="12">
        <v>870</v>
      </c>
      <c r="D10" s="12">
        <f>+C10-E10</f>
        <v>870</v>
      </c>
      <c r="E10" s="12"/>
      <c r="F10" s="12"/>
    </row>
    <row r="11" spans="1:6" ht="12.75">
      <c r="A11" s="9"/>
      <c r="B11" s="11" t="s">
        <v>18</v>
      </c>
      <c r="C11" s="12"/>
      <c r="D11" s="12"/>
      <c r="E11" s="12"/>
      <c r="F11" s="12"/>
    </row>
    <row r="12" spans="1:6" ht="12.75">
      <c r="A12" s="13"/>
      <c r="B12" s="14" t="s">
        <v>19</v>
      </c>
      <c r="C12" s="15">
        <v>125530</v>
      </c>
      <c r="D12" s="15">
        <f>SUM(D3:D8)</f>
        <v>117766</v>
      </c>
      <c r="E12" s="15">
        <f>SUM(E3:E8)</f>
        <v>7764</v>
      </c>
      <c r="F12" s="15">
        <f>SUM(F3:F8)</f>
        <v>0</v>
      </c>
    </row>
    <row r="13" spans="1:6" ht="12.75">
      <c r="A13" s="9"/>
      <c r="B13" s="7" t="s">
        <v>20</v>
      </c>
      <c r="C13" s="16"/>
      <c r="D13" s="16"/>
      <c r="E13" s="16"/>
      <c r="F13" s="16"/>
    </row>
    <row r="14" spans="1:6" ht="12.75">
      <c r="A14" s="9" t="s">
        <v>21</v>
      </c>
      <c r="B14" s="10" t="s">
        <v>22</v>
      </c>
      <c r="C14" s="8">
        <v>943</v>
      </c>
      <c r="D14" s="8">
        <f>+C14-E14</f>
        <v>943</v>
      </c>
      <c r="E14" s="8">
        <v>0</v>
      </c>
      <c r="F14" s="8"/>
    </row>
    <row r="15" spans="1:6" ht="12.75">
      <c r="A15" s="9" t="s">
        <v>23</v>
      </c>
      <c r="B15" s="10" t="s">
        <v>24</v>
      </c>
      <c r="C15" s="8"/>
      <c r="D15" s="8"/>
      <c r="E15" s="8"/>
      <c r="F15" s="8"/>
    </row>
    <row r="16" spans="1:6" ht="12.75">
      <c r="A16" s="9" t="s">
        <v>25</v>
      </c>
      <c r="B16" s="10" t="s">
        <v>278</v>
      </c>
      <c r="C16" s="8"/>
      <c r="D16" s="8"/>
      <c r="E16" s="8"/>
      <c r="F16" s="8"/>
    </row>
    <row r="17" spans="1:6" ht="12.75">
      <c r="A17" s="13"/>
      <c r="B17" s="14" t="s">
        <v>26</v>
      </c>
      <c r="C17" s="15">
        <v>943</v>
      </c>
      <c r="D17" s="15">
        <f>+C17-E17</f>
        <v>943</v>
      </c>
      <c r="E17" s="15">
        <f>SUM(E13:E16)</f>
        <v>0</v>
      </c>
      <c r="F17" s="15">
        <f>SUM(F13:F16)</f>
        <v>0</v>
      </c>
    </row>
    <row r="18" spans="1:6" ht="12.75">
      <c r="A18" s="17"/>
      <c r="B18" s="18" t="s">
        <v>27</v>
      </c>
      <c r="C18" s="19">
        <v>126473</v>
      </c>
      <c r="D18" s="19">
        <f>+D17+D12</f>
        <v>118709</v>
      </c>
      <c r="E18" s="19">
        <f>+E17+E12</f>
        <v>7764</v>
      </c>
      <c r="F18" s="19">
        <f>+F17+F12</f>
        <v>0</v>
      </c>
    </row>
    <row r="19" spans="1:6" ht="12.75">
      <c r="A19" s="6" t="s">
        <v>28</v>
      </c>
      <c r="B19" s="7" t="s">
        <v>29</v>
      </c>
      <c r="C19" s="20"/>
      <c r="D19" s="20"/>
      <c r="E19" s="20"/>
      <c r="F19" s="20"/>
    </row>
    <row r="20" spans="1:6" ht="12.75">
      <c r="A20" s="6"/>
      <c r="B20" s="10" t="s">
        <v>30</v>
      </c>
      <c r="C20" s="20"/>
      <c r="D20" s="20"/>
      <c r="E20" s="20"/>
      <c r="F20" s="20"/>
    </row>
    <row r="21" spans="1:6" ht="12.75">
      <c r="A21" s="6"/>
      <c r="B21" s="10" t="s">
        <v>31</v>
      </c>
      <c r="C21" s="20"/>
      <c r="D21" s="20"/>
      <c r="E21" s="20"/>
      <c r="F21" s="20"/>
    </row>
    <row r="22" spans="1:6" ht="12.75">
      <c r="A22" s="17"/>
      <c r="B22" s="18" t="s">
        <v>32</v>
      </c>
      <c r="C22" s="19">
        <v>0</v>
      </c>
      <c r="D22" s="19">
        <f>+D21+D20</f>
        <v>0</v>
      </c>
      <c r="E22" s="19">
        <f>+E21+E20</f>
        <v>0</v>
      </c>
      <c r="F22" s="19">
        <f>+F21+F20</f>
        <v>0</v>
      </c>
    </row>
    <row r="23" spans="1:8" ht="12.75">
      <c r="A23" s="21"/>
      <c r="B23" s="22" t="s">
        <v>33</v>
      </c>
      <c r="C23" s="23">
        <v>126473</v>
      </c>
      <c r="D23" s="23">
        <f>+D22+D18</f>
        <v>118709</v>
      </c>
      <c r="E23" s="23">
        <f>+E22+E18</f>
        <v>7764</v>
      </c>
      <c r="F23" s="23">
        <f>+F22+F18</f>
        <v>0</v>
      </c>
      <c r="H23" s="24"/>
    </row>
    <row r="24" spans="1:7" ht="12.75">
      <c r="A24" s="17"/>
      <c r="B24" s="7" t="s">
        <v>34</v>
      </c>
      <c r="C24" s="16"/>
      <c r="D24" s="16"/>
      <c r="E24" s="16"/>
      <c r="F24" s="16"/>
      <c r="G24" s="25"/>
    </row>
    <row r="25" spans="1:6" ht="25.5">
      <c r="A25" s="17" t="s">
        <v>35</v>
      </c>
      <c r="B25" s="26" t="s">
        <v>36</v>
      </c>
      <c r="C25" s="16"/>
      <c r="D25" s="16"/>
      <c r="E25" s="16"/>
      <c r="F25" s="16"/>
    </row>
    <row r="26" spans="1:6" ht="12.75">
      <c r="A26" s="17"/>
      <c r="B26" s="27" t="s">
        <v>37</v>
      </c>
      <c r="C26" s="12"/>
      <c r="D26" s="12"/>
      <c r="E26" s="12"/>
      <c r="F26" s="12"/>
    </row>
    <row r="27" spans="1:6" ht="12.75">
      <c r="A27" s="17"/>
      <c r="B27" s="27" t="s">
        <v>38</v>
      </c>
      <c r="C27" s="12"/>
      <c r="D27" s="12"/>
      <c r="E27" s="12"/>
      <c r="F27" s="12"/>
    </row>
    <row r="28" spans="1:6" ht="12.75">
      <c r="A28" s="17"/>
      <c r="B28" s="28" t="s">
        <v>39</v>
      </c>
      <c r="C28" s="29"/>
      <c r="D28" s="29"/>
      <c r="E28" s="29"/>
      <c r="F28" s="29"/>
    </row>
    <row r="29" spans="1:6" ht="12.75">
      <c r="A29" s="17"/>
      <c r="B29" s="28" t="s">
        <v>40</v>
      </c>
      <c r="C29" s="29"/>
      <c r="D29" s="29"/>
      <c r="E29" s="29"/>
      <c r="F29" s="29"/>
    </row>
    <row r="30" spans="1:6" ht="12.75">
      <c r="A30" s="17"/>
      <c r="B30" s="28" t="s">
        <v>41</v>
      </c>
      <c r="C30" s="29"/>
      <c r="D30" s="29"/>
      <c r="E30" s="29"/>
      <c r="F30" s="29"/>
    </row>
    <row r="31" spans="1:6" ht="12.75">
      <c r="A31" s="17" t="s">
        <v>42</v>
      </c>
      <c r="B31" s="30" t="s">
        <v>43</v>
      </c>
      <c r="C31" s="16"/>
      <c r="D31" s="16"/>
      <c r="E31" s="16"/>
      <c r="F31" s="16"/>
    </row>
    <row r="32" spans="1:6" ht="12.75">
      <c r="A32" s="17"/>
      <c r="B32" s="30" t="s">
        <v>44</v>
      </c>
      <c r="C32" s="8"/>
      <c r="D32" s="8"/>
      <c r="E32" s="8"/>
      <c r="F32" s="8"/>
    </row>
    <row r="33" spans="1:6" ht="12.75">
      <c r="A33" s="17"/>
      <c r="B33" s="10" t="s">
        <v>45</v>
      </c>
      <c r="C33" s="16"/>
      <c r="D33" s="16"/>
      <c r="E33" s="16"/>
      <c r="F33" s="16"/>
    </row>
    <row r="34" spans="1:6" ht="12.75">
      <c r="A34" s="17"/>
      <c r="B34" s="27" t="s">
        <v>46</v>
      </c>
      <c r="C34" s="12"/>
      <c r="D34" s="12"/>
      <c r="E34" s="12"/>
      <c r="F34" s="12"/>
    </row>
    <row r="35" spans="1:6" ht="12.75">
      <c r="A35" s="17"/>
      <c r="B35" s="27" t="s">
        <v>47</v>
      </c>
      <c r="C35" s="12"/>
      <c r="D35" s="12"/>
      <c r="E35" s="12"/>
      <c r="F35" s="12"/>
    </row>
    <row r="36" spans="1:6" ht="12.75">
      <c r="A36" s="17"/>
      <c r="B36" s="27" t="s">
        <v>48</v>
      </c>
      <c r="C36" s="12"/>
      <c r="D36" s="12"/>
      <c r="E36" s="12"/>
      <c r="F36" s="12"/>
    </row>
    <row r="37" spans="1:6" ht="12.75">
      <c r="A37" s="17"/>
      <c r="B37" s="10" t="s">
        <v>49</v>
      </c>
      <c r="C37" s="16"/>
      <c r="D37" s="16"/>
      <c r="E37" s="16"/>
      <c r="F37" s="16"/>
    </row>
    <row r="38" spans="1:6" ht="12.75">
      <c r="A38" s="17"/>
      <c r="B38" s="27" t="s">
        <v>50</v>
      </c>
      <c r="C38" s="12"/>
      <c r="D38" s="12"/>
      <c r="E38" s="12"/>
      <c r="F38" s="12"/>
    </row>
    <row r="39" spans="1:6" ht="12.75">
      <c r="A39" s="17"/>
      <c r="B39" s="27" t="s">
        <v>51</v>
      </c>
      <c r="C39" s="12"/>
      <c r="D39" s="12"/>
      <c r="E39" s="12"/>
      <c r="F39" s="12"/>
    </row>
    <row r="40" spans="1:6" ht="12.75">
      <c r="A40" s="17"/>
      <c r="B40" s="27" t="s">
        <v>52</v>
      </c>
      <c r="C40" s="12"/>
      <c r="D40" s="12"/>
      <c r="E40" s="12"/>
      <c r="F40" s="12"/>
    </row>
    <row r="41" spans="1:6" ht="12.75">
      <c r="A41" s="17"/>
      <c r="B41" s="10" t="s">
        <v>53</v>
      </c>
      <c r="C41" s="16"/>
      <c r="D41" s="16"/>
      <c r="E41" s="16"/>
      <c r="F41" s="16"/>
    </row>
    <row r="42" spans="1:6" ht="12.75">
      <c r="A42" s="17"/>
      <c r="B42" s="27" t="s">
        <v>54</v>
      </c>
      <c r="C42" s="12"/>
      <c r="D42" s="12"/>
      <c r="E42" s="12"/>
      <c r="F42" s="12"/>
    </row>
    <row r="43" spans="1:6" ht="12.75">
      <c r="A43" s="17"/>
      <c r="B43" s="27" t="s">
        <v>55</v>
      </c>
      <c r="C43" s="12"/>
      <c r="D43" s="12"/>
      <c r="E43" s="12"/>
      <c r="F43" s="12"/>
    </row>
    <row r="44" spans="1:6" ht="12.75">
      <c r="A44" s="17"/>
      <c r="B44" s="27" t="s">
        <v>56</v>
      </c>
      <c r="C44" s="12"/>
      <c r="D44" s="12"/>
      <c r="E44" s="12"/>
      <c r="F44" s="12"/>
    </row>
    <row r="45" spans="1:6" ht="12.75">
      <c r="A45" s="9" t="s">
        <v>57</v>
      </c>
      <c r="B45" s="10" t="s">
        <v>58</v>
      </c>
      <c r="C45" s="16">
        <v>10098</v>
      </c>
      <c r="D45" s="16">
        <f>+C45-E45</f>
        <v>9280</v>
      </c>
      <c r="E45" s="16">
        <f>+'[1]1'!N234/1000</f>
        <v>818</v>
      </c>
      <c r="F45" s="16"/>
    </row>
    <row r="46" spans="1:6" ht="12.75">
      <c r="A46" s="9"/>
      <c r="B46" s="27" t="s">
        <v>59</v>
      </c>
      <c r="C46" s="12"/>
      <c r="D46" s="12"/>
      <c r="E46" s="12"/>
      <c r="F46" s="12"/>
    </row>
    <row r="47" spans="1:6" ht="12.75">
      <c r="A47" s="9"/>
      <c r="B47" s="27" t="s">
        <v>60</v>
      </c>
      <c r="C47" s="12">
        <v>0</v>
      </c>
      <c r="D47" s="12">
        <v>0</v>
      </c>
      <c r="E47" s="12">
        <v>0</v>
      </c>
      <c r="F47" s="12"/>
    </row>
    <row r="48" spans="1:6" ht="12.75">
      <c r="A48" s="9"/>
      <c r="B48" s="27" t="s">
        <v>346</v>
      </c>
      <c r="C48" s="12">
        <v>386</v>
      </c>
      <c r="D48" s="12">
        <v>386</v>
      </c>
      <c r="E48" s="12">
        <v>0</v>
      </c>
      <c r="F48" s="12"/>
    </row>
    <row r="49" spans="1:6" ht="12.75">
      <c r="A49" s="9"/>
      <c r="B49" s="27" t="s">
        <v>61</v>
      </c>
      <c r="C49" s="12">
        <v>5345</v>
      </c>
      <c r="D49" s="12">
        <f>+C49-E49</f>
        <v>4701</v>
      </c>
      <c r="E49" s="12">
        <f>+'[1]1'!R230/1000</f>
        <v>644</v>
      </c>
      <c r="F49" s="12"/>
    </row>
    <row r="50" spans="1:6" ht="12.75">
      <c r="A50" s="9"/>
      <c r="B50" s="27" t="s">
        <v>348</v>
      </c>
      <c r="C50" s="12">
        <v>2820</v>
      </c>
      <c r="D50" s="12">
        <f>+C50-E50</f>
        <v>2820</v>
      </c>
      <c r="E50" s="12">
        <v>0</v>
      </c>
      <c r="F50" s="12"/>
    </row>
    <row r="51" spans="1:6" ht="12.75">
      <c r="A51" s="9"/>
      <c r="B51" s="27" t="s">
        <v>347</v>
      </c>
      <c r="C51" s="12">
        <v>1547</v>
      </c>
      <c r="D51" s="12">
        <f>+C51-E51</f>
        <v>1373</v>
      </c>
      <c r="E51" s="12">
        <v>174</v>
      </c>
      <c r="F51" s="12"/>
    </row>
    <row r="52" spans="1:6" ht="12.75">
      <c r="A52" s="9" t="s">
        <v>62</v>
      </c>
      <c r="B52" s="10" t="s">
        <v>63</v>
      </c>
      <c r="C52" s="16">
        <v>326</v>
      </c>
      <c r="D52" s="16">
        <f>+C52-E52</f>
        <v>326</v>
      </c>
      <c r="E52" s="16"/>
      <c r="F52" s="16"/>
    </row>
    <row r="53" spans="1:7" ht="12.75">
      <c r="A53" s="17"/>
      <c r="B53" s="14" t="s">
        <v>64</v>
      </c>
      <c r="C53" s="15">
        <v>10424</v>
      </c>
      <c r="D53" s="15">
        <f>+D52+D45+D31+D25</f>
        <v>9606</v>
      </c>
      <c r="E53" s="15">
        <f>+E52+E45+E31+E25</f>
        <v>818</v>
      </c>
      <c r="F53" s="15">
        <f>+F52+F45+F31+F25</f>
        <v>0</v>
      </c>
      <c r="G53" s="25"/>
    </row>
    <row r="54" spans="1:6" ht="12.75">
      <c r="A54" s="9"/>
      <c r="B54" s="7" t="s">
        <v>65</v>
      </c>
      <c r="C54" s="8"/>
      <c r="D54" s="8"/>
      <c r="E54" s="8"/>
      <c r="F54" s="8"/>
    </row>
    <row r="55" spans="1:6" ht="25.5">
      <c r="A55" s="9" t="s">
        <v>66</v>
      </c>
      <c r="B55" s="26" t="s">
        <v>67</v>
      </c>
      <c r="C55" s="8"/>
      <c r="D55" s="8"/>
      <c r="E55" s="8"/>
      <c r="F55" s="8"/>
    </row>
    <row r="56" spans="1:6" ht="12.75">
      <c r="A56" s="9" t="s">
        <v>68</v>
      </c>
      <c r="B56" s="30" t="s">
        <v>69</v>
      </c>
      <c r="C56" s="8"/>
      <c r="D56" s="8"/>
      <c r="E56" s="8"/>
      <c r="F56" s="8"/>
    </row>
    <row r="57" spans="1:6" ht="12.75">
      <c r="A57" s="9" t="s">
        <v>70</v>
      </c>
      <c r="B57" s="30" t="s">
        <v>71</v>
      </c>
      <c r="C57" s="8"/>
      <c r="D57" s="8"/>
      <c r="E57" s="8"/>
      <c r="F57" s="8"/>
    </row>
    <row r="58" spans="1:6" ht="12.75">
      <c r="A58" s="9"/>
      <c r="B58" s="14" t="s">
        <v>72</v>
      </c>
      <c r="C58" s="15"/>
      <c r="D58" s="15"/>
      <c r="E58" s="15"/>
      <c r="F58" s="15"/>
    </row>
    <row r="59" spans="1:6" ht="12.75">
      <c r="A59" s="9" t="s">
        <v>73</v>
      </c>
      <c r="B59" s="18" t="s">
        <v>74</v>
      </c>
      <c r="C59" s="31">
        <v>10424</v>
      </c>
      <c r="D59" s="31">
        <f>+D58+D53</f>
        <v>9606</v>
      </c>
      <c r="E59" s="31">
        <f>+E58+E53</f>
        <v>818</v>
      </c>
      <c r="F59" s="31">
        <f>+F58+F53</f>
        <v>0</v>
      </c>
    </row>
    <row r="60" spans="1:6" ht="12.75">
      <c r="A60" s="9" t="s">
        <v>75</v>
      </c>
      <c r="B60" s="7" t="s">
        <v>76</v>
      </c>
      <c r="C60" s="16"/>
      <c r="D60" s="16"/>
      <c r="E60" s="16"/>
      <c r="F60" s="16"/>
    </row>
    <row r="61" spans="1:7" ht="12.75">
      <c r="A61" s="9"/>
      <c r="B61" s="96" t="s">
        <v>84</v>
      </c>
      <c r="C61" s="32">
        <v>115708</v>
      </c>
      <c r="D61" s="32">
        <f>+C61-E61</f>
        <v>108762</v>
      </c>
      <c r="E61" s="32">
        <f>+E23-E59</f>
        <v>6946</v>
      </c>
      <c r="F61" s="32"/>
      <c r="G61" s="33"/>
    </row>
    <row r="62" spans="1:7" ht="12.75">
      <c r="A62" s="9"/>
      <c r="B62" s="97" t="s">
        <v>272</v>
      </c>
      <c r="C62" s="32">
        <v>341</v>
      </c>
      <c r="D62" s="32">
        <f>+C62-E62</f>
        <v>341</v>
      </c>
      <c r="E62" s="32">
        <v>0</v>
      </c>
      <c r="F62" s="32"/>
      <c r="G62" s="33"/>
    </row>
    <row r="63" spans="1:6" ht="12.75">
      <c r="A63" s="17" t="s">
        <v>77</v>
      </c>
      <c r="B63" s="18" t="s">
        <v>78</v>
      </c>
      <c r="C63" s="19">
        <v>116049</v>
      </c>
      <c r="D63" s="19">
        <f>+D61+D62</f>
        <v>109103</v>
      </c>
      <c r="E63" s="19">
        <f>+E61+E62</f>
        <v>6946</v>
      </c>
      <c r="F63" s="19">
        <f>+F61+F62</f>
        <v>0</v>
      </c>
    </row>
    <row r="64" spans="1:8" ht="12.75">
      <c r="A64" s="34"/>
      <c r="B64" s="35" t="s">
        <v>79</v>
      </c>
      <c r="C64" s="36">
        <v>126473</v>
      </c>
      <c r="D64" s="36">
        <f>+D63+D59</f>
        <v>118709</v>
      </c>
      <c r="E64" s="36">
        <f>+E63+E59</f>
        <v>7764</v>
      </c>
      <c r="F64" s="36">
        <f>+F63+F59</f>
        <v>0</v>
      </c>
      <c r="H64" s="24"/>
    </row>
    <row r="65" spans="3:6" ht="12.75">
      <c r="C65" s="24"/>
      <c r="D65" s="24"/>
      <c r="E65" s="24"/>
      <c r="F65" s="24"/>
    </row>
  </sheetData>
  <sheetProtection/>
  <printOptions/>
  <pageMargins left="1.141732283464567" right="0.15748031496062992" top="0.6692913385826772" bottom="0.2755905511811024" header="0.1968503937007874" footer="0.15748031496062992"/>
  <pageSetup horizontalDpi="600" verticalDpi="600" orientation="portrait" paperSize="9" scale="87" r:id="rId1"/>
  <headerFooter>
    <oddHeader>&amp;CMese-Vár óvoda és bölcsöde 2014. évi költségvetési
kiadásai és bevételei kiemelt előirányzatok, működési és felhalmozási költségvetés  szerinti bontásban &amp;R4.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I64" sqref="I64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3" width="11.75390625" style="0" customWidth="1"/>
    <col min="4" max="4" width="10.125" style="0" customWidth="1"/>
    <col min="5" max="5" width="9.625" style="0" customWidth="1"/>
    <col min="6" max="6" width="10.25390625" style="0" customWidth="1"/>
    <col min="7" max="7" width="10.75390625" style="5" bestFit="1" customWidth="1"/>
    <col min="8" max="8" width="9.25390625" style="0" bestFit="1" customWidth="1"/>
  </cols>
  <sheetData>
    <row r="1" spans="1:6" ht="39.75" customHeight="1">
      <c r="A1" s="1"/>
      <c r="B1" s="2"/>
      <c r="C1" s="4" t="s">
        <v>0</v>
      </c>
      <c r="D1" s="4" t="s">
        <v>1</v>
      </c>
      <c r="E1" s="4" t="s">
        <v>277</v>
      </c>
      <c r="F1" s="4" t="s">
        <v>2</v>
      </c>
    </row>
    <row r="2" spans="1:6" ht="12.75">
      <c r="A2" s="6" t="s">
        <v>3</v>
      </c>
      <c r="B2" s="7" t="s">
        <v>4</v>
      </c>
      <c r="C2" s="8"/>
      <c r="D2" s="8"/>
      <c r="E2" s="8"/>
      <c r="F2" s="8"/>
    </row>
    <row r="3" spans="1:6" ht="12.75">
      <c r="A3" s="9" t="s">
        <v>5</v>
      </c>
      <c r="B3" s="10" t="s">
        <v>6</v>
      </c>
      <c r="C3" s="8">
        <v>7941</v>
      </c>
      <c r="D3" s="8">
        <f>+C3-E3</f>
        <v>6485</v>
      </c>
      <c r="E3" s="8">
        <f>(+'[2]6'!M79)/1000</f>
        <v>1456</v>
      </c>
      <c r="F3" s="8"/>
    </row>
    <row r="4" spans="1:6" ht="12.75">
      <c r="A4" s="9" t="s">
        <v>7</v>
      </c>
      <c r="B4" s="10" t="s">
        <v>8</v>
      </c>
      <c r="C4" s="8">
        <v>2018</v>
      </c>
      <c r="D4" s="8">
        <f>+C4-E4</f>
        <v>1625</v>
      </c>
      <c r="E4" s="8">
        <f>+('[2]6'!M82)/1000</f>
        <v>393</v>
      </c>
      <c r="F4" s="8"/>
    </row>
    <row r="5" spans="1:6" ht="12.75">
      <c r="A5" s="9" t="s">
        <v>9</v>
      </c>
      <c r="B5" s="10" t="s">
        <v>10</v>
      </c>
      <c r="C5" s="8">
        <v>2637</v>
      </c>
      <c r="D5" s="8">
        <f>+C5-E5</f>
        <v>2605</v>
      </c>
      <c r="E5" s="8">
        <v>32</v>
      </c>
      <c r="F5" s="8"/>
    </row>
    <row r="6" spans="1:6" ht="12.75">
      <c r="A6" s="9"/>
      <c r="B6" s="11" t="s">
        <v>11</v>
      </c>
      <c r="C6" s="8"/>
      <c r="D6" s="12"/>
      <c r="E6" s="12"/>
      <c r="F6" s="12"/>
    </row>
    <row r="7" spans="1:6" ht="12.75">
      <c r="A7" s="9" t="s">
        <v>12</v>
      </c>
      <c r="B7" s="10" t="s">
        <v>13</v>
      </c>
      <c r="C7" s="8">
        <v>0</v>
      </c>
      <c r="D7" s="8"/>
      <c r="E7" s="8"/>
      <c r="F7" s="8"/>
    </row>
    <row r="8" spans="1:6" ht="12.75">
      <c r="A8" s="9" t="s">
        <v>14</v>
      </c>
      <c r="B8" s="10" t="s">
        <v>15</v>
      </c>
      <c r="C8" s="8">
        <v>523</v>
      </c>
      <c r="D8" s="8">
        <f>+C8</f>
        <v>523</v>
      </c>
      <c r="E8" s="8"/>
      <c r="F8" s="8"/>
    </row>
    <row r="9" spans="1:6" ht="12.75">
      <c r="A9" s="9"/>
      <c r="B9" s="11" t="s">
        <v>16</v>
      </c>
      <c r="C9" s="11"/>
      <c r="D9" s="11"/>
      <c r="E9" s="11"/>
      <c r="F9" s="11"/>
    </row>
    <row r="10" spans="1:6" ht="12.75">
      <c r="A10" s="9"/>
      <c r="B10" s="11" t="s">
        <v>17</v>
      </c>
      <c r="C10" s="12">
        <v>407</v>
      </c>
      <c r="D10" s="12">
        <f>+C10</f>
        <v>407</v>
      </c>
      <c r="E10" s="12"/>
      <c r="F10" s="12"/>
    </row>
    <row r="11" spans="1:6" ht="12.75">
      <c r="A11" s="9"/>
      <c r="B11" s="11" t="s">
        <v>18</v>
      </c>
      <c r="C11" s="12">
        <v>116</v>
      </c>
      <c r="D11" s="12">
        <f>+C11-E11</f>
        <v>116</v>
      </c>
      <c r="E11" s="12"/>
      <c r="F11" s="12"/>
    </row>
    <row r="12" spans="1:6" ht="12.75">
      <c r="A12" s="9"/>
      <c r="B12" s="11" t="s">
        <v>273</v>
      </c>
      <c r="C12" s="12"/>
      <c r="D12" s="12"/>
      <c r="E12" s="12"/>
      <c r="F12" s="12"/>
    </row>
    <row r="13" spans="1:6" ht="12.75">
      <c r="A13" s="13"/>
      <c r="B13" s="14" t="s">
        <v>19</v>
      </c>
      <c r="C13" s="15">
        <v>13119</v>
      </c>
      <c r="D13" s="15">
        <f>SUM(D3:D8)</f>
        <v>11238</v>
      </c>
      <c r="E13" s="15">
        <f>SUM(E3:E8)</f>
        <v>1881</v>
      </c>
      <c r="F13" s="15">
        <f>SUM(F3:F8)</f>
        <v>0</v>
      </c>
    </row>
    <row r="14" spans="1:6" ht="12.75">
      <c r="A14" s="9"/>
      <c r="B14" s="7" t="s">
        <v>20</v>
      </c>
      <c r="C14" s="16"/>
      <c r="D14" s="16"/>
      <c r="E14" s="16"/>
      <c r="F14" s="16"/>
    </row>
    <row r="15" spans="1:6" ht="12.75">
      <c r="A15" s="9" t="s">
        <v>21</v>
      </c>
      <c r="B15" s="10" t="s">
        <v>22</v>
      </c>
      <c r="C15" s="8">
        <v>68</v>
      </c>
      <c r="D15" s="8">
        <v>68</v>
      </c>
      <c r="E15" s="8"/>
      <c r="F15" s="8"/>
    </row>
    <row r="16" spans="1:6" ht="12.75">
      <c r="A16" s="9" t="s">
        <v>23</v>
      </c>
      <c r="B16" s="10" t="s">
        <v>24</v>
      </c>
      <c r="C16" s="8"/>
      <c r="D16" s="8"/>
      <c r="E16" s="8"/>
      <c r="F16" s="8"/>
    </row>
    <row r="17" spans="1:6" ht="12.75">
      <c r="A17" s="9" t="s">
        <v>25</v>
      </c>
      <c r="B17" s="10" t="s">
        <v>278</v>
      </c>
      <c r="C17" s="8"/>
      <c r="D17" s="8"/>
      <c r="E17" s="8"/>
      <c r="F17" s="8"/>
    </row>
    <row r="18" spans="1:6" ht="12.75">
      <c r="A18" s="13"/>
      <c r="B18" s="14" t="s">
        <v>26</v>
      </c>
      <c r="C18" s="15">
        <v>68</v>
      </c>
      <c r="D18" s="15">
        <f>SUM(D14:D17)</f>
        <v>68</v>
      </c>
      <c r="E18" s="15">
        <f>SUM(E14:E17)</f>
        <v>0</v>
      </c>
      <c r="F18" s="15">
        <f>SUM(F14:F17)</f>
        <v>0</v>
      </c>
    </row>
    <row r="19" spans="1:6" ht="12.75">
      <c r="A19" s="17"/>
      <c r="B19" s="18" t="s">
        <v>27</v>
      </c>
      <c r="C19" s="19">
        <v>13187</v>
      </c>
      <c r="D19" s="19">
        <f>+D18+D13</f>
        <v>11306</v>
      </c>
      <c r="E19" s="19">
        <f>+E18+E13</f>
        <v>1881</v>
      </c>
      <c r="F19" s="19">
        <f>+F18+F13</f>
        <v>0</v>
      </c>
    </row>
    <row r="20" spans="1:6" ht="12.75">
      <c r="A20" s="6" t="s">
        <v>28</v>
      </c>
      <c r="B20" s="7" t="s">
        <v>29</v>
      </c>
      <c r="C20" s="20"/>
      <c r="D20" s="20"/>
      <c r="E20" s="20"/>
      <c r="F20" s="20"/>
    </row>
    <row r="21" spans="1:6" ht="12.75">
      <c r="A21" s="6"/>
      <c r="B21" s="10" t="s">
        <v>30</v>
      </c>
      <c r="C21" s="20"/>
      <c r="D21" s="20"/>
      <c r="E21" s="20"/>
      <c r="F21" s="20"/>
    </row>
    <row r="22" spans="1:6" ht="12.75">
      <c r="A22" s="6"/>
      <c r="B22" s="10" t="s">
        <v>31</v>
      </c>
      <c r="C22" s="20"/>
      <c r="D22" s="20"/>
      <c r="E22" s="20"/>
      <c r="F22" s="20"/>
    </row>
    <row r="23" spans="1:6" ht="12.75">
      <c r="A23" s="17"/>
      <c r="B23" s="18" t="s">
        <v>32</v>
      </c>
      <c r="C23" s="19">
        <v>0</v>
      </c>
      <c r="D23" s="19">
        <f>+D22+D21</f>
        <v>0</v>
      </c>
      <c r="E23" s="19">
        <f>+E22+E21</f>
        <v>0</v>
      </c>
      <c r="F23" s="19">
        <f>+F22+F21</f>
        <v>0</v>
      </c>
    </row>
    <row r="24" spans="1:8" ht="12.75">
      <c r="A24" s="21"/>
      <c r="B24" s="22" t="s">
        <v>33</v>
      </c>
      <c r="C24" s="23">
        <v>13187</v>
      </c>
      <c r="D24" s="23">
        <f>+D23+D19</f>
        <v>11306</v>
      </c>
      <c r="E24" s="23">
        <f>+E23+E19</f>
        <v>1881</v>
      </c>
      <c r="F24" s="23">
        <f>+F23+F19</f>
        <v>0</v>
      </c>
      <c r="H24" s="24"/>
    </row>
    <row r="25" spans="1:7" ht="12.75">
      <c r="A25" s="17"/>
      <c r="B25" s="7" t="s">
        <v>34</v>
      </c>
      <c r="C25" s="16"/>
      <c r="D25" s="16"/>
      <c r="E25" s="16"/>
      <c r="F25" s="16"/>
      <c r="G25" s="25"/>
    </row>
    <row r="26" spans="1:6" ht="25.5">
      <c r="A26" s="17" t="s">
        <v>35</v>
      </c>
      <c r="B26" s="26" t="s">
        <v>36</v>
      </c>
      <c r="C26" s="16"/>
      <c r="D26" s="16"/>
      <c r="E26" s="16"/>
      <c r="F26" s="16"/>
    </row>
    <row r="27" spans="1:6" ht="12.75">
      <c r="A27" s="17"/>
      <c r="B27" s="27" t="s">
        <v>37</v>
      </c>
      <c r="C27" s="12"/>
      <c r="D27" s="12"/>
      <c r="E27" s="12"/>
      <c r="F27" s="12"/>
    </row>
    <row r="28" spans="1:6" ht="12.75">
      <c r="A28" s="17"/>
      <c r="B28" s="27" t="s">
        <v>38</v>
      </c>
      <c r="C28" s="12"/>
      <c r="D28" s="12"/>
      <c r="E28" s="12"/>
      <c r="F28" s="12"/>
    </row>
    <row r="29" spans="1:6" ht="12.75">
      <c r="A29" s="17"/>
      <c r="B29" s="28" t="s">
        <v>39</v>
      </c>
      <c r="C29" s="29"/>
      <c r="D29" s="29"/>
      <c r="E29" s="29"/>
      <c r="F29" s="29"/>
    </row>
    <row r="30" spans="1:6" ht="12.75">
      <c r="A30" s="17"/>
      <c r="B30" s="28" t="s">
        <v>40</v>
      </c>
      <c r="C30" s="29"/>
      <c r="D30" s="29"/>
      <c r="E30" s="29"/>
      <c r="F30" s="29"/>
    </row>
    <row r="31" spans="1:6" ht="12.75">
      <c r="A31" s="17"/>
      <c r="B31" s="28" t="s">
        <v>41</v>
      </c>
      <c r="C31" s="29"/>
      <c r="D31" s="29"/>
      <c r="E31" s="29"/>
      <c r="F31" s="29"/>
    </row>
    <row r="32" spans="1:6" ht="12.75">
      <c r="A32" s="17" t="s">
        <v>42</v>
      </c>
      <c r="B32" s="30" t="s">
        <v>43</v>
      </c>
      <c r="C32" s="16"/>
      <c r="D32" s="16"/>
      <c r="E32" s="16"/>
      <c r="F32" s="16"/>
    </row>
    <row r="33" spans="1:6" ht="12.75">
      <c r="A33" s="17"/>
      <c r="B33" s="30" t="s">
        <v>44</v>
      </c>
      <c r="C33" s="8"/>
      <c r="D33" s="8"/>
      <c r="E33" s="8"/>
      <c r="F33" s="8"/>
    </row>
    <row r="34" spans="1:6" ht="12.75">
      <c r="A34" s="17"/>
      <c r="B34" s="10" t="s">
        <v>45</v>
      </c>
      <c r="C34" s="16"/>
      <c r="D34" s="16"/>
      <c r="E34" s="16"/>
      <c r="F34" s="16"/>
    </row>
    <row r="35" spans="1:6" ht="12.75">
      <c r="A35" s="17"/>
      <c r="B35" s="27" t="s">
        <v>46</v>
      </c>
      <c r="C35" s="12"/>
      <c r="D35" s="12"/>
      <c r="E35" s="12"/>
      <c r="F35" s="12"/>
    </row>
    <row r="36" spans="1:6" ht="12.75">
      <c r="A36" s="17"/>
      <c r="B36" s="27" t="s">
        <v>47</v>
      </c>
      <c r="C36" s="12"/>
      <c r="D36" s="12"/>
      <c r="E36" s="12"/>
      <c r="F36" s="12"/>
    </row>
    <row r="37" spans="1:6" ht="12.75">
      <c r="A37" s="17"/>
      <c r="B37" s="27" t="s">
        <v>48</v>
      </c>
      <c r="C37" s="12"/>
      <c r="D37" s="12"/>
      <c r="E37" s="12"/>
      <c r="F37" s="12"/>
    </row>
    <row r="38" spans="1:6" ht="12.75">
      <c r="A38" s="17"/>
      <c r="B38" s="10" t="s">
        <v>49</v>
      </c>
      <c r="C38" s="16"/>
      <c r="D38" s="16"/>
      <c r="E38" s="16"/>
      <c r="F38" s="16"/>
    </row>
    <row r="39" spans="1:6" ht="12.75">
      <c r="A39" s="17"/>
      <c r="B39" s="27" t="s">
        <v>50</v>
      </c>
      <c r="C39" s="12"/>
      <c r="D39" s="12"/>
      <c r="E39" s="12"/>
      <c r="F39" s="12"/>
    </row>
    <row r="40" spans="1:6" ht="12.75">
      <c r="A40" s="17"/>
      <c r="B40" s="27" t="s">
        <v>51</v>
      </c>
      <c r="C40" s="12"/>
      <c r="D40" s="12"/>
      <c r="E40" s="12"/>
      <c r="F40" s="12"/>
    </row>
    <row r="41" spans="1:6" ht="12.75">
      <c r="A41" s="17"/>
      <c r="B41" s="27" t="s">
        <v>52</v>
      </c>
      <c r="C41" s="12"/>
      <c r="D41" s="12"/>
      <c r="E41" s="12"/>
      <c r="F41" s="12"/>
    </row>
    <row r="42" spans="1:6" ht="12.75">
      <c r="A42" s="17"/>
      <c r="B42" s="10" t="s">
        <v>53</v>
      </c>
      <c r="C42" s="16"/>
      <c r="D42" s="16"/>
      <c r="E42" s="16"/>
      <c r="F42" s="16"/>
    </row>
    <row r="43" spans="1:6" ht="12.75">
      <c r="A43" s="17"/>
      <c r="B43" s="27" t="s">
        <v>54</v>
      </c>
      <c r="C43" s="12"/>
      <c r="D43" s="12"/>
      <c r="E43" s="12"/>
      <c r="F43" s="12"/>
    </row>
    <row r="44" spans="1:6" ht="12.75">
      <c r="A44" s="17"/>
      <c r="B44" s="27" t="s">
        <v>55</v>
      </c>
      <c r="C44" s="12"/>
      <c r="D44" s="12"/>
      <c r="E44" s="12"/>
      <c r="F44" s="12"/>
    </row>
    <row r="45" spans="1:6" ht="12.75">
      <c r="A45" s="17"/>
      <c r="B45" s="27" t="s">
        <v>56</v>
      </c>
      <c r="C45" s="12"/>
      <c r="D45" s="12"/>
      <c r="E45" s="12"/>
      <c r="F45" s="12"/>
    </row>
    <row r="46" spans="1:6" ht="12.75">
      <c r="A46" s="9" t="s">
        <v>57</v>
      </c>
      <c r="B46" s="10" t="s">
        <v>58</v>
      </c>
      <c r="C46" s="16">
        <v>375</v>
      </c>
      <c r="D46" s="16">
        <f>+D48+D49</f>
        <v>135</v>
      </c>
      <c r="E46" s="16">
        <f>+E48</f>
        <v>240</v>
      </c>
      <c r="F46" s="16"/>
    </row>
    <row r="47" spans="1:6" ht="12.75">
      <c r="A47" s="9"/>
      <c r="B47" s="27" t="s">
        <v>59</v>
      </c>
      <c r="C47" s="12"/>
      <c r="D47" s="12"/>
      <c r="E47" s="12"/>
      <c r="F47" s="12"/>
    </row>
    <row r="48" spans="1:6" ht="12.75">
      <c r="A48" s="9"/>
      <c r="B48" s="27" t="s">
        <v>60</v>
      </c>
      <c r="C48" s="12">
        <v>365</v>
      </c>
      <c r="D48" s="12">
        <f>+C48-E48</f>
        <v>125</v>
      </c>
      <c r="E48" s="12">
        <v>240</v>
      </c>
      <c r="F48" s="12"/>
    </row>
    <row r="49" spans="1:6" ht="12.75">
      <c r="A49" s="9"/>
      <c r="B49" s="27" t="s">
        <v>346</v>
      </c>
      <c r="C49" s="12">
        <v>10</v>
      </c>
      <c r="D49" s="12">
        <v>10</v>
      </c>
      <c r="E49" s="12"/>
      <c r="F49" s="12"/>
    </row>
    <row r="50" spans="1:6" ht="12.75">
      <c r="A50" s="9"/>
      <c r="B50" s="27" t="s">
        <v>61</v>
      </c>
      <c r="C50" s="12"/>
      <c r="D50" s="12"/>
      <c r="E50" s="12"/>
      <c r="F50" s="12"/>
    </row>
    <row r="51" spans="1:6" ht="12.75">
      <c r="A51" s="9" t="s">
        <v>62</v>
      </c>
      <c r="B51" s="10" t="s">
        <v>63</v>
      </c>
      <c r="C51" s="16"/>
      <c r="D51" s="16"/>
      <c r="E51" s="16"/>
      <c r="F51" s="16"/>
    </row>
    <row r="52" spans="1:7" ht="12.75">
      <c r="A52" s="17"/>
      <c r="B52" s="14" t="s">
        <v>64</v>
      </c>
      <c r="C52" s="15"/>
      <c r="D52" s="15"/>
      <c r="E52" s="15"/>
      <c r="F52" s="15"/>
      <c r="G52" s="25"/>
    </row>
    <row r="53" spans="1:6" ht="12.75">
      <c r="A53" s="9"/>
      <c r="B53" s="7" t="s">
        <v>65</v>
      </c>
      <c r="C53" s="8"/>
      <c r="D53" s="8"/>
      <c r="E53" s="8"/>
      <c r="F53" s="8"/>
    </row>
    <row r="54" spans="1:6" ht="25.5">
      <c r="A54" s="9" t="s">
        <v>66</v>
      </c>
      <c r="B54" s="26" t="s">
        <v>67</v>
      </c>
      <c r="C54" s="8"/>
      <c r="D54" s="8"/>
      <c r="E54" s="8"/>
      <c r="F54" s="8"/>
    </row>
    <row r="55" spans="1:6" ht="12.75">
      <c r="A55" s="9" t="s">
        <v>68</v>
      </c>
      <c r="B55" s="30" t="s">
        <v>69</v>
      </c>
      <c r="C55" s="8"/>
      <c r="D55" s="8"/>
      <c r="E55" s="8"/>
      <c r="F55" s="8"/>
    </row>
    <row r="56" spans="1:6" ht="12.75">
      <c r="A56" s="9" t="s">
        <v>70</v>
      </c>
      <c r="B56" s="30" t="s">
        <v>71</v>
      </c>
      <c r="C56" s="8"/>
      <c r="D56" s="8"/>
      <c r="E56" s="8"/>
      <c r="F56" s="8"/>
    </row>
    <row r="57" spans="1:6" ht="12.75">
      <c r="A57" s="9"/>
      <c r="B57" s="14" t="s">
        <v>72</v>
      </c>
      <c r="C57" s="15"/>
      <c r="D57" s="15"/>
      <c r="E57" s="15"/>
      <c r="F57" s="15"/>
    </row>
    <row r="58" spans="1:6" ht="12.75">
      <c r="A58" s="9" t="s">
        <v>73</v>
      </c>
      <c r="B58" s="18" t="s">
        <v>74</v>
      </c>
      <c r="C58" s="31">
        <v>375</v>
      </c>
      <c r="D58" s="31">
        <f>+D46</f>
        <v>135</v>
      </c>
      <c r="E58" s="31">
        <f>+E48</f>
        <v>240</v>
      </c>
      <c r="F58" s="31">
        <f>+F46</f>
        <v>0</v>
      </c>
    </row>
    <row r="59" spans="1:6" ht="12.75">
      <c r="A59" s="9" t="s">
        <v>75</v>
      </c>
      <c r="B59" s="7" t="s">
        <v>76</v>
      </c>
      <c r="C59" s="16"/>
      <c r="D59" s="16"/>
      <c r="E59" s="16"/>
      <c r="F59" s="16"/>
    </row>
    <row r="60" spans="1:7" ht="12.75">
      <c r="A60" s="9"/>
      <c r="B60" s="96" t="s">
        <v>84</v>
      </c>
      <c r="C60" s="32">
        <v>12351</v>
      </c>
      <c r="D60" s="32">
        <f>+C60-E60</f>
        <v>10710</v>
      </c>
      <c r="E60" s="32">
        <f>+E24-E46</f>
        <v>1641</v>
      </c>
      <c r="F60" s="32"/>
      <c r="G60" s="33"/>
    </row>
    <row r="61" spans="1:7" ht="12.75">
      <c r="A61" s="9"/>
      <c r="B61" s="96" t="s">
        <v>274</v>
      </c>
      <c r="C61" s="32">
        <v>461</v>
      </c>
      <c r="D61" s="32">
        <f>+C61</f>
        <v>461</v>
      </c>
      <c r="E61" s="32"/>
      <c r="F61" s="32"/>
      <c r="G61" s="33"/>
    </row>
    <row r="62" spans="1:6" ht="12.75">
      <c r="A62" s="17" t="s">
        <v>77</v>
      </c>
      <c r="B62" s="18" t="s">
        <v>78</v>
      </c>
      <c r="C62" s="19">
        <v>12812</v>
      </c>
      <c r="D62" s="19">
        <f>+D61+D60</f>
        <v>11171</v>
      </c>
      <c r="E62" s="19">
        <f>+E60</f>
        <v>1641</v>
      </c>
      <c r="F62" s="19">
        <f>+F60</f>
        <v>0</v>
      </c>
    </row>
    <row r="63" spans="1:8" ht="12.75">
      <c r="A63" s="34"/>
      <c r="B63" s="35" t="s">
        <v>79</v>
      </c>
      <c r="C63" s="36">
        <v>13187</v>
      </c>
      <c r="D63" s="36">
        <f>+D62+D58</f>
        <v>11306</v>
      </c>
      <c r="E63" s="36">
        <f>+E62+E58</f>
        <v>1881</v>
      </c>
      <c r="F63" s="36">
        <f>+F62+F58</f>
        <v>0</v>
      </c>
      <c r="H63" s="24"/>
    </row>
    <row r="64" spans="3:6" ht="12.75">
      <c r="C64" s="24"/>
      <c r="D64" s="24"/>
      <c r="E64" s="24"/>
      <c r="F64" s="24"/>
    </row>
  </sheetData>
  <sheetProtection/>
  <printOptions/>
  <pageMargins left="1.141732283464567" right="0.15748031496062992" top="0.6692913385826772" bottom="0.2755905511811024" header="0.1968503937007874" footer="0.15748031496062992"/>
  <pageSetup horizontalDpi="600" verticalDpi="600" orientation="portrait" paperSize="9" scale="87" r:id="rId1"/>
  <headerFooter>
    <oddHeader>&amp;C
Floriana Könyvtár 2014. évi költségvetési 
kiadásai és bevételei kiemelt előirányzatok, működési és felhalmozási költségvetés  szerinti bontásban &amp;R5. melléklet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70"/>
  <sheetViews>
    <sheetView view="pageBreakPreview" zoomScaleSheetLayoutView="100" zoomScalePageLayoutView="0" workbookViewId="0" topLeftCell="A146">
      <selection activeCell="L13" sqref="L13"/>
    </sheetView>
  </sheetViews>
  <sheetFormatPr defaultColWidth="3.375" defaultRowHeight="12.75"/>
  <cols>
    <col min="1" max="1" width="3.375" style="58" customWidth="1"/>
    <col min="2" max="2" width="1.75390625" style="38" customWidth="1"/>
    <col min="3" max="3" width="45.125" style="59" customWidth="1"/>
    <col min="4" max="4" width="10.625" style="84" customWidth="1"/>
    <col min="5" max="6" width="9.00390625" style="84" customWidth="1"/>
    <col min="7" max="7" width="8.75390625" style="84" customWidth="1"/>
    <col min="8" max="8" width="9.125" style="84" customWidth="1"/>
    <col min="9" max="9" width="9.125" style="59" hidden="1" customWidth="1"/>
    <col min="10" max="10" width="9.00390625" style="84" customWidth="1"/>
    <col min="11" max="254" width="9.125" style="38" customWidth="1"/>
    <col min="255" max="16384" width="3.375" style="38" customWidth="1"/>
  </cols>
  <sheetData>
    <row r="1" spans="1:10" ht="12.75">
      <c r="A1" s="142" t="s">
        <v>234</v>
      </c>
      <c r="B1" s="142"/>
      <c r="C1" s="142"/>
      <c r="D1" s="142"/>
      <c r="E1" s="142"/>
      <c r="F1" s="142"/>
      <c r="G1" s="142"/>
      <c r="H1" s="142"/>
      <c r="J1" s="38"/>
    </row>
    <row r="2" spans="1:10" ht="12.75">
      <c r="A2" s="143"/>
      <c r="B2" s="144"/>
      <c r="C2" s="145" t="s">
        <v>85</v>
      </c>
      <c r="D2" s="71" t="s">
        <v>86</v>
      </c>
      <c r="E2" s="71"/>
      <c r="F2" s="71"/>
      <c r="G2" s="71" t="s">
        <v>87</v>
      </c>
      <c r="H2" s="71"/>
      <c r="I2" s="65"/>
      <c r="J2" s="71"/>
    </row>
    <row r="3" spans="1:10" ht="10.5" customHeight="1">
      <c r="A3" s="143"/>
      <c r="B3" s="144"/>
      <c r="C3" s="145"/>
      <c r="D3" s="72" t="s">
        <v>88</v>
      </c>
      <c r="E3" s="73" t="s">
        <v>89</v>
      </c>
      <c r="F3" s="73" t="s">
        <v>280</v>
      </c>
      <c r="G3" s="72" t="s">
        <v>90</v>
      </c>
      <c r="H3" s="73" t="s">
        <v>89</v>
      </c>
      <c r="I3" s="65"/>
      <c r="J3" s="73" t="s">
        <v>280</v>
      </c>
    </row>
    <row r="4" spans="1:10" ht="12.75">
      <c r="A4" s="61"/>
      <c r="B4" s="62"/>
      <c r="C4" s="66" t="s">
        <v>91</v>
      </c>
      <c r="D4" s="74"/>
      <c r="E4" s="74"/>
      <c r="F4" s="74"/>
      <c r="G4" s="74"/>
      <c r="H4" s="74"/>
      <c r="I4" s="65"/>
      <c r="J4" s="74"/>
    </row>
    <row r="5" spans="1:10" ht="12.75">
      <c r="A5" s="61">
        <v>1</v>
      </c>
      <c r="B5" s="63"/>
      <c r="C5" s="66" t="s">
        <v>92</v>
      </c>
      <c r="D5" s="74"/>
      <c r="E5" s="74"/>
      <c r="F5" s="74"/>
      <c r="G5" s="74"/>
      <c r="H5" s="74"/>
      <c r="I5" s="65"/>
      <c r="J5" s="74"/>
    </row>
    <row r="6" spans="1:10" ht="12.75">
      <c r="A6" s="64"/>
      <c r="B6" s="60"/>
      <c r="C6" s="66" t="s">
        <v>93</v>
      </c>
      <c r="D6" s="74"/>
      <c r="E6" s="74"/>
      <c r="F6" s="74"/>
      <c r="G6" s="74"/>
      <c r="H6" s="74"/>
      <c r="I6" s="65"/>
      <c r="J6" s="74"/>
    </row>
    <row r="7" spans="1:10" ht="12.75">
      <c r="A7" s="64"/>
      <c r="B7" s="60"/>
      <c r="C7" s="66" t="s">
        <v>94</v>
      </c>
      <c r="D7" s="74"/>
      <c r="E7" s="74"/>
      <c r="F7" s="74"/>
      <c r="G7" s="74"/>
      <c r="H7" s="74"/>
      <c r="I7" s="65"/>
      <c r="J7" s="74"/>
    </row>
    <row r="8" spans="1:10" ht="12.75">
      <c r="A8" s="64"/>
      <c r="B8" s="60"/>
      <c r="C8" s="65" t="s">
        <v>214</v>
      </c>
      <c r="D8" s="74">
        <v>9280</v>
      </c>
      <c r="E8" s="75">
        <v>9280</v>
      </c>
      <c r="F8" s="75">
        <v>9280</v>
      </c>
      <c r="G8" s="74"/>
      <c r="H8" s="74"/>
      <c r="I8" s="65"/>
      <c r="J8" s="75"/>
    </row>
    <row r="9" spans="1:10" ht="12.75">
      <c r="A9" s="64"/>
      <c r="B9" s="60"/>
      <c r="C9" s="65" t="s">
        <v>96</v>
      </c>
      <c r="D9" s="74"/>
      <c r="E9" s="75"/>
      <c r="F9" s="75"/>
      <c r="G9" s="74"/>
      <c r="H9" s="74"/>
      <c r="I9" s="65"/>
      <c r="J9" s="75"/>
    </row>
    <row r="10" spans="1:10" ht="12.75">
      <c r="A10" s="64"/>
      <c r="B10" s="60"/>
      <c r="C10" s="65" t="s">
        <v>97</v>
      </c>
      <c r="D10" s="74"/>
      <c r="E10" s="74"/>
      <c r="F10" s="74"/>
      <c r="G10" s="74"/>
      <c r="H10" s="74"/>
      <c r="I10" s="65"/>
      <c r="J10" s="74"/>
    </row>
    <row r="11" spans="1:10" ht="12.75">
      <c r="A11" s="64"/>
      <c r="B11" s="60"/>
      <c r="C11" s="76" t="s">
        <v>98</v>
      </c>
      <c r="D11" s="74">
        <v>105390</v>
      </c>
      <c r="E11" s="74">
        <v>105390</v>
      </c>
      <c r="F11" s="74">
        <v>108762</v>
      </c>
      <c r="G11" s="74"/>
      <c r="H11" s="74"/>
      <c r="I11" s="65"/>
      <c r="J11" s="74"/>
    </row>
    <row r="12" spans="1:10" ht="12.75">
      <c r="A12" s="64"/>
      <c r="B12" s="60"/>
      <c r="C12" s="65" t="s">
        <v>99</v>
      </c>
      <c r="D12" s="74"/>
      <c r="E12" s="74"/>
      <c r="F12" s="74"/>
      <c r="G12" s="74">
        <v>68194</v>
      </c>
      <c r="H12" s="74">
        <v>68194</v>
      </c>
      <c r="I12" s="65"/>
      <c r="J12" s="74">
        <v>69287</v>
      </c>
    </row>
    <row r="13" spans="1:10" ht="12.75">
      <c r="A13" s="64"/>
      <c r="B13" s="60"/>
      <c r="C13" s="65" t="s">
        <v>100</v>
      </c>
      <c r="D13" s="74"/>
      <c r="E13" s="74"/>
      <c r="F13" s="74"/>
      <c r="G13" s="74">
        <v>18412</v>
      </c>
      <c r="H13" s="74">
        <v>18908</v>
      </c>
      <c r="I13" s="65"/>
      <c r="J13" s="74">
        <v>18981</v>
      </c>
    </row>
    <row r="14" spans="1:10" ht="12.75">
      <c r="A14" s="64"/>
      <c r="B14" s="60"/>
      <c r="C14" s="65" t="s">
        <v>101</v>
      </c>
      <c r="D14" s="74"/>
      <c r="E14" s="74"/>
      <c r="F14" s="74"/>
      <c r="G14" s="74">
        <v>27064</v>
      </c>
      <c r="H14" s="74">
        <v>26967</v>
      </c>
      <c r="I14" s="65"/>
      <c r="J14" s="74">
        <v>28628</v>
      </c>
    </row>
    <row r="15" spans="1:10" ht="12.75">
      <c r="A15" s="64"/>
      <c r="B15" s="60"/>
      <c r="C15" s="65" t="s">
        <v>15</v>
      </c>
      <c r="D15" s="74"/>
      <c r="E15" s="74"/>
      <c r="F15" s="74"/>
      <c r="G15" s="74">
        <v>0</v>
      </c>
      <c r="H15" s="74">
        <v>870</v>
      </c>
      <c r="I15" s="65"/>
      <c r="J15" s="74">
        <v>870</v>
      </c>
    </row>
    <row r="16" spans="1:10" ht="12.75">
      <c r="A16" s="64"/>
      <c r="B16" s="60"/>
      <c r="C16" s="65" t="s">
        <v>253</v>
      </c>
      <c r="D16" s="74"/>
      <c r="E16" s="74">
        <v>341</v>
      </c>
      <c r="F16" s="74">
        <v>341</v>
      </c>
      <c r="G16" s="74"/>
      <c r="H16" s="74"/>
      <c r="I16" s="65"/>
      <c r="J16" s="74"/>
    </row>
    <row r="17" spans="1:10" ht="12.75">
      <c r="A17" s="64"/>
      <c r="B17" s="60"/>
      <c r="C17" s="65" t="s">
        <v>281</v>
      </c>
      <c r="D17" s="74">
        <v>0</v>
      </c>
      <c r="E17" s="74">
        <v>0</v>
      </c>
      <c r="F17" s="74">
        <v>326</v>
      </c>
      <c r="G17" s="74"/>
      <c r="H17" s="74"/>
      <c r="I17" s="65"/>
      <c r="J17" s="74"/>
    </row>
    <row r="18" spans="1:10" ht="12.75">
      <c r="A18" s="64"/>
      <c r="B18" s="60"/>
      <c r="C18" s="66" t="s">
        <v>102</v>
      </c>
      <c r="D18" s="74"/>
      <c r="E18" s="74"/>
      <c r="F18" s="74"/>
      <c r="G18" s="74"/>
      <c r="H18" s="74"/>
      <c r="I18" s="65"/>
      <c r="J18" s="74"/>
    </row>
    <row r="19" spans="1:10" ht="12.75">
      <c r="A19" s="64"/>
      <c r="B19" s="60"/>
      <c r="C19" s="65" t="s">
        <v>103</v>
      </c>
      <c r="D19" s="74"/>
      <c r="E19" s="74"/>
      <c r="F19" s="74"/>
      <c r="G19" s="74"/>
      <c r="H19" s="74"/>
      <c r="I19" s="65"/>
      <c r="J19" s="74"/>
    </row>
    <row r="20" spans="1:10" ht="12.75">
      <c r="A20" s="64"/>
      <c r="B20" s="60"/>
      <c r="C20" s="65" t="s">
        <v>104</v>
      </c>
      <c r="D20" s="74"/>
      <c r="E20" s="74"/>
      <c r="F20" s="74"/>
      <c r="G20" s="74">
        <v>1000</v>
      </c>
      <c r="H20" s="74">
        <v>72</v>
      </c>
      <c r="I20" s="65"/>
      <c r="J20" s="74">
        <v>943</v>
      </c>
    </row>
    <row r="21" spans="1:10" s="39" customFormat="1" ht="12.75">
      <c r="A21" s="61"/>
      <c r="B21" s="62"/>
      <c r="C21" s="77" t="s">
        <v>105</v>
      </c>
      <c r="D21" s="78">
        <f>SUM(D7:D20)</f>
        <v>114670</v>
      </c>
      <c r="E21" s="78">
        <f>SUM(E7:E20)</f>
        <v>115011</v>
      </c>
      <c r="F21" s="78">
        <f>SUM(F7:F20)</f>
        <v>118709</v>
      </c>
      <c r="G21" s="78">
        <f>SUM(G8:G20)</f>
        <v>114670</v>
      </c>
      <c r="H21" s="78">
        <f>SUM(H8:H20)</f>
        <v>115011</v>
      </c>
      <c r="I21" s="78">
        <f>SUM(I8:I20)</f>
        <v>0</v>
      </c>
      <c r="J21" s="78">
        <f>SUM(J8:J20)</f>
        <v>118709</v>
      </c>
    </row>
    <row r="22" spans="1:10" ht="12.75">
      <c r="A22" s="64"/>
      <c r="B22" s="60"/>
      <c r="C22" s="66" t="s">
        <v>106</v>
      </c>
      <c r="D22" s="74"/>
      <c r="E22" s="74"/>
      <c r="F22" s="74"/>
      <c r="G22" s="74"/>
      <c r="H22" s="74"/>
      <c r="I22" s="65"/>
      <c r="J22" s="74"/>
    </row>
    <row r="23" spans="1:10" ht="12.75">
      <c r="A23" s="64"/>
      <c r="B23" s="60"/>
      <c r="C23" s="66" t="s">
        <v>107</v>
      </c>
      <c r="D23" s="74"/>
      <c r="E23" s="74"/>
      <c r="F23" s="74"/>
      <c r="G23" s="74"/>
      <c r="H23" s="74"/>
      <c r="I23" s="65"/>
      <c r="J23" s="74"/>
    </row>
    <row r="24" spans="1:10" ht="12.75">
      <c r="A24" s="64"/>
      <c r="B24" s="60"/>
      <c r="C24" s="65" t="s">
        <v>95</v>
      </c>
      <c r="D24" s="74">
        <v>818</v>
      </c>
      <c r="E24" s="74">
        <v>818</v>
      </c>
      <c r="F24" s="74">
        <v>818</v>
      </c>
      <c r="G24" s="74"/>
      <c r="H24" s="74"/>
      <c r="I24" s="65"/>
      <c r="J24" s="74"/>
    </row>
    <row r="25" spans="1:10" ht="12.75">
      <c r="A25" s="64"/>
      <c r="B25" s="60"/>
      <c r="C25" s="65" t="s">
        <v>96</v>
      </c>
      <c r="D25" s="74"/>
      <c r="E25" s="74"/>
      <c r="F25" s="74"/>
      <c r="G25" s="74"/>
      <c r="H25" s="74"/>
      <c r="I25" s="65"/>
      <c r="J25" s="74"/>
    </row>
    <row r="26" spans="1:10" ht="12.75">
      <c r="A26" s="64"/>
      <c r="B26" s="60"/>
      <c r="C26" s="65" t="s">
        <v>97</v>
      </c>
      <c r="D26" s="74"/>
      <c r="E26" s="74"/>
      <c r="F26" s="74"/>
      <c r="G26" s="74"/>
      <c r="H26" s="74"/>
      <c r="I26" s="65"/>
      <c r="J26" s="74"/>
    </row>
    <row r="27" spans="1:10" ht="12.75">
      <c r="A27" s="64"/>
      <c r="B27" s="60"/>
      <c r="C27" s="76" t="s">
        <v>98</v>
      </c>
      <c r="D27" s="74">
        <v>6266</v>
      </c>
      <c r="E27" s="74">
        <v>6266</v>
      </c>
      <c r="F27" s="74">
        <v>6946</v>
      </c>
      <c r="G27" s="74"/>
      <c r="H27" s="74"/>
      <c r="I27" s="65"/>
      <c r="J27" s="74"/>
    </row>
    <row r="28" spans="1:10" ht="12.75">
      <c r="A28" s="64"/>
      <c r="B28" s="60"/>
      <c r="C28" s="65" t="s">
        <v>99</v>
      </c>
      <c r="D28" s="74"/>
      <c r="E28" s="74"/>
      <c r="F28" s="74"/>
      <c r="G28" s="74">
        <v>3456</v>
      </c>
      <c r="H28" s="74">
        <f>+G28</f>
        <v>3456</v>
      </c>
      <c r="I28" s="65"/>
      <c r="J28" s="74">
        <v>3643</v>
      </c>
    </row>
    <row r="29" spans="1:10" ht="12.75">
      <c r="A29" s="64"/>
      <c r="B29" s="60"/>
      <c r="C29" s="65" t="s">
        <v>100</v>
      </c>
      <c r="D29" s="74"/>
      <c r="E29" s="74"/>
      <c r="F29" s="74"/>
      <c r="G29" s="74">
        <v>933</v>
      </c>
      <c r="H29" s="74">
        <f>+G29</f>
        <v>933</v>
      </c>
      <c r="I29" s="65"/>
      <c r="J29" s="74">
        <v>984</v>
      </c>
    </row>
    <row r="30" spans="1:10" ht="12.75">
      <c r="A30" s="64"/>
      <c r="B30" s="60"/>
      <c r="C30" s="65" t="s">
        <v>101</v>
      </c>
      <c r="D30" s="74"/>
      <c r="E30" s="74"/>
      <c r="F30" s="74"/>
      <c r="G30" s="74">
        <v>2695</v>
      </c>
      <c r="H30" s="74">
        <f>+G30</f>
        <v>2695</v>
      </c>
      <c r="I30" s="65"/>
      <c r="J30" s="74">
        <v>3137</v>
      </c>
    </row>
    <row r="31" spans="1:10" s="39" customFormat="1" ht="12.75">
      <c r="A31" s="61"/>
      <c r="B31" s="62"/>
      <c r="C31" s="77" t="s">
        <v>108</v>
      </c>
      <c r="D31" s="78">
        <v>7084</v>
      </c>
      <c r="E31" s="78">
        <f aca="true" t="shared" si="0" ref="E31:J31">SUM(E24:E30)</f>
        <v>7084</v>
      </c>
      <c r="F31" s="78">
        <f t="shared" si="0"/>
        <v>7764</v>
      </c>
      <c r="G31" s="78">
        <f t="shared" si="0"/>
        <v>7084</v>
      </c>
      <c r="H31" s="78">
        <f t="shared" si="0"/>
        <v>7084</v>
      </c>
      <c r="I31" s="78">
        <f t="shared" si="0"/>
        <v>0</v>
      </c>
      <c r="J31" s="78">
        <f t="shared" si="0"/>
        <v>7764</v>
      </c>
    </row>
    <row r="32" spans="1:10" s="39" customFormat="1" ht="12.75">
      <c r="A32" s="61"/>
      <c r="B32" s="62"/>
      <c r="C32" s="77" t="s">
        <v>109</v>
      </c>
      <c r="D32" s="78">
        <f aca="true" t="shared" si="1" ref="D32:J32">+D31+D21</f>
        <v>121754</v>
      </c>
      <c r="E32" s="78">
        <f t="shared" si="1"/>
        <v>122095</v>
      </c>
      <c r="F32" s="78">
        <f t="shared" si="1"/>
        <v>126473</v>
      </c>
      <c r="G32" s="78">
        <f t="shared" si="1"/>
        <v>121754</v>
      </c>
      <c r="H32" s="78">
        <f t="shared" si="1"/>
        <v>122095</v>
      </c>
      <c r="I32" s="78">
        <f t="shared" si="1"/>
        <v>0</v>
      </c>
      <c r="J32" s="78">
        <f t="shared" si="1"/>
        <v>126473</v>
      </c>
    </row>
    <row r="33" spans="1:10" ht="12.75">
      <c r="A33" s="61">
        <v>2</v>
      </c>
      <c r="B33" s="62"/>
      <c r="C33" s="66" t="s">
        <v>111</v>
      </c>
      <c r="D33" s="74"/>
      <c r="E33" s="74"/>
      <c r="F33" s="74"/>
      <c r="G33" s="74"/>
      <c r="H33" s="74"/>
      <c r="I33" s="65"/>
      <c r="J33" s="74"/>
    </row>
    <row r="34" spans="1:10" ht="12.75">
      <c r="A34" s="61"/>
      <c r="B34" s="62"/>
      <c r="C34" s="66" t="s">
        <v>93</v>
      </c>
      <c r="D34" s="74"/>
      <c r="E34" s="74"/>
      <c r="F34" s="74"/>
      <c r="G34" s="74"/>
      <c r="H34" s="74"/>
      <c r="I34" s="65"/>
      <c r="J34" s="74"/>
    </row>
    <row r="35" spans="1:10" ht="12.75">
      <c r="A35" s="61"/>
      <c r="B35" s="63"/>
      <c r="C35" s="66" t="s">
        <v>107</v>
      </c>
      <c r="D35" s="74"/>
      <c r="E35" s="74"/>
      <c r="F35" s="74"/>
      <c r="G35" s="74"/>
      <c r="H35" s="74"/>
      <c r="I35" s="65"/>
      <c r="J35" s="74"/>
    </row>
    <row r="36" spans="1:10" ht="12.75">
      <c r="A36" s="64"/>
      <c r="B36" s="60"/>
      <c r="C36" s="65" t="s">
        <v>231</v>
      </c>
      <c r="D36" s="74">
        <v>343</v>
      </c>
      <c r="E36" s="74">
        <f>+D36</f>
        <v>343</v>
      </c>
      <c r="F36" s="74">
        <v>135</v>
      </c>
      <c r="G36" s="74"/>
      <c r="H36" s="74"/>
      <c r="I36" s="65"/>
      <c r="J36" s="74"/>
    </row>
    <row r="37" spans="1:10" ht="12.75">
      <c r="A37" s="64"/>
      <c r="B37" s="60"/>
      <c r="C37" s="76" t="s">
        <v>98</v>
      </c>
      <c r="D37" s="74">
        <v>10974</v>
      </c>
      <c r="E37" s="74">
        <v>12219</v>
      </c>
      <c r="F37" s="74">
        <v>10710</v>
      </c>
      <c r="G37" s="74"/>
      <c r="H37" s="74"/>
      <c r="I37" s="65"/>
      <c r="J37" s="74"/>
    </row>
    <row r="38" spans="1:10" ht="12.75">
      <c r="A38" s="64"/>
      <c r="B38" s="60"/>
      <c r="C38" s="65" t="s">
        <v>99</v>
      </c>
      <c r="D38" s="74"/>
      <c r="E38" s="74"/>
      <c r="F38" s="74"/>
      <c r="G38" s="74">
        <v>6891</v>
      </c>
      <c r="H38" s="74">
        <v>6485</v>
      </c>
      <c r="I38" s="65"/>
      <c r="J38" s="74">
        <v>6485</v>
      </c>
    </row>
    <row r="39" spans="1:10" ht="12.75">
      <c r="A39" s="64"/>
      <c r="B39" s="60"/>
      <c r="C39" s="65" t="s">
        <v>100</v>
      </c>
      <c r="D39" s="74"/>
      <c r="E39" s="74"/>
      <c r="F39" s="74"/>
      <c r="G39" s="74">
        <v>1861</v>
      </c>
      <c r="H39" s="74">
        <v>1625</v>
      </c>
      <c r="I39" s="65"/>
      <c r="J39" s="74">
        <v>1625</v>
      </c>
    </row>
    <row r="40" spans="1:10" ht="12.75">
      <c r="A40" s="64"/>
      <c r="B40" s="60"/>
      <c r="C40" s="65" t="s">
        <v>110</v>
      </c>
      <c r="D40" s="74"/>
      <c r="E40" s="74"/>
      <c r="F40" s="74"/>
      <c r="G40" s="74">
        <v>2565</v>
      </c>
      <c r="H40" s="74">
        <v>2593</v>
      </c>
      <c r="I40" s="65"/>
      <c r="J40" s="74">
        <v>2605</v>
      </c>
    </row>
    <row r="41" spans="1:10" ht="12.75">
      <c r="A41" s="64"/>
      <c r="B41" s="60"/>
      <c r="C41" s="65" t="s">
        <v>15</v>
      </c>
      <c r="D41" s="74"/>
      <c r="E41" s="74"/>
      <c r="F41" s="74"/>
      <c r="G41" s="74"/>
      <c r="H41" s="74">
        <f>407+116</f>
        <v>523</v>
      </c>
      <c r="I41" s="65"/>
      <c r="J41" s="74">
        <v>523</v>
      </c>
    </row>
    <row r="42" spans="1:10" ht="12.75">
      <c r="A42" s="64"/>
      <c r="B42" s="60"/>
      <c r="C42" s="65" t="s">
        <v>254</v>
      </c>
      <c r="D42" s="74"/>
      <c r="E42" s="74">
        <v>461</v>
      </c>
      <c r="F42" s="74">
        <v>461</v>
      </c>
      <c r="G42" s="74"/>
      <c r="H42" s="74"/>
      <c r="I42" s="65"/>
      <c r="J42" s="74"/>
    </row>
    <row r="43" spans="1:10" ht="12.75">
      <c r="A43" s="64"/>
      <c r="B43" s="60"/>
      <c r="C43" s="66" t="s">
        <v>102</v>
      </c>
      <c r="D43" s="74"/>
      <c r="E43" s="74"/>
      <c r="F43" s="74"/>
      <c r="G43" s="74"/>
      <c r="H43" s="74"/>
      <c r="I43" s="65"/>
      <c r="J43" s="74"/>
    </row>
    <row r="44" spans="1:10" ht="12.75">
      <c r="A44" s="64"/>
      <c r="B44" s="60"/>
      <c r="C44" s="65" t="s">
        <v>104</v>
      </c>
      <c r="D44" s="74"/>
      <c r="E44" s="74"/>
      <c r="F44" s="74"/>
      <c r="G44" s="74"/>
      <c r="H44" s="74"/>
      <c r="I44" s="65"/>
      <c r="J44" s="74">
        <v>68</v>
      </c>
    </row>
    <row r="45" spans="1:10" ht="12.75">
      <c r="A45" s="64"/>
      <c r="B45" s="60"/>
      <c r="C45" s="77" t="s">
        <v>105</v>
      </c>
      <c r="D45" s="78">
        <f aca="true" t="shared" si="2" ref="D45:J45">SUM(D36:D44)</f>
        <v>11317</v>
      </c>
      <c r="E45" s="78">
        <f t="shared" si="2"/>
        <v>13023</v>
      </c>
      <c r="F45" s="78">
        <f t="shared" si="2"/>
        <v>11306</v>
      </c>
      <c r="G45" s="78">
        <f t="shared" si="2"/>
        <v>11317</v>
      </c>
      <c r="H45" s="78">
        <f t="shared" si="2"/>
        <v>11226</v>
      </c>
      <c r="I45" s="78">
        <f t="shared" si="2"/>
        <v>0</v>
      </c>
      <c r="J45" s="78">
        <f t="shared" si="2"/>
        <v>11306</v>
      </c>
    </row>
    <row r="46" spans="1:10" ht="12.75">
      <c r="A46" s="64"/>
      <c r="B46" s="60"/>
      <c r="C46" s="66" t="s">
        <v>111</v>
      </c>
      <c r="D46" s="74"/>
      <c r="E46" s="74"/>
      <c r="F46" s="74"/>
      <c r="G46" s="74"/>
      <c r="H46" s="74"/>
      <c r="I46" s="65"/>
      <c r="J46" s="74"/>
    </row>
    <row r="47" spans="1:10" ht="12.75">
      <c r="A47" s="64"/>
      <c r="B47" s="60"/>
      <c r="C47" s="66" t="s">
        <v>229</v>
      </c>
      <c r="D47" s="74"/>
      <c r="E47" s="74"/>
      <c r="F47" s="74"/>
      <c r="G47" s="74"/>
      <c r="H47" s="74"/>
      <c r="I47" s="65"/>
      <c r="J47" s="74"/>
    </row>
    <row r="48" spans="1:10" ht="12.75">
      <c r="A48" s="64"/>
      <c r="B48" s="60"/>
      <c r="C48" s="66" t="s">
        <v>107</v>
      </c>
      <c r="D48" s="74"/>
      <c r="E48" s="74"/>
      <c r="F48" s="74"/>
      <c r="G48" s="74"/>
      <c r="H48" s="74"/>
      <c r="I48" s="65"/>
      <c r="J48" s="74"/>
    </row>
    <row r="49" spans="1:10" ht="12.75">
      <c r="A49" s="64"/>
      <c r="B49" s="60"/>
      <c r="C49" s="65" t="s">
        <v>231</v>
      </c>
      <c r="D49" s="74">
        <v>32</v>
      </c>
      <c r="E49" s="74">
        <f>+D49</f>
        <v>32</v>
      </c>
      <c r="F49" s="74">
        <v>240</v>
      </c>
      <c r="G49" s="74"/>
      <c r="H49" s="74"/>
      <c r="I49" s="65"/>
      <c r="J49" s="74"/>
    </row>
    <row r="50" spans="1:10" ht="12.75">
      <c r="A50" s="64"/>
      <c r="B50" s="60"/>
      <c r="C50" s="76" t="s">
        <v>98</v>
      </c>
      <c r="D50" s="74"/>
      <c r="E50" s="74"/>
      <c r="F50" s="74">
        <v>1641</v>
      </c>
      <c r="G50" s="74"/>
      <c r="H50" s="74"/>
      <c r="I50" s="65"/>
      <c r="J50" s="74"/>
    </row>
    <row r="51" spans="1:10" ht="12.75">
      <c r="A51" s="64"/>
      <c r="B51" s="60"/>
      <c r="C51" s="65" t="s">
        <v>99</v>
      </c>
      <c r="D51" s="74"/>
      <c r="E51" s="74"/>
      <c r="F51" s="74"/>
      <c r="G51" s="74"/>
      <c r="H51" s="74">
        <v>1440</v>
      </c>
      <c r="I51" s="65"/>
      <c r="J51" s="74">
        <v>1456</v>
      </c>
    </row>
    <row r="52" spans="1:10" ht="12.75">
      <c r="A52" s="64"/>
      <c r="B52" s="60"/>
      <c r="C52" s="65" t="s">
        <v>100</v>
      </c>
      <c r="D52" s="74"/>
      <c r="E52" s="74"/>
      <c r="F52" s="74"/>
      <c r="G52" s="74"/>
      <c r="H52" s="74">
        <v>389</v>
      </c>
      <c r="I52" s="65"/>
      <c r="J52" s="74">
        <v>393</v>
      </c>
    </row>
    <row r="53" spans="1:10" ht="12.75">
      <c r="A53" s="64"/>
      <c r="B53" s="60"/>
      <c r="C53" s="65" t="s">
        <v>110</v>
      </c>
      <c r="D53" s="74"/>
      <c r="E53" s="74"/>
      <c r="F53" s="74"/>
      <c r="G53" s="74">
        <v>32</v>
      </c>
      <c r="H53" s="74">
        <v>0</v>
      </c>
      <c r="I53" s="65"/>
      <c r="J53" s="74">
        <v>32</v>
      </c>
    </row>
    <row r="54" spans="1:10" ht="12.75">
      <c r="A54" s="64"/>
      <c r="B54" s="60"/>
      <c r="C54" s="66" t="s">
        <v>102</v>
      </c>
      <c r="D54" s="74"/>
      <c r="E54" s="74"/>
      <c r="F54" s="74"/>
      <c r="G54" s="74"/>
      <c r="H54" s="74"/>
      <c r="I54" s="65"/>
      <c r="J54" s="74"/>
    </row>
    <row r="55" spans="1:10" ht="12.75">
      <c r="A55" s="64"/>
      <c r="B55" s="60"/>
      <c r="C55" s="65" t="s">
        <v>104</v>
      </c>
      <c r="D55" s="74"/>
      <c r="E55" s="74"/>
      <c r="F55" s="74"/>
      <c r="G55" s="74"/>
      <c r="H55" s="74"/>
      <c r="I55" s="65"/>
      <c r="J55" s="74"/>
    </row>
    <row r="56" spans="1:10" ht="12.75">
      <c r="A56" s="64"/>
      <c r="B56" s="60"/>
      <c r="C56" s="77" t="s">
        <v>230</v>
      </c>
      <c r="D56" s="78">
        <f aca="true" t="shared" si="3" ref="D56:J56">SUM(D49:D55)</f>
        <v>32</v>
      </c>
      <c r="E56" s="78">
        <f t="shared" si="3"/>
        <v>32</v>
      </c>
      <c r="F56" s="78">
        <f t="shared" si="3"/>
        <v>1881</v>
      </c>
      <c r="G56" s="78">
        <f t="shared" si="3"/>
        <v>32</v>
      </c>
      <c r="H56" s="78">
        <f t="shared" si="3"/>
        <v>1829</v>
      </c>
      <c r="I56" s="78">
        <f t="shared" si="3"/>
        <v>0</v>
      </c>
      <c r="J56" s="78">
        <f t="shared" si="3"/>
        <v>1881</v>
      </c>
    </row>
    <row r="57" spans="1:10" ht="12.75">
      <c r="A57" s="64"/>
      <c r="B57" s="60"/>
      <c r="C57" s="77" t="s">
        <v>112</v>
      </c>
      <c r="D57" s="78">
        <f aca="true" t="shared" si="4" ref="D57:J57">+D56+D45</f>
        <v>11349</v>
      </c>
      <c r="E57" s="78">
        <f t="shared" si="4"/>
        <v>13055</v>
      </c>
      <c r="F57" s="78">
        <f t="shared" si="4"/>
        <v>13187</v>
      </c>
      <c r="G57" s="78">
        <f t="shared" si="4"/>
        <v>11349</v>
      </c>
      <c r="H57" s="78">
        <f t="shared" si="4"/>
        <v>13055</v>
      </c>
      <c r="I57" s="78">
        <f t="shared" si="4"/>
        <v>0</v>
      </c>
      <c r="J57" s="78">
        <f t="shared" si="4"/>
        <v>13187</v>
      </c>
    </row>
    <row r="58" spans="1:10" ht="12.75">
      <c r="A58" s="64"/>
      <c r="B58" s="60"/>
      <c r="C58" s="65"/>
      <c r="D58" s="74"/>
      <c r="E58" s="74"/>
      <c r="F58" s="74"/>
      <c r="G58" s="74"/>
      <c r="H58" s="74"/>
      <c r="I58" s="65"/>
      <c r="J58" s="74"/>
    </row>
    <row r="59" spans="1:10" ht="12.75">
      <c r="A59" s="61"/>
      <c r="B59" s="62"/>
      <c r="C59" s="77" t="s">
        <v>235</v>
      </c>
      <c r="D59" s="78">
        <f aca="true" t="shared" si="5" ref="D59:J59">+D57+D32</f>
        <v>133103</v>
      </c>
      <c r="E59" s="78">
        <f t="shared" si="5"/>
        <v>135150</v>
      </c>
      <c r="F59" s="78">
        <f t="shared" si="5"/>
        <v>139660</v>
      </c>
      <c r="G59" s="78">
        <f t="shared" si="5"/>
        <v>133103</v>
      </c>
      <c r="H59" s="78">
        <f t="shared" si="5"/>
        <v>135150</v>
      </c>
      <c r="I59" s="78">
        <f t="shared" si="5"/>
        <v>0</v>
      </c>
      <c r="J59" s="78">
        <f t="shared" si="5"/>
        <v>139660</v>
      </c>
    </row>
    <row r="60" spans="1:10" ht="12.75">
      <c r="A60" s="61"/>
      <c r="B60" s="62"/>
      <c r="C60" s="77"/>
      <c r="D60" s="78"/>
      <c r="E60" s="78"/>
      <c r="F60" s="78"/>
      <c r="G60" s="78"/>
      <c r="H60" s="78"/>
      <c r="I60" s="65"/>
      <c r="J60" s="78"/>
    </row>
    <row r="61" spans="1:9" s="40" customFormat="1" ht="12.75">
      <c r="A61" s="138" t="s">
        <v>236</v>
      </c>
      <c r="B61" s="138"/>
      <c r="C61" s="138"/>
      <c r="D61" s="138"/>
      <c r="E61" s="138"/>
      <c r="F61" s="138"/>
      <c r="G61" s="138"/>
      <c r="H61" s="138"/>
      <c r="I61" s="77"/>
    </row>
    <row r="62" spans="1:10" ht="12.75">
      <c r="A62" s="61">
        <v>1</v>
      </c>
      <c r="B62" s="62"/>
      <c r="C62" s="66" t="s">
        <v>113</v>
      </c>
      <c r="D62" s="74"/>
      <c r="E62" s="74"/>
      <c r="F62" s="74"/>
      <c r="G62" s="74"/>
      <c r="H62" s="74"/>
      <c r="I62" s="65"/>
      <c r="J62" s="74"/>
    </row>
    <row r="63" spans="1:10" ht="12.75">
      <c r="A63" s="61"/>
      <c r="B63" s="62"/>
      <c r="C63" s="66" t="s">
        <v>114</v>
      </c>
      <c r="D63" s="74"/>
      <c r="E63" s="74"/>
      <c r="F63" s="74"/>
      <c r="G63" s="74"/>
      <c r="H63" s="74"/>
      <c r="I63" s="65"/>
      <c r="J63" s="74"/>
    </row>
    <row r="64" spans="1:10" ht="12.75">
      <c r="A64" s="64"/>
      <c r="B64" s="63"/>
      <c r="C64" s="66" t="s">
        <v>107</v>
      </c>
      <c r="D64" s="74"/>
      <c r="E64" s="74"/>
      <c r="F64" s="74"/>
      <c r="G64" s="74"/>
      <c r="H64" s="74"/>
      <c r="I64" s="65"/>
      <c r="J64" s="74"/>
    </row>
    <row r="65" spans="1:10" ht="12.75">
      <c r="A65" s="64"/>
      <c r="B65" s="60"/>
      <c r="C65" s="65" t="s">
        <v>215</v>
      </c>
      <c r="D65" s="74">
        <v>300</v>
      </c>
      <c r="E65" s="74">
        <f>+D65</f>
        <v>300</v>
      </c>
      <c r="F65" s="74">
        <f>106+200</f>
        <v>306</v>
      </c>
      <c r="G65" s="74"/>
      <c r="H65" s="74"/>
      <c r="I65" s="65"/>
      <c r="J65" s="74"/>
    </row>
    <row r="66" spans="1:10" ht="12.75">
      <c r="A66" s="64"/>
      <c r="B66" s="60"/>
      <c r="C66" s="65" t="s">
        <v>115</v>
      </c>
      <c r="D66" s="74"/>
      <c r="E66" s="74"/>
      <c r="F66" s="74"/>
      <c r="G66" s="74"/>
      <c r="H66" s="74"/>
      <c r="I66" s="65"/>
      <c r="J66" s="74"/>
    </row>
    <row r="67" spans="1:10" ht="12.75">
      <c r="A67" s="64"/>
      <c r="B67" s="60"/>
      <c r="C67" s="76" t="s">
        <v>98</v>
      </c>
      <c r="D67" s="74">
        <v>101813</v>
      </c>
      <c r="E67" s="74">
        <f>+D67</f>
        <v>101813</v>
      </c>
      <c r="F67" s="74">
        <v>103487</v>
      </c>
      <c r="G67" s="74"/>
      <c r="H67" s="74"/>
      <c r="I67" s="65"/>
      <c r="J67" s="74"/>
    </row>
    <row r="68" spans="1:10" ht="12.75">
      <c r="A68" s="64"/>
      <c r="B68" s="60"/>
      <c r="C68" s="65" t="s">
        <v>116</v>
      </c>
      <c r="D68" s="74"/>
      <c r="E68" s="74"/>
      <c r="F68" s="74"/>
      <c r="G68" s="74">
        <v>63076</v>
      </c>
      <c r="H68" s="74">
        <v>63276</v>
      </c>
      <c r="I68" s="65"/>
      <c r="J68" s="74">
        <v>64594</v>
      </c>
    </row>
    <row r="69" spans="1:10" ht="12.75">
      <c r="A69" s="64"/>
      <c r="B69" s="60"/>
      <c r="C69" s="65" t="s">
        <v>100</v>
      </c>
      <c r="D69" s="74"/>
      <c r="E69" s="74"/>
      <c r="F69" s="74"/>
      <c r="G69" s="74">
        <v>16710</v>
      </c>
      <c r="H69" s="74">
        <v>15854</v>
      </c>
      <c r="I69" s="65"/>
      <c r="J69" s="74">
        <v>16210</v>
      </c>
    </row>
    <row r="70" spans="1:10" ht="12.75">
      <c r="A70" s="64"/>
      <c r="B70" s="60"/>
      <c r="C70" s="65" t="s">
        <v>117</v>
      </c>
      <c r="D70" s="74"/>
      <c r="E70" s="74"/>
      <c r="F70" s="74"/>
      <c r="G70" s="74">
        <v>19596</v>
      </c>
      <c r="H70" s="74">
        <v>19341</v>
      </c>
      <c r="I70" s="65"/>
      <c r="J70" s="74">
        <v>19347</v>
      </c>
    </row>
    <row r="71" spans="1:10" ht="12.75">
      <c r="A71" s="64"/>
      <c r="B71" s="60"/>
      <c r="C71" s="65" t="s">
        <v>15</v>
      </c>
      <c r="D71" s="74"/>
      <c r="E71" s="74"/>
      <c r="F71" s="74"/>
      <c r="G71" s="74"/>
      <c r="H71" s="74">
        <v>1720</v>
      </c>
      <c r="I71" s="65"/>
      <c r="J71" s="74">
        <v>1720</v>
      </c>
    </row>
    <row r="72" spans="1:10" ht="12.75">
      <c r="A72" s="64"/>
      <c r="B72" s="60"/>
      <c r="C72" s="65" t="s">
        <v>253</v>
      </c>
      <c r="D72" s="74"/>
      <c r="E72" s="74">
        <v>1264</v>
      </c>
      <c r="F72" s="74">
        <v>1264</v>
      </c>
      <c r="G72" s="74"/>
      <c r="H72" s="74"/>
      <c r="I72" s="65"/>
      <c r="J72" s="74"/>
    </row>
    <row r="73" spans="1:10" ht="12.75">
      <c r="A73" s="64"/>
      <c r="B73" s="60"/>
      <c r="C73" s="66" t="s">
        <v>102</v>
      </c>
      <c r="D73" s="74"/>
      <c r="E73" s="74"/>
      <c r="F73" s="74"/>
      <c r="G73" s="74"/>
      <c r="H73" s="74"/>
      <c r="I73" s="65"/>
      <c r="J73" s="74"/>
    </row>
    <row r="74" spans="1:10" ht="15" customHeight="1">
      <c r="A74" s="64"/>
      <c r="B74" s="60"/>
      <c r="C74" s="65" t="s">
        <v>104</v>
      </c>
      <c r="D74" s="74"/>
      <c r="E74" s="74"/>
      <c r="F74" s="74"/>
      <c r="G74" s="74">
        <v>2731</v>
      </c>
      <c r="H74" s="74">
        <v>3186</v>
      </c>
      <c r="I74" s="65"/>
      <c r="J74" s="74">
        <v>3186</v>
      </c>
    </row>
    <row r="75" spans="1:10" ht="15" customHeight="1">
      <c r="A75" s="64"/>
      <c r="B75" s="60"/>
      <c r="C75" s="77" t="s">
        <v>113</v>
      </c>
      <c r="D75" s="78">
        <f aca="true" t="shared" si="6" ref="D75:J75">SUM(D65:D74)</f>
        <v>102113</v>
      </c>
      <c r="E75" s="78">
        <f t="shared" si="6"/>
        <v>103377</v>
      </c>
      <c r="F75" s="78">
        <f t="shared" si="6"/>
        <v>105057</v>
      </c>
      <c r="G75" s="78">
        <f t="shared" si="6"/>
        <v>102113</v>
      </c>
      <c r="H75" s="78">
        <f t="shared" si="6"/>
        <v>103377</v>
      </c>
      <c r="I75" s="78">
        <f t="shared" si="6"/>
        <v>0</v>
      </c>
      <c r="J75" s="78">
        <f t="shared" si="6"/>
        <v>105057</v>
      </c>
    </row>
    <row r="76" spans="1:10" ht="36" customHeight="1">
      <c r="A76" s="61">
        <v>2</v>
      </c>
      <c r="B76" s="60"/>
      <c r="C76" s="79" t="s">
        <v>266</v>
      </c>
      <c r="D76" s="74"/>
      <c r="E76" s="74"/>
      <c r="F76" s="74"/>
      <c r="G76" s="74"/>
      <c r="H76" s="74"/>
      <c r="I76" s="65"/>
      <c r="J76" s="74"/>
    </row>
    <row r="77" spans="1:10" ht="12.75">
      <c r="A77" s="64"/>
      <c r="B77" s="60"/>
      <c r="C77" s="65" t="s">
        <v>116</v>
      </c>
      <c r="D77" s="74"/>
      <c r="E77" s="74"/>
      <c r="F77" s="74"/>
      <c r="G77" s="74">
        <v>0</v>
      </c>
      <c r="H77" s="74">
        <v>1902</v>
      </c>
      <c r="I77" s="65"/>
      <c r="J77" s="74">
        <v>3406</v>
      </c>
    </row>
    <row r="78" spans="1:10" ht="12.75">
      <c r="A78" s="64"/>
      <c r="B78" s="60"/>
      <c r="C78" s="65" t="s">
        <v>100</v>
      </c>
      <c r="D78" s="74"/>
      <c r="E78" s="74"/>
      <c r="F78" s="74"/>
      <c r="G78" s="74">
        <v>0</v>
      </c>
      <c r="H78" s="74">
        <v>507</v>
      </c>
      <c r="I78" s="65"/>
      <c r="J78" s="74">
        <v>938</v>
      </c>
    </row>
    <row r="79" spans="1:10" ht="12.75">
      <c r="A79" s="64"/>
      <c r="B79" s="60"/>
      <c r="C79" s="65" t="s">
        <v>117</v>
      </c>
      <c r="D79" s="74"/>
      <c r="E79" s="74"/>
      <c r="F79" s="74"/>
      <c r="G79" s="74">
        <v>0</v>
      </c>
      <c r="H79" s="74">
        <v>251</v>
      </c>
      <c r="I79" s="65"/>
      <c r="J79" s="74">
        <v>544</v>
      </c>
    </row>
    <row r="80" spans="1:10" ht="15" customHeight="1">
      <c r="A80" s="64"/>
      <c r="B80" s="60"/>
      <c r="C80" s="65" t="s">
        <v>267</v>
      </c>
      <c r="D80" s="74">
        <v>0</v>
      </c>
      <c r="E80" s="74">
        <v>2660</v>
      </c>
      <c r="F80" s="74">
        <v>4888</v>
      </c>
      <c r="G80" s="74"/>
      <c r="H80" s="74"/>
      <c r="I80" s="65"/>
      <c r="J80" s="74"/>
    </row>
    <row r="81" spans="1:10" ht="31.5" customHeight="1">
      <c r="A81" s="64"/>
      <c r="B81" s="60"/>
      <c r="C81" s="82" t="s">
        <v>266</v>
      </c>
      <c r="D81" s="78">
        <f aca="true" t="shared" si="7" ref="D81:J81">SUM(D77:D80)</f>
        <v>0</v>
      </c>
      <c r="E81" s="78">
        <f t="shared" si="7"/>
        <v>2660</v>
      </c>
      <c r="F81" s="78">
        <f t="shared" si="7"/>
        <v>4888</v>
      </c>
      <c r="G81" s="78">
        <f t="shared" si="7"/>
        <v>0</v>
      </c>
      <c r="H81" s="78">
        <f t="shared" si="7"/>
        <v>2660</v>
      </c>
      <c r="I81" s="78">
        <f t="shared" si="7"/>
        <v>0</v>
      </c>
      <c r="J81" s="78">
        <f t="shared" si="7"/>
        <v>4888</v>
      </c>
    </row>
    <row r="82" spans="1:10" ht="15" customHeight="1">
      <c r="A82" s="64"/>
      <c r="B82" s="60"/>
      <c r="C82" s="66" t="s">
        <v>118</v>
      </c>
      <c r="D82" s="74">
        <f>+D81+D75</f>
        <v>102113</v>
      </c>
      <c r="E82" s="74">
        <f aca="true" t="shared" si="8" ref="E82:J82">+E81+E75</f>
        <v>106037</v>
      </c>
      <c r="F82" s="74">
        <f t="shared" si="8"/>
        <v>109945</v>
      </c>
      <c r="G82" s="74">
        <f t="shared" si="8"/>
        <v>102113</v>
      </c>
      <c r="H82" s="74">
        <f t="shared" si="8"/>
        <v>106037</v>
      </c>
      <c r="I82" s="74">
        <f t="shared" si="8"/>
        <v>0</v>
      </c>
      <c r="J82" s="74">
        <f t="shared" si="8"/>
        <v>109945</v>
      </c>
    </row>
    <row r="83" spans="1:10" ht="12.75">
      <c r="A83" s="64"/>
      <c r="B83" s="60"/>
      <c r="C83" s="77" t="s">
        <v>237</v>
      </c>
      <c r="D83" s="78">
        <f>+D82</f>
        <v>102113</v>
      </c>
      <c r="E83" s="78">
        <f aca="true" t="shared" si="9" ref="E83:J83">+E82</f>
        <v>106037</v>
      </c>
      <c r="F83" s="78">
        <f t="shared" si="9"/>
        <v>109945</v>
      </c>
      <c r="G83" s="78">
        <f t="shared" si="9"/>
        <v>102113</v>
      </c>
      <c r="H83" s="78">
        <f t="shared" si="9"/>
        <v>106037</v>
      </c>
      <c r="I83" s="78">
        <f t="shared" si="9"/>
        <v>0</v>
      </c>
      <c r="J83" s="78">
        <f t="shared" si="9"/>
        <v>109945</v>
      </c>
    </row>
    <row r="84" spans="1:10" ht="12.75">
      <c r="A84" s="64"/>
      <c r="B84" s="60"/>
      <c r="C84" s="77"/>
      <c r="D84" s="78"/>
      <c r="E84" s="78"/>
      <c r="F84" s="78"/>
      <c r="G84" s="78"/>
      <c r="H84" s="78"/>
      <c r="I84" s="65"/>
      <c r="J84" s="78"/>
    </row>
    <row r="85" spans="1:10" ht="15.75" customHeight="1">
      <c r="A85" s="138" t="s">
        <v>238</v>
      </c>
      <c r="B85" s="138"/>
      <c r="C85" s="138"/>
      <c r="D85" s="138"/>
      <c r="E85" s="138"/>
      <c r="F85" s="138"/>
      <c r="G85" s="138"/>
      <c r="H85" s="138"/>
      <c r="I85" s="65"/>
      <c r="J85" s="38"/>
    </row>
    <row r="86" spans="1:10" ht="25.5">
      <c r="A86" s="61">
        <v>1</v>
      </c>
      <c r="B86" s="62"/>
      <c r="C86" s="79" t="s">
        <v>218</v>
      </c>
      <c r="D86" s="74"/>
      <c r="E86" s="78"/>
      <c r="F86" s="78"/>
      <c r="G86" s="78"/>
      <c r="H86" s="78"/>
      <c r="I86" s="65"/>
      <c r="J86" s="78"/>
    </row>
    <row r="87" spans="1:10" ht="12.75">
      <c r="A87" s="61"/>
      <c r="B87" s="62"/>
      <c r="C87" s="66" t="s">
        <v>94</v>
      </c>
      <c r="D87" s="74"/>
      <c r="E87" s="78"/>
      <c r="F87" s="78"/>
      <c r="G87" s="78"/>
      <c r="H87" s="78"/>
      <c r="I87" s="65"/>
      <c r="J87" s="78"/>
    </row>
    <row r="88" spans="1:10" ht="12.75">
      <c r="A88" s="61"/>
      <c r="B88" s="62"/>
      <c r="C88" s="65" t="s">
        <v>217</v>
      </c>
      <c r="D88" s="74">
        <v>2960</v>
      </c>
      <c r="E88" s="74">
        <v>12650</v>
      </c>
      <c r="F88" s="74">
        <v>13467</v>
      </c>
      <c r="G88" s="78"/>
      <c r="H88" s="78"/>
      <c r="I88" s="65"/>
      <c r="J88" s="74"/>
    </row>
    <row r="89" spans="1:10" ht="12.75">
      <c r="A89" s="61"/>
      <c r="B89" s="62"/>
      <c r="C89" s="65" t="s">
        <v>215</v>
      </c>
      <c r="D89" s="74">
        <v>68313</v>
      </c>
      <c r="E89" s="74">
        <v>40494</v>
      </c>
      <c r="F89" s="74">
        <f>70335-F88-F97</f>
        <v>49337</v>
      </c>
      <c r="G89" s="78"/>
      <c r="H89" s="78"/>
      <c r="I89" s="65"/>
      <c r="J89" s="74"/>
    </row>
    <row r="90" spans="1:10" ht="12.75">
      <c r="A90" s="61"/>
      <c r="B90" s="62"/>
      <c r="C90" s="65" t="s">
        <v>99</v>
      </c>
      <c r="D90" s="74"/>
      <c r="E90" s="74"/>
      <c r="F90" s="74"/>
      <c r="G90" s="74">
        <v>13771</v>
      </c>
      <c r="H90" s="74">
        <v>12791</v>
      </c>
      <c r="I90" s="65"/>
      <c r="J90" s="74">
        <v>14311</v>
      </c>
    </row>
    <row r="91" spans="1:10" ht="12.75">
      <c r="A91" s="61"/>
      <c r="B91" s="62"/>
      <c r="C91" s="65" t="s">
        <v>100</v>
      </c>
      <c r="D91" s="74"/>
      <c r="E91" s="74"/>
      <c r="F91" s="74"/>
      <c r="G91" s="74">
        <v>3300</v>
      </c>
      <c r="H91" s="74">
        <v>3035</v>
      </c>
      <c r="I91" s="65"/>
      <c r="J91" s="74">
        <v>3445</v>
      </c>
    </row>
    <row r="92" spans="1:10" ht="12.75">
      <c r="A92" s="61"/>
      <c r="B92" s="62"/>
      <c r="C92" s="65" t="s">
        <v>119</v>
      </c>
      <c r="D92" s="74"/>
      <c r="E92" s="74"/>
      <c r="F92" s="74"/>
      <c r="G92" s="74">
        <v>27251</v>
      </c>
      <c r="H92" s="74">
        <v>27251</v>
      </c>
      <c r="I92" s="65"/>
      <c r="J92" s="74">
        <v>49910</v>
      </c>
    </row>
    <row r="93" spans="1:10" ht="12.75">
      <c r="A93" s="61"/>
      <c r="B93" s="62"/>
      <c r="C93" s="65" t="s">
        <v>251</v>
      </c>
      <c r="D93" s="74"/>
      <c r="E93" s="74"/>
      <c r="F93" s="74"/>
      <c r="G93" s="74">
        <v>59831</v>
      </c>
      <c r="H93" s="74">
        <f>60093-H359</f>
        <v>54376</v>
      </c>
      <c r="I93" s="65"/>
      <c r="J93" s="74">
        <f>64401-16403</f>
        <v>47998</v>
      </c>
    </row>
    <row r="94" spans="1:10" ht="12.75">
      <c r="A94" s="61"/>
      <c r="B94" s="62"/>
      <c r="C94" s="65" t="s">
        <v>252</v>
      </c>
      <c r="D94" s="74"/>
      <c r="E94" s="74"/>
      <c r="F94" s="74"/>
      <c r="G94" s="74">
        <v>200</v>
      </c>
      <c r="H94" s="74">
        <v>2150</v>
      </c>
      <c r="I94" s="65"/>
      <c r="J94" s="74">
        <v>2150</v>
      </c>
    </row>
    <row r="95" spans="1:10" ht="12.75">
      <c r="A95" s="61"/>
      <c r="B95" s="62"/>
      <c r="C95" s="65" t="s">
        <v>120</v>
      </c>
      <c r="D95" s="74"/>
      <c r="E95" s="74"/>
      <c r="F95" s="74"/>
      <c r="G95" s="74">
        <v>600</v>
      </c>
      <c r="H95" s="74">
        <v>0</v>
      </c>
      <c r="I95" s="65"/>
      <c r="J95" s="74"/>
    </row>
    <row r="96" spans="1:10" ht="12.75">
      <c r="A96" s="61"/>
      <c r="B96" s="62"/>
      <c r="C96" s="65" t="s">
        <v>121</v>
      </c>
      <c r="D96" s="74"/>
      <c r="E96" s="74"/>
      <c r="F96" s="74"/>
      <c r="G96" s="74"/>
      <c r="H96" s="74"/>
      <c r="I96" s="65"/>
      <c r="J96" s="74"/>
    </row>
    <row r="97" spans="1:10" ht="12.75">
      <c r="A97" s="61"/>
      <c r="B97" s="62"/>
      <c r="C97" s="65" t="s">
        <v>253</v>
      </c>
      <c r="D97" s="74">
        <v>7001</v>
      </c>
      <c r="E97" s="74">
        <v>7531</v>
      </c>
      <c r="F97" s="74">
        <v>7531</v>
      </c>
      <c r="G97" s="74"/>
      <c r="H97" s="74"/>
      <c r="I97" s="65"/>
      <c r="J97" s="74"/>
    </row>
    <row r="98" spans="1:10" ht="12.75">
      <c r="A98" s="61"/>
      <c r="B98" s="62"/>
      <c r="C98" s="66" t="s">
        <v>102</v>
      </c>
      <c r="D98" s="74"/>
      <c r="E98" s="74"/>
      <c r="F98" s="74"/>
      <c r="G98" s="74"/>
      <c r="H98" s="74"/>
      <c r="I98" s="65"/>
      <c r="J98" s="74"/>
    </row>
    <row r="99" spans="1:10" ht="12.75">
      <c r="A99" s="61"/>
      <c r="B99" s="62"/>
      <c r="C99" s="65" t="s">
        <v>122</v>
      </c>
      <c r="D99" s="74"/>
      <c r="E99" s="78"/>
      <c r="F99" s="78"/>
      <c r="G99" s="74"/>
      <c r="H99" s="74"/>
      <c r="I99" s="65"/>
      <c r="J99" s="78"/>
    </row>
    <row r="100" spans="1:10" ht="12.75">
      <c r="A100" s="61"/>
      <c r="B100" s="62"/>
      <c r="C100" s="65" t="s">
        <v>123</v>
      </c>
      <c r="D100" s="74"/>
      <c r="E100" s="78"/>
      <c r="F100" s="78"/>
      <c r="G100" s="74"/>
      <c r="H100" s="74"/>
      <c r="I100" s="65"/>
      <c r="J100" s="78"/>
    </row>
    <row r="101" spans="1:10" ht="12.75">
      <c r="A101" s="61"/>
      <c r="B101" s="62"/>
      <c r="C101" s="65" t="s">
        <v>124</v>
      </c>
      <c r="D101" s="74"/>
      <c r="E101" s="78"/>
      <c r="F101" s="78"/>
      <c r="G101" s="74"/>
      <c r="H101" s="74"/>
      <c r="I101" s="65"/>
      <c r="J101" s="78"/>
    </row>
    <row r="102" spans="1:10" ht="12.75">
      <c r="A102" s="61"/>
      <c r="B102" s="62"/>
      <c r="C102" s="65" t="s">
        <v>104</v>
      </c>
      <c r="D102" s="74"/>
      <c r="E102" s="78"/>
      <c r="F102" s="78"/>
      <c r="G102" s="74">
        <v>1054</v>
      </c>
      <c r="H102" s="74">
        <v>1054</v>
      </c>
      <c r="I102" s="65"/>
      <c r="J102" s="74">
        <v>8935</v>
      </c>
    </row>
    <row r="103" spans="1:10" ht="12.75">
      <c r="A103" s="61"/>
      <c r="B103" s="62"/>
      <c r="C103" s="65" t="s">
        <v>180</v>
      </c>
      <c r="D103" s="74"/>
      <c r="E103" s="78"/>
      <c r="F103" s="78"/>
      <c r="G103" s="74">
        <v>5300</v>
      </c>
      <c r="H103" s="74">
        <v>5300</v>
      </c>
      <c r="I103" s="65"/>
      <c r="J103" s="74">
        <v>5300</v>
      </c>
    </row>
    <row r="104" spans="1:10" ht="12.75">
      <c r="A104" s="61"/>
      <c r="B104" s="62"/>
      <c r="C104" s="65" t="s">
        <v>125</v>
      </c>
      <c r="D104" s="74"/>
      <c r="E104" s="78"/>
      <c r="F104" s="78"/>
      <c r="G104" s="74">
        <v>400</v>
      </c>
      <c r="H104" s="74">
        <v>0</v>
      </c>
      <c r="I104" s="65"/>
      <c r="J104" s="74"/>
    </row>
    <row r="105" spans="1:10" ht="12.75">
      <c r="A105" s="61"/>
      <c r="B105" s="62"/>
      <c r="C105" s="65" t="s">
        <v>126</v>
      </c>
      <c r="D105" s="74"/>
      <c r="E105" s="78"/>
      <c r="F105" s="78"/>
      <c r="G105" s="74">
        <v>0</v>
      </c>
      <c r="H105" s="74">
        <v>0</v>
      </c>
      <c r="I105" s="65"/>
      <c r="J105" s="74">
        <v>60000</v>
      </c>
    </row>
    <row r="106" spans="1:10" ht="12.75">
      <c r="A106" s="61"/>
      <c r="B106" s="62"/>
      <c r="C106" s="77" t="s">
        <v>127</v>
      </c>
      <c r="D106" s="78">
        <f aca="true" t="shared" si="10" ref="D106:J106">SUM(D88:D105)</f>
        <v>78274</v>
      </c>
      <c r="E106" s="78">
        <f t="shared" si="10"/>
        <v>60675</v>
      </c>
      <c r="F106" s="78">
        <f t="shared" si="10"/>
        <v>70335</v>
      </c>
      <c r="G106" s="78">
        <f t="shared" si="10"/>
        <v>111707</v>
      </c>
      <c r="H106" s="78">
        <f t="shared" si="10"/>
        <v>105957</v>
      </c>
      <c r="I106" s="78">
        <f t="shared" si="10"/>
        <v>0</v>
      </c>
      <c r="J106" s="78">
        <f t="shared" si="10"/>
        <v>192049</v>
      </c>
    </row>
    <row r="107" spans="1:10" ht="12.75">
      <c r="A107" s="61">
        <v>2</v>
      </c>
      <c r="B107" s="60"/>
      <c r="C107" s="66" t="s">
        <v>241</v>
      </c>
      <c r="D107" s="78"/>
      <c r="E107" s="78"/>
      <c r="F107" s="78"/>
      <c r="G107" s="78"/>
      <c r="H107" s="78"/>
      <c r="I107" s="65"/>
      <c r="J107" s="78"/>
    </row>
    <row r="108" spans="1:10" ht="12.75">
      <c r="A108" s="64"/>
      <c r="B108" s="60"/>
      <c r="C108" s="66" t="s">
        <v>107</v>
      </c>
      <c r="D108" s="74"/>
      <c r="E108" s="74"/>
      <c r="F108" s="74"/>
      <c r="G108" s="74"/>
      <c r="H108" s="74"/>
      <c r="I108" s="65"/>
      <c r="J108" s="74"/>
    </row>
    <row r="109" spans="1:10" ht="12.75">
      <c r="A109" s="64"/>
      <c r="B109" s="60"/>
      <c r="C109" s="65" t="s">
        <v>13</v>
      </c>
      <c r="D109" s="74"/>
      <c r="E109" s="74"/>
      <c r="F109" s="74"/>
      <c r="G109" s="74">
        <v>20143</v>
      </c>
      <c r="H109" s="74">
        <v>20143</v>
      </c>
      <c r="I109" s="65"/>
      <c r="J109" s="74">
        <v>16083</v>
      </c>
    </row>
    <row r="110" spans="1:10" s="39" customFormat="1" ht="12.75">
      <c r="A110" s="61"/>
      <c r="B110" s="62"/>
      <c r="C110" s="66" t="s">
        <v>128</v>
      </c>
      <c r="D110" s="78">
        <v>0</v>
      </c>
      <c r="E110" s="78">
        <v>0</v>
      </c>
      <c r="F110" s="78"/>
      <c r="G110" s="78">
        <v>20143</v>
      </c>
      <c r="H110" s="78">
        <v>20143</v>
      </c>
      <c r="I110" s="78">
        <v>20143</v>
      </c>
      <c r="J110" s="78">
        <f>+J109</f>
        <v>16083</v>
      </c>
    </row>
    <row r="111" spans="1:10" ht="12.75">
      <c r="A111" s="61">
        <v>3</v>
      </c>
      <c r="B111" s="62"/>
      <c r="C111" s="66" t="s">
        <v>129</v>
      </c>
      <c r="D111" s="74"/>
      <c r="E111" s="74"/>
      <c r="F111" s="74"/>
      <c r="G111" s="74"/>
      <c r="H111" s="74"/>
      <c r="I111" s="65"/>
      <c r="J111" s="74"/>
    </row>
    <row r="112" spans="1:10" ht="12.75">
      <c r="A112" s="64"/>
      <c r="B112" s="63"/>
      <c r="C112" s="66" t="s">
        <v>107</v>
      </c>
      <c r="D112" s="74"/>
      <c r="E112" s="74"/>
      <c r="F112" s="74"/>
      <c r="G112" s="74"/>
      <c r="H112" s="74"/>
      <c r="I112" s="65"/>
      <c r="J112" s="74"/>
    </row>
    <row r="113" spans="1:10" ht="12.75">
      <c r="A113" s="64"/>
      <c r="B113" s="60"/>
      <c r="C113" s="65" t="s">
        <v>13</v>
      </c>
      <c r="D113" s="74"/>
      <c r="E113" s="74"/>
      <c r="F113" s="74"/>
      <c r="G113" s="74">
        <v>7598</v>
      </c>
      <c r="H113" s="74">
        <v>7598</v>
      </c>
      <c r="I113" s="65"/>
      <c r="J113" s="74">
        <v>8276</v>
      </c>
    </row>
    <row r="114" spans="1:10" ht="12.75">
      <c r="A114" s="64"/>
      <c r="B114" s="60"/>
      <c r="C114" s="77" t="s">
        <v>131</v>
      </c>
      <c r="D114" s="78">
        <v>0</v>
      </c>
      <c r="E114" s="78">
        <v>0</v>
      </c>
      <c r="F114" s="78"/>
      <c r="G114" s="78">
        <f>+G113</f>
        <v>7598</v>
      </c>
      <c r="H114" s="78">
        <f>+H113</f>
        <v>7598</v>
      </c>
      <c r="I114" s="78">
        <f>+I113</f>
        <v>0</v>
      </c>
      <c r="J114" s="78">
        <f>+J113</f>
        <v>8276</v>
      </c>
    </row>
    <row r="115" spans="1:10" s="39" customFormat="1" ht="12.75">
      <c r="A115" s="61">
        <v>4</v>
      </c>
      <c r="B115" s="62"/>
      <c r="C115" s="66" t="s">
        <v>132</v>
      </c>
      <c r="D115" s="78"/>
      <c r="E115" s="78"/>
      <c r="F115" s="78"/>
      <c r="G115" s="78"/>
      <c r="H115" s="78"/>
      <c r="I115" s="66"/>
      <c r="J115" s="78"/>
    </row>
    <row r="116" spans="1:10" ht="12.75">
      <c r="A116" s="64"/>
      <c r="B116" s="60"/>
      <c r="C116" s="66" t="s">
        <v>107</v>
      </c>
      <c r="D116" s="74"/>
      <c r="E116" s="74"/>
      <c r="F116" s="74"/>
      <c r="G116" s="74"/>
      <c r="H116" s="74"/>
      <c r="I116" s="65"/>
      <c r="J116" s="74"/>
    </row>
    <row r="117" spans="1:10" ht="12.75">
      <c r="A117" s="64"/>
      <c r="B117" s="60"/>
      <c r="C117" s="65" t="s">
        <v>13</v>
      </c>
      <c r="D117" s="74"/>
      <c r="E117" s="74"/>
      <c r="F117" s="74"/>
      <c r="G117" s="74">
        <v>1150</v>
      </c>
      <c r="H117" s="74">
        <v>1150</v>
      </c>
      <c r="I117" s="65"/>
      <c r="J117" s="74">
        <v>1150</v>
      </c>
    </row>
    <row r="118" spans="1:10" ht="12.75">
      <c r="A118" s="64"/>
      <c r="B118" s="60"/>
      <c r="C118" s="77" t="s">
        <v>133</v>
      </c>
      <c r="D118" s="78">
        <v>0</v>
      </c>
      <c r="E118" s="78">
        <v>0</v>
      </c>
      <c r="F118" s="78"/>
      <c r="G118" s="78">
        <v>1150</v>
      </c>
      <c r="H118" s="78">
        <v>1150</v>
      </c>
      <c r="I118" s="78">
        <v>1150</v>
      </c>
      <c r="J118" s="78">
        <v>1150</v>
      </c>
    </row>
    <row r="119" spans="1:10" s="39" customFormat="1" ht="12.75">
      <c r="A119" s="61">
        <v>5</v>
      </c>
      <c r="B119" s="62"/>
      <c r="C119" s="66" t="s">
        <v>134</v>
      </c>
      <c r="D119" s="78"/>
      <c r="E119" s="78"/>
      <c r="F119" s="78"/>
      <c r="G119" s="78"/>
      <c r="H119" s="78"/>
      <c r="I119" s="66"/>
      <c r="J119" s="78"/>
    </row>
    <row r="120" spans="1:10" ht="12.75">
      <c r="A120" s="64"/>
      <c r="B120" s="60"/>
      <c r="C120" s="66" t="s">
        <v>107</v>
      </c>
      <c r="D120" s="74"/>
      <c r="E120" s="74"/>
      <c r="F120" s="74"/>
      <c r="G120" s="74"/>
      <c r="H120" s="74"/>
      <c r="I120" s="65"/>
      <c r="J120" s="74"/>
    </row>
    <row r="121" spans="1:10" ht="12.75">
      <c r="A121" s="64"/>
      <c r="B121" s="60"/>
      <c r="C121" s="65" t="s">
        <v>13</v>
      </c>
      <c r="D121" s="74"/>
      <c r="E121" s="74"/>
      <c r="F121" s="74"/>
      <c r="G121" s="74">
        <v>300</v>
      </c>
      <c r="H121" s="74">
        <v>300</v>
      </c>
      <c r="I121" s="65"/>
      <c r="J121" s="74">
        <v>300</v>
      </c>
    </row>
    <row r="122" spans="1:10" ht="12.75">
      <c r="A122" s="64"/>
      <c r="B122" s="60"/>
      <c r="C122" s="77" t="s">
        <v>135</v>
      </c>
      <c r="D122" s="78">
        <v>0</v>
      </c>
      <c r="E122" s="78">
        <v>0</v>
      </c>
      <c r="F122" s="78"/>
      <c r="G122" s="78">
        <v>300</v>
      </c>
      <c r="H122" s="78">
        <v>300</v>
      </c>
      <c r="I122" s="78">
        <v>300</v>
      </c>
      <c r="J122" s="78">
        <v>300</v>
      </c>
    </row>
    <row r="123" spans="1:10" ht="12.75">
      <c r="A123" s="61">
        <v>6</v>
      </c>
      <c r="B123" s="60"/>
      <c r="C123" s="66" t="s">
        <v>136</v>
      </c>
      <c r="D123" s="74"/>
      <c r="E123" s="74"/>
      <c r="F123" s="74"/>
      <c r="G123" s="74"/>
      <c r="H123" s="74"/>
      <c r="I123" s="65"/>
      <c r="J123" s="74"/>
    </row>
    <row r="124" spans="1:10" ht="12.75">
      <c r="A124" s="61"/>
      <c r="B124" s="60"/>
      <c r="C124" s="66" t="s">
        <v>107</v>
      </c>
      <c r="D124" s="74"/>
      <c r="E124" s="74"/>
      <c r="F124" s="74"/>
      <c r="G124" s="74"/>
      <c r="H124" s="74"/>
      <c r="I124" s="65"/>
      <c r="J124" s="74"/>
    </row>
    <row r="125" spans="1:10" ht="12.75">
      <c r="A125" s="61"/>
      <c r="B125" s="60"/>
      <c r="C125" s="65" t="s">
        <v>137</v>
      </c>
      <c r="D125" s="74"/>
      <c r="E125" s="74"/>
      <c r="F125" s="74"/>
      <c r="G125" s="74"/>
      <c r="H125" s="74"/>
      <c r="I125" s="65"/>
      <c r="J125" s="74"/>
    </row>
    <row r="126" spans="1:10" ht="12.75">
      <c r="A126" s="61"/>
      <c r="B126" s="60"/>
      <c r="C126" s="65" t="s">
        <v>138</v>
      </c>
      <c r="D126" s="74"/>
      <c r="E126" s="74"/>
      <c r="F126" s="74"/>
      <c r="G126" s="74"/>
      <c r="H126" s="74"/>
      <c r="I126" s="65"/>
      <c r="J126" s="74"/>
    </row>
    <row r="127" spans="1:10" ht="12.75">
      <c r="A127" s="64"/>
      <c r="B127" s="60"/>
      <c r="C127" s="65" t="s">
        <v>13</v>
      </c>
      <c r="D127" s="74"/>
      <c r="E127" s="74"/>
      <c r="F127" s="74"/>
      <c r="G127" s="74">
        <v>12920</v>
      </c>
      <c r="H127" s="74">
        <v>12920</v>
      </c>
      <c r="I127" s="65"/>
      <c r="J127" s="74">
        <v>12920</v>
      </c>
    </row>
    <row r="128" spans="1:10" ht="12" customHeight="1">
      <c r="A128" s="64"/>
      <c r="B128" s="62"/>
      <c r="C128" s="77" t="s">
        <v>139</v>
      </c>
      <c r="D128" s="74">
        <v>0</v>
      </c>
      <c r="E128" s="74">
        <v>0</v>
      </c>
      <c r="F128" s="74"/>
      <c r="G128" s="78">
        <v>12920</v>
      </c>
      <c r="H128" s="78">
        <v>12920</v>
      </c>
      <c r="I128" s="78">
        <v>12920</v>
      </c>
      <c r="J128" s="78">
        <v>12920</v>
      </c>
    </row>
    <row r="129" spans="1:10" ht="12.75">
      <c r="A129" s="61">
        <v>7</v>
      </c>
      <c r="B129" s="62"/>
      <c r="C129" s="66" t="s">
        <v>140</v>
      </c>
      <c r="D129" s="78"/>
      <c r="E129" s="78"/>
      <c r="F129" s="78"/>
      <c r="G129" s="78"/>
      <c r="H129" s="78"/>
      <c r="I129" s="65"/>
      <c r="J129" s="78"/>
    </row>
    <row r="130" spans="1:10" ht="12.75">
      <c r="A130" s="64"/>
      <c r="B130" s="60"/>
      <c r="C130" s="66" t="s">
        <v>107</v>
      </c>
      <c r="D130" s="78"/>
      <c r="E130" s="78"/>
      <c r="F130" s="78"/>
      <c r="G130" s="78"/>
      <c r="H130" s="78"/>
      <c r="I130" s="65"/>
      <c r="J130" s="78"/>
    </row>
    <row r="131" spans="1:10" ht="12.75">
      <c r="A131" s="64"/>
      <c r="B131" s="60"/>
      <c r="C131" s="65" t="s">
        <v>13</v>
      </c>
      <c r="D131" s="78"/>
      <c r="E131" s="78"/>
      <c r="F131" s="78"/>
      <c r="G131" s="74">
        <v>500</v>
      </c>
      <c r="H131" s="74">
        <v>500</v>
      </c>
      <c r="I131" s="65"/>
      <c r="J131" s="74">
        <v>500</v>
      </c>
    </row>
    <row r="132" spans="1:10" s="39" customFormat="1" ht="12.75">
      <c r="A132" s="61"/>
      <c r="B132" s="62"/>
      <c r="C132" s="77" t="s">
        <v>141</v>
      </c>
      <c r="D132" s="78">
        <v>0</v>
      </c>
      <c r="E132" s="78">
        <v>0</v>
      </c>
      <c r="F132" s="78"/>
      <c r="G132" s="78">
        <v>500</v>
      </c>
      <c r="H132" s="78">
        <v>500</v>
      </c>
      <c r="I132" s="78">
        <v>500</v>
      </c>
      <c r="J132" s="78">
        <v>500</v>
      </c>
    </row>
    <row r="133" spans="1:10" ht="12.75">
      <c r="A133" s="61">
        <v>8</v>
      </c>
      <c r="B133" s="62"/>
      <c r="C133" s="66" t="s">
        <v>142</v>
      </c>
      <c r="D133" s="78"/>
      <c r="E133" s="78"/>
      <c r="F133" s="78"/>
      <c r="G133" s="78"/>
      <c r="H133" s="78"/>
      <c r="I133" s="65"/>
      <c r="J133" s="78"/>
    </row>
    <row r="134" spans="1:10" ht="12.75">
      <c r="A134" s="64"/>
      <c r="B134" s="60"/>
      <c r="C134" s="66" t="s">
        <v>107</v>
      </c>
      <c r="D134" s="78"/>
      <c r="E134" s="78"/>
      <c r="F134" s="78"/>
      <c r="G134" s="78"/>
      <c r="H134" s="78"/>
      <c r="I134" s="65"/>
      <c r="J134" s="78"/>
    </row>
    <row r="135" spans="1:10" ht="12.75">
      <c r="A135" s="64"/>
      <c r="B135" s="60"/>
      <c r="C135" s="65" t="s">
        <v>294</v>
      </c>
      <c r="D135" s="74">
        <v>0</v>
      </c>
      <c r="E135" s="74">
        <v>0</v>
      </c>
      <c r="F135" s="74">
        <v>1757</v>
      </c>
      <c r="G135" s="78"/>
      <c r="H135" s="78"/>
      <c r="I135" s="65"/>
      <c r="J135" s="78"/>
    </row>
    <row r="136" spans="1:10" ht="12.75">
      <c r="A136" s="64"/>
      <c r="B136" s="60"/>
      <c r="C136" s="65" t="s">
        <v>130</v>
      </c>
      <c r="D136" s="74"/>
      <c r="E136" s="74"/>
      <c r="F136" s="74"/>
      <c r="G136" s="74">
        <v>700</v>
      </c>
      <c r="H136" s="74">
        <v>700</v>
      </c>
      <c r="I136" s="65"/>
      <c r="J136" s="74">
        <v>3104</v>
      </c>
    </row>
    <row r="137" spans="1:10" ht="17.25" customHeight="1">
      <c r="A137" s="64"/>
      <c r="B137" s="60"/>
      <c r="C137" s="77" t="s">
        <v>143</v>
      </c>
      <c r="D137" s="78">
        <f>+D135</f>
        <v>0</v>
      </c>
      <c r="E137" s="78">
        <f>+E135</f>
        <v>0</v>
      </c>
      <c r="F137" s="78">
        <f>+F135</f>
        <v>1757</v>
      </c>
      <c r="G137" s="78">
        <f>+G136</f>
        <v>700</v>
      </c>
      <c r="H137" s="78">
        <f>+H136</f>
        <v>700</v>
      </c>
      <c r="I137" s="78">
        <f>+I136</f>
        <v>0</v>
      </c>
      <c r="J137" s="78">
        <f>+J136</f>
        <v>3104</v>
      </c>
    </row>
    <row r="138" spans="1:10" ht="12.75">
      <c r="A138" s="61">
        <v>9</v>
      </c>
      <c r="B138" s="62"/>
      <c r="C138" s="66" t="s">
        <v>144</v>
      </c>
      <c r="D138" s="74"/>
      <c r="E138" s="74"/>
      <c r="F138" s="74"/>
      <c r="G138" s="78"/>
      <c r="H138" s="78"/>
      <c r="I138" s="65"/>
      <c r="J138" s="74"/>
    </row>
    <row r="139" spans="1:10" ht="12.75">
      <c r="A139" s="64"/>
      <c r="B139" s="60"/>
      <c r="C139" s="66" t="s">
        <v>107</v>
      </c>
      <c r="D139" s="74"/>
      <c r="E139" s="74"/>
      <c r="F139" s="74"/>
      <c r="G139" s="74"/>
      <c r="H139" s="74"/>
      <c r="I139" s="65"/>
      <c r="J139" s="74"/>
    </row>
    <row r="140" spans="1:10" ht="12.75">
      <c r="A140" s="61"/>
      <c r="B140" s="62"/>
      <c r="C140" s="65" t="s">
        <v>13</v>
      </c>
      <c r="D140" s="74"/>
      <c r="E140" s="74"/>
      <c r="F140" s="74"/>
      <c r="G140" s="74">
        <v>100</v>
      </c>
      <c r="H140" s="74">
        <v>100</v>
      </c>
      <c r="I140" s="65"/>
      <c r="J140" s="74">
        <v>100</v>
      </c>
    </row>
    <row r="141" spans="1:10" ht="12.75">
      <c r="A141" s="64"/>
      <c r="B141" s="62"/>
      <c r="C141" s="77" t="s">
        <v>145</v>
      </c>
      <c r="D141" s="78">
        <v>0</v>
      </c>
      <c r="E141" s="78">
        <v>0</v>
      </c>
      <c r="F141" s="78"/>
      <c r="G141" s="78">
        <v>100</v>
      </c>
      <c r="H141" s="78">
        <v>100</v>
      </c>
      <c r="I141" s="78">
        <v>100</v>
      </c>
      <c r="J141" s="78">
        <v>100</v>
      </c>
    </row>
    <row r="142" spans="1:10" ht="12.75">
      <c r="A142" s="61">
        <v>10</v>
      </c>
      <c r="B142" s="62"/>
      <c r="C142" s="66" t="s">
        <v>146</v>
      </c>
      <c r="D142" s="74"/>
      <c r="E142" s="74"/>
      <c r="F142" s="74"/>
      <c r="G142" s="74"/>
      <c r="H142" s="74"/>
      <c r="I142" s="65"/>
      <c r="J142" s="74"/>
    </row>
    <row r="143" spans="1:10" ht="12.75">
      <c r="A143" s="64"/>
      <c r="B143" s="63"/>
      <c r="C143" s="66" t="s">
        <v>107</v>
      </c>
      <c r="D143" s="74"/>
      <c r="E143" s="74"/>
      <c r="F143" s="74"/>
      <c r="G143" s="74"/>
      <c r="H143" s="74"/>
      <c r="I143" s="65"/>
      <c r="J143" s="74"/>
    </row>
    <row r="144" spans="1:10" ht="12.75">
      <c r="A144" s="64"/>
      <c r="B144" s="60"/>
      <c r="C144" s="65" t="s">
        <v>147</v>
      </c>
      <c r="D144" s="74">
        <v>86150</v>
      </c>
      <c r="E144" s="74">
        <v>86150</v>
      </c>
      <c r="F144" s="74">
        <v>87378</v>
      </c>
      <c r="G144" s="74"/>
      <c r="H144" s="74"/>
      <c r="I144" s="65"/>
      <c r="J144" s="74"/>
    </row>
    <row r="145" spans="1:10" ht="12.75">
      <c r="A145" s="64"/>
      <c r="B145" s="60"/>
      <c r="C145" s="65" t="s">
        <v>148</v>
      </c>
      <c r="D145" s="74">
        <v>1500</v>
      </c>
      <c r="E145" s="74">
        <v>1500</v>
      </c>
      <c r="F145" s="74">
        <v>1500</v>
      </c>
      <c r="G145" s="74"/>
      <c r="H145" s="74"/>
      <c r="I145" s="65"/>
      <c r="J145" s="74"/>
    </row>
    <row r="146" spans="1:10" ht="12.75">
      <c r="A146" s="64"/>
      <c r="B146" s="60"/>
      <c r="C146" s="65" t="s">
        <v>149</v>
      </c>
      <c r="D146" s="74">
        <v>16000</v>
      </c>
      <c r="E146" s="74">
        <v>16000</v>
      </c>
      <c r="F146" s="74">
        <v>16000</v>
      </c>
      <c r="G146" s="74"/>
      <c r="H146" s="74"/>
      <c r="I146" s="65"/>
      <c r="J146" s="74"/>
    </row>
    <row r="147" spans="1:10" ht="12.75">
      <c r="A147" s="64"/>
      <c r="B147" s="60"/>
      <c r="C147" s="65" t="s">
        <v>150</v>
      </c>
      <c r="D147" s="74">
        <v>50</v>
      </c>
      <c r="E147" s="74">
        <v>50</v>
      </c>
      <c r="F147" s="74">
        <v>50</v>
      </c>
      <c r="G147" s="74"/>
      <c r="H147" s="74"/>
      <c r="I147" s="65"/>
      <c r="J147" s="74"/>
    </row>
    <row r="148" spans="1:10" ht="12.75">
      <c r="A148" s="64"/>
      <c r="B148" s="60"/>
      <c r="C148" s="65" t="s">
        <v>151</v>
      </c>
      <c r="D148" s="74">
        <v>306066</v>
      </c>
      <c r="E148" s="74">
        <v>315492</v>
      </c>
      <c r="F148" s="74">
        <v>407003</v>
      </c>
      <c r="G148" s="74"/>
      <c r="H148" s="74"/>
      <c r="I148" s="65"/>
      <c r="J148" s="74"/>
    </row>
    <row r="149" spans="1:10" ht="12.75">
      <c r="A149" s="64"/>
      <c r="B149" s="60"/>
      <c r="C149" s="65" t="s">
        <v>282</v>
      </c>
      <c r="D149" s="74"/>
      <c r="E149" s="74"/>
      <c r="F149" s="74"/>
      <c r="G149" s="74">
        <v>0</v>
      </c>
      <c r="H149" s="74">
        <v>18</v>
      </c>
      <c r="I149" s="65"/>
      <c r="J149" s="74">
        <v>18</v>
      </c>
    </row>
    <row r="150" spans="1:10" ht="12.75">
      <c r="A150" s="64"/>
      <c r="B150" s="60"/>
      <c r="C150" s="66" t="s">
        <v>102</v>
      </c>
      <c r="D150" s="74"/>
      <c r="E150" s="74"/>
      <c r="F150" s="74"/>
      <c r="G150" s="74"/>
      <c r="H150" s="74"/>
      <c r="I150" s="65"/>
      <c r="J150" s="74"/>
    </row>
    <row r="151" spans="1:10" ht="12.75">
      <c r="A151" s="64"/>
      <c r="B151" s="60"/>
      <c r="C151" s="65" t="s">
        <v>152</v>
      </c>
      <c r="D151" s="74"/>
      <c r="E151" s="74"/>
      <c r="F151" s="74"/>
      <c r="G151" s="74"/>
      <c r="H151" s="74"/>
      <c r="I151" s="65"/>
      <c r="J151" s="74"/>
    </row>
    <row r="152" spans="1:10" ht="12.75">
      <c r="A152" s="61"/>
      <c r="B152" s="60"/>
      <c r="C152" s="77" t="s">
        <v>153</v>
      </c>
      <c r="D152" s="78">
        <f aca="true" t="shared" si="11" ref="D152:J152">SUM(D144:D151)</f>
        <v>409766</v>
      </c>
      <c r="E152" s="78">
        <f t="shared" si="11"/>
        <v>419192</v>
      </c>
      <c r="F152" s="78">
        <f t="shared" si="11"/>
        <v>511931</v>
      </c>
      <c r="G152" s="78">
        <f t="shared" si="11"/>
        <v>0</v>
      </c>
      <c r="H152" s="78">
        <f t="shared" si="11"/>
        <v>18</v>
      </c>
      <c r="I152" s="78">
        <f t="shared" si="11"/>
        <v>0</v>
      </c>
      <c r="J152" s="78">
        <f t="shared" si="11"/>
        <v>18</v>
      </c>
    </row>
    <row r="153" spans="1:10" s="39" customFormat="1" ht="24" customHeight="1">
      <c r="A153" s="61">
        <v>11</v>
      </c>
      <c r="B153" s="62"/>
      <c r="C153" s="79" t="s">
        <v>283</v>
      </c>
      <c r="D153" s="74"/>
      <c r="E153" s="74"/>
      <c r="F153" s="74"/>
      <c r="G153" s="74"/>
      <c r="H153" s="74"/>
      <c r="I153" s="66"/>
      <c r="J153" s="74"/>
    </row>
    <row r="154" spans="1:10" ht="12.75">
      <c r="A154" s="64"/>
      <c r="B154" s="63"/>
      <c r="C154" s="66" t="s">
        <v>107</v>
      </c>
      <c r="D154" s="74"/>
      <c r="E154" s="74"/>
      <c r="F154" s="74"/>
      <c r="G154" s="74"/>
      <c r="H154" s="74"/>
      <c r="I154" s="65"/>
      <c r="J154" s="74"/>
    </row>
    <row r="155" spans="1:10" ht="12.75">
      <c r="A155" s="64"/>
      <c r="B155" s="60"/>
      <c r="C155" s="65" t="s">
        <v>138</v>
      </c>
      <c r="D155" s="74"/>
      <c r="E155" s="74"/>
      <c r="F155" s="74"/>
      <c r="G155" s="74"/>
      <c r="H155" s="74"/>
      <c r="I155" s="65"/>
      <c r="J155" s="74"/>
    </row>
    <row r="156" spans="1:10" ht="12.75">
      <c r="A156" s="64"/>
      <c r="B156" s="60"/>
      <c r="C156" s="65" t="s">
        <v>154</v>
      </c>
      <c r="D156" s="74"/>
      <c r="E156" s="74"/>
      <c r="F156" s="74"/>
      <c r="G156" s="74">
        <v>935</v>
      </c>
      <c r="H156" s="74">
        <v>0</v>
      </c>
      <c r="I156" s="65"/>
      <c r="J156" s="74">
        <v>3042</v>
      </c>
    </row>
    <row r="157" spans="1:10" ht="12.75">
      <c r="A157" s="64"/>
      <c r="B157" s="60"/>
      <c r="C157" s="65" t="s">
        <v>222</v>
      </c>
      <c r="D157" s="74"/>
      <c r="E157" s="74"/>
      <c r="F157" s="74"/>
      <c r="G157" s="74">
        <v>0</v>
      </c>
      <c r="H157" s="74">
        <v>0</v>
      </c>
      <c r="I157" s="65"/>
      <c r="J157" s="74">
        <f>21+667</f>
        <v>688</v>
      </c>
    </row>
    <row r="158" spans="1:10" ht="12.75">
      <c r="A158" s="64"/>
      <c r="B158" s="60"/>
      <c r="C158" s="65" t="s">
        <v>102</v>
      </c>
      <c r="D158" s="74"/>
      <c r="E158" s="74"/>
      <c r="F158" s="74"/>
      <c r="G158" s="74"/>
      <c r="H158" s="74"/>
      <c r="I158" s="65"/>
      <c r="J158" s="74"/>
    </row>
    <row r="159" spans="1:10" ht="12.75">
      <c r="A159" s="64"/>
      <c r="B159" s="60"/>
      <c r="C159" s="65" t="s">
        <v>138</v>
      </c>
      <c r="D159" s="74"/>
      <c r="E159" s="74"/>
      <c r="F159" s="74"/>
      <c r="G159" s="74"/>
      <c r="H159" s="74"/>
      <c r="I159" s="65"/>
      <c r="J159" s="74"/>
    </row>
    <row r="160" spans="1:10" ht="12.75">
      <c r="A160" s="64"/>
      <c r="B160" s="60"/>
      <c r="C160" s="65" t="s">
        <v>155</v>
      </c>
      <c r="D160" s="74"/>
      <c r="E160" s="74"/>
      <c r="F160" s="74"/>
      <c r="G160" s="74">
        <v>2345</v>
      </c>
      <c r="H160" s="74">
        <v>0</v>
      </c>
      <c r="I160" s="65"/>
      <c r="J160" s="74">
        <v>7621</v>
      </c>
    </row>
    <row r="161" spans="1:10" ht="12.75">
      <c r="A161" s="64"/>
      <c r="B161" s="60"/>
      <c r="C161" s="65" t="s">
        <v>222</v>
      </c>
      <c r="D161" s="74"/>
      <c r="E161" s="74"/>
      <c r="F161" s="74"/>
      <c r="G161" s="74">
        <v>0</v>
      </c>
      <c r="H161" s="74">
        <v>0</v>
      </c>
      <c r="I161" s="65"/>
      <c r="J161" s="74">
        <f>53+1671</f>
        <v>1724</v>
      </c>
    </row>
    <row r="162" spans="1:10" s="39" customFormat="1" ht="25.5">
      <c r="A162" s="64"/>
      <c r="B162" s="60"/>
      <c r="C162" s="82" t="s">
        <v>284</v>
      </c>
      <c r="D162" s="78">
        <v>0</v>
      </c>
      <c r="E162" s="78">
        <v>0</v>
      </c>
      <c r="F162" s="78"/>
      <c r="G162" s="78">
        <f>SUM(G156:G161)</f>
        <v>3280</v>
      </c>
      <c r="H162" s="78">
        <f>SUM(H156:H161)</f>
        <v>0</v>
      </c>
      <c r="I162" s="78">
        <f>SUM(I156:I161)</f>
        <v>0</v>
      </c>
      <c r="J162" s="78">
        <f>SUM(J156:J161)</f>
        <v>13075</v>
      </c>
    </row>
    <row r="163" spans="1:10" ht="12.75">
      <c r="A163" s="61">
        <v>12</v>
      </c>
      <c r="B163" s="62"/>
      <c r="C163" s="66" t="s">
        <v>219</v>
      </c>
      <c r="D163" s="74"/>
      <c r="E163" s="74"/>
      <c r="F163" s="74"/>
      <c r="G163" s="74"/>
      <c r="H163" s="74"/>
      <c r="I163" s="65"/>
      <c r="J163" s="74"/>
    </row>
    <row r="164" spans="1:10" ht="12.75">
      <c r="A164" s="64"/>
      <c r="B164" s="63"/>
      <c r="C164" s="65" t="s">
        <v>156</v>
      </c>
      <c r="D164" s="74"/>
      <c r="E164" s="74"/>
      <c r="F164" s="74"/>
      <c r="G164" s="74"/>
      <c r="H164" s="74"/>
      <c r="I164" s="65"/>
      <c r="J164" s="74"/>
    </row>
    <row r="165" spans="1:10" ht="12.75">
      <c r="A165" s="61"/>
      <c r="B165" s="60"/>
      <c r="C165" s="65" t="s">
        <v>157</v>
      </c>
      <c r="D165" s="74"/>
      <c r="E165" s="74"/>
      <c r="F165" s="74"/>
      <c r="G165" s="74"/>
      <c r="H165" s="74"/>
      <c r="I165" s="65"/>
      <c r="J165" s="74"/>
    </row>
    <row r="166" spans="1:10" ht="12.75">
      <c r="A166" s="61"/>
      <c r="B166" s="60"/>
      <c r="C166" s="65" t="s">
        <v>158</v>
      </c>
      <c r="D166" s="74"/>
      <c r="E166" s="74"/>
      <c r="F166" s="74"/>
      <c r="G166" s="74">
        <v>3305</v>
      </c>
      <c r="H166" s="74">
        <v>3305</v>
      </c>
      <c r="I166" s="65"/>
      <c r="J166" s="74">
        <v>1305</v>
      </c>
    </row>
    <row r="167" spans="1:10" ht="12.75">
      <c r="A167" s="61"/>
      <c r="B167" s="62"/>
      <c r="C167" s="77" t="s">
        <v>159</v>
      </c>
      <c r="D167" s="78">
        <v>0</v>
      </c>
      <c r="E167" s="78">
        <v>0</v>
      </c>
      <c r="F167" s="78"/>
      <c r="G167" s="78">
        <f>G166</f>
        <v>3305</v>
      </c>
      <c r="H167" s="78">
        <f>H166</f>
        <v>3305</v>
      </c>
      <c r="I167" s="78">
        <f>I166</f>
        <v>0</v>
      </c>
      <c r="J167" s="78">
        <f>J166</f>
        <v>1305</v>
      </c>
    </row>
    <row r="168" spans="1:10" ht="12.75">
      <c r="A168" s="61">
        <v>13</v>
      </c>
      <c r="B168" s="62"/>
      <c r="C168" s="66" t="s">
        <v>160</v>
      </c>
      <c r="D168" s="78"/>
      <c r="E168" s="78"/>
      <c r="F168" s="78"/>
      <c r="G168" s="78"/>
      <c r="H168" s="78"/>
      <c r="I168" s="65"/>
      <c r="J168" s="78"/>
    </row>
    <row r="169" spans="1:10" ht="12.75">
      <c r="A169" s="64"/>
      <c r="B169" s="60"/>
      <c r="C169" s="65" t="s">
        <v>161</v>
      </c>
      <c r="D169" s="78"/>
      <c r="E169" s="78"/>
      <c r="F169" s="78"/>
      <c r="G169" s="78"/>
      <c r="H169" s="78"/>
      <c r="I169" s="65"/>
      <c r="J169" s="78"/>
    </row>
    <row r="170" spans="1:10" ht="12.75">
      <c r="A170" s="61"/>
      <c r="B170" s="60"/>
      <c r="C170" s="65" t="s">
        <v>157</v>
      </c>
      <c r="D170" s="74"/>
      <c r="E170" s="74"/>
      <c r="F170" s="74"/>
      <c r="G170" s="74"/>
      <c r="H170" s="74"/>
      <c r="I170" s="65"/>
      <c r="J170" s="74"/>
    </row>
    <row r="171" spans="1:10" ht="12.75">
      <c r="A171" s="64"/>
      <c r="B171" s="60"/>
      <c r="C171" s="65" t="s">
        <v>104</v>
      </c>
      <c r="D171" s="74"/>
      <c r="E171" s="74"/>
      <c r="F171" s="74"/>
      <c r="G171" s="74">
        <v>5000</v>
      </c>
      <c r="H171" s="74">
        <v>5000</v>
      </c>
      <c r="I171" s="65"/>
      <c r="J171" s="74">
        <v>5000</v>
      </c>
    </row>
    <row r="172" spans="1:10" ht="12.75">
      <c r="A172" s="61"/>
      <c r="B172" s="62"/>
      <c r="C172" s="77" t="s">
        <v>162</v>
      </c>
      <c r="D172" s="78">
        <v>0</v>
      </c>
      <c r="E172" s="78">
        <v>0</v>
      </c>
      <c r="F172" s="78"/>
      <c r="G172" s="78">
        <f>+G171</f>
        <v>5000</v>
      </c>
      <c r="H172" s="78">
        <f>+H171</f>
        <v>5000</v>
      </c>
      <c r="I172" s="78">
        <f>+I171</f>
        <v>0</v>
      </c>
      <c r="J172" s="78">
        <f>+J171</f>
        <v>5000</v>
      </c>
    </row>
    <row r="173" spans="1:10" s="39" customFormat="1" ht="12.75">
      <c r="A173" s="61">
        <v>14</v>
      </c>
      <c r="B173" s="62"/>
      <c r="C173" s="66" t="s">
        <v>220</v>
      </c>
      <c r="D173" s="78"/>
      <c r="E173" s="78"/>
      <c r="F173" s="78"/>
      <c r="G173" s="78"/>
      <c r="H173" s="78"/>
      <c r="I173" s="66"/>
      <c r="J173" s="78"/>
    </row>
    <row r="174" spans="1:10" ht="12.75">
      <c r="A174" s="64"/>
      <c r="B174" s="60"/>
      <c r="C174" s="65" t="s">
        <v>156</v>
      </c>
      <c r="D174" s="78"/>
      <c r="E174" s="78"/>
      <c r="F174" s="78"/>
      <c r="G174" s="78"/>
      <c r="H174" s="78"/>
      <c r="I174" s="65"/>
      <c r="J174" s="78"/>
    </row>
    <row r="175" spans="1:10" ht="12.75">
      <c r="A175" s="61"/>
      <c r="B175" s="60"/>
      <c r="C175" s="65" t="s">
        <v>157</v>
      </c>
      <c r="D175" s="74"/>
      <c r="E175" s="74"/>
      <c r="F175" s="74"/>
      <c r="G175" s="74"/>
      <c r="H175" s="74"/>
      <c r="I175" s="65"/>
      <c r="J175" s="74"/>
    </row>
    <row r="176" spans="1:10" ht="12.75">
      <c r="A176" s="61"/>
      <c r="B176" s="60"/>
      <c r="C176" s="65" t="s">
        <v>158</v>
      </c>
      <c r="D176" s="74"/>
      <c r="E176" s="74"/>
      <c r="F176" s="74"/>
      <c r="G176" s="74"/>
      <c r="H176" s="74"/>
      <c r="I176" s="65"/>
      <c r="J176" s="74"/>
    </row>
    <row r="177" spans="1:10" ht="12.75">
      <c r="A177" s="64"/>
      <c r="B177" s="60"/>
      <c r="C177" s="65" t="s">
        <v>163</v>
      </c>
      <c r="D177" s="74"/>
      <c r="E177" s="74"/>
      <c r="F177" s="74"/>
      <c r="G177" s="74">
        <v>270</v>
      </c>
      <c r="H177" s="74">
        <v>270</v>
      </c>
      <c r="I177" s="65"/>
      <c r="J177" s="74">
        <v>270</v>
      </c>
    </row>
    <row r="178" spans="1:10" ht="12.75">
      <c r="A178" s="61"/>
      <c r="B178" s="60"/>
      <c r="C178" s="77" t="s">
        <v>164</v>
      </c>
      <c r="D178" s="78">
        <v>0</v>
      </c>
      <c r="E178" s="78">
        <v>0</v>
      </c>
      <c r="F178" s="78"/>
      <c r="G178" s="78">
        <f>+G177</f>
        <v>270</v>
      </c>
      <c r="H178" s="78">
        <f>+H177</f>
        <v>270</v>
      </c>
      <c r="I178" s="78">
        <f>+I177</f>
        <v>0</v>
      </c>
      <c r="J178" s="78">
        <f>+J177</f>
        <v>270</v>
      </c>
    </row>
    <row r="179" spans="1:10" ht="12.75">
      <c r="A179" s="61">
        <v>15</v>
      </c>
      <c r="B179" s="62"/>
      <c r="C179" s="66" t="s">
        <v>221</v>
      </c>
      <c r="D179" s="74"/>
      <c r="E179" s="74"/>
      <c r="F179" s="74"/>
      <c r="G179" s="74"/>
      <c r="H179" s="74"/>
      <c r="I179" s="65"/>
      <c r="J179" s="74"/>
    </row>
    <row r="180" spans="1:10" ht="12.75">
      <c r="A180" s="64"/>
      <c r="B180" s="62"/>
      <c r="C180" s="66" t="s">
        <v>94</v>
      </c>
      <c r="D180" s="74"/>
      <c r="E180" s="74"/>
      <c r="F180" s="74"/>
      <c r="G180" s="74"/>
      <c r="H180" s="74"/>
      <c r="I180" s="65"/>
      <c r="J180" s="74"/>
    </row>
    <row r="181" spans="1:10" ht="12.75">
      <c r="A181" s="61"/>
      <c r="B181" s="60"/>
      <c r="C181" s="65" t="s">
        <v>253</v>
      </c>
      <c r="D181" s="74">
        <v>0</v>
      </c>
      <c r="E181" s="74">
        <v>1463</v>
      </c>
      <c r="F181" s="74">
        <v>1463</v>
      </c>
      <c r="G181" s="74"/>
      <c r="H181" s="74"/>
      <c r="I181" s="65"/>
      <c r="J181" s="74"/>
    </row>
    <row r="182" spans="1:10" ht="12.75">
      <c r="A182" s="61"/>
      <c r="B182" s="60"/>
      <c r="C182" s="65" t="s">
        <v>165</v>
      </c>
      <c r="D182" s="74"/>
      <c r="E182" s="74"/>
      <c r="F182" s="74"/>
      <c r="G182" s="74"/>
      <c r="H182" s="74"/>
      <c r="I182" s="65"/>
      <c r="J182" s="74"/>
    </row>
    <row r="183" spans="1:10" ht="12.75">
      <c r="A183" s="64"/>
      <c r="B183" s="60"/>
      <c r="C183" s="65" t="s">
        <v>116</v>
      </c>
      <c r="D183" s="74"/>
      <c r="E183" s="74"/>
      <c r="F183" s="74"/>
      <c r="G183" s="74">
        <v>17919</v>
      </c>
      <c r="H183" s="74">
        <v>18174</v>
      </c>
      <c r="I183" s="65"/>
      <c r="J183" s="74">
        <v>20861</v>
      </c>
    </row>
    <row r="184" spans="1:10" ht="12.75">
      <c r="A184" s="64"/>
      <c r="B184" s="60"/>
      <c r="C184" s="65" t="s">
        <v>100</v>
      </c>
      <c r="D184" s="74"/>
      <c r="E184" s="74"/>
      <c r="F184" s="74"/>
      <c r="G184" s="74">
        <v>4838</v>
      </c>
      <c r="H184" s="74">
        <v>4907</v>
      </c>
      <c r="I184" s="65"/>
      <c r="J184" s="74">
        <v>5135</v>
      </c>
    </row>
    <row r="185" spans="1:10" ht="12.75">
      <c r="A185" s="67"/>
      <c r="B185" s="60"/>
      <c r="C185" s="65" t="s">
        <v>117</v>
      </c>
      <c r="D185" s="74"/>
      <c r="E185" s="74"/>
      <c r="F185" s="74"/>
      <c r="G185" s="74">
        <v>3500</v>
      </c>
      <c r="H185" s="74">
        <v>5017</v>
      </c>
      <c r="I185" s="65"/>
      <c r="J185" s="74">
        <v>6335</v>
      </c>
    </row>
    <row r="186" spans="1:10" ht="12.75">
      <c r="A186" s="67"/>
      <c r="B186" s="60"/>
      <c r="C186" s="65" t="s">
        <v>216</v>
      </c>
      <c r="D186" s="74"/>
      <c r="E186" s="74"/>
      <c r="F186" s="74"/>
      <c r="G186" s="74">
        <v>0</v>
      </c>
      <c r="H186" s="74">
        <v>0</v>
      </c>
      <c r="I186" s="65"/>
      <c r="J186" s="74">
        <v>337</v>
      </c>
    </row>
    <row r="187" spans="1:10" ht="12.75">
      <c r="A187" s="67"/>
      <c r="B187" s="60"/>
      <c r="C187" s="66" t="s">
        <v>102</v>
      </c>
      <c r="D187" s="74"/>
      <c r="E187" s="74"/>
      <c r="F187" s="74"/>
      <c r="G187" s="74"/>
      <c r="H187" s="74"/>
      <c r="I187" s="65"/>
      <c r="J187" s="74"/>
    </row>
    <row r="188" spans="1:10" ht="12.75">
      <c r="A188" s="67"/>
      <c r="B188" s="60"/>
      <c r="C188" s="65" t="s">
        <v>256</v>
      </c>
      <c r="D188" s="74">
        <v>0</v>
      </c>
      <c r="E188" s="74">
        <v>180</v>
      </c>
      <c r="F188" s="74">
        <v>180</v>
      </c>
      <c r="G188" s="74"/>
      <c r="H188" s="74"/>
      <c r="I188" s="65"/>
      <c r="J188" s="74"/>
    </row>
    <row r="189" spans="1:10" ht="12.75">
      <c r="A189" s="67"/>
      <c r="B189" s="60"/>
      <c r="C189" s="65" t="s">
        <v>104</v>
      </c>
      <c r="D189" s="74"/>
      <c r="E189" s="74"/>
      <c r="F189" s="74"/>
      <c r="G189" s="74">
        <v>0</v>
      </c>
      <c r="H189" s="74">
        <v>663</v>
      </c>
      <c r="I189" s="65"/>
      <c r="J189" s="74">
        <v>663</v>
      </c>
    </row>
    <row r="190" spans="1:10" ht="12.75">
      <c r="A190" s="61"/>
      <c r="B190" s="60"/>
      <c r="C190" s="77" t="s">
        <v>166</v>
      </c>
      <c r="D190" s="78">
        <f>SUM(D181:D189)</f>
        <v>0</v>
      </c>
      <c r="E190" s="78">
        <f>SUM(E181:E189)</f>
        <v>1643</v>
      </c>
      <c r="F190" s="78">
        <f>SUM(F181:F189)</f>
        <v>1643</v>
      </c>
      <c r="G190" s="78">
        <f>SUM(G183:G189)</f>
        <v>26257</v>
      </c>
      <c r="H190" s="78">
        <f>SUM(H183:H189)</f>
        <v>28761</v>
      </c>
      <c r="I190" s="78">
        <f>SUM(I183:I189)</f>
        <v>0</v>
      </c>
      <c r="J190" s="78">
        <f>SUM(J183:J189)</f>
        <v>33331</v>
      </c>
    </row>
    <row r="191" spans="1:10" s="42" customFormat="1" ht="16.5" customHeight="1">
      <c r="A191" s="61">
        <v>16</v>
      </c>
      <c r="B191" s="63"/>
      <c r="C191" s="66" t="s">
        <v>243</v>
      </c>
      <c r="D191" s="74"/>
      <c r="E191" s="74"/>
      <c r="F191" s="74"/>
      <c r="G191" s="74"/>
      <c r="H191" s="74"/>
      <c r="I191" s="80"/>
      <c r="J191" s="74"/>
    </row>
    <row r="192" spans="1:10" ht="12.75" hidden="1">
      <c r="A192" s="64"/>
      <c r="B192" s="63"/>
      <c r="C192" s="65" t="s">
        <v>94</v>
      </c>
      <c r="D192" s="74"/>
      <c r="E192" s="74"/>
      <c r="F192" s="74"/>
      <c r="G192" s="74"/>
      <c r="H192" s="74"/>
      <c r="I192" s="65"/>
      <c r="J192" s="74"/>
    </row>
    <row r="193" spans="1:10" ht="12.75" hidden="1">
      <c r="A193" s="64"/>
      <c r="B193" s="60"/>
      <c r="C193" s="65" t="s">
        <v>167</v>
      </c>
      <c r="D193" s="74"/>
      <c r="E193" s="74"/>
      <c r="F193" s="74"/>
      <c r="G193" s="74">
        <v>3988</v>
      </c>
      <c r="H193" s="74">
        <v>3988</v>
      </c>
      <c r="I193" s="65"/>
      <c r="J193" s="74"/>
    </row>
    <row r="194" spans="1:10" ht="12.75" hidden="1">
      <c r="A194" s="64"/>
      <c r="B194" s="60"/>
      <c r="C194" s="65" t="s">
        <v>102</v>
      </c>
      <c r="D194" s="74"/>
      <c r="E194" s="74"/>
      <c r="F194" s="74"/>
      <c r="G194" s="74"/>
      <c r="H194" s="74"/>
      <c r="I194" s="65"/>
      <c r="J194" s="74"/>
    </row>
    <row r="195" spans="1:10" ht="12.75" hidden="1">
      <c r="A195" s="64"/>
      <c r="B195" s="60"/>
      <c r="C195" s="65" t="s">
        <v>168</v>
      </c>
      <c r="D195" s="74"/>
      <c r="E195" s="74"/>
      <c r="F195" s="74"/>
      <c r="G195" s="74">
        <v>2800</v>
      </c>
      <c r="H195" s="74">
        <v>2800</v>
      </c>
      <c r="I195" s="65"/>
      <c r="J195" s="74"/>
    </row>
    <row r="196" spans="1:10" ht="12.75">
      <c r="A196" s="64"/>
      <c r="B196" s="60"/>
      <c r="C196" s="66" t="s">
        <v>107</v>
      </c>
      <c r="D196" s="74"/>
      <c r="E196" s="74"/>
      <c r="F196" s="74"/>
      <c r="G196" s="74"/>
      <c r="H196" s="74"/>
      <c r="I196" s="65"/>
      <c r="J196" s="74"/>
    </row>
    <row r="197" spans="1:10" ht="12.75">
      <c r="A197" s="61"/>
      <c r="B197" s="60"/>
      <c r="C197" s="65" t="s">
        <v>157</v>
      </c>
      <c r="D197" s="74"/>
      <c r="E197" s="74"/>
      <c r="F197" s="74"/>
      <c r="G197" s="74"/>
      <c r="H197" s="74"/>
      <c r="I197" s="65"/>
      <c r="J197" s="74"/>
    </row>
    <row r="198" spans="1:10" ht="12.75">
      <c r="A198" s="64"/>
      <c r="B198" s="60"/>
      <c r="C198" s="65" t="s">
        <v>110</v>
      </c>
      <c r="D198" s="74"/>
      <c r="E198" s="74"/>
      <c r="F198" s="74"/>
      <c r="G198" s="74">
        <v>9017</v>
      </c>
      <c r="H198" s="74">
        <v>9017</v>
      </c>
      <c r="I198" s="65"/>
      <c r="J198" s="74">
        <v>9017</v>
      </c>
    </row>
    <row r="199" spans="1:10" ht="12.75">
      <c r="A199" s="64"/>
      <c r="B199" s="60"/>
      <c r="C199" s="66" t="s">
        <v>102</v>
      </c>
      <c r="D199" s="74"/>
      <c r="E199" s="74"/>
      <c r="F199" s="74"/>
      <c r="G199" s="74"/>
      <c r="H199" s="74"/>
      <c r="I199" s="65"/>
      <c r="J199" s="74"/>
    </row>
    <row r="200" spans="1:10" ht="12.75">
      <c r="A200" s="64"/>
      <c r="B200" s="60"/>
      <c r="C200" s="65" t="s">
        <v>104</v>
      </c>
      <c r="D200" s="74"/>
      <c r="E200" s="74"/>
      <c r="F200" s="74"/>
      <c r="G200" s="74"/>
      <c r="H200" s="74">
        <v>50</v>
      </c>
      <c r="I200" s="65"/>
      <c r="J200" s="74">
        <v>50</v>
      </c>
    </row>
    <row r="201" spans="1:10" ht="12.75">
      <c r="A201" s="61"/>
      <c r="B201" s="60"/>
      <c r="C201" s="77" t="s">
        <v>242</v>
      </c>
      <c r="D201" s="78">
        <v>0</v>
      </c>
      <c r="E201" s="78">
        <v>0</v>
      </c>
      <c r="F201" s="78"/>
      <c r="G201" s="78">
        <f>SUM(G198:G200)</f>
        <v>9017</v>
      </c>
      <c r="H201" s="78">
        <f>SUM(H198:H200)</f>
        <v>9067</v>
      </c>
      <c r="I201" s="78">
        <f>SUM(I198:I200)</f>
        <v>0</v>
      </c>
      <c r="J201" s="78">
        <f>SUM(J198:J200)</f>
        <v>9067</v>
      </c>
    </row>
    <row r="202" spans="1:10" ht="12.75">
      <c r="A202" s="61">
        <v>17</v>
      </c>
      <c r="B202" s="62"/>
      <c r="C202" s="66" t="s">
        <v>169</v>
      </c>
      <c r="D202" s="74"/>
      <c r="E202" s="74"/>
      <c r="F202" s="74"/>
      <c r="G202" s="74"/>
      <c r="H202" s="74"/>
      <c r="I202" s="65"/>
      <c r="J202" s="74"/>
    </row>
    <row r="203" spans="1:10" ht="12.75">
      <c r="A203" s="64"/>
      <c r="B203" s="63"/>
      <c r="C203" s="65" t="s">
        <v>107</v>
      </c>
      <c r="D203" s="74"/>
      <c r="E203" s="74"/>
      <c r="F203" s="74"/>
      <c r="G203" s="74"/>
      <c r="H203" s="74"/>
      <c r="I203" s="65"/>
      <c r="J203" s="74"/>
    </row>
    <row r="204" spans="1:10" ht="12.75">
      <c r="A204" s="64"/>
      <c r="B204" s="60"/>
      <c r="C204" s="65" t="s">
        <v>137</v>
      </c>
      <c r="D204" s="74">
        <v>11780</v>
      </c>
      <c r="E204" s="74">
        <v>4588</v>
      </c>
      <c r="F204" s="74">
        <v>4967</v>
      </c>
      <c r="G204" s="74"/>
      <c r="H204" s="74"/>
      <c r="I204" s="65"/>
      <c r="J204" s="74"/>
    </row>
    <row r="205" spans="1:10" ht="12.75">
      <c r="A205" s="61"/>
      <c r="B205" s="60"/>
      <c r="C205" s="65" t="s">
        <v>157</v>
      </c>
      <c r="D205" s="74"/>
      <c r="E205" s="74"/>
      <c r="F205" s="74"/>
      <c r="G205" s="74"/>
      <c r="H205" s="74"/>
      <c r="I205" s="65"/>
      <c r="J205" s="74"/>
    </row>
    <row r="206" spans="1:10" ht="12.75">
      <c r="A206" s="64"/>
      <c r="B206" s="60"/>
      <c r="C206" s="65" t="s">
        <v>116</v>
      </c>
      <c r="D206" s="74"/>
      <c r="E206" s="74"/>
      <c r="F206" s="74"/>
      <c r="G206" s="74">
        <v>3500</v>
      </c>
      <c r="H206" s="74">
        <v>1450</v>
      </c>
      <c r="I206" s="65"/>
      <c r="J206" s="74">
        <v>1742</v>
      </c>
    </row>
    <row r="207" spans="1:10" ht="12.75">
      <c r="A207" s="64"/>
      <c r="B207" s="60"/>
      <c r="C207" s="65" t="s">
        <v>100</v>
      </c>
      <c r="D207" s="74"/>
      <c r="E207" s="74"/>
      <c r="F207" s="74"/>
      <c r="G207" s="74">
        <v>945</v>
      </c>
      <c r="H207" s="74">
        <v>392</v>
      </c>
      <c r="I207" s="65"/>
      <c r="J207" s="74">
        <v>470</v>
      </c>
    </row>
    <row r="208" spans="1:10" ht="12.75">
      <c r="A208" s="64"/>
      <c r="B208" s="60"/>
      <c r="C208" s="65" t="s">
        <v>222</v>
      </c>
      <c r="D208" s="74"/>
      <c r="E208" s="74"/>
      <c r="F208" s="74"/>
      <c r="G208" s="74">
        <v>21820</v>
      </c>
      <c r="H208" s="74">
        <v>9476</v>
      </c>
      <c r="I208" s="65"/>
      <c r="J208" s="74">
        <v>14467</v>
      </c>
    </row>
    <row r="209" spans="1:10" ht="12.75">
      <c r="A209" s="61"/>
      <c r="B209" s="60"/>
      <c r="C209" s="77" t="s">
        <v>170</v>
      </c>
      <c r="D209" s="78">
        <f aca="true" t="shared" si="12" ref="D209:J209">SUM(D204:D208)</f>
        <v>11780</v>
      </c>
      <c r="E209" s="78">
        <f t="shared" si="12"/>
        <v>4588</v>
      </c>
      <c r="F209" s="78">
        <f t="shared" si="12"/>
        <v>4967</v>
      </c>
      <c r="G209" s="78">
        <f t="shared" si="12"/>
        <v>26265</v>
      </c>
      <c r="H209" s="78">
        <f t="shared" si="12"/>
        <v>11318</v>
      </c>
      <c r="I209" s="78">
        <f t="shared" si="12"/>
        <v>0</v>
      </c>
      <c r="J209" s="78">
        <f t="shared" si="12"/>
        <v>16679</v>
      </c>
    </row>
    <row r="210" spans="1:10" ht="12.75">
      <c r="A210" s="61">
        <v>18</v>
      </c>
      <c r="B210" s="62"/>
      <c r="C210" s="66" t="s">
        <v>244</v>
      </c>
      <c r="D210" s="74"/>
      <c r="E210" s="74"/>
      <c r="F210" s="74"/>
      <c r="G210" s="74"/>
      <c r="H210" s="74"/>
      <c r="I210" s="65"/>
      <c r="J210" s="74"/>
    </row>
    <row r="211" spans="1:10" ht="12.75">
      <c r="A211" s="64"/>
      <c r="B211" s="63"/>
      <c r="C211" s="65" t="s">
        <v>217</v>
      </c>
      <c r="D211" s="74">
        <v>10332</v>
      </c>
      <c r="E211" s="74">
        <v>10332</v>
      </c>
      <c r="F211" s="74">
        <v>14558</v>
      </c>
      <c r="G211" s="74"/>
      <c r="H211" s="74"/>
      <c r="I211" s="65"/>
      <c r="J211" s="74"/>
    </row>
    <row r="212" spans="1:10" ht="12.75">
      <c r="A212" s="61"/>
      <c r="B212" s="60"/>
      <c r="C212" s="65" t="s">
        <v>215</v>
      </c>
      <c r="D212" s="74">
        <v>1200</v>
      </c>
      <c r="E212" s="74">
        <v>800</v>
      </c>
      <c r="F212" s="74">
        <v>800</v>
      </c>
      <c r="G212" s="74"/>
      <c r="H212" s="74"/>
      <c r="I212" s="65"/>
      <c r="J212" s="74"/>
    </row>
    <row r="213" spans="1:10" ht="12.75">
      <c r="A213" s="61"/>
      <c r="B213" s="60"/>
      <c r="C213" s="65" t="s">
        <v>293</v>
      </c>
      <c r="D213" s="74">
        <v>0</v>
      </c>
      <c r="E213" s="74">
        <v>0</v>
      </c>
      <c r="F213" s="74">
        <v>700</v>
      </c>
      <c r="G213" s="74"/>
      <c r="H213" s="74"/>
      <c r="I213" s="65"/>
      <c r="J213" s="74"/>
    </row>
    <row r="214" spans="1:10" ht="12.75">
      <c r="A214" s="64"/>
      <c r="B214" s="60"/>
      <c r="C214" s="65" t="s">
        <v>116</v>
      </c>
      <c r="D214" s="74"/>
      <c r="E214" s="74"/>
      <c r="F214" s="74"/>
      <c r="G214" s="74"/>
      <c r="H214" s="74"/>
      <c r="I214" s="65"/>
      <c r="J214" s="74"/>
    </row>
    <row r="215" spans="1:10" ht="12.75">
      <c r="A215" s="64"/>
      <c r="B215" s="60"/>
      <c r="C215" s="65" t="s">
        <v>100</v>
      </c>
      <c r="D215" s="74"/>
      <c r="E215" s="74"/>
      <c r="F215" s="74"/>
      <c r="G215" s="74"/>
      <c r="H215" s="74"/>
      <c r="I215" s="65"/>
      <c r="J215" s="74"/>
    </row>
    <row r="216" spans="1:10" ht="12.75">
      <c r="A216" s="64"/>
      <c r="B216" s="60"/>
      <c r="C216" s="65" t="s">
        <v>222</v>
      </c>
      <c r="D216" s="74"/>
      <c r="E216" s="74"/>
      <c r="F216" s="74"/>
      <c r="G216" s="74">
        <v>3000</v>
      </c>
      <c r="H216" s="74">
        <v>1400</v>
      </c>
      <c r="I216" s="65"/>
      <c r="J216" s="74">
        <v>1314</v>
      </c>
    </row>
    <row r="217" spans="1:10" ht="12.75">
      <c r="A217" s="64"/>
      <c r="B217" s="60"/>
      <c r="C217" s="65" t="s">
        <v>216</v>
      </c>
      <c r="D217" s="74"/>
      <c r="E217" s="74"/>
      <c r="F217" s="74"/>
      <c r="G217" s="74">
        <v>10332</v>
      </c>
      <c r="H217" s="74">
        <v>10332</v>
      </c>
      <c r="I217" s="65"/>
      <c r="J217" s="74">
        <v>14558</v>
      </c>
    </row>
    <row r="218" spans="1:10" ht="12.75">
      <c r="A218" s="64"/>
      <c r="B218" s="60"/>
      <c r="C218" s="66" t="s">
        <v>102</v>
      </c>
      <c r="D218" s="74"/>
      <c r="E218" s="74"/>
      <c r="F218" s="74"/>
      <c r="G218" s="74"/>
      <c r="H218" s="74"/>
      <c r="I218" s="65"/>
      <c r="J218" s="74"/>
    </row>
    <row r="219" spans="1:10" ht="12.75">
      <c r="A219" s="64"/>
      <c r="B219" s="60"/>
      <c r="C219" s="65" t="s">
        <v>104</v>
      </c>
      <c r="D219" s="74"/>
      <c r="E219" s="74"/>
      <c r="F219" s="74"/>
      <c r="G219" s="74">
        <v>0</v>
      </c>
      <c r="H219" s="74">
        <v>0</v>
      </c>
      <c r="I219" s="65"/>
      <c r="J219" s="74">
        <v>636</v>
      </c>
    </row>
    <row r="220" spans="1:10" ht="12.75">
      <c r="A220" s="61"/>
      <c r="B220" s="60"/>
      <c r="C220" s="77" t="s">
        <v>245</v>
      </c>
      <c r="D220" s="78">
        <f>SUM(D211:D217)</f>
        <v>11532</v>
      </c>
      <c r="E220" s="78">
        <f>SUM(E211:E217)</f>
        <v>11132</v>
      </c>
      <c r="F220" s="78">
        <f>SUM(F211:F217)</f>
        <v>16058</v>
      </c>
      <c r="G220" s="78">
        <f>SUM(G211:G219)</f>
        <v>13332</v>
      </c>
      <c r="H220" s="78">
        <f>SUM(H211:H219)</f>
        <v>11732</v>
      </c>
      <c r="I220" s="78">
        <f>SUM(I211:I219)</f>
        <v>0</v>
      </c>
      <c r="J220" s="78">
        <f>SUM(J211:J219)</f>
        <v>16508</v>
      </c>
    </row>
    <row r="221" spans="1:10" ht="12.75">
      <c r="A221" s="61">
        <v>19</v>
      </c>
      <c r="B221" s="62"/>
      <c r="C221" s="66" t="s">
        <v>246</v>
      </c>
      <c r="D221" s="74"/>
      <c r="E221" s="74"/>
      <c r="F221" s="74"/>
      <c r="G221" s="74"/>
      <c r="H221" s="74"/>
      <c r="I221" s="65"/>
      <c r="J221" s="74"/>
    </row>
    <row r="222" spans="1:10" ht="14.25" customHeight="1">
      <c r="A222" s="61"/>
      <c r="B222" s="62"/>
      <c r="C222" s="65" t="s">
        <v>217</v>
      </c>
      <c r="D222" s="74">
        <v>3217</v>
      </c>
      <c r="E222" s="74">
        <v>2990</v>
      </c>
      <c r="F222" s="74">
        <v>909</v>
      </c>
      <c r="G222" s="74"/>
      <c r="H222" s="74"/>
      <c r="I222" s="65"/>
      <c r="J222" s="74"/>
    </row>
    <row r="223" spans="1:10" ht="14.25" customHeight="1">
      <c r="A223" s="61"/>
      <c r="B223" s="62"/>
      <c r="C223" s="65" t="s">
        <v>215</v>
      </c>
      <c r="D223" s="74">
        <v>480</v>
      </c>
      <c r="E223" s="74">
        <v>120</v>
      </c>
      <c r="F223" s="74">
        <v>120</v>
      </c>
      <c r="G223" s="74"/>
      <c r="H223" s="74"/>
      <c r="I223" s="65"/>
      <c r="J223" s="74"/>
    </row>
    <row r="224" spans="1:10" ht="14.25" customHeight="1">
      <c r="A224" s="61"/>
      <c r="B224" s="62"/>
      <c r="C224" s="65" t="s">
        <v>116</v>
      </c>
      <c r="D224" s="74"/>
      <c r="E224" s="74"/>
      <c r="F224" s="74"/>
      <c r="G224" s="74"/>
      <c r="H224" s="74"/>
      <c r="I224" s="65"/>
      <c r="J224" s="74"/>
    </row>
    <row r="225" spans="1:10" ht="14.25" customHeight="1">
      <c r="A225" s="61"/>
      <c r="B225" s="62"/>
      <c r="C225" s="65" t="s">
        <v>100</v>
      </c>
      <c r="D225" s="74"/>
      <c r="E225" s="74"/>
      <c r="F225" s="74"/>
      <c r="G225" s="74"/>
      <c r="H225" s="74"/>
      <c r="I225" s="65"/>
      <c r="J225" s="74"/>
    </row>
    <row r="226" spans="1:10" ht="14.25" customHeight="1">
      <c r="A226" s="61"/>
      <c r="B226" s="62"/>
      <c r="C226" s="65" t="s">
        <v>222</v>
      </c>
      <c r="D226" s="74"/>
      <c r="E226" s="74"/>
      <c r="F226" s="74"/>
      <c r="G226" s="74">
        <v>1560</v>
      </c>
      <c r="H226" s="74">
        <v>390</v>
      </c>
      <c r="I226" s="65"/>
      <c r="J226" s="74">
        <v>678</v>
      </c>
    </row>
    <row r="227" spans="1:10" ht="14.25" customHeight="1">
      <c r="A227" s="61"/>
      <c r="B227" s="62"/>
      <c r="C227" s="65" t="s">
        <v>216</v>
      </c>
      <c r="D227" s="74"/>
      <c r="E227" s="74"/>
      <c r="F227" s="74"/>
      <c r="G227" s="74">
        <v>2915</v>
      </c>
      <c r="H227" s="74">
        <v>2915</v>
      </c>
      <c r="I227" s="65"/>
      <c r="J227" s="74">
        <v>834</v>
      </c>
    </row>
    <row r="228" spans="1:10" ht="14.25" customHeight="1">
      <c r="A228" s="61"/>
      <c r="B228" s="62"/>
      <c r="C228" s="77" t="s">
        <v>223</v>
      </c>
      <c r="D228" s="78">
        <f aca="true" t="shared" si="13" ref="D228:J228">SUM(D222:D227)</f>
        <v>3697</v>
      </c>
      <c r="E228" s="78">
        <f t="shared" si="13"/>
        <v>3110</v>
      </c>
      <c r="F228" s="78">
        <f t="shared" si="13"/>
        <v>1029</v>
      </c>
      <c r="G228" s="78">
        <f t="shared" si="13"/>
        <v>4475</v>
      </c>
      <c r="H228" s="78">
        <f t="shared" si="13"/>
        <v>3305</v>
      </c>
      <c r="I228" s="78">
        <f t="shared" si="13"/>
        <v>0</v>
      </c>
      <c r="J228" s="78">
        <f t="shared" si="13"/>
        <v>1512</v>
      </c>
    </row>
    <row r="229" spans="1:10" ht="12.75">
      <c r="A229" s="61">
        <v>20</v>
      </c>
      <c r="B229" s="62"/>
      <c r="C229" s="66" t="s">
        <v>171</v>
      </c>
      <c r="D229" s="74"/>
      <c r="E229" s="74"/>
      <c r="F229" s="74"/>
      <c r="G229" s="74"/>
      <c r="H229" s="74"/>
      <c r="I229" s="65"/>
      <c r="J229" s="74"/>
    </row>
    <row r="230" spans="1:10" ht="12.75">
      <c r="A230" s="64"/>
      <c r="B230" s="63"/>
      <c r="C230" s="65" t="s">
        <v>156</v>
      </c>
      <c r="D230" s="74"/>
      <c r="E230" s="74"/>
      <c r="F230" s="74"/>
      <c r="G230" s="74"/>
      <c r="H230" s="74"/>
      <c r="I230" s="65"/>
      <c r="J230" s="74"/>
    </row>
    <row r="231" spans="1:10" ht="12.75">
      <c r="A231" s="64"/>
      <c r="B231" s="60"/>
      <c r="C231" s="65" t="s">
        <v>217</v>
      </c>
      <c r="D231" s="74">
        <v>313</v>
      </c>
      <c r="E231" s="74">
        <v>313</v>
      </c>
      <c r="F231" s="74">
        <v>313</v>
      </c>
      <c r="G231" s="74"/>
      <c r="H231" s="74"/>
      <c r="I231" s="65"/>
      <c r="J231" s="74"/>
    </row>
    <row r="232" spans="1:10" ht="12.75">
      <c r="A232" s="64"/>
      <c r="B232" s="60"/>
      <c r="C232" s="65" t="s">
        <v>15</v>
      </c>
      <c r="D232" s="74"/>
      <c r="E232" s="74"/>
      <c r="F232" s="74"/>
      <c r="G232" s="74">
        <v>313</v>
      </c>
      <c r="H232" s="74">
        <v>313</v>
      </c>
      <c r="I232" s="65"/>
      <c r="J232" s="74">
        <v>313</v>
      </c>
    </row>
    <row r="233" spans="1:10" ht="12.75">
      <c r="A233" s="64"/>
      <c r="B233" s="60"/>
      <c r="C233" s="77" t="s">
        <v>172</v>
      </c>
      <c r="D233" s="78">
        <v>313</v>
      </c>
      <c r="E233" s="78">
        <f>+E231</f>
        <v>313</v>
      </c>
      <c r="F233" s="78">
        <f>+F231</f>
        <v>313</v>
      </c>
      <c r="G233" s="78">
        <v>313</v>
      </c>
      <c r="H233" s="78">
        <v>313</v>
      </c>
      <c r="I233" s="78">
        <v>313</v>
      </c>
      <c r="J233" s="78">
        <v>313</v>
      </c>
    </row>
    <row r="234" spans="1:10" ht="12.75">
      <c r="A234" s="61">
        <v>21</v>
      </c>
      <c r="B234" s="63"/>
      <c r="C234" s="66" t="s">
        <v>175</v>
      </c>
      <c r="D234" s="74"/>
      <c r="E234" s="74"/>
      <c r="F234" s="74"/>
      <c r="G234" s="74"/>
      <c r="H234" s="74"/>
      <c r="I234" s="65"/>
      <c r="J234" s="74"/>
    </row>
    <row r="235" spans="1:10" ht="12.75">
      <c r="A235" s="61"/>
      <c r="B235" s="63"/>
      <c r="C235" s="66" t="s">
        <v>176</v>
      </c>
      <c r="D235" s="74"/>
      <c r="E235" s="74"/>
      <c r="F235" s="74"/>
      <c r="G235" s="74"/>
      <c r="H235" s="74"/>
      <c r="I235" s="65"/>
      <c r="J235" s="74"/>
    </row>
    <row r="236" spans="1:10" ht="12.75">
      <c r="A236" s="64"/>
      <c r="B236" s="60"/>
      <c r="C236" s="65" t="s">
        <v>95</v>
      </c>
      <c r="D236" s="74">
        <v>191</v>
      </c>
      <c r="E236" s="74">
        <v>191</v>
      </c>
      <c r="F236" s="74">
        <v>191</v>
      </c>
      <c r="G236" s="74"/>
      <c r="H236" s="74"/>
      <c r="I236" s="65"/>
      <c r="J236" s="74"/>
    </row>
    <row r="237" spans="1:10" ht="12.75">
      <c r="A237" s="64"/>
      <c r="B237" s="60"/>
      <c r="C237" s="65" t="s">
        <v>117</v>
      </c>
      <c r="D237" s="74"/>
      <c r="E237" s="74"/>
      <c r="F237" s="74"/>
      <c r="G237" s="74">
        <v>7594</v>
      </c>
      <c r="H237" s="74">
        <v>7594</v>
      </c>
      <c r="I237" s="65"/>
      <c r="J237" s="74">
        <v>4031</v>
      </c>
    </row>
    <row r="238" spans="1:10" s="39" customFormat="1" ht="12.75">
      <c r="A238" s="61"/>
      <c r="B238" s="62"/>
      <c r="C238" s="77" t="s">
        <v>177</v>
      </c>
      <c r="D238" s="78">
        <f aca="true" t="shared" si="14" ref="D238:J238">SUM(D236:D237)</f>
        <v>191</v>
      </c>
      <c r="E238" s="78">
        <f t="shared" si="14"/>
        <v>191</v>
      </c>
      <c r="F238" s="78">
        <f t="shared" si="14"/>
        <v>191</v>
      </c>
      <c r="G238" s="78">
        <f t="shared" si="14"/>
        <v>7594</v>
      </c>
      <c r="H238" s="78">
        <f t="shared" si="14"/>
        <v>7594</v>
      </c>
      <c r="I238" s="78">
        <f t="shared" si="14"/>
        <v>0</v>
      </c>
      <c r="J238" s="78">
        <f t="shared" si="14"/>
        <v>4031</v>
      </c>
    </row>
    <row r="239" spans="1:10" s="39" customFormat="1" ht="12.75">
      <c r="A239" s="61">
        <v>22</v>
      </c>
      <c r="B239" s="62"/>
      <c r="C239" s="66" t="s">
        <v>247</v>
      </c>
      <c r="D239" s="78"/>
      <c r="E239" s="78"/>
      <c r="F239" s="78"/>
      <c r="G239" s="78"/>
      <c r="H239" s="78"/>
      <c r="I239" s="66"/>
      <c r="J239" s="78"/>
    </row>
    <row r="240" spans="1:10" ht="12.75">
      <c r="A240" s="64"/>
      <c r="B240" s="60"/>
      <c r="C240" s="65" t="s">
        <v>107</v>
      </c>
      <c r="D240" s="74"/>
      <c r="E240" s="74"/>
      <c r="F240" s="74"/>
      <c r="G240" s="74"/>
      <c r="H240" s="74"/>
      <c r="I240" s="65"/>
      <c r="J240" s="74"/>
    </row>
    <row r="241" spans="1:10" ht="12.75">
      <c r="A241" s="64"/>
      <c r="B241" s="60"/>
      <c r="C241" s="65" t="s">
        <v>137</v>
      </c>
      <c r="D241" s="74"/>
      <c r="E241" s="74"/>
      <c r="F241" s="74"/>
      <c r="G241" s="74"/>
      <c r="H241" s="74"/>
      <c r="I241" s="65"/>
      <c r="J241" s="74"/>
    </row>
    <row r="242" spans="1:10" ht="12.75">
      <c r="A242" s="64"/>
      <c r="B242" s="60"/>
      <c r="C242" s="65" t="s">
        <v>138</v>
      </c>
      <c r="D242" s="74"/>
      <c r="E242" s="74"/>
      <c r="F242" s="74"/>
      <c r="G242" s="74"/>
      <c r="H242" s="74"/>
      <c r="I242" s="65"/>
      <c r="J242" s="74"/>
    </row>
    <row r="243" spans="1:10" ht="12.75">
      <c r="A243" s="64"/>
      <c r="B243" s="60"/>
      <c r="C243" s="65" t="s">
        <v>116</v>
      </c>
      <c r="D243" s="74"/>
      <c r="E243" s="74"/>
      <c r="F243" s="74"/>
      <c r="G243" s="74">
        <v>70</v>
      </c>
      <c r="H243" s="74">
        <v>70</v>
      </c>
      <c r="I243" s="65"/>
      <c r="J243" s="74">
        <v>70</v>
      </c>
    </row>
    <row r="244" spans="1:10" ht="12.75">
      <c r="A244" s="64"/>
      <c r="B244" s="60"/>
      <c r="C244" s="65" t="s">
        <v>174</v>
      </c>
      <c r="D244" s="74"/>
      <c r="E244" s="74"/>
      <c r="F244" s="74"/>
      <c r="G244" s="74">
        <v>19</v>
      </c>
      <c r="H244" s="74">
        <v>19</v>
      </c>
      <c r="I244" s="65"/>
      <c r="J244" s="74">
        <v>19</v>
      </c>
    </row>
    <row r="245" spans="1:10" ht="12.75">
      <c r="A245" s="64"/>
      <c r="B245" s="60"/>
      <c r="C245" s="65" t="s">
        <v>117</v>
      </c>
      <c r="D245" s="74"/>
      <c r="E245" s="74"/>
      <c r="F245" s="74"/>
      <c r="G245" s="74">
        <v>965</v>
      </c>
      <c r="H245" s="74">
        <v>1065</v>
      </c>
      <c r="I245" s="65"/>
      <c r="J245" s="74">
        <v>1065</v>
      </c>
    </row>
    <row r="246" spans="1:10" s="39" customFormat="1" ht="25.5">
      <c r="A246" s="61"/>
      <c r="B246" s="62"/>
      <c r="C246" s="82" t="s">
        <v>248</v>
      </c>
      <c r="D246" s="78">
        <v>0</v>
      </c>
      <c r="E246" s="78">
        <v>0</v>
      </c>
      <c r="F246" s="78">
        <v>0</v>
      </c>
      <c r="G246" s="78">
        <f>SUM(G243:G245)</f>
        <v>1054</v>
      </c>
      <c r="H246" s="78">
        <f>SUM(H243:H245)</f>
        <v>1154</v>
      </c>
      <c r="I246" s="78">
        <f>SUM(I243:I245)</f>
        <v>0</v>
      </c>
      <c r="J246" s="78">
        <f>SUM(J243:J245)</f>
        <v>1154</v>
      </c>
    </row>
    <row r="247" spans="1:10" s="39" customFormat="1" ht="15" customHeight="1">
      <c r="A247" s="61">
        <v>23</v>
      </c>
      <c r="B247" s="62"/>
      <c r="C247" s="66" t="s">
        <v>178</v>
      </c>
      <c r="D247" s="78"/>
      <c r="E247" s="78"/>
      <c r="F247" s="78"/>
      <c r="G247" s="78"/>
      <c r="H247" s="78"/>
      <c r="I247" s="66"/>
      <c r="J247" s="78"/>
    </row>
    <row r="248" spans="1:10" ht="12.75">
      <c r="A248" s="64"/>
      <c r="B248" s="60"/>
      <c r="C248" s="65" t="s">
        <v>107</v>
      </c>
      <c r="D248" s="74"/>
      <c r="E248" s="74"/>
      <c r="F248" s="74"/>
      <c r="G248" s="74"/>
      <c r="H248" s="74"/>
      <c r="I248" s="65"/>
      <c r="J248" s="74"/>
    </row>
    <row r="249" spans="1:10" ht="12.75">
      <c r="A249" s="64"/>
      <c r="B249" s="60"/>
      <c r="C249" s="65" t="s">
        <v>58</v>
      </c>
      <c r="D249" s="74">
        <v>9823</v>
      </c>
      <c r="E249" s="74">
        <v>9823</v>
      </c>
      <c r="F249" s="74">
        <v>16178</v>
      </c>
      <c r="G249" s="74"/>
      <c r="H249" s="74"/>
      <c r="I249" s="65"/>
      <c r="J249" s="74"/>
    </row>
    <row r="250" spans="1:10" ht="12.75">
      <c r="A250" s="64"/>
      <c r="B250" s="60"/>
      <c r="C250" s="65" t="s">
        <v>285</v>
      </c>
      <c r="D250" s="74"/>
      <c r="E250" s="74"/>
      <c r="F250" s="74"/>
      <c r="G250" s="74">
        <v>0</v>
      </c>
      <c r="H250" s="74">
        <v>0</v>
      </c>
      <c r="I250" s="65"/>
      <c r="J250" s="74">
        <v>3593</v>
      </c>
    </row>
    <row r="251" spans="1:10" ht="12.75">
      <c r="A251" s="64"/>
      <c r="B251" s="60"/>
      <c r="C251" s="66" t="s">
        <v>102</v>
      </c>
      <c r="D251" s="74"/>
      <c r="E251" s="74"/>
      <c r="F251" s="74"/>
      <c r="G251" s="74"/>
      <c r="H251" s="74"/>
      <c r="I251" s="65"/>
      <c r="J251" s="74"/>
    </row>
    <row r="252" spans="1:10" ht="12.75">
      <c r="A252" s="64"/>
      <c r="B252" s="60"/>
      <c r="C252" s="65" t="s">
        <v>253</v>
      </c>
      <c r="D252" s="74">
        <v>0</v>
      </c>
      <c r="E252" s="74">
        <v>1855</v>
      </c>
      <c r="F252" s="74">
        <v>1855</v>
      </c>
      <c r="G252" s="74"/>
      <c r="H252" s="74"/>
      <c r="I252" s="65"/>
      <c r="J252" s="74"/>
    </row>
    <row r="253" spans="1:10" ht="12.75">
      <c r="A253" s="64"/>
      <c r="B253" s="60"/>
      <c r="C253" s="65" t="s">
        <v>286</v>
      </c>
      <c r="D253" s="74">
        <v>0</v>
      </c>
      <c r="E253" s="74">
        <v>0</v>
      </c>
      <c r="F253" s="74">
        <v>33797</v>
      </c>
      <c r="G253" s="74"/>
      <c r="H253" s="74"/>
      <c r="I253" s="65"/>
      <c r="J253" s="74"/>
    </row>
    <row r="254" spans="1:10" ht="12.75">
      <c r="A254" s="64"/>
      <c r="B254" s="60"/>
      <c r="C254" s="65" t="s">
        <v>179</v>
      </c>
      <c r="D254" s="74"/>
      <c r="E254" s="74"/>
      <c r="F254" s="74"/>
      <c r="G254" s="74"/>
      <c r="H254" s="74"/>
      <c r="I254" s="65"/>
      <c r="J254" s="74"/>
    </row>
    <row r="255" spans="1:10" ht="12.75">
      <c r="A255" s="64"/>
      <c r="B255" s="60"/>
      <c r="C255" s="65" t="s">
        <v>180</v>
      </c>
      <c r="D255" s="74"/>
      <c r="E255" s="74"/>
      <c r="F255" s="74"/>
      <c r="G255" s="74">
        <v>6507</v>
      </c>
      <c r="H255" s="74">
        <v>6507</v>
      </c>
      <c r="I255" s="65"/>
      <c r="J255" s="74">
        <v>6507</v>
      </c>
    </row>
    <row r="256" spans="1:10" ht="12.75">
      <c r="A256" s="64"/>
      <c r="B256" s="60"/>
      <c r="C256" s="65" t="s">
        <v>104</v>
      </c>
      <c r="D256" s="74"/>
      <c r="E256" s="74"/>
      <c r="F256" s="74"/>
      <c r="G256" s="74">
        <v>3500</v>
      </c>
      <c r="H256" s="74">
        <v>5355</v>
      </c>
      <c r="I256" s="65"/>
      <c r="J256" s="74">
        <v>33393</v>
      </c>
    </row>
    <row r="257" spans="1:10" s="39" customFormat="1" ht="12.75">
      <c r="A257" s="61"/>
      <c r="B257" s="62"/>
      <c r="C257" s="77" t="s">
        <v>181</v>
      </c>
      <c r="D257" s="78">
        <f aca="true" t="shared" si="15" ref="D257:J257">SUM(D247:D256)</f>
        <v>9823</v>
      </c>
      <c r="E257" s="78">
        <f t="shared" si="15"/>
        <v>11678</v>
      </c>
      <c r="F257" s="78">
        <f t="shared" si="15"/>
        <v>51830</v>
      </c>
      <c r="G257" s="78">
        <f t="shared" si="15"/>
        <v>10007</v>
      </c>
      <c r="H257" s="78">
        <f t="shared" si="15"/>
        <v>11862</v>
      </c>
      <c r="I257" s="78">
        <f t="shared" si="15"/>
        <v>0</v>
      </c>
      <c r="J257" s="78">
        <f t="shared" si="15"/>
        <v>43493</v>
      </c>
    </row>
    <row r="258" spans="1:10" s="39" customFormat="1" ht="15" customHeight="1">
      <c r="A258" s="61">
        <v>24</v>
      </c>
      <c r="B258" s="62"/>
      <c r="C258" s="66" t="s">
        <v>182</v>
      </c>
      <c r="D258" s="78"/>
      <c r="E258" s="78"/>
      <c r="F258" s="78"/>
      <c r="G258" s="78"/>
      <c r="H258" s="78"/>
      <c r="I258" s="66"/>
      <c r="J258" s="78"/>
    </row>
    <row r="259" spans="1:10" ht="12.75">
      <c r="A259" s="64"/>
      <c r="B259" s="60"/>
      <c r="C259" s="65" t="s">
        <v>107</v>
      </c>
      <c r="D259" s="74"/>
      <c r="E259" s="74"/>
      <c r="F259" s="74"/>
      <c r="G259" s="74"/>
      <c r="H259" s="74"/>
      <c r="I259" s="65"/>
      <c r="J259" s="74"/>
    </row>
    <row r="260" spans="1:10" ht="12.75">
      <c r="A260" s="64"/>
      <c r="B260" s="60"/>
      <c r="C260" s="65" t="s">
        <v>58</v>
      </c>
      <c r="D260" s="74">
        <v>27110</v>
      </c>
      <c r="E260" s="74">
        <v>27110</v>
      </c>
      <c r="F260" s="74">
        <v>27110</v>
      </c>
      <c r="G260" s="74"/>
      <c r="H260" s="74"/>
      <c r="I260" s="65"/>
      <c r="J260" s="74"/>
    </row>
    <row r="261" spans="1:10" ht="12.75">
      <c r="A261" s="64"/>
      <c r="B261" s="60"/>
      <c r="C261" s="66" t="s">
        <v>102</v>
      </c>
      <c r="D261" s="74"/>
      <c r="E261" s="74"/>
      <c r="F261" s="74"/>
      <c r="G261" s="74"/>
      <c r="H261" s="74"/>
      <c r="I261" s="65"/>
      <c r="J261" s="74"/>
    </row>
    <row r="262" spans="1:10" ht="12.75">
      <c r="A262" s="64"/>
      <c r="B262" s="60"/>
      <c r="C262" s="65" t="s">
        <v>253</v>
      </c>
      <c r="D262" s="74">
        <v>0</v>
      </c>
      <c r="E262" s="74">
        <v>17117</v>
      </c>
      <c r="F262" s="74">
        <v>17117</v>
      </c>
      <c r="G262" s="74"/>
      <c r="H262" s="74"/>
      <c r="I262" s="65"/>
      <c r="J262" s="74"/>
    </row>
    <row r="263" spans="1:10" ht="12.75">
      <c r="A263" s="64"/>
      <c r="B263" s="60"/>
      <c r="C263" s="65" t="s">
        <v>179</v>
      </c>
      <c r="D263" s="74"/>
      <c r="E263" s="74"/>
      <c r="F263" s="74"/>
      <c r="G263" s="74"/>
      <c r="H263" s="74"/>
      <c r="I263" s="65"/>
      <c r="J263" s="74"/>
    </row>
    <row r="264" spans="1:10" ht="12.75">
      <c r="A264" s="64"/>
      <c r="B264" s="60"/>
      <c r="C264" s="65" t="s">
        <v>183</v>
      </c>
      <c r="D264" s="74">
        <v>0</v>
      </c>
      <c r="E264" s="74"/>
      <c r="F264" s="74"/>
      <c r="G264" s="74"/>
      <c r="H264" s="74"/>
      <c r="I264" s="65"/>
      <c r="J264" s="74"/>
    </row>
    <row r="265" spans="1:10" ht="12.75">
      <c r="A265" s="64"/>
      <c r="B265" s="60"/>
      <c r="C265" s="65" t="s">
        <v>180</v>
      </c>
      <c r="D265" s="74"/>
      <c r="E265" s="74"/>
      <c r="F265" s="74"/>
      <c r="G265" s="74">
        <v>17996</v>
      </c>
      <c r="H265" s="74">
        <v>37412</v>
      </c>
      <c r="I265" s="65"/>
      <c r="J265" s="74">
        <v>31210</v>
      </c>
    </row>
    <row r="266" spans="1:10" ht="12.75">
      <c r="A266" s="64"/>
      <c r="B266" s="60"/>
      <c r="C266" s="65" t="s">
        <v>104</v>
      </c>
      <c r="D266" s="74"/>
      <c r="E266" s="74"/>
      <c r="F266" s="74"/>
      <c r="G266" s="74">
        <v>0</v>
      </c>
      <c r="H266" s="74">
        <v>0</v>
      </c>
      <c r="I266" s="65"/>
      <c r="J266" s="74"/>
    </row>
    <row r="267" spans="1:10" s="39" customFormat="1" ht="12.75">
      <c r="A267" s="61"/>
      <c r="B267" s="62"/>
      <c r="C267" s="77" t="s">
        <v>184</v>
      </c>
      <c r="D267" s="78">
        <f aca="true" t="shared" si="16" ref="D267:J267">SUM(D260:D266)</f>
        <v>27110</v>
      </c>
      <c r="E267" s="78">
        <f t="shared" si="16"/>
        <v>44227</v>
      </c>
      <c r="F267" s="78">
        <f t="shared" si="16"/>
        <v>44227</v>
      </c>
      <c r="G267" s="78">
        <f t="shared" si="16"/>
        <v>17996</v>
      </c>
      <c r="H267" s="78">
        <f t="shared" si="16"/>
        <v>37412</v>
      </c>
      <c r="I267" s="78">
        <f t="shared" si="16"/>
        <v>0</v>
      </c>
      <c r="J267" s="78">
        <f t="shared" si="16"/>
        <v>31210</v>
      </c>
    </row>
    <row r="268" spans="1:10" s="39" customFormat="1" ht="12.75">
      <c r="A268" s="61">
        <v>25</v>
      </c>
      <c r="B268" s="62"/>
      <c r="C268" s="66" t="s">
        <v>185</v>
      </c>
      <c r="D268" s="78"/>
      <c r="E268" s="78"/>
      <c r="F268" s="78"/>
      <c r="G268" s="78"/>
      <c r="H268" s="78"/>
      <c r="I268" s="66"/>
      <c r="J268" s="78"/>
    </row>
    <row r="269" spans="1:10" ht="12.75">
      <c r="A269" s="64"/>
      <c r="B269" s="60"/>
      <c r="C269" s="65" t="s">
        <v>107</v>
      </c>
      <c r="D269" s="74"/>
      <c r="E269" s="74"/>
      <c r="F269" s="74"/>
      <c r="G269" s="74"/>
      <c r="H269" s="74"/>
      <c r="I269" s="65"/>
      <c r="J269" s="74"/>
    </row>
    <row r="270" spans="1:10" ht="12.75">
      <c r="A270" s="64"/>
      <c r="B270" s="60"/>
      <c r="C270" s="65" t="s">
        <v>138</v>
      </c>
      <c r="D270" s="74"/>
      <c r="E270" s="74"/>
      <c r="F270" s="74"/>
      <c r="G270" s="74"/>
      <c r="H270" s="74"/>
      <c r="I270" s="65"/>
      <c r="J270" s="74"/>
    </row>
    <row r="271" spans="1:10" ht="12.75">
      <c r="A271" s="64"/>
      <c r="B271" s="60"/>
      <c r="C271" s="65" t="s">
        <v>186</v>
      </c>
      <c r="D271" s="74"/>
      <c r="E271" s="74"/>
      <c r="F271" s="74"/>
      <c r="G271" s="74">
        <v>0</v>
      </c>
      <c r="H271" s="74">
        <v>0</v>
      </c>
      <c r="I271" s="65"/>
      <c r="J271" s="74"/>
    </row>
    <row r="272" spans="1:10" s="39" customFormat="1" ht="12.75">
      <c r="A272" s="61"/>
      <c r="B272" s="62"/>
      <c r="C272" s="77" t="s">
        <v>187</v>
      </c>
      <c r="D272" s="78">
        <v>0</v>
      </c>
      <c r="E272" s="78">
        <v>0</v>
      </c>
      <c r="F272" s="78"/>
      <c r="G272" s="78">
        <v>0</v>
      </c>
      <c r="H272" s="78">
        <v>0</v>
      </c>
      <c r="I272" s="66"/>
      <c r="J272" s="78"/>
    </row>
    <row r="273" spans="1:10" s="39" customFormat="1" ht="12.75">
      <c r="A273" s="61">
        <v>26</v>
      </c>
      <c r="B273" s="62"/>
      <c r="C273" s="66" t="s">
        <v>188</v>
      </c>
      <c r="D273" s="78"/>
      <c r="E273" s="78"/>
      <c r="F273" s="78"/>
      <c r="G273" s="78"/>
      <c r="H273" s="78"/>
      <c r="I273" s="66"/>
      <c r="J273" s="78"/>
    </row>
    <row r="274" spans="1:10" ht="12.75">
      <c r="A274" s="64"/>
      <c r="B274" s="60"/>
      <c r="C274" s="65" t="s">
        <v>107</v>
      </c>
      <c r="D274" s="74"/>
      <c r="E274" s="74"/>
      <c r="F274" s="74"/>
      <c r="G274" s="74"/>
      <c r="H274" s="74"/>
      <c r="I274" s="65"/>
      <c r="J274" s="74"/>
    </row>
    <row r="275" spans="1:10" ht="12.75">
      <c r="A275" s="64"/>
      <c r="B275" s="60"/>
      <c r="C275" s="65" t="s">
        <v>58</v>
      </c>
      <c r="D275" s="74">
        <v>2277</v>
      </c>
      <c r="E275" s="74">
        <v>2277</v>
      </c>
      <c r="F275" s="74">
        <v>2277</v>
      </c>
      <c r="G275" s="74"/>
      <c r="H275" s="74"/>
      <c r="I275" s="65"/>
      <c r="J275" s="74"/>
    </row>
    <row r="276" spans="1:10" ht="12.75">
      <c r="A276" s="64"/>
      <c r="B276" s="60"/>
      <c r="C276" s="65" t="s">
        <v>138</v>
      </c>
      <c r="D276" s="74"/>
      <c r="E276" s="74"/>
      <c r="F276" s="74"/>
      <c r="G276" s="74"/>
      <c r="H276" s="74"/>
      <c r="I276" s="65"/>
      <c r="J276" s="74"/>
    </row>
    <row r="277" spans="1:10" ht="12.75">
      <c r="A277" s="64"/>
      <c r="B277" s="60"/>
      <c r="C277" s="65" t="s">
        <v>167</v>
      </c>
      <c r="D277" s="74"/>
      <c r="E277" s="74"/>
      <c r="F277" s="74"/>
      <c r="G277" s="74">
        <v>1708</v>
      </c>
      <c r="H277" s="74">
        <v>1708</v>
      </c>
      <c r="I277" s="65"/>
      <c r="J277" s="74">
        <v>1916</v>
      </c>
    </row>
    <row r="278" spans="1:10" s="39" customFormat="1" ht="12.75">
      <c r="A278" s="61"/>
      <c r="B278" s="62"/>
      <c r="C278" s="77" t="s">
        <v>190</v>
      </c>
      <c r="D278" s="78">
        <f aca="true" t="shared" si="17" ref="D278:J278">SUM(D275:D277)</f>
        <v>2277</v>
      </c>
      <c r="E278" s="78">
        <f t="shared" si="17"/>
        <v>2277</v>
      </c>
      <c r="F278" s="78">
        <f t="shared" si="17"/>
        <v>2277</v>
      </c>
      <c r="G278" s="78">
        <f t="shared" si="17"/>
        <v>1708</v>
      </c>
      <c r="H278" s="78">
        <f t="shared" si="17"/>
        <v>1708</v>
      </c>
      <c r="I278" s="78">
        <f t="shared" si="17"/>
        <v>0</v>
      </c>
      <c r="J278" s="78">
        <f t="shared" si="17"/>
        <v>1916</v>
      </c>
    </row>
    <row r="279" spans="1:10" s="39" customFormat="1" ht="12.75">
      <c r="A279" s="61">
        <v>27</v>
      </c>
      <c r="B279" s="62"/>
      <c r="C279" s="66" t="s">
        <v>224</v>
      </c>
      <c r="D279" s="78"/>
      <c r="E279" s="78"/>
      <c r="F279" s="78"/>
      <c r="G279" s="78"/>
      <c r="H279" s="78"/>
      <c r="I279" s="66"/>
      <c r="J279" s="78"/>
    </row>
    <row r="280" spans="1:10" ht="12.75">
      <c r="A280" s="64"/>
      <c r="B280" s="60"/>
      <c r="C280" s="65" t="s">
        <v>107</v>
      </c>
      <c r="D280" s="74"/>
      <c r="E280" s="74"/>
      <c r="F280" s="74"/>
      <c r="G280" s="74"/>
      <c r="H280" s="74"/>
      <c r="I280" s="65"/>
      <c r="J280" s="74"/>
    </row>
    <row r="281" spans="1:10" ht="12.75">
      <c r="A281" s="64"/>
      <c r="B281" s="60"/>
      <c r="C281" s="65" t="s">
        <v>58</v>
      </c>
      <c r="D281" s="74">
        <v>12684</v>
      </c>
      <c r="E281" s="74">
        <v>12684</v>
      </c>
      <c r="F281" s="74">
        <v>12684</v>
      </c>
      <c r="G281" s="74"/>
      <c r="H281" s="74"/>
      <c r="I281" s="65"/>
      <c r="J281" s="74"/>
    </row>
    <row r="282" spans="1:10" ht="12.75">
      <c r="A282" s="64"/>
      <c r="B282" s="60"/>
      <c r="C282" s="65" t="s">
        <v>189</v>
      </c>
      <c r="D282" s="74"/>
      <c r="E282" s="74"/>
      <c r="F282" s="74"/>
      <c r="G282" s="74"/>
      <c r="H282" s="74"/>
      <c r="I282" s="65"/>
      <c r="J282" s="74"/>
    </row>
    <row r="283" spans="1:10" ht="12.75">
      <c r="A283" s="64"/>
      <c r="B283" s="60"/>
      <c r="C283" s="65" t="s">
        <v>117</v>
      </c>
      <c r="D283" s="74"/>
      <c r="E283" s="74"/>
      <c r="F283" s="74"/>
      <c r="G283" s="74">
        <v>1435</v>
      </c>
      <c r="H283" s="74">
        <v>1435</v>
      </c>
      <c r="I283" s="65"/>
      <c r="J283" s="74">
        <v>1435</v>
      </c>
    </row>
    <row r="284" spans="1:10" s="39" customFormat="1" ht="12.75">
      <c r="A284" s="61"/>
      <c r="B284" s="62"/>
      <c r="C284" s="66" t="s">
        <v>161</v>
      </c>
      <c r="D284" s="78"/>
      <c r="E284" s="78"/>
      <c r="F284" s="78"/>
      <c r="G284" s="78"/>
      <c r="H284" s="78"/>
      <c r="I284" s="66"/>
      <c r="J284" s="78"/>
    </row>
    <row r="285" spans="1:10" ht="12.75">
      <c r="A285" s="64"/>
      <c r="B285" s="60"/>
      <c r="C285" s="65" t="s">
        <v>180</v>
      </c>
      <c r="D285" s="74"/>
      <c r="E285" s="78"/>
      <c r="F285" s="78"/>
      <c r="G285" s="74">
        <v>1745</v>
      </c>
      <c r="H285" s="74">
        <v>1745</v>
      </c>
      <c r="I285" s="65"/>
      <c r="J285" s="74">
        <v>1745</v>
      </c>
    </row>
    <row r="286" spans="1:10" s="39" customFormat="1" ht="25.5">
      <c r="A286" s="61"/>
      <c r="B286" s="62"/>
      <c r="C286" s="82" t="s">
        <v>249</v>
      </c>
      <c r="D286" s="78">
        <f aca="true" t="shared" si="18" ref="D286:J286">SUM(D281:D285)</f>
        <v>12684</v>
      </c>
      <c r="E286" s="78">
        <f t="shared" si="18"/>
        <v>12684</v>
      </c>
      <c r="F286" s="78">
        <f t="shared" si="18"/>
        <v>12684</v>
      </c>
      <c r="G286" s="78">
        <f t="shared" si="18"/>
        <v>3180</v>
      </c>
      <c r="H286" s="78">
        <f t="shared" si="18"/>
        <v>3180</v>
      </c>
      <c r="I286" s="78">
        <f t="shared" si="18"/>
        <v>0</v>
      </c>
      <c r="J286" s="78">
        <f t="shared" si="18"/>
        <v>3180</v>
      </c>
    </row>
    <row r="287" spans="1:10" s="39" customFormat="1" ht="12.75">
      <c r="A287" s="61">
        <v>28</v>
      </c>
      <c r="B287" s="62"/>
      <c r="C287" s="66" t="s">
        <v>191</v>
      </c>
      <c r="D287" s="78"/>
      <c r="E287" s="78"/>
      <c r="F287" s="78"/>
      <c r="G287" s="78"/>
      <c r="H287" s="78"/>
      <c r="I287" s="66"/>
      <c r="J287" s="78"/>
    </row>
    <row r="288" spans="1:10" ht="12.75">
      <c r="A288" s="64"/>
      <c r="B288" s="60"/>
      <c r="C288" s="65" t="s">
        <v>107</v>
      </c>
      <c r="D288" s="74"/>
      <c r="E288" s="74"/>
      <c r="F288" s="74"/>
      <c r="G288" s="74"/>
      <c r="H288" s="74"/>
      <c r="I288" s="65"/>
      <c r="J288" s="74"/>
    </row>
    <row r="289" spans="1:10" ht="12.75">
      <c r="A289" s="64"/>
      <c r="B289" s="60"/>
      <c r="C289" s="65" t="s">
        <v>116</v>
      </c>
      <c r="D289" s="74"/>
      <c r="E289" s="74"/>
      <c r="F289" s="74"/>
      <c r="G289" s="74">
        <v>0</v>
      </c>
      <c r="H289" s="74">
        <v>0</v>
      </c>
      <c r="I289" s="65"/>
      <c r="J289" s="74"/>
    </row>
    <row r="290" spans="1:10" ht="12.75">
      <c r="A290" s="64"/>
      <c r="B290" s="60"/>
      <c r="C290" s="65" t="s">
        <v>173</v>
      </c>
      <c r="D290" s="74"/>
      <c r="E290" s="74"/>
      <c r="F290" s="74"/>
      <c r="G290" s="74">
        <v>0</v>
      </c>
      <c r="H290" s="74">
        <v>0</v>
      </c>
      <c r="I290" s="65"/>
      <c r="J290" s="74"/>
    </row>
    <row r="291" spans="1:10" s="39" customFormat="1" ht="12.75">
      <c r="A291" s="61"/>
      <c r="B291" s="62"/>
      <c r="C291" s="65" t="s">
        <v>117</v>
      </c>
      <c r="D291" s="78"/>
      <c r="E291" s="78"/>
      <c r="F291" s="78"/>
      <c r="G291" s="74">
        <v>2898</v>
      </c>
      <c r="H291" s="74">
        <v>2898</v>
      </c>
      <c r="I291" s="66"/>
      <c r="J291" s="74">
        <v>3406</v>
      </c>
    </row>
    <row r="292" spans="1:10" ht="12.75">
      <c r="A292" s="64"/>
      <c r="B292" s="60"/>
      <c r="C292" s="77" t="s">
        <v>192</v>
      </c>
      <c r="D292" s="78">
        <v>0</v>
      </c>
      <c r="E292" s="74">
        <v>0</v>
      </c>
      <c r="F292" s="74"/>
      <c r="G292" s="78">
        <f>+G291</f>
        <v>2898</v>
      </c>
      <c r="H292" s="78">
        <f>+H291</f>
        <v>2898</v>
      </c>
      <c r="I292" s="78">
        <f>+I291</f>
        <v>0</v>
      </c>
      <c r="J292" s="78">
        <f>+J291</f>
        <v>3406</v>
      </c>
    </row>
    <row r="293" spans="1:10" ht="12.75">
      <c r="A293" s="61">
        <v>29</v>
      </c>
      <c r="B293" s="60"/>
      <c r="C293" s="79" t="s">
        <v>287</v>
      </c>
      <c r="D293" s="78"/>
      <c r="E293" s="78"/>
      <c r="F293" s="78"/>
      <c r="G293" s="78"/>
      <c r="H293" s="78"/>
      <c r="I293" s="65"/>
      <c r="J293" s="78"/>
    </row>
    <row r="294" spans="1:10" ht="12.75">
      <c r="A294" s="64"/>
      <c r="B294" s="62"/>
      <c r="C294" s="66" t="s">
        <v>94</v>
      </c>
      <c r="D294" s="74"/>
      <c r="E294" s="74"/>
      <c r="F294" s="74"/>
      <c r="G294" s="74"/>
      <c r="H294" s="74"/>
      <c r="I294" s="65"/>
      <c r="J294" s="74"/>
    </row>
    <row r="295" spans="1:10" ht="12.75">
      <c r="A295" s="64"/>
      <c r="B295" s="62"/>
      <c r="C295" s="65" t="s">
        <v>217</v>
      </c>
      <c r="D295" s="74">
        <v>8949</v>
      </c>
      <c r="E295" s="74">
        <v>8949</v>
      </c>
      <c r="F295" s="74">
        <v>16461</v>
      </c>
      <c r="G295" s="74"/>
      <c r="H295" s="74"/>
      <c r="I295" s="65"/>
      <c r="J295" s="74"/>
    </row>
    <row r="296" spans="1:10" ht="12.75">
      <c r="A296" s="64"/>
      <c r="B296" s="60"/>
      <c r="C296" s="65" t="s">
        <v>116</v>
      </c>
      <c r="D296" s="74"/>
      <c r="E296" s="74"/>
      <c r="F296" s="74"/>
      <c r="G296" s="74">
        <v>9276</v>
      </c>
      <c r="H296" s="74">
        <v>9276</v>
      </c>
      <c r="I296" s="65"/>
      <c r="J296" s="74">
        <v>9809</v>
      </c>
    </row>
    <row r="297" spans="1:10" ht="12.75">
      <c r="A297" s="64"/>
      <c r="B297" s="60"/>
      <c r="C297" s="65" t="s">
        <v>100</v>
      </c>
      <c r="D297" s="74"/>
      <c r="E297" s="74"/>
      <c r="F297" s="74"/>
      <c r="G297" s="74">
        <v>1252</v>
      </c>
      <c r="H297" s="74">
        <v>1252</v>
      </c>
      <c r="I297" s="65"/>
      <c r="J297" s="74">
        <v>1272</v>
      </c>
    </row>
    <row r="298" spans="1:10" ht="12.75">
      <c r="A298" s="67"/>
      <c r="B298" s="60"/>
      <c r="C298" s="65" t="s">
        <v>117</v>
      </c>
      <c r="D298" s="74"/>
      <c r="E298" s="74"/>
      <c r="F298" s="74"/>
      <c r="G298" s="74">
        <v>508</v>
      </c>
      <c r="H298" s="74">
        <v>508</v>
      </c>
      <c r="I298" s="65"/>
      <c r="J298" s="74">
        <v>374</v>
      </c>
    </row>
    <row r="299" spans="1:10" ht="12.75">
      <c r="A299" s="67"/>
      <c r="B299" s="60"/>
      <c r="C299" s="66" t="s">
        <v>161</v>
      </c>
      <c r="D299" s="74"/>
      <c r="E299" s="74"/>
      <c r="F299" s="74"/>
      <c r="G299" s="74"/>
      <c r="H299" s="74"/>
      <c r="I299" s="65"/>
      <c r="J299" s="74"/>
    </row>
    <row r="300" spans="1:10" ht="12.75">
      <c r="A300" s="67"/>
      <c r="B300" s="60"/>
      <c r="C300" s="65" t="s">
        <v>104</v>
      </c>
      <c r="D300" s="74"/>
      <c r="E300" s="74"/>
      <c r="F300" s="74"/>
      <c r="G300" s="74"/>
      <c r="H300" s="74"/>
      <c r="I300" s="65"/>
      <c r="J300" s="74">
        <v>254</v>
      </c>
    </row>
    <row r="301" spans="1:10" ht="12.75">
      <c r="A301" s="61"/>
      <c r="B301" s="62"/>
      <c r="C301" s="82" t="s">
        <v>288</v>
      </c>
      <c r="D301" s="78">
        <f>SUM(D295:D298)</f>
        <v>8949</v>
      </c>
      <c r="E301" s="78">
        <f>SUM(E295:E298)</f>
        <v>8949</v>
      </c>
      <c r="F301" s="78">
        <f>SUM(F295:F298)</f>
        <v>16461</v>
      </c>
      <c r="G301" s="78">
        <f>SUM(G295:G300)</f>
        <v>11036</v>
      </c>
      <c r="H301" s="78">
        <f>SUM(H295:H300)</f>
        <v>11036</v>
      </c>
      <c r="I301" s="78">
        <f>SUM(I295:I300)</f>
        <v>0</v>
      </c>
      <c r="J301" s="78">
        <f>SUM(J295:J300)</f>
        <v>11709</v>
      </c>
    </row>
    <row r="302" spans="1:10" ht="12.75">
      <c r="A302" s="61"/>
      <c r="B302" s="62"/>
      <c r="C302" s="107" t="s">
        <v>289</v>
      </c>
      <c r="D302" s="78"/>
      <c r="E302" s="78"/>
      <c r="F302" s="78"/>
      <c r="G302" s="78"/>
      <c r="H302" s="78"/>
      <c r="I302" s="78"/>
      <c r="J302" s="78"/>
    </row>
    <row r="303" spans="1:10" ht="12.75">
      <c r="A303" s="61"/>
      <c r="B303" s="62"/>
      <c r="C303" s="66" t="s">
        <v>94</v>
      </c>
      <c r="D303" s="78"/>
      <c r="E303" s="78"/>
      <c r="F303" s="78"/>
      <c r="G303" s="78"/>
      <c r="H303" s="78"/>
      <c r="I303" s="78"/>
      <c r="J303" s="78"/>
    </row>
    <row r="304" spans="1:10" ht="12.75">
      <c r="A304" s="61"/>
      <c r="B304" s="62"/>
      <c r="C304" s="65" t="s">
        <v>217</v>
      </c>
      <c r="D304" s="74">
        <v>0</v>
      </c>
      <c r="E304" s="74">
        <v>0</v>
      </c>
      <c r="F304" s="74">
        <v>5415</v>
      </c>
      <c r="G304" s="74"/>
      <c r="H304" s="74"/>
      <c r="I304" s="74"/>
      <c r="J304" s="74"/>
    </row>
    <row r="305" spans="1:10" ht="12.75">
      <c r="A305" s="61"/>
      <c r="B305" s="62"/>
      <c r="C305" s="65" t="s">
        <v>116</v>
      </c>
      <c r="D305" s="74"/>
      <c r="E305" s="74"/>
      <c r="F305" s="74"/>
      <c r="G305" s="74">
        <v>0</v>
      </c>
      <c r="H305" s="74">
        <v>0</v>
      </c>
      <c r="I305" s="74"/>
      <c r="J305" s="74">
        <v>10941</v>
      </c>
    </row>
    <row r="306" spans="1:10" ht="12.75">
      <c r="A306" s="61"/>
      <c r="B306" s="62"/>
      <c r="C306" s="65" t="s">
        <v>100</v>
      </c>
      <c r="D306" s="74"/>
      <c r="E306" s="74"/>
      <c r="F306" s="74"/>
      <c r="G306" s="74">
        <v>0</v>
      </c>
      <c r="H306" s="74">
        <v>0</v>
      </c>
      <c r="I306" s="74"/>
      <c r="J306" s="74">
        <v>1631</v>
      </c>
    </row>
    <row r="307" spans="1:10" ht="12.75">
      <c r="A307" s="61"/>
      <c r="B307" s="62"/>
      <c r="C307" s="65" t="s">
        <v>117</v>
      </c>
      <c r="D307" s="74"/>
      <c r="E307" s="74"/>
      <c r="F307" s="74"/>
      <c r="G307" s="74"/>
      <c r="H307" s="74"/>
      <c r="I307" s="74"/>
      <c r="J307" s="74"/>
    </row>
    <row r="308" spans="1:10" ht="12.75">
      <c r="A308" s="61"/>
      <c r="B308" s="62"/>
      <c r="C308" s="82" t="s">
        <v>290</v>
      </c>
      <c r="D308" s="78">
        <f>SUM(D304:D307)</f>
        <v>0</v>
      </c>
      <c r="E308" s="78">
        <f aca="true" t="shared" si="19" ref="E308:J308">SUM(E304:E307)</f>
        <v>0</v>
      </c>
      <c r="F308" s="78">
        <f t="shared" si="19"/>
        <v>5415</v>
      </c>
      <c r="G308" s="78">
        <f t="shared" si="19"/>
        <v>0</v>
      </c>
      <c r="H308" s="78">
        <f t="shared" si="19"/>
        <v>0</v>
      </c>
      <c r="I308" s="78">
        <f t="shared" si="19"/>
        <v>0</v>
      </c>
      <c r="J308" s="78">
        <f t="shared" si="19"/>
        <v>12572</v>
      </c>
    </row>
    <row r="309" spans="1:10" ht="12.75">
      <c r="A309" s="61"/>
      <c r="B309" s="62"/>
      <c r="C309" s="82" t="s">
        <v>291</v>
      </c>
      <c r="D309" s="78"/>
      <c r="E309" s="78"/>
      <c r="F309" s="78"/>
      <c r="G309" s="78"/>
      <c r="H309" s="78"/>
      <c r="I309" s="78"/>
      <c r="J309" s="78"/>
    </row>
    <row r="310" spans="1:10" ht="12.75">
      <c r="A310" s="61"/>
      <c r="B310" s="62"/>
      <c r="C310" s="66" t="s">
        <v>94</v>
      </c>
      <c r="D310" s="78"/>
      <c r="E310" s="78"/>
      <c r="F310" s="78"/>
      <c r="G310" s="78"/>
      <c r="H310" s="78"/>
      <c r="I310" s="78"/>
      <c r="J310" s="78"/>
    </row>
    <row r="311" spans="1:10" ht="12.75">
      <c r="A311" s="61"/>
      <c r="B311" s="62"/>
      <c r="C311" s="65" t="s">
        <v>217</v>
      </c>
      <c r="D311" s="78">
        <v>0</v>
      </c>
      <c r="E311" s="78">
        <v>0</v>
      </c>
      <c r="F311" s="78">
        <v>1015</v>
      </c>
      <c r="G311" s="78"/>
      <c r="H311" s="78"/>
      <c r="I311" s="78"/>
      <c r="J311" s="78"/>
    </row>
    <row r="312" spans="1:10" ht="12.75">
      <c r="A312" s="61"/>
      <c r="B312" s="62"/>
      <c r="C312" s="82" t="s">
        <v>292</v>
      </c>
      <c r="D312" s="78">
        <f>+D311</f>
        <v>0</v>
      </c>
      <c r="E312" s="78">
        <f aca="true" t="shared" si="20" ref="E312:J312">+E311</f>
        <v>0</v>
      </c>
      <c r="F312" s="78">
        <f t="shared" si="20"/>
        <v>1015</v>
      </c>
      <c r="G312" s="78">
        <f t="shared" si="20"/>
        <v>0</v>
      </c>
      <c r="H312" s="78">
        <f t="shared" si="20"/>
        <v>0</v>
      </c>
      <c r="I312" s="78">
        <f t="shared" si="20"/>
        <v>0</v>
      </c>
      <c r="J312" s="78">
        <f t="shared" si="20"/>
        <v>0</v>
      </c>
    </row>
    <row r="313" spans="1:10" ht="12.75">
      <c r="A313" s="61">
        <v>30</v>
      </c>
      <c r="B313" s="62"/>
      <c r="C313" s="81" t="s">
        <v>194</v>
      </c>
      <c r="D313" s="78"/>
      <c r="E313" s="78"/>
      <c r="F313" s="78"/>
      <c r="G313" s="78"/>
      <c r="H313" s="78"/>
      <c r="I313" s="65"/>
      <c r="J313" s="78"/>
    </row>
    <row r="314" spans="1:10" ht="12.75">
      <c r="A314" s="61"/>
      <c r="B314" s="62"/>
      <c r="C314" s="66" t="s">
        <v>94</v>
      </c>
      <c r="D314" s="78"/>
      <c r="E314" s="78"/>
      <c r="F314" s="78"/>
      <c r="G314" s="78"/>
      <c r="H314" s="78"/>
      <c r="I314" s="65"/>
      <c r="J314" s="78"/>
    </row>
    <row r="315" spans="1:10" ht="12.75">
      <c r="A315" s="61"/>
      <c r="B315" s="62"/>
      <c r="C315" s="65" t="s">
        <v>193</v>
      </c>
      <c r="D315" s="78"/>
      <c r="E315" s="78"/>
      <c r="F315" s="78"/>
      <c r="G315" s="78"/>
      <c r="H315" s="78"/>
      <c r="I315" s="65"/>
      <c r="J315" s="78"/>
    </row>
    <row r="316" spans="1:10" ht="12.75">
      <c r="A316" s="61"/>
      <c r="B316" s="62"/>
      <c r="C316" s="65" t="s">
        <v>95</v>
      </c>
      <c r="D316" s="74">
        <v>0</v>
      </c>
      <c r="E316" s="74">
        <f>+D353</f>
        <v>2477</v>
      </c>
      <c r="F316" s="74">
        <v>2477</v>
      </c>
      <c r="G316" s="78"/>
      <c r="H316" s="78"/>
      <c r="I316" s="65"/>
      <c r="J316" s="74"/>
    </row>
    <row r="317" spans="1:10" ht="12.75">
      <c r="A317" s="61"/>
      <c r="B317" s="62"/>
      <c r="C317" s="65" t="s">
        <v>116</v>
      </c>
      <c r="D317" s="78"/>
      <c r="E317" s="78"/>
      <c r="F317" s="78"/>
      <c r="G317" s="74">
        <v>1015.0000000000001</v>
      </c>
      <c r="H317" s="74">
        <f>+G317+G354</f>
        <v>3625</v>
      </c>
      <c r="I317" s="65"/>
      <c r="J317" s="74">
        <v>3625</v>
      </c>
    </row>
    <row r="318" spans="1:10" ht="12.75">
      <c r="A318" s="61"/>
      <c r="B318" s="62"/>
      <c r="C318" s="65" t="s">
        <v>100</v>
      </c>
      <c r="D318" s="78"/>
      <c r="E318" s="78"/>
      <c r="F318" s="78"/>
      <c r="G318" s="74">
        <v>328</v>
      </c>
      <c r="H318" s="74">
        <v>1173</v>
      </c>
      <c r="I318" s="65"/>
      <c r="J318" s="74">
        <v>1173</v>
      </c>
    </row>
    <row r="319" spans="1:10" ht="12.75">
      <c r="A319" s="61"/>
      <c r="B319" s="62"/>
      <c r="C319" s="65" t="s">
        <v>167</v>
      </c>
      <c r="D319" s="78"/>
      <c r="E319" s="78"/>
      <c r="F319" s="78"/>
      <c r="G319" s="74">
        <v>2176</v>
      </c>
      <c r="H319" s="74">
        <v>7772</v>
      </c>
      <c r="I319" s="65"/>
      <c r="J319" s="74">
        <v>7772</v>
      </c>
    </row>
    <row r="320" spans="1:10" ht="12.75">
      <c r="A320" s="61"/>
      <c r="B320" s="62"/>
      <c r="C320" s="77" t="s">
        <v>195</v>
      </c>
      <c r="D320" s="78">
        <f>SUM(D316:D319)</f>
        <v>0</v>
      </c>
      <c r="E320" s="78">
        <f>SUM(E316:E319)</f>
        <v>2477</v>
      </c>
      <c r="F320" s="78">
        <f>SUM(F316:F319)</f>
        <v>2477</v>
      </c>
      <c r="G320" s="78">
        <f>SUM(G317:G319)</f>
        <v>3519</v>
      </c>
      <c r="H320" s="78">
        <f>SUM(H317:H319)</f>
        <v>12570</v>
      </c>
      <c r="I320" s="78">
        <f>SUM(I317:I319)</f>
        <v>0</v>
      </c>
      <c r="J320" s="78">
        <f>SUM(J317:J319)</f>
        <v>12570</v>
      </c>
    </row>
    <row r="321" spans="1:10" ht="25.5">
      <c r="A321" s="61">
        <v>31</v>
      </c>
      <c r="B321" s="62"/>
      <c r="C321" s="79" t="s">
        <v>225</v>
      </c>
      <c r="D321" s="78"/>
      <c r="E321" s="78"/>
      <c r="F321" s="78"/>
      <c r="G321" s="78"/>
      <c r="H321" s="78"/>
      <c r="I321" s="65"/>
      <c r="J321" s="78"/>
    </row>
    <row r="322" spans="1:10" ht="12.75">
      <c r="A322" s="61"/>
      <c r="B322" s="62"/>
      <c r="C322" s="66" t="s">
        <v>94</v>
      </c>
      <c r="D322" s="78"/>
      <c r="E322" s="78"/>
      <c r="F322" s="78"/>
      <c r="G322" s="78"/>
      <c r="H322" s="78"/>
      <c r="I322" s="65"/>
      <c r="J322" s="78"/>
    </row>
    <row r="323" spans="1:10" ht="12.75">
      <c r="A323" s="61"/>
      <c r="B323" s="62"/>
      <c r="C323" s="66" t="s">
        <v>257</v>
      </c>
      <c r="D323" s="74">
        <v>0</v>
      </c>
      <c r="E323" s="74">
        <v>62</v>
      </c>
      <c r="F323" s="74">
        <v>62</v>
      </c>
      <c r="G323" s="78"/>
      <c r="H323" s="78"/>
      <c r="I323" s="65"/>
      <c r="J323" s="78"/>
    </row>
    <row r="324" spans="1:10" ht="12.75">
      <c r="A324" s="61"/>
      <c r="B324" s="62"/>
      <c r="C324" s="65" t="s">
        <v>100</v>
      </c>
      <c r="D324" s="78"/>
      <c r="E324" s="78"/>
      <c r="F324" s="78"/>
      <c r="G324" s="74">
        <v>3</v>
      </c>
      <c r="H324" s="74">
        <v>3</v>
      </c>
      <c r="I324" s="65"/>
      <c r="J324" s="78">
        <v>3</v>
      </c>
    </row>
    <row r="325" spans="1:10" ht="12.75">
      <c r="A325" s="61"/>
      <c r="B325" s="62"/>
      <c r="C325" s="65" t="s">
        <v>167</v>
      </c>
      <c r="D325" s="78"/>
      <c r="E325" s="78"/>
      <c r="F325" s="78"/>
      <c r="G325" s="74">
        <v>4851</v>
      </c>
      <c r="H325" s="74">
        <v>4913</v>
      </c>
      <c r="I325" s="65"/>
      <c r="J325" s="74">
        <v>4913</v>
      </c>
    </row>
    <row r="326" spans="1:10" ht="25.5">
      <c r="A326" s="61"/>
      <c r="B326" s="62"/>
      <c r="C326" s="82" t="s">
        <v>226</v>
      </c>
      <c r="D326" s="78">
        <f aca="true" t="shared" si="21" ref="D326:J326">SUM(D323:D325)</f>
        <v>0</v>
      </c>
      <c r="E326" s="78">
        <f t="shared" si="21"/>
        <v>62</v>
      </c>
      <c r="F326" s="78">
        <f t="shared" si="21"/>
        <v>62</v>
      </c>
      <c r="G326" s="78">
        <f t="shared" si="21"/>
        <v>4854</v>
      </c>
      <c r="H326" s="78">
        <f t="shared" si="21"/>
        <v>4916</v>
      </c>
      <c r="I326" s="78">
        <f t="shared" si="21"/>
        <v>0</v>
      </c>
      <c r="J326" s="78">
        <f t="shared" si="21"/>
        <v>4916</v>
      </c>
    </row>
    <row r="327" spans="1:10" ht="25.5">
      <c r="A327" s="61">
        <v>32</v>
      </c>
      <c r="B327" s="62"/>
      <c r="C327" s="79" t="s">
        <v>227</v>
      </c>
      <c r="D327" s="78"/>
      <c r="E327" s="78"/>
      <c r="F327" s="78"/>
      <c r="G327" s="78"/>
      <c r="H327" s="78"/>
      <c r="I327" s="65"/>
      <c r="J327" s="78"/>
    </row>
    <row r="328" spans="1:10" ht="12.75">
      <c r="A328" s="61"/>
      <c r="B328" s="62"/>
      <c r="C328" s="66" t="s">
        <v>94</v>
      </c>
      <c r="D328" s="78"/>
      <c r="E328" s="78"/>
      <c r="F328" s="78"/>
      <c r="G328" s="78"/>
      <c r="H328" s="78"/>
      <c r="I328" s="65"/>
      <c r="J328" s="78"/>
    </row>
    <row r="329" spans="1:10" ht="12.75">
      <c r="A329" s="61"/>
      <c r="B329" s="62"/>
      <c r="C329" s="65" t="s">
        <v>100</v>
      </c>
      <c r="D329" s="78"/>
      <c r="E329" s="78"/>
      <c r="F329" s="78"/>
      <c r="G329" s="74">
        <v>14</v>
      </c>
      <c r="H329" s="74">
        <v>14</v>
      </c>
      <c r="I329" s="65"/>
      <c r="J329" s="78">
        <v>14</v>
      </c>
    </row>
    <row r="330" spans="1:10" ht="12.75">
      <c r="A330" s="61"/>
      <c r="B330" s="62"/>
      <c r="C330" s="65" t="s">
        <v>167</v>
      </c>
      <c r="D330" s="78"/>
      <c r="E330" s="78"/>
      <c r="F330" s="78"/>
      <c r="G330" s="74">
        <v>12948</v>
      </c>
      <c r="H330" s="74">
        <v>12948</v>
      </c>
      <c r="I330" s="65"/>
      <c r="J330" s="74">
        <v>12948</v>
      </c>
    </row>
    <row r="331" spans="1:10" ht="25.5">
      <c r="A331" s="61"/>
      <c r="B331" s="62"/>
      <c r="C331" s="82" t="s">
        <v>228</v>
      </c>
      <c r="D331" s="78">
        <v>0</v>
      </c>
      <c r="E331" s="78">
        <v>0</v>
      </c>
      <c r="F331" s="78">
        <v>0</v>
      </c>
      <c r="G331" s="78">
        <v>12962</v>
      </c>
      <c r="H331" s="78">
        <v>12962</v>
      </c>
      <c r="I331" s="78">
        <v>12962</v>
      </c>
      <c r="J331" s="78">
        <v>12962</v>
      </c>
    </row>
    <row r="332" spans="1:10" ht="12.75">
      <c r="A332" s="61">
        <v>33</v>
      </c>
      <c r="B332" s="62"/>
      <c r="C332" s="81" t="s">
        <v>196</v>
      </c>
      <c r="D332" s="78"/>
      <c r="E332" s="78"/>
      <c r="F332" s="78"/>
      <c r="G332" s="78"/>
      <c r="H332" s="78"/>
      <c r="I332" s="65"/>
      <c r="J332" s="78"/>
    </row>
    <row r="333" spans="1:10" ht="12.75">
      <c r="A333" s="61"/>
      <c r="B333" s="62"/>
      <c r="C333" s="66" t="s">
        <v>94</v>
      </c>
      <c r="D333" s="78"/>
      <c r="E333" s="78"/>
      <c r="F333" s="78"/>
      <c r="G333" s="78"/>
      <c r="H333" s="78"/>
      <c r="I333" s="65"/>
      <c r="J333" s="78"/>
    </row>
    <row r="334" spans="1:10" ht="12.75">
      <c r="A334" s="61"/>
      <c r="B334" s="62"/>
      <c r="C334" s="65" t="s">
        <v>58</v>
      </c>
      <c r="D334" s="74">
        <v>22196</v>
      </c>
      <c r="E334" s="74">
        <v>22196</v>
      </c>
      <c r="F334" s="74">
        <v>22196</v>
      </c>
      <c r="G334" s="78"/>
      <c r="H334" s="78"/>
      <c r="I334" s="65"/>
      <c r="J334" s="74"/>
    </row>
    <row r="335" spans="1:10" ht="12.75">
      <c r="A335" s="61"/>
      <c r="B335" s="62"/>
      <c r="C335" s="65" t="s">
        <v>167</v>
      </c>
      <c r="D335" s="78"/>
      <c r="E335" s="78"/>
      <c r="F335" s="78"/>
      <c r="G335" s="74">
        <v>42144</v>
      </c>
      <c r="H335" s="74">
        <v>42144</v>
      </c>
      <c r="I335" s="65"/>
      <c r="J335" s="74">
        <v>42144</v>
      </c>
    </row>
    <row r="336" spans="1:10" s="41" customFormat="1" ht="12.75">
      <c r="A336" s="61"/>
      <c r="B336" s="61"/>
      <c r="C336" s="77" t="s">
        <v>197</v>
      </c>
      <c r="D336" s="83">
        <f>+D334</f>
        <v>22196</v>
      </c>
      <c r="E336" s="83">
        <f>+E334</f>
        <v>22196</v>
      </c>
      <c r="F336" s="83">
        <f>+F334</f>
        <v>22196</v>
      </c>
      <c r="G336" s="83">
        <v>42144</v>
      </c>
      <c r="H336" s="83">
        <v>42144</v>
      </c>
      <c r="I336" s="83">
        <v>42144</v>
      </c>
      <c r="J336" s="83">
        <v>42144</v>
      </c>
    </row>
    <row r="337" spans="1:10" s="39" customFormat="1" ht="12.75">
      <c r="A337" s="61">
        <v>34</v>
      </c>
      <c r="B337" s="62"/>
      <c r="C337" s="66" t="s">
        <v>198</v>
      </c>
      <c r="D337" s="78"/>
      <c r="E337" s="78"/>
      <c r="F337" s="78"/>
      <c r="G337" s="78"/>
      <c r="H337" s="78"/>
      <c r="I337" s="66"/>
      <c r="J337" s="78"/>
    </row>
    <row r="338" spans="1:10" s="39" customFormat="1" ht="12.75">
      <c r="A338" s="61"/>
      <c r="B338" s="62"/>
      <c r="C338" s="65" t="s">
        <v>107</v>
      </c>
      <c r="D338" s="78"/>
      <c r="E338" s="78"/>
      <c r="F338" s="78"/>
      <c r="G338" s="78"/>
      <c r="H338" s="78"/>
      <c r="I338" s="66"/>
      <c r="J338" s="78"/>
    </row>
    <row r="339" spans="1:10" s="39" customFormat="1" ht="12.75">
      <c r="A339" s="61"/>
      <c r="B339" s="62"/>
      <c r="C339" s="65" t="s">
        <v>199</v>
      </c>
      <c r="D339" s="78"/>
      <c r="E339" s="78"/>
      <c r="F339" s="78"/>
      <c r="G339" s="74">
        <v>224443</v>
      </c>
      <c r="H339" s="74">
        <v>225688</v>
      </c>
      <c r="I339" s="66"/>
      <c r="J339" s="74">
        <v>231546</v>
      </c>
    </row>
    <row r="340" spans="1:10" s="39" customFormat="1" ht="12.75">
      <c r="A340" s="61"/>
      <c r="B340" s="62"/>
      <c r="C340" s="66" t="s">
        <v>200</v>
      </c>
      <c r="D340" s="78">
        <v>0</v>
      </c>
      <c r="E340" s="78"/>
      <c r="F340" s="78"/>
      <c r="G340" s="78">
        <v>224443</v>
      </c>
      <c r="H340" s="78">
        <f>+H339</f>
        <v>225688</v>
      </c>
      <c r="I340" s="78">
        <f>+I339</f>
        <v>0</v>
      </c>
      <c r="J340" s="78">
        <f>+J339</f>
        <v>231546</v>
      </c>
    </row>
    <row r="341" spans="1:10" s="39" customFormat="1" ht="12.75">
      <c r="A341" s="68"/>
      <c r="B341" s="69"/>
      <c r="C341" s="69" t="s">
        <v>232</v>
      </c>
      <c r="D341" s="70">
        <f aca="true" t="shared" si="22" ref="D341:J341">+D340+D336+D331+D326+D320+D301+D286+D278+D267+D257+D246+D238+D233+D228+D220+D209+D201+D190+D178+D172+D167+D162+D152+D141+D137+D132+D128+D122+D118+D114+D106+D110+D291+D308+D312</f>
        <v>598592</v>
      </c>
      <c r="E341" s="70">
        <f t="shared" si="22"/>
        <v>605394</v>
      </c>
      <c r="F341" s="70">
        <f t="shared" si="22"/>
        <v>766868</v>
      </c>
      <c r="G341" s="70">
        <f t="shared" si="22"/>
        <v>590027</v>
      </c>
      <c r="H341" s="70">
        <f t="shared" si="22"/>
        <v>597581</v>
      </c>
      <c r="I341" s="70">
        <f t="shared" si="22"/>
        <v>90532</v>
      </c>
      <c r="J341" s="70">
        <f t="shared" si="22"/>
        <v>748369</v>
      </c>
    </row>
    <row r="342" spans="1:10" s="39" customFormat="1" ht="12.75">
      <c r="A342" s="61"/>
      <c r="B342" s="62"/>
      <c r="C342" s="66"/>
      <c r="D342" s="78"/>
      <c r="E342" s="78"/>
      <c r="F342" s="78"/>
      <c r="G342" s="78"/>
      <c r="H342" s="78"/>
      <c r="I342" s="66"/>
      <c r="J342" s="78"/>
    </row>
    <row r="343" spans="1:10" ht="12.75">
      <c r="A343" s="139" t="s">
        <v>250</v>
      </c>
      <c r="B343" s="140"/>
      <c r="C343" s="140"/>
      <c r="D343" s="140"/>
      <c r="E343" s="140"/>
      <c r="F343" s="140"/>
      <c r="G343" s="140"/>
      <c r="H343" s="141"/>
      <c r="I343" s="65"/>
      <c r="J343" s="38"/>
    </row>
    <row r="344" spans="1:10" ht="12.75">
      <c r="A344" s="61">
        <v>1</v>
      </c>
      <c r="B344" s="60"/>
      <c r="C344" s="66" t="s">
        <v>185</v>
      </c>
      <c r="D344" s="78"/>
      <c r="E344" s="78"/>
      <c r="F344" s="78"/>
      <c r="G344" s="78"/>
      <c r="H344" s="78"/>
      <c r="I344" s="65"/>
      <c r="J344" s="78"/>
    </row>
    <row r="345" spans="1:10" ht="12.75">
      <c r="A345" s="61"/>
      <c r="B345" s="60"/>
      <c r="C345" s="65" t="s">
        <v>107</v>
      </c>
      <c r="D345" s="74"/>
      <c r="E345" s="74"/>
      <c r="F345" s="74"/>
      <c r="G345" s="74"/>
      <c r="H345" s="74"/>
      <c r="I345" s="65"/>
      <c r="J345" s="74"/>
    </row>
    <row r="346" spans="1:10" ht="12.75">
      <c r="A346" s="61"/>
      <c r="B346" s="60"/>
      <c r="C346" s="65" t="s">
        <v>138</v>
      </c>
      <c r="D346" s="74"/>
      <c r="E346" s="74"/>
      <c r="F346" s="74"/>
      <c r="G346" s="74"/>
      <c r="H346" s="74"/>
      <c r="I346" s="65"/>
      <c r="J346" s="74"/>
    </row>
    <row r="347" spans="1:10" ht="12.75">
      <c r="A347" s="61"/>
      <c r="B347" s="60"/>
      <c r="C347" s="65" t="s">
        <v>231</v>
      </c>
      <c r="D347" s="74">
        <v>0</v>
      </c>
      <c r="E347" s="74"/>
      <c r="F347" s="74"/>
      <c r="G347" s="74"/>
      <c r="H347" s="74"/>
      <c r="I347" s="65"/>
      <c r="J347" s="74"/>
    </row>
    <row r="348" spans="1:10" ht="12.75">
      <c r="A348" s="61"/>
      <c r="B348" s="60"/>
      <c r="C348" s="65" t="s">
        <v>186</v>
      </c>
      <c r="D348" s="74"/>
      <c r="E348" s="74"/>
      <c r="F348" s="74"/>
      <c r="G348" s="74">
        <v>1991</v>
      </c>
      <c r="H348" s="74">
        <v>2096</v>
      </c>
      <c r="I348" s="65"/>
      <c r="J348" s="74">
        <v>2096</v>
      </c>
    </row>
    <row r="349" spans="1:10" ht="12.75">
      <c r="A349" s="61"/>
      <c r="B349" s="60"/>
      <c r="C349" s="77" t="s">
        <v>187</v>
      </c>
      <c r="D349" s="78">
        <v>0</v>
      </c>
      <c r="E349" s="78"/>
      <c r="F349" s="78"/>
      <c r="G349" s="78">
        <f>+G348</f>
        <v>1991</v>
      </c>
      <c r="H349" s="78">
        <f>+H348</f>
        <v>2096</v>
      </c>
      <c r="I349" s="78">
        <f>+I348</f>
        <v>0</v>
      </c>
      <c r="J349" s="78">
        <f>+J348</f>
        <v>2096</v>
      </c>
    </row>
    <row r="350" spans="1:10" ht="12.75">
      <c r="A350" s="61">
        <v>2</v>
      </c>
      <c r="B350" s="60"/>
      <c r="C350" s="81" t="s">
        <v>194</v>
      </c>
      <c r="D350" s="78"/>
      <c r="E350" s="78"/>
      <c r="F350" s="78"/>
      <c r="G350" s="78"/>
      <c r="H350" s="78"/>
      <c r="I350" s="65"/>
      <c r="J350" s="78"/>
    </row>
    <row r="351" spans="1:10" ht="12.75">
      <c r="A351" s="61"/>
      <c r="B351" s="60"/>
      <c r="C351" s="66" t="s">
        <v>94</v>
      </c>
      <c r="D351" s="78"/>
      <c r="E351" s="78"/>
      <c r="F351" s="78"/>
      <c r="G351" s="78"/>
      <c r="H351" s="78"/>
      <c r="I351" s="65"/>
      <c r="J351" s="78"/>
    </row>
    <row r="352" spans="1:10" ht="12.75">
      <c r="A352" s="64"/>
      <c r="B352" s="60"/>
      <c r="C352" s="65" t="s">
        <v>193</v>
      </c>
      <c r="D352" s="78"/>
      <c r="E352" s="78"/>
      <c r="F352" s="78"/>
      <c r="G352" s="78"/>
      <c r="H352" s="78"/>
      <c r="I352" s="65"/>
      <c r="J352" s="78"/>
    </row>
    <row r="353" spans="1:10" ht="12.75">
      <c r="A353" s="64"/>
      <c r="B353" s="60"/>
      <c r="C353" s="65" t="s">
        <v>231</v>
      </c>
      <c r="D353" s="74">
        <v>2477</v>
      </c>
      <c r="E353" s="78">
        <v>0</v>
      </c>
      <c r="F353" s="78">
        <v>0</v>
      </c>
      <c r="G353" s="78"/>
      <c r="H353" s="78"/>
      <c r="I353" s="65"/>
      <c r="J353" s="78"/>
    </row>
    <row r="354" spans="1:10" ht="12.75">
      <c r="A354" s="64"/>
      <c r="B354" s="60"/>
      <c r="C354" s="65" t="s">
        <v>116</v>
      </c>
      <c r="D354" s="78"/>
      <c r="E354" s="78"/>
      <c r="F354" s="78"/>
      <c r="G354" s="74">
        <v>2610</v>
      </c>
      <c r="H354" s="78">
        <v>0</v>
      </c>
      <c r="I354" s="65"/>
      <c r="J354" s="78">
        <v>0</v>
      </c>
    </row>
    <row r="355" spans="1:10" ht="12.75">
      <c r="A355" s="64"/>
      <c r="B355" s="60"/>
      <c r="C355" s="65" t="s">
        <v>100</v>
      </c>
      <c r="D355" s="78"/>
      <c r="E355" s="78"/>
      <c r="F355" s="78"/>
      <c r="G355" s="74">
        <v>844</v>
      </c>
      <c r="H355" s="78">
        <v>0</v>
      </c>
      <c r="I355" s="65"/>
      <c r="J355" s="78">
        <v>0</v>
      </c>
    </row>
    <row r="356" spans="1:10" ht="12.75">
      <c r="A356" s="64"/>
      <c r="B356" s="60"/>
      <c r="C356" s="65" t="s">
        <v>167</v>
      </c>
      <c r="D356" s="78"/>
      <c r="E356" s="78"/>
      <c r="F356" s="78"/>
      <c r="G356" s="74">
        <v>5597</v>
      </c>
      <c r="H356" s="78">
        <v>0</v>
      </c>
      <c r="I356" s="65"/>
      <c r="J356" s="78">
        <v>0</v>
      </c>
    </row>
    <row r="357" spans="1:10" ht="12.75">
      <c r="A357" s="64"/>
      <c r="B357" s="60"/>
      <c r="C357" s="77" t="s">
        <v>195</v>
      </c>
      <c r="D357" s="78">
        <v>2477</v>
      </c>
      <c r="E357" s="78">
        <v>0</v>
      </c>
      <c r="F357" s="78">
        <v>0</v>
      </c>
      <c r="G357" s="78">
        <v>9051</v>
      </c>
      <c r="H357" s="78">
        <v>0</v>
      </c>
      <c r="I357" s="78">
        <v>0</v>
      </c>
      <c r="J357" s="78">
        <v>0</v>
      </c>
    </row>
    <row r="358" spans="1:10" ht="25.5">
      <c r="A358" s="61">
        <v>3</v>
      </c>
      <c r="B358" s="60"/>
      <c r="C358" s="79" t="s">
        <v>218</v>
      </c>
      <c r="D358" s="78"/>
      <c r="E358" s="78"/>
      <c r="F358" s="78"/>
      <c r="G358" s="78"/>
      <c r="H358" s="78"/>
      <c r="I358" s="65"/>
      <c r="J358" s="78"/>
    </row>
    <row r="359" spans="1:10" ht="22.5">
      <c r="A359" s="64"/>
      <c r="B359" s="60"/>
      <c r="C359" s="92" t="s">
        <v>255</v>
      </c>
      <c r="D359" s="78"/>
      <c r="E359" s="78"/>
      <c r="F359" s="78"/>
      <c r="G359" s="74">
        <v>0</v>
      </c>
      <c r="H359" s="74">
        <v>5717</v>
      </c>
      <c r="I359" s="65"/>
      <c r="J359" s="74">
        <v>16403</v>
      </c>
    </row>
    <row r="360" spans="1:10" ht="25.5">
      <c r="A360" s="64"/>
      <c r="B360" s="60"/>
      <c r="C360" s="82" t="s">
        <v>218</v>
      </c>
      <c r="D360" s="78"/>
      <c r="E360" s="78"/>
      <c r="F360" s="78"/>
      <c r="G360" s="78">
        <f>+G359</f>
        <v>0</v>
      </c>
      <c r="H360" s="78">
        <f>+H359</f>
        <v>5717</v>
      </c>
      <c r="I360" s="78">
        <f>+I359</f>
        <v>0</v>
      </c>
      <c r="J360" s="78">
        <f>+J359</f>
        <v>16403</v>
      </c>
    </row>
    <row r="361" spans="1:10" ht="12.75">
      <c r="A361" s="90"/>
      <c r="B361" s="91"/>
      <c r="C361" s="69" t="s">
        <v>239</v>
      </c>
      <c r="D361" s="70">
        <f aca="true" t="shared" si="23" ref="D361:J361">+D360+D357+D349</f>
        <v>2477</v>
      </c>
      <c r="E361" s="70">
        <f t="shared" si="23"/>
        <v>0</v>
      </c>
      <c r="F361" s="70">
        <f t="shared" si="23"/>
        <v>0</v>
      </c>
      <c r="G361" s="70">
        <f t="shared" si="23"/>
        <v>11042</v>
      </c>
      <c r="H361" s="70">
        <f t="shared" si="23"/>
        <v>7813</v>
      </c>
      <c r="I361" s="70">
        <f t="shared" si="23"/>
        <v>0</v>
      </c>
      <c r="J361" s="70">
        <f t="shared" si="23"/>
        <v>18499</v>
      </c>
    </row>
    <row r="362" spans="1:11" ht="12.75">
      <c r="A362" s="88"/>
      <c r="B362" s="89"/>
      <c r="C362" s="86" t="s">
        <v>240</v>
      </c>
      <c r="D362" s="87">
        <f>+D361+D341</f>
        <v>601069</v>
      </c>
      <c r="E362" s="87">
        <f aca="true" t="shared" si="24" ref="E362:J362">+E361+E341</f>
        <v>605394</v>
      </c>
      <c r="F362" s="87">
        <f>+F361+F341</f>
        <v>766868</v>
      </c>
      <c r="G362" s="87">
        <f t="shared" si="24"/>
        <v>601069</v>
      </c>
      <c r="H362" s="87">
        <f t="shared" si="24"/>
        <v>605394</v>
      </c>
      <c r="I362" s="87">
        <f t="shared" si="24"/>
        <v>90532</v>
      </c>
      <c r="J362" s="87">
        <f t="shared" si="24"/>
        <v>766868</v>
      </c>
      <c r="K362" s="93"/>
    </row>
    <row r="363" spans="1:10" s="39" customFormat="1" ht="25.5">
      <c r="A363" s="61"/>
      <c r="B363" s="62"/>
      <c r="C363" s="82" t="s">
        <v>233</v>
      </c>
      <c r="D363" s="78">
        <f aca="true" t="shared" si="25" ref="D363:J363">+D362+D83+D59</f>
        <v>836285</v>
      </c>
      <c r="E363" s="78">
        <f t="shared" si="25"/>
        <v>846581</v>
      </c>
      <c r="F363" s="78">
        <f t="shared" si="25"/>
        <v>1016473</v>
      </c>
      <c r="G363" s="78">
        <f t="shared" si="25"/>
        <v>836285</v>
      </c>
      <c r="H363" s="78">
        <f t="shared" si="25"/>
        <v>846581</v>
      </c>
      <c r="I363" s="78">
        <f t="shared" si="25"/>
        <v>90532</v>
      </c>
      <c r="J363" s="78">
        <f t="shared" si="25"/>
        <v>1016473</v>
      </c>
    </row>
    <row r="370" ht="12.75">
      <c r="C370" s="85"/>
    </row>
  </sheetData>
  <sheetProtection/>
  <mergeCells count="7">
    <mergeCell ref="A85:H85"/>
    <mergeCell ref="A343:H343"/>
    <mergeCell ref="A61:H61"/>
    <mergeCell ref="A1:H1"/>
    <mergeCell ref="A2:A3"/>
    <mergeCell ref="B2:B3"/>
    <mergeCell ref="C2:C3"/>
  </mergeCells>
  <printOptions gridLines="1"/>
  <pageMargins left="0.4" right="0.25" top="1.535433070866142" bottom="0.48" header="0.5118110236220472" footer="0.25"/>
  <pageSetup horizontalDpi="600" verticalDpi="600" orientation="portrait" paperSize="9" scale="93" r:id="rId1"/>
  <headerFooter alignWithMargins="0">
    <oddHeader>&amp;C&amp;"Times New Roman,Normál" 2014. évi költségvetése költségvetési szervenként és kiemelt előirányzatok szerinti részletezéssel, működési és felhalmozási költségvetési tagolásban&amp;R&amp;"Times New Roman,Normál"
6. melléklet
ezer Ft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4.625" style="45" customWidth="1"/>
    <col min="2" max="2" width="16.25390625" style="56" customWidth="1"/>
    <col min="3" max="3" width="14.375" style="56" customWidth="1"/>
    <col min="4" max="16384" width="9.125" style="45" customWidth="1"/>
  </cols>
  <sheetData>
    <row r="1" spans="1:3" ht="30">
      <c r="A1" s="43" t="s">
        <v>85</v>
      </c>
      <c r="B1" s="98" t="s">
        <v>201</v>
      </c>
      <c r="C1" s="44" t="s">
        <v>202</v>
      </c>
    </row>
    <row r="2" spans="1:3" s="48" customFormat="1" ht="15.75">
      <c r="A2" s="46" t="s">
        <v>203</v>
      </c>
      <c r="B2" s="47"/>
      <c r="C2" s="47">
        <f>+B3+B4+B5+B7+B8+B9+B10+B11+B12+B13+B14+B15+B6</f>
        <v>53128</v>
      </c>
    </row>
    <row r="3" spans="1:3" ht="30">
      <c r="A3" s="49" t="s">
        <v>263</v>
      </c>
      <c r="B3" s="51">
        <v>1281</v>
      </c>
      <c r="C3" s="51"/>
    </row>
    <row r="4" spans="1:3" ht="30">
      <c r="A4" s="49" t="s">
        <v>208</v>
      </c>
      <c r="B4" s="51">
        <f>1500*1.27</f>
        <v>1905</v>
      </c>
      <c r="C4" s="51"/>
    </row>
    <row r="5" spans="1:3" ht="15">
      <c r="A5" s="50" t="s">
        <v>296</v>
      </c>
      <c r="B5" s="51">
        <v>943</v>
      </c>
      <c r="C5" s="51"/>
    </row>
    <row r="6" spans="1:3" ht="15">
      <c r="A6" s="50" t="s">
        <v>297</v>
      </c>
      <c r="B6" s="51">
        <v>68</v>
      </c>
      <c r="C6" s="51"/>
    </row>
    <row r="7" spans="1:3" ht="15">
      <c r="A7" s="50" t="s">
        <v>209</v>
      </c>
      <c r="B7" s="51">
        <v>5000</v>
      </c>
      <c r="C7" s="51"/>
    </row>
    <row r="8" spans="1:3" ht="15">
      <c r="A8" s="50" t="s">
        <v>210</v>
      </c>
      <c r="B8" s="51">
        <v>8935</v>
      </c>
      <c r="C8" s="51"/>
    </row>
    <row r="9" spans="1:3" ht="15">
      <c r="A9" s="50" t="s">
        <v>211</v>
      </c>
      <c r="B9" s="51">
        <v>33393</v>
      </c>
      <c r="C9" s="51"/>
    </row>
    <row r="10" spans="1:3" ht="15">
      <c r="A10" s="50" t="s">
        <v>258</v>
      </c>
      <c r="B10" s="51">
        <v>50</v>
      </c>
      <c r="C10" s="51"/>
    </row>
    <row r="11" spans="1:3" ht="15">
      <c r="A11" s="50" t="s">
        <v>259</v>
      </c>
      <c r="B11" s="51">
        <v>254</v>
      </c>
      <c r="C11" s="51"/>
    </row>
    <row r="12" spans="1:3" ht="15">
      <c r="A12" s="50" t="s">
        <v>260</v>
      </c>
      <c r="B12" s="51">
        <v>380</v>
      </c>
      <c r="C12" s="51"/>
    </row>
    <row r="13" spans="1:3" ht="15">
      <c r="A13" s="50" t="s">
        <v>261</v>
      </c>
      <c r="B13" s="51">
        <v>220</v>
      </c>
      <c r="C13" s="51"/>
    </row>
    <row r="14" spans="1:3" ht="15">
      <c r="A14" s="50" t="s">
        <v>262</v>
      </c>
      <c r="B14" s="51">
        <v>63</v>
      </c>
      <c r="C14" s="51"/>
    </row>
    <row r="15" spans="1:3" ht="15">
      <c r="A15" s="50" t="s">
        <v>295</v>
      </c>
      <c r="B15" s="51">
        <v>636</v>
      </c>
      <c r="C15" s="51"/>
    </row>
    <row r="16" spans="1:3" ht="15">
      <c r="A16" s="52" t="s">
        <v>204</v>
      </c>
      <c r="B16" s="51"/>
      <c r="C16" s="53">
        <f>+'1 mell_önk és int'!C16</f>
        <v>44762</v>
      </c>
    </row>
    <row r="17" spans="1:3" ht="15">
      <c r="A17" s="50" t="s">
        <v>205</v>
      </c>
      <c r="B17" s="51">
        <v>6507</v>
      </c>
      <c r="C17" s="51"/>
    </row>
    <row r="18" spans="1:3" ht="15">
      <c r="A18" s="50" t="s">
        <v>206</v>
      </c>
      <c r="B18" s="51">
        <v>37412</v>
      </c>
      <c r="C18" s="51"/>
    </row>
    <row r="19" spans="1:3" ht="15">
      <c r="A19" s="57" t="s">
        <v>212</v>
      </c>
      <c r="B19" s="51">
        <v>1745</v>
      </c>
      <c r="C19" s="51"/>
    </row>
    <row r="20" spans="1:3" ht="15">
      <c r="A20" s="50" t="s">
        <v>213</v>
      </c>
      <c r="B20" s="51">
        <v>5300</v>
      </c>
      <c r="C20" s="51"/>
    </row>
    <row r="21" spans="1:3" ht="15">
      <c r="A21" s="146" t="s">
        <v>207</v>
      </c>
      <c r="B21" s="146"/>
      <c r="C21" s="54">
        <f>SUM(C2:C20)</f>
        <v>97890</v>
      </c>
    </row>
    <row r="27" ht="15">
      <c r="A27" s="55"/>
    </row>
  </sheetData>
  <sheetProtection/>
  <mergeCells count="1">
    <mergeCell ref="A21:B21"/>
  </mergeCells>
  <printOptions/>
  <pageMargins left="1.1023622047244095" right="0.7086614173228347" top="2.3228346456692917" bottom="0.7480314960629921" header="0.31496062992125984" footer="0.31496062992125984"/>
  <pageSetup horizontalDpi="300" verticalDpi="300" orientation="portrait" paperSize="9" scale="78" r:id="rId1"/>
  <headerFooter>
    <oddHeader>&amp;C&amp;"Times New Roman,Normál"Az Önkormányzat és intézményei 2014. évi felhalmozási kiadásainak részletezése célok szerint&amp;R7.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zoomScale="75" zoomScaleNormal="75" zoomScalePageLayoutView="0" workbookViewId="0" topLeftCell="A1">
      <selection activeCell="H17" sqref="H17"/>
    </sheetView>
  </sheetViews>
  <sheetFormatPr defaultColWidth="9.00390625" defaultRowHeight="12.75"/>
  <cols>
    <col min="1" max="1" width="6.625" style="127" customWidth="1"/>
    <col min="2" max="2" width="33.125" style="128" customWidth="1"/>
    <col min="3" max="3" width="15.625" style="129" customWidth="1"/>
    <col min="4" max="4" width="12.75390625" style="129" customWidth="1"/>
    <col min="5" max="5" width="9.375" style="130" customWidth="1"/>
    <col min="6" max="6" width="15.875" style="128" customWidth="1"/>
    <col min="7" max="7" width="12.00390625" style="128" customWidth="1"/>
    <col min="8" max="8" width="9.125" style="128" customWidth="1"/>
    <col min="9" max="9" width="10.00390625" style="128" bestFit="1" customWidth="1"/>
    <col min="10" max="11" width="9.125" style="128" customWidth="1"/>
    <col min="12" max="12" width="9.625" style="128" customWidth="1"/>
    <col min="13" max="16384" width="9.125" style="128" customWidth="1"/>
  </cols>
  <sheetData>
    <row r="1" spans="1:9" s="45" customFormat="1" ht="15.75" thickBot="1">
      <c r="A1" s="108"/>
      <c r="C1" s="109"/>
      <c r="D1" s="109"/>
      <c r="E1" s="109"/>
      <c r="F1" s="109"/>
      <c r="G1" s="109"/>
      <c r="H1" s="109"/>
      <c r="I1" s="109"/>
    </row>
    <row r="2" spans="1:15" s="45" customFormat="1" ht="42.75" customHeight="1">
      <c r="A2" s="147" t="s">
        <v>298</v>
      </c>
      <c r="B2" s="149" t="s">
        <v>85</v>
      </c>
      <c r="C2" s="151" t="s">
        <v>299</v>
      </c>
      <c r="D2" s="151"/>
      <c r="E2" s="151"/>
      <c r="F2" s="152" t="s">
        <v>300</v>
      </c>
      <c r="G2" s="152"/>
      <c r="H2" s="152"/>
      <c r="I2" s="121" t="s">
        <v>301</v>
      </c>
      <c r="J2" s="153" t="s">
        <v>302</v>
      </c>
      <c r="K2" s="153"/>
      <c r="L2" s="153"/>
      <c r="M2" s="153"/>
      <c r="N2" s="153"/>
      <c r="O2" s="154"/>
    </row>
    <row r="3" spans="1:15" s="45" customFormat="1" ht="75">
      <c r="A3" s="148"/>
      <c r="B3" s="150"/>
      <c r="C3" s="111" t="s">
        <v>303</v>
      </c>
      <c r="D3" s="111" t="s">
        <v>304</v>
      </c>
      <c r="E3" s="112" t="s">
        <v>305</v>
      </c>
      <c r="F3" s="111" t="s">
        <v>303</v>
      </c>
      <c r="G3" s="111" t="s">
        <v>304</v>
      </c>
      <c r="H3" s="112" t="s">
        <v>305</v>
      </c>
      <c r="I3" s="110"/>
      <c r="J3" s="113" t="s">
        <v>306</v>
      </c>
      <c r="K3" s="113" t="s">
        <v>307</v>
      </c>
      <c r="L3" s="114" t="s">
        <v>308</v>
      </c>
      <c r="M3" s="113" t="s">
        <v>309</v>
      </c>
      <c r="N3" s="114" t="s">
        <v>310</v>
      </c>
      <c r="O3" s="114" t="s">
        <v>311</v>
      </c>
    </row>
    <row r="4" spans="1:15" s="45" customFormat="1" ht="15">
      <c r="A4" s="115"/>
      <c r="B4" s="116" t="s">
        <v>349</v>
      </c>
      <c r="C4" s="117"/>
      <c r="D4" s="117"/>
      <c r="E4" s="110"/>
      <c r="F4" s="50"/>
      <c r="G4" s="50"/>
      <c r="H4" s="116"/>
      <c r="I4" s="110"/>
      <c r="J4" s="50"/>
      <c r="K4" s="50"/>
      <c r="L4" s="50"/>
      <c r="M4" s="50"/>
      <c r="N4" s="50"/>
      <c r="O4" s="50"/>
    </row>
    <row r="5" spans="1:15" s="45" customFormat="1" ht="15">
      <c r="A5" s="115">
        <v>1</v>
      </c>
      <c r="B5" s="50" t="s">
        <v>312</v>
      </c>
      <c r="C5" s="117">
        <v>1</v>
      </c>
      <c r="D5" s="117"/>
      <c r="E5" s="110">
        <f>+D5+C5</f>
        <v>1</v>
      </c>
      <c r="F5" s="50"/>
      <c r="G5" s="50"/>
      <c r="H5" s="116">
        <f>+G5+F5</f>
        <v>0</v>
      </c>
      <c r="I5" s="110">
        <f>SUM(E5)</f>
        <v>1</v>
      </c>
      <c r="J5" s="50"/>
      <c r="K5" s="50"/>
      <c r="L5" s="50"/>
      <c r="M5" s="50"/>
      <c r="N5" s="50"/>
      <c r="O5" s="50"/>
    </row>
    <row r="6" spans="1:15" s="45" customFormat="1" ht="30">
      <c r="A6" s="115">
        <v>2</v>
      </c>
      <c r="B6" s="49" t="s">
        <v>313</v>
      </c>
      <c r="C6" s="117">
        <v>1</v>
      </c>
      <c r="D6" s="117"/>
      <c r="E6" s="110">
        <f aca="true" t="shared" si="0" ref="E6:E11">+D6+C6</f>
        <v>1</v>
      </c>
      <c r="F6" s="50"/>
      <c r="G6" s="50">
        <v>2</v>
      </c>
      <c r="H6" s="116">
        <f>+G6+F6</f>
        <v>2</v>
      </c>
      <c r="I6" s="110">
        <f>+H6+E6</f>
        <v>3</v>
      </c>
      <c r="J6" s="50"/>
      <c r="K6" s="50"/>
      <c r="L6" s="50"/>
      <c r="M6" s="50"/>
      <c r="N6" s="50"/>
      <c r="O6" s="50"/>
    </row>
    <row r="7" spans="1:15" s="118" customFormat="1" ht="15">
      <c r="A7" s="115">
        <v>3</v>
      </c>
      <c r="B7" s="49" t="s">
        <v>314</v>
      </c>
      <c r="C7" s="117"/>
      <c r="D7" s="117">
        <v>14</v>
      </c>
      <c r="E7" s="110">
        <f t="shared" si="0"/>
        <v>14</v>
      </c>
      <c r="F7" s="50"/>
      <c r="G7" s="50">
        <v>1</v>
      </c>
      <c r="H7" s="116">
        <f>+G7+F7</f>
        <v>1</v>
      </c>
      <c r="I7" s="110">
        <f>+H7+E7</f>
        <v>15</v>
      </c>
      <c r="J7" s="50"/>
      <c r="K7" s="50"/>
      <c r="L7" s="50"/>
      <c r="M7" s="50"/>
      <c r="N7" s="50"/>
      <c r="O7" s="50"/>
    </row>
    <row r="8" spans="1:15" s="45" customFormat="1" ht="15">
      <c r="A8" s="115">
        <v>4</v>
      </c>
      <c r="B8" s="50" t="s">
        <v>315</v>
      </c>
      <c r="C8" s="117">
        <v>0</v>
      </c>
      <c r="D8" s="117"/>
      <c r="E8" s="110">
        <f t="shared" si="0"/>
        <v>0</v>
      </c>
      <c r="F8" s="50"/>
      <c r="G8" s="50"/>
      <c r="H8" s="116">
        <f>+G8+F8</f>
        <v>0</v>
      </c>
      <c r="I8" s="110">
        <v>0</v>
      </c>
      <c r="J8" s="50"/>
      <c r="K8" s="50"/>
      <c r="L8" s="50">
        <v>21</v>
      </c>
      <c r="M8" s="50"/>
      <c r="N8" s="50"/>
      <c r="O8" s="50"/>
    </row>
    <row r="9" spans="1:15" s="122" customFormat="1" ht="14.25">
      <c r="A9" s="119"/>
      <c r="B9" s="120" t="s">
        <v>316</v>
      </c>
      <c r="C9" s="121">
        <f>SUM(C5:C8)</f>
        <v>2</v>
      </c>
      <c r="D9" s="121">
        <f>SUM(D5:D8)</f>
        <v>14</v>
      </c>
      <c r="E9" s="121">
        <f>SUM(E5:E8)</f>
        <v>16</v>
      </c>
      <c r="F9" s="121"/>
      <c r="G9" s="121">
        <f>SUM(G5:G8)</f>
        <v>3</v>
      </c>
      <c r="H9" s="121">
        <f>SUM(H5:H8)</f>
        <v>3</v>
      </c>
      <c r="I9" s="121">
        <f>SUM(I5:I8)</f>
        <v>19</v>
      </c>
      <c r="J9" s="116"/>
      <c r="K9" s="116"/>
      <c r="L9" s="116"/>
      <c r="M9" s="116"/>
      <c r="N9" s="116"/>
      <c r="O9" s="116"/>
    </row>
    <row r="10" spans="1:15" s="45" customFormat="1" ht="15">
      <c r="A10" s="115">
        <v>1</v>
      </c>
      <c r="B10" s="50" t="s">
        <v>317</v>
      </c>
      <c r="C10" s="121">
        <v>22</v>
      </c>
      <c r="D10" s="121">
        <v>1</v>
      </c>
      <c r="E10" s="110">
        <f t="shared" si="0"/>
        <v>23</v>
      </c>
      <c r="F10" s="116"/>
      <c r="G10" s="116"/>
      <c r="H10" s="116"/>
      <c r="I10" s="110">
        <f>SUM(E10+H10)</f>
        <v>23</v>
      </c>
      <c r="J10" s="116"/>
      <c r="K10" s="116"/>
      <c r="L10" s="116"/>
      <c r="M10" s="116"/>
      <c r="N10" s="50"/>
      <c r="O10" s="50"/>
    </row>
    <row r="11" spans="1:15" s="45" customFormat="1" ht="15">
      <c r="A11" s="115">
        <v>2</v>
      </c>
      <c r="B11" s="50" t="s">
        <v>318</v>
      </c>
      <c r="C11" s="121">
        <v>18</v>
      </c>
      <c r="D11" s="121">
        <v>8</v>
      </c>
      <c r="E11" s="110">
        <f t="shared" si="0"/>
        <v>26</v>
      </c>
      <c r="F11" s="116"/>
      <c r="G11" s="116"/>
      <c r="H11" s="116"/>
      <c r="I11" s="110">
        <f>SUM(E11)</f>
        <v>26</v>
      </c>
      <c r="J11" s="116"/>
      <c r="K11" s="116"/>
      <c r="L11" s="116"/>
      <c r="M11" s="116"/>
      <c r="N11" s="50"/>
      <c r="O11" s="50"/>
    </row>
    <row r="12" spans="1:15" s="45" customFormat="1" ht="15">
      <c r="A12" s="115"/>
      <c r="B12" s="50" t="s">
        <v>111</v>
      </c>
      <c r="C12" s="121">
        <v>3</v>
      </c>
      <c r="D12" s="121"/>
      <c r="E12" s="110">
        <f>+D12+C12</f>
        <v>3</v>
      </c>
      <c r="F12" s="116"/>
      <c r="G12" s="116"/>
      <c r="H12" s="116"/>
      <c r="I12" s="110">
        <f>SUM(E12)</f>
        <v>3</v>
      </c>
      <c r="J12" s="116"/>
      <c r="K12" s="116"/>
      <c r="L12" s="116"/>
      <c r="M12" s="116"/>
      <c r="N12" s="50"/>
      <c r="O12" s="50"/>
    </row>
    <row r="13" spans="1:15" s="45" customFormat="1" ht="15">
      <c r="A13" s="123"/>
      <c r="B13" s="124" t="s">
        <v>319</v>
      </c>
      <c r="C13" s="125">
        <f>SUM(C9:C12)</f>
        <v>45</v>
      </c>
      <c r="D13" s="125">
        <f>SUM(D9:D12)</f>
        <v>23</v>
      </c>
      <c r="E13" s="125">
        <f>SUM(E9:E12)</f>
        <v>68</v>
      </c>
      <c r="F13" s="124">
        <f>SUM(F9:F12)</f>
        <v>0</v>
      </c>
      <c r="G13" s="124">
        <f>SUM(G9:G12)</f>
        <v>3</v>
      </c>
      <c r="H13" s="124">
        <f>SUM(F13:G13)</f>
        <v>3</v>
      </c>
      <c r="I13" s="124">
        <f>SUM(I9:I12)</f>
        <v>71</v>
      </c>
      <c r="J13" s="124">
        <f>SUM(J9)</f>
        <v>0</v>
      </c>
      <c r="K13" s="126"/>
      <c r="L13" s="124">
        <f>SUM(L8)</f>
        <v>21</v>
      </c>
      <c r="M13" s="126">
        <f>SUM(M8)</f>
        <v>0</v>
      </c>
      <c r="N13" s="126">
        <f>SUM(N9)</f>
        <v>0</v>
      </c>
      <c r="O13" s="126"/>
    </row>
  </sheetData>
  <sheetProtection/>
  <mergeCells count="5">
    <mergeCell ref="A2:A3"/>
    <mergeCell ref="B2:B3"/>
    <mergeCell ref="C2:E2"/>
    <mergeCell ref="F2:H2"/>
    <mergeCell ref="J2:O2"/>
  </mergeCells>
  <printOptions/>
  <pageMargins left="0.7086614173228347" right="0.7086614173228347" top="1.535433070866142" bottom="0.7480314960629921" header="0.31496062992125984" footer="0.31496062992125984"/>
  <pageSetup horizontalDpi="300" verticalDpi="300" orientation="landscape" paperSize="9" scale="74" r:id="rId1"/>
  <headerFooter>
    <oddHeader>&amp;CCsákvár Város Önkormányzata és intézményei 2014. évi Létszámkerete&amp;R8.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9" sqref="D9"/>
    </sheetView>
  </sheetViews>
  <sheetFormatPr defaultColWidth="9.00390625" defaultRowHeight="12.75"/>
  <cols>
    <col min="1" max="1" width="9.00390625" style="128" customWidth="1"/>
    <col min="2" max="2" width="9.125" style="128" hidden="1" customWidth="1"/>
    <col min="3" max="3" width="40.00390625" style="128" customWidth="1"/>
    <col min="4" max="4" width="20.75390625" style="128" customWidth="1"/>
    <col min="5" max="16384" width="9.125" style="128" customWidth="1"/>
  </cols>
  <sheetData>
    <row r="1" spans="1:4" ht="15">
      <c r="A1" s="131" t="s">
        <v>320</v>
      </c>
      <c r="B1" s="131"/>
      <c r="C1" s="131" t="s">
        <v>85</v>
      </c>
      <c r="D1" s="131" t="s">
        <v>321</v>
      </c>
    </row>
    <row r="2" spans="1:4" ht="15">
      <c r="A2" s="132" t="s">
        <v>322</v>
      </c>
      <c r="B2" s="132">
        <v>1</v>
      </c>
      <c r="C2" s="132" t="s">
        <v>323</v>
      </c>
      <c r="D2" s="133">
        <v>5368</v>
      </c>
    </row>
    <row r="3" spans="1:4" ht="15">
      <c r="A3" s="132" t="s">
        <v>324</v>
      </c>
      <c r="B3" s="132">
        <v>3</v>
      </c>
      <c r="C3" s="132" t="s">
        <v>325</v>
      </c>
      <c r="D3" s="133">
        <v>248</v>
      </c>
    </row>
    <row r="4" spans="1:4" ht="15">
      <c r="A4" s="132" t="s">
        <v>326</v>
      </c>
      <c r="B4" s="132">
        <v>5</v>
      </c>
      <c r="C4" s="132" t="s">
        <v>327</v>
      </c>
      <c r="D4" s="133">
        <v>10467</v>
      </c>
    </row>
    <row r="5" spans="1:4" ht="15">
      <c r="A5" s="132" t="s">
        <v>328</v>
      </c>
      <c r="B5" s="132">
        <v>8</v>
      </c>
      <c r="C5" s="132" t="s">
        <v>329</v>
      </c>
      <c r="D5" s="133">
        <v>8276</v>
      </c>
    </row>
    <row r="6" spans="1:4" ht="15">
      <c r="A6" s="132" t="s">
        <v>330</v>
      </c>
      <c r="B6" s="132">
        <v>14</v>
      </c>
      <c r="C6" s="132" t="s">
        <v>331</v>
      </c>
      <c r="D6" s="133">
        <v>1150</v>
      </c>
    </row>
    <row r="7" spans="1:4" ht="15">
      <c r="A7" s="132" t="s">
        <v>332</v>
      </c>
      <c r="B7" s="132">
        <v>15</v>
      </c>
      <c r="C7" s="132" t="s">
        <v>333</v>
      </c>
      <c r="D7" s="133">
        <v>300</v>
      </c>
    </row>
    <row r="8" spans="1:4" ht="15">
      <c r="A8" s="132" t="s">
        <v>334</v>
      </c>
      <c r="B8" s="132">
        <v>19</v>
      </c>
      <c r="C8" s="132" t="s">
        <v>335</v>
      </c>
      <c r="D8" s="133">
        <v>3104</v>
      </c>
    </row>
    <row r="9" spans="1:4" ht="29.25">
      <c r="A9" s="132" t="s">
        <v>336</v>
      </c>
      <c r="B9" s="132">
        <v>20</v>
      </c>
      <c r="C9" s="134" t="s">
        <v>337</v>
      </c>
      <c r="D9" s="133">
        <v>12100</v>
      </c>
    </row>
    <row r="10" spans="1:4" ht="15">
      <c r="A10" s="132" t="s">
        <v>338</v>
      </c>
      <c r="B10" s="132">
        <v>27</v>
      </c>
      <c r="C10" s="132" t="s">
        <v>339</v>
      </c>
      <c r="D10" s="133">
        <v>500</v>
      </c>
    </row>
    <row r="11" spans="1:4" ht="15">
      <c r="A11" s="132" t="s">
        <v>340</v>
      </c>
      <c r="B11" s="132">
        <v>28</v>
      </c>
      <c r="C11" s="132" t="s">
        <v>341</v>
      </c>
      <c r="D11" s="133">
        <v>100</v>
      </c>
    </row>
    <row r="12" spans="1:4" ht="15">
      <c r="A12" s="132" t="s">
        <v>342</v>
      </c>
      <c r="B12" s="135">
        <v>29</v>
      </c>
      <c r="C12" s="135" t="s">
        <v>343</v>
      </c>
      <c r="D12" s="136">
        <v>820</v>
      </c>
    </row>
    <row r="13" spans="1:4" ht="15">
      <c r="A13" s="155" t="s">
        <v>207</v>
      </c>
      <c r="B13" s="156"/>
      <c r="C13" s="157"/>
      <c r="D13" s="137">
        <f>SUM(D2:D12)</f>
        <v>42433</v>
      </c>
    </row>
  </sheetData>
  <sheetProtection/>
  <mergeCells count="1">
    <mergeCell ref="A13:C13"/>
  </mergeCells>
  <printOptions/>
  <pageMargins left="0.7086614173228347" right="0.7086614173228347" top="1.9291338582677167" bottom="0.7480314960629921" header="0.31496062992125984" footer="0.31496062992125984"/>
  <pageSetup horizontalDpi="600" verticalDpi="600" orientation="portrait" paperSize="9" r:id="rId1"/>
  <headerFooter>
    <oddHeader>&amp;CA lakosságnak juttatott támogatások, szociális, rászorultsági jellegű ellátások részletezése &amp;R
9.melléklet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Krisztina</dc:creator>
  <cp:keywords/>
  <dc:description/>
  <cp:lastModifiedBy>user</cp:lastModifiedBy>
  <cp:lastPrinted>2015-05-06T13:43:07Z</cp:lastPrinted>
  <dcterms:created xsi:type="dcterms:W3CDTF">2014-01-27T22:51:05Z</dcterms:created>
  <dcterms:modified xsi:type="dcterms:W3CDTF">2015-05-06T13:43:10Z</dcterms:modified>
  <cp:category/>
  <cp:version/>
  <cp:contentType/>
  <cp:contentStatus/>
</cp:coreProperties>
</file>