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7" firstSheet="17" activeTab="27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 mell. " sheetId="11" r:id="rId11"/>
    <sheet name="12. mell.   " sheetId="12" r:id="rId12"/>
    <sheet name="13. mell.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mell" sheetId="21" r:id="rId21"/>
    <sheet name="22. mell" sheetId="22" r:id="rId22"/>
    <sheet name="23. mell" sheetId="23" r:id="rId23"/>
    <sheet name="24. mell" sheetId="24" r:id="rId24"/>
    <sheet name="25. mell." sheetId="25" r:id="rId25"/>
    <sheet name="26. mell." sheetId="26" r:id="rId26"/>
    <sheet name="27. mell." sheetId="27" r:id="rId27"/>
    <sheet name="28.mell" sheetId="28" r:id="rId28"/>
    <sheet name="Munka1" sheetId="29" r:id="rId29"/>
  </sheets>
  <definedNames>
    <definedName name="_xlfn.IFERROR" hidden="1">#NAME?</definedName>
    <definedName name="_xlnm.Print_Titles" localSheetId="11">'12. mell.   '!$1:$6</definedName>
    <definedName name="_xlnm.Print_Titles" localSheetId="12">'13. mell.'!$1:$6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'21.mell'!$1:$6</definedName>
    <definedName name="_xlnm.Print_Titles" localSheetId="21">'22. 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mell.'!$1:$6</definedName>
    <definedName name="_xlnm.Print_Titles" localSheetId="25">'26. mell.'!$1:$6</definedName>
    <definedName name="_xlnm.Print_Titles" localSheetId="26">'27.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<sst xmlns="http://schemas.openxmlformats.org/spreadsheetml/2006/main" count="4224" uniqueCount="553">
  <si>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</si>
  <si>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</si>
  <si>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</si>
  <si>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</si>
  <si>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</si>
  <si>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</si>
  <si>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</si>
  <si>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</si>
  <si>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</si>
  <si>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</si>
  <si>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</si>
  <si>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</si>
  <si>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</si>
  <si>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</si>
  <si>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</si>
  <si>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</si>
  <si>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</si>
  <si>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</si>
  <si>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</si>
  <si>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</si>
  <si>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</si>
  <si>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</si>
  <si>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</si>
  <si>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</si>
  <si>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</si>
  <si>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</si>
  <si>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</si>
  <si>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</si>
  <si>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</si>
  <si>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</si>
  <si>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</si>
  <si>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</si>
  <si>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</si>
  <si>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</si>
  <si>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</si>
  <si>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</si>
  <si>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</si>
  <si>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</si>
  <si>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</si>
  <si>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</si>
  <si>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</si>
  <si>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</si>
  <si>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</si>
  <si>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</si>
  <si>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</si>
  <si>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</si>
  <si>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</si>
  <si>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</si>
  <si>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</si>
  <si>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</si>
  <si>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</si>
  <si>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</si>
  <si>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</si>
  <si>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</si>
  <si>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</si>
  <si>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</si>
  <si>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</si>
  <si>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</si>
  <si>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</si>
  <si>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</si>
  <si>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</si>
  <si>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</si>
  <si>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</si>
  <si>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</si>
  <si>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</si>
  <si>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</si>
  <si>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</si>
  <si>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</si>
  <si>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</si>
  <si>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</si>
  <si>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</si>
  <si>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</si>
  <si>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</si>
  <si>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</si>
  <si>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</si>
  <si>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</si>
  <si>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</si>
  <si>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</si>
  <si>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</si>
  <si>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</si>
  <si>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</si>
  <si>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</si>
  <si>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</si>
  <si>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</si>
  <si>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</si>
  <si>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</si>
  <si>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</si>
  <si>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</si>
  <si>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</si>
  <si>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</si>
  <si>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</si>
  <si>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</si>
  <si>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</si>
  <si>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</si>
  <si>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</si>
  <si>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</si>
  <si>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</si>
  <si>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</si>
  <si>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</si>
  <si>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</si>
  <si>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</si>
  <si>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</si>
  <si>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</si>
  <si>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</si>
  <si>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</si>
  <si>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</si>
  <si>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</si>
  <si>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</si>
  <si>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</si>
  <si>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</si>
  <si>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</si>
  <si>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</si>
  <si>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</si>
  <si>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</si>
  <si>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</si>
  <si>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</si>
  <si>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</si>
  <si>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</si>
  <si>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</si>
  <si>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</si>
  <si>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</si>
  <si>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</si>
  <si>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</si>
  <si>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</si>
  <si>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</si>
  <si>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</si>
  <si>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</si>
  <si>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</si>
  <si>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</si>
  <si>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</si>
  <si>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</si>
  <si>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</si>
  <si>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</si>
  <si>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</si>
  <si>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</si>
  <si>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</si>
  <si>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</si>
  <si>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</si>
  <si>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</si>
  <si>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</si>
  <si>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</si>
  <si>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</si>
  <si>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</si>
  <si>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</si>
  <si>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</si>
  <si>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</si>
  <si>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</si>
  <si>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</si>
  <si>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</si>
  <si>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</si>
  <si>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</si>
  <si>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</si>
  <si>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</si>
  <si>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</si>
  <si>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</si>
  <si>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</si>
  <si>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</si>
  <si>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</si>
  <si>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</si>
  <si>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</si>
  <si>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</si>
  <si>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</si>
  <si>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</si>
  <si>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</si>
  <si>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</si>
  <si>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</si>
  <si>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</si>
  <si>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</si>
  <si>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</si>
  <si>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</si>
  <si>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</si>
  <si>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</si>
  <si>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</si>
  <si>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</si>
  <si>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</si>
  <si>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</si>
  <si>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</si>
  <si>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</si>
  <si>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</si>
  <si>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</si>
  <si>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</si>
  <si>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</si>
  <si>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</si>
  <si>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</si>
  <si>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</si>
  <si>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</si>
  <si>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</si>
  <si>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</si>
  <si>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</si>
  <si>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</si>
  <si>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</si>
  <si>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</si>
  <si>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</si>
  <si>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</si>
  <si>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</si>
  <si>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</si>
  <si>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</si>
  <si>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</si>
  <si>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</si>
  <si>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</si>
  <si>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</si>
  <si>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</si>
  <si>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</si>
  <si>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</si>
  <si>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</si>
  <si>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</si>
  <si>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</si>
  <si>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</si>
  <si>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</si>
  <si>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</si>
  <si>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</si>
  <si>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</si>
  <si>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</si>
  <si>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</si>
  <si>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</si>
  <si>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</si>
  <si>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</si>
  <si>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</si>
  <si>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</si>
  <si>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</si>
  <si>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</si>
  <si>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</si>
  <si>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</si>
  <si>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</si>
  <si>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</si>
  <si>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</si>
  <si>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</si>
  <si>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</si>
  <si>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</si>
  <si>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</si>
  <si>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</si>
  <si>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</si>
  <si>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</si>
  <si>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</si>
  <si>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</si>
  <si>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</si>
  <si>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</si>
  <si>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</si>
  <si>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</si>
  <si>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</si>
  <si>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</si>
  <si>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</si>
  <si>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</si>
  <si>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</si>
  <si>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</si>
  <si>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</si>
  <si>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</si>
  <si>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</si>
  <si>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</si>
  <si>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</si>
  <si>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</si>
  <si>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</si>
  <si>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</si>
  <si>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</si>
  <si>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</si>
  <si>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</si>
  <si>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</si>
  <si>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</si>
  <si>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</si>
  <si>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</si>
  <si>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</si>
  <si>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</si>
  <si>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</si>
  <si>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</si>
  <si>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</si>
  <si>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</si>
  <si>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</si>
  <si>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</si>
  <si>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</si>
  <si>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</si>
  <si>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</si>
  <si>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</si>
  <si>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</si>
  <si>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</si>
  <si>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</si>
  <si>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</si>
  <si>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</si>
  <si>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</si>
  <si>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</si>
  <si>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</si>
  <si>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</si>
  <si>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</si>
  <si>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</si>
  <si>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</si>
  <si>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</si>
  <si>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</si>
  <si>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</si>
  <si>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</si>
  <si>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</si>
  <si>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</si>
  <si>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</si>
  <si>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</si>
  <si>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</si>
  <si>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</si>
  <si>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</si>
  <si>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</si>
  <si>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</si>
  <si>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</si>
  <si>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</si>
  <si>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</si>
  <si>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</si>
  <si>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</si>
  <si>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</si>
  <si>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</si>
  <si>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</si>
  <si>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</si>
  <si>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</si>
  <si>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</si>
  <si>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</si>
  <si>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</si>
  <si>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</si>
  <si>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</si>
  <si>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</si>
  <si>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</si>
  <si>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</si>
  <si>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</si>
  <si>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</si>
  <si>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</si>
  <si>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</si>
  <si>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</si>
  <si>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</si>
  <si>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</si>
  <si>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</si>
  <si>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</si>
  <si>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</si>
  <si>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</si>
  <si>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</si>
  <si>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</si>
  <si>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</si>
  <si>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</si>
  <si>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</si>
  <si>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</si>
  <si>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</si>
  <si>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</si>
  <si>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</si>
  <si>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</si>
  <si>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</si>
  <si>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</si>
  <si>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</si>
  <si>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</si>
  <si>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</si>
  <si>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</si>
  <si>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</si>
  <si>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</si>
  <si>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</si>
  <si>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</si>
  <si>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</si>
  <si>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</si>
  <si>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</si>
  <si>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</si>
  <si>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</si>
  <si>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</si>
  <si>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</si>
  <si>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</si>
  <si>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</si>
  <si>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</si>
  <si>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</si>
  <si>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</si>
  <si>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</si>
  <si>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</si>
  <si>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</si>
  <si>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</si>
  <si>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</si>
  <si>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</si>
  <si>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</si>
  <si>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</si>
  <si>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</si>
  <si>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</si>
  <si>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</si>
  <si>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</si>
  <si>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</si>
  <si>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</si>
  <si>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</si>
  <si>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</si>
  <si>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</si>
  <si>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</si>
  <si>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</si>
  <si>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</si>
  <si>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</si>
  <si>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</si>
  <si>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</si>
  <si>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</si>
  <si>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</si>
  <si>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</si>
  <si>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</si>
  <si>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</si>
  <si>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</si>
  <si>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</si>
  <si>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</si>
  <si>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</si>
  <si>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</si>
  <si>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</si>
  <si>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</si>
  <si>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</si>
  <si>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</si>
  <si>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</si>
  <si>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</si>
  <si>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</si>
  <si>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</si>
  <si>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</si>
  <si>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</si>
  <si>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</si>
  <si>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</si>
  <si>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</si>
  <si>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</si>
  <si>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</si>
  <si>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</si>
  <si>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</si>
  <si>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</si>
  <si>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</si>
  <si>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</si>
  <si>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</si>
  <si>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</si>
  <si>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</si>
  <si>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</si>
  <si>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</si>
  <si>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</si>
  <si>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</si>
  <si>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</si>
  <si>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</si>
  <si>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</si>
  <si>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</si>
  <si>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</si>
  <si>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</si>
  <si>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</si>
  <si>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</si>
  <si>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</si>
  <si>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</si>
  <si>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</si>
  <si>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</si>
  <si>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</si>
  <si>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</si>
  <si>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</si>
  <si>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</si>
  <si>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</si>
  <si>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</si>
  <si>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</si>
  <si>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</si>
  <si>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</si>
  <si>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</si>
  <si>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</si>
  <si>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</si>
  <si>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</si>
  <si>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</si>
  <si>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</si>
  <si>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</si>
  <si>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</si>
  <si>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</si>
  <si>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</si>
  <si>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</si>
  <si>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</si>
  <si>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</si>
  <si>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</si>
  <si>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</si>
  <si>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</si>
  <si>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</si>
  <si>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</si>
  <si>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</si>
  <si>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</si>
  <si>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</si>
  <si>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</si>
  <si>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</si>
  <si>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</si>
  <si>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</si>
  <si>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</si>
  <si>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</si>
  <si>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</si>
  <si>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</si>
  <si>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</si>
  <si>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</si>
  <si>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</si>
  <si>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</si>
  <si>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</si>
  <si>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</si>
  <si>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</si>
  <si>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</si>
  <si>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</si>
  <si>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</si>
  <si>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</si>
  <si>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</si>
  <si>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</si>
  <si>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</si>
  <si>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</si>
  <si>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</si>
  <si>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</si>
  <si>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</si>
  <si>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2018.</t>
  </si>
  <si>
    <t>2018. után</t>
  </si>
  <si>
    <t>forintban</t>
  </si>
  <si>
    <t>2019.</t>
  </si>
  <si>
    <t>Ingatlanvásárlás</t>
  </si>
  <si>
    <t>2017</t>
  </si>
  <si>
    <t>Kis és nagyértékű tárgyi eszköz vásárlás (közfoglalkoztatás).</t>
  </si>
  <si>
    <t>Kis és nagyértékű tárgyi eszköz vásárlás (városgazdálkodás).</t>
  </si>
  <si>
    <t>Kis és nagyértékű tárgyi eszköz vásárlás (polgármesteri hivatal).</t>
  </si>
  <si>
    <t>2020.</t>
  </si>
  <si>
    <t>Felhasználás 2017. 12.31-ig</t>
  </si>
  <si>
    <t>2018. évi eredeti előirányzat</t>
  </si>
  <si>
    <t>2018. év utáni szükséglet</t>
  </si>
  <si>
    <t>Református óvoda felújítása</t>
  </si>
  <si>
    <t>Vasvári Pál út felújítása</t>
  </si>
  <si>
    <t>Útfelújítás</t>
  </si>
  <si>
    <t>2018</t>
  </si>
  <si>
    <t>ASP központhoz való csatalkozás</t>
  </si>
  <si>
    <t>Kerékpárbarát fejlesztés Nagyhalászban</t>
  </si>
  <si>
    <t>Belterületi csapadékvíz elvezetés</t>
  </si>
  <si>
    <t>Településrendezési terv</t>
  </si>
  <si>
    <t>Főépítész ktge</t>
  </si>
  <si>
    <t>Kültési szobrok</t>
  </si>
  <si>
    <t>Pályázati önerő</t>
  </si>
  <si>
    <t>Ingatlanvásárlás (közfogl.)</t>
  </si>
  <si>
    <t>Kis és nagyértékű tárgyi eszköz vásárlás (Könyvtár).</t>
  </si>
  <si>
    <t>Kis és nagyértékű tárgyi eszköz vásárlás (Műv.ház)</t>
  </si>
  <si>
    <t>2018. előtt</t>
  </si>
  <si>
    <t>EFOP-3.3.2-16.2016-00157</t>
  </si>
  <si>
    <t>"A nagyhalászi könyvtár hologramja a köznevelésben"</t>
  </si>
  <si>
    <t>EU-s pojekt neve, azonosítója:</t>
  </si>
  <si>
    <t>Működési kiadások</t>
  </si>
  <si>
    <t>Felhalmozási kiadások</t>
  </si>
  <si>
    <t>EFOP-3.3.2-16-2016-00137</t>
  </si>
  <si>
    <t>"Tudásgyarapítás a közművelődés segítségével"</t>
  </si>
  <si>
    <t>KÖFOP-1.2.1-VEKOP-16-2017-00751</t>
  </si>
  <si>
    <t>"Nagyhalász Város Önkormányzata ASP központhoz való csatlakozása"</t>
  </si>
  <si>
    <t>TOP-1.4.1-15-SB1-2016-00012</t>
  </si>
  <si>
    <t>"Református Óvoda felújítása Nagyhalász Városában"</t>
  </si>
  <si>
    <t>TOP-3.1.1-15-SB1-2016-00019</t>
  </si>
  <si>
    <t>"Kerékpárosbarát fejlesztés Nagyhalászban a József Attila és Ibrányi utcákban"</t>
  </si>
  <si>
    <t>TOP-2.1.3.-15-SB1-2016-00002</t>
  </si>
  <si>
    <t>"Belterületi csapadékvíz elvezetése az Arany János utcában"</t>
  </si>
  <si>
    <t>Kivitelezés kezdési éve</t>
  </si>
  <si>
    <t>5. melléklet a 2/2018. (II.26.) önkormányzati rendelethez</t>
  </si>
  <si>
    <t>6. melléklet a 2/2018. (II.26.) önkormányzati rendelethez</t>
  </si>
  <si>
    <t>12. melléklet a 2 /2018. (II.26.) önkormányzati rendelethez</t>
  </si>
  <si>
    <t>13. melléklet a 2/2018. (II.26.) önkormányzati rendelethez</t>
  </si>
  <si>
    <t>14. melléklet a 2/2018. (II.26.) önkormányzati rendelethez</t>
  </si>
  <si>
    <t>15. melléklet a 2/2018. (II.26.) önkormányzati rendelethez</t>
  </si>
  <si>
    <t>16. melléklet a 2/2018. (II.26.) önkormányzati rendelethez</t>
  </si>
  <si>
    <t>17.  melléklet a 2/2018.(II.26.) önkormányzati rendelethez</t>
  </si>
  <si>
    <t>18. melléklet a 2/2018. (II.26.) önkormányzati rendelethez</t>
  </si>
  <si>
    <t>19. melléklet a 2/2018. (II.26.) önkormányzati rendelethez</t>
  </si>
  <si>
    <t>20. melléklet a 2/2018. (II.26.) önkormányzati rendelethez</t>
  </si>
  <si>
    <t>21. melléklet a 2/2018. (II.26.) önkormányzati rendelethez</t>
  </si>
  <si>
    <t>22. melléklet a 2/2018. (II.26.) önkormányzati rendelethez</t>
  </si>
  <si>
    <t>23. melléklet a 2/2018. (II.26.) önkormányzati rendelethez</t>
  </si>
  <si>
    <t>24. melléklet a 2/2018. (II.26.) önkormányzati rendelethez</t>
  </si>
  <si>
    <t>25. melléklet a 2/2018. (II.26.) önkormányzati rendelethez</t>
  </si>
  <si>
    <t>26. melléklet a 2/2018 (II.26.) önkormányzati rendelethez</t>
  </si>
  <si>
    <t>27. melléklet a 2/2018. (II.26.) önkormányzati rendelethez</t>
  </si>
  <si>
    <t>Tiszarádi út felújítása</t>
  </si>
  <si>
    <t>VP6-7.2.1-7.4.1.2-16</t>
  </si>
  <si>
    <t>"Külterületi helyi közutak fejlesztlse..." Tiszarád-Nagyhalász összekötő út</t>
  </si>
  <si>
    <t>forintban!</t>
  </si>
  <si>
    <t xml:space="preserve"> forintban!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</si>
</sst>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4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35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0" xfId="46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6" xfId="59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6" applyNumberFormat="1" applyFont="1" applyFill="1" applyBorder="1" applyAlignment="1" applyProtection="1">
      <alignment/>
      <protection locked="0"/>
    </xf>
    <xf numFmtId="166" fontId="26" fillId="0" borderId="31" xfId="46" applyNumberFormat="1" applyFont="1" applyFill="1" applyBorder="1" applyAlignment="1">
      <alignment/>
    </xf>
    <xf numFmtId="166" fontId="26" fillId="0" borderId="11" xfId="46" applyNumberFormat="1" applyFont="1" applyFill="1" applyBorder="1" applyAlignment="1" applyProtection="1">
      <alignment/>
      <protection locked="0"/>
    </xf>
    <xf numFmtId="166" fontId="26" fillId="0" borderId="29" xfId="46" applyNumberFormat="1" applyFont="1" applyFill="1" applyBorder="1" applyAlignment="1">
      <alignment/>
    </xf>
    <xf numFmtId="166" fontId="26" fillId="0" borderId="15" xfId="46" applyNumberFormat="1" applyFont="1" applyFill="1" applyBorder="1" applyAlignment="1" applyProtection="1">
      <alignment/>
      <protection locked="0"/>
    </xf>
    <xf numFmtId="166" fontId="27" fillId="0" borderId="23" xfId="59" applyNumberFormat="1" applyFont="1" applyFill="1" applyBorder="1">
      <alignment/>
      <protection/>
    </xf>
    <xf numFmtId="166" fontId="27" fillId="0" borderId="26" xfId="59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33" xfId="59" applyNumberFormat="1" applyFont="1" applyFill="1" applyBorder="1" applyAlignment="1" applyProtection="1">
      <alignment horizontal="left" vertical="center"/>
      <protection/>
    </xf>
    <xf numFmtId="164" fontId="15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B139">
      <selection activeCell="C120" sqref="C120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7" t="s">
        <v>6</v>
      </c>
      <c r="B1" s="387"/>
      <c r="C1" s="387"/>
    </row>
    <row r="2" spans="1:3" ht="15.75" customHeight="1" thickBot="1">
      <c r="A2" s="388" t="s">
        <v>92</v>
      </c>
      <c r="B2" s="388"/>
      <c r="C2" s="185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410993131</v>
      </c>
    </row>
    <row r="6" spans="1:3" s="278" customFormat="1" ht="12" customHeight="1">
      <c r="A6" s="13" t="s">
        <v>69</v>
      </c>
      <c r="B6" s="279" t="s">
        <v>178</v>
      </c>
      <c r="C6" s="178">
        <v>210692522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175625046</v>
      </c>
    </row>
    <row r="9" spans="1:3" s="278" customFormat="1" ht="12" customHeight="1">
      <c r="A9" s="12" t="s">
        <v>72</v>
      </c>
      <c r="B9" s="280" t="s">
        <v>180</v>
      </c>
      <c r="C9" s="177">
        <v>7122060</v>
      </c>
    </row>
    <row r="10" spans="1:3" s="278" customFormat="1" ht="12" customHeight="1">
      <c r="A10" s="12" t="s">
        <v>89</v>
      </c>
      <c r="B10" s="171" t="s">
        <v>358</v>
      </c>
      <c r="C10" s="177">
        <v>17553503</v>
      </c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328449571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328449571</v>
      </c>
    </row>
    <row r="18" spans="1:3" s="278" customFormat="1" ht="12" customHeight="1" thickBot="1">
      <c r="A18" s="14" t="s">
        <v>85</v>
      </c>
      <c r="B18" s="172" t="s">
        <v>185</v>
      </c>
      <c r="C18" s="179">
        <v>15629147</v>
      </c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53608807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53608807</v>
      </c>
    </row>
    <row r="25" spans="1:3" s="278" customFormat="1" ht="12" customHeight="1" thickBot="1">
      <c r="A25" s="14" t="s">
        <v>102</v>
      </c>
      <c r="B25" s="281" t="s">
        <v>190</v>
      </c>
      <c r="C25" s="179">
        <v>38608807</v>
      </c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65550000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45000000</v>
      </c>
    </row>
    <row r="30" spans="1:3" s="278" customFormat="1" ht="12" customHeight="1">
      <c r="A30" s="12" t="s">
        <v>195</v>
      </c>
      <c r="B30" s="280" t="s">
        <v>457</v>
      </c>
      <c r="C30" s="177">
        <v>50000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3" t="s">
        <v>198</v>
      </c>
      <c r="C33" s="179">
        <v>450000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24951726</v>
      </c>
    </row>
    <row r="35" spans="1:3" s="278" customFormat="1" ht="12" customHeight="1">
      <c r="A35" s="13" t="s">
        <v>62</v>
      </c>
      <c r="B35" s="279" t="s">
        <v>201</v>
      </c>
      <c r="C35" s="178">
        <v>9380000</v>
      </c>
    </row>
    <row r="36" spans="1:3" s="278" customFormat="1" ht="12" customHeight="1">
      <c r="A36" s="12" t="s">
        <v>63</v>
      </c>
      <c r="B36" s="280" t="s">
        <v>202</v>
      </c>
      <c r="C36" s="177">
        <v>8002580</v>
      </c>
    </row>
    <row r="37" spans="1:3" s="278" customFormat="1" ht="12" customHeight="1">
      <c r="A37" s="12" t="s">
        <v>64</v>
      </c>
      <c r="B37" s="280" t="s">
        <v>203</v>
      </c>
      <c r="C37" s="177">
        <v>1150000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3165400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3253746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6500000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6500000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1000000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1000000</v>
      </c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2284511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2218511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893337746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222077800</v>
      </c>
    </row>
    <row r="73" spans="1:3" s="278" customFormat="1" ht="12" customHeight="1">
      <c r="A73" s="13" t="s">
        <v>267</v>
      </c>
      <c r="B73" s="279" t="s">
        <v>245</v>
      </c>
      <c r="C73" s="180">
        <v>222077800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222077800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1115415546</v>
      </c>
    </row>
    <row r="88" spans="1:3" s="278" customFormat="1" ht="83.25" customHeight="1">
      <c r="A88" s="3"/>
      <c r="B88" s="4"/>
      <c r="C88" s="182"/>
    </row>
    <row r="89" spans="1:3" ht="16.5" customHeight="1">
      <c r="A89" s="387" t="s">
        <v>37</v>
      </c>
      <c r="B89" s="387"/>
      <c r="C89" s="387"/>
    </row>
    <row r="90" spans="1:3" s="288" customFormat="1" ht="16.5" customHeight="1" thickBot="1">
      <c r="A90" s="389" t="s">
        <v>93</v>
      </c>
      <c r="B90" s="389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798477464</v>
      </c>
    </row>
    <row r="94" spans="1:3" ht="12" customHeight="1">
      <c r="A94" s="15" t="s">
        <v>69</v>
      </c>
      <c r="B94" s="8" t="s">
        <v>39</v>
      </c>
      <c r="C94" s="176">
        <v>345428529</v>
      </c>
    </row>
    <row r="95" spans="1:3" ht="12" customHeight="1">
      <c r="A95" s="12" t="s">
        <v>70</v>
      </c>
      <c r="B95" s="6" t="s">
        <v>113</v>
      </c>
      <c r="C95" s="177">
        <v>47279732</v>
      </c>
    </row>
    <row r="96" spans="1:3" ht="12" customHeight="1">
      <c r="A96" s="12" t="s">
        <v>71</v>
      </c>
      <c r="B96" s="6" t="s">
        <v>88</v>
      </c>
      <c r="C96" s="179">
        <v>225392935</v>
      </c>
    </row>
    <row r="97" spans="1:3" ht="12" customHeight="1">
      <c r="A97" s="12" t="s">
        <v>72</v>
      </c>
      <c r="B97" s="9" t="s">
        <v>114</v>
      </c>
      <c r="C97" s="179">
        <v>16418600</v>
      </c>
    </row>
    <row r="98" spans="1:3" ht="12" customHeight="1">
      <c r="A98" s="12" t="s">
        <v>80</v>
      </c>
      <c r="B98" s="17" t="s">
        <v>115</v>
      </c>
      <c r="C98" s="179">
        <v>158930357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134916824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24013533</v>
      </c>
    </row>
    <row r="111" spans="1:3" ht="12" customHeight="1">
      <c r="A111" s="12" t="s">
        <v>369</v>
      </c>
      <c r="B111" s="9" t="s">
        <v>40</v>
      </c>
      <c r="C111" s="177">
        <v>5027311</v>
      </c>
    </row>
    <row r="112" spans="1:3" ht="12" customHeight="1">
      <c r="A112" s="12" t="s">
        <v>370</v>
      </c>
      <c r="B112" s="6" t="s">
        <v>372</v>
      </c>
      <c r="C112" s="177">
        <v>3027311</v>
      </c>
    </row>
    <row r="113" spans="1:3" ht="12" customHeight="1" thickBot="1">
      <c r="A113" s="16" t="s">
        <v>371</v>
      </c>
      <c r="B113" s="337" t="s">
        <v>373</v>
      </c>
      <c r="C113" s="183">
        <v>2000000</v>
      </c>
    </row>
    <row r="114" spans="1:3" ht="12" customHeight="1" thickBot="1">
      <c r="A114" s="334" t="s">
        <v>10</v>
      </c>
      <c r="B114" s="335" t="s">
        <v>287</v>
      </c>
      <c r="C114" s="336">
        <f>+C115+C117+C119</f>
        <v>301200497</v>
      </c>
    </row>
    <row r="115" spans="1:3" ht="12" customHeight="1">
      <c r="A115" s="13" t="s">
        <v>75</v>
      </c>
      <c r="B115" s="6" t="s">
        <v>154</v>
      </c>
      <c r="C115" s="178">
        <v>156207766</v>
      </c>
    </row>
    <row r="116" spans="1:3" ht="12" customHeight="1">
      <c r="A116" s="13" t="s">
        <v>76</v>
      </c>
      <c r="B116" s="10" t="s">
        <v>291</v>
      </c>
      <c r="C116" s="178">
        <v>85023089</v>
      </c>
    </row>
    <row r="117" spans="1:3" ht="12" customHeight="1">
      <c r="A117" s="13" t="s">
        <v>77</v>
      </c>
      <c r="B117" s="10" t="s">
        <v>117</v>
      </c>
      <c r="C117" s="177">
        <v>144992731</v>
      </c>
    </row>
    <row r="118" spans="1:3" ht="12" customHeight="1">
      <c r="A118" s="13" t="s">
        <v>78</v>
      </c>
      <c r="B118" s="10" t="s">
        <v>292</v>
      </c>
      <c r="C118" s="168">
        <v>109415455</v>
      </c>
    </row>
    <row r="119" spans="1:3" ht="12" customHeight="1">
      <c r="A119" s="13" t="s">
        <v>79</v>
      </c>
      <c r="B119" s="172" t="s">
        <v>156</v>
      </c>
      <c r="C119" s="168">
        <v>0</v>
      </c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1099677961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15737585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15737585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15737585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1115415546</v>
      </c>
    </row>
    <row r="155" ht="7.5" customHeight="1"/>
    <row r="156" spans="1:3" ht="15.75">
      <c r="A156" s="390" t="s">
        <v>300</v>
      </c>
      <c r="B156" s="390"/>
      <c r="C156" s="390"/>
    </row>
    <row r="157" spans="1:3" ht="15" customHeight="1" thickBot="1">
      <c r="A157" s="388" t="s">
        <v>94</v>
      </c>
      <c r="B157" s="388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-206340215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206340215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KÖLTSÉGVETÉSÉNEK ÖSSZEVONT MÉRLEGE&amp;10
&amp;R&amp;"Times New Roman CE,Félkövér dőlt"&amp;11 1. melléklet a 2/2018. (II.26.)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9">
      <selection activeCell="D11" sqref="D11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09" t="s">
        <v>1</v>
      </c>
      <c r="B1" s="409"/>
      <c r="C1" s="409"/>
      <c r="D1" s="409"/>
      <c r="E1" s="409"/>
      <c r="F1" s="409"/>
    </row>
    <row r="2" spans="1:6" ht="23.25" customHeight="1" thickBot="1">
      <c r="A2" s="111"/>
      <c r="B2" s="41"/>
      <c r="C2" s="41"/>
      <c r="D2" s="41"/>
      <c r="E2" s="41"/>
      <c r="F2" s="37" t="s">
        <v>488</v>
      </c>
    </row>
    <row r="3" spans="1:6" s="33" customFormat="1" ht="48.75" customHeight="1" thickBot="1">
      <c r="A3" s="112" t="s">
        <v>56</v>
      </c>
      <c r="B3" s="113" t="s">
        <v>54</v>
      </c>
      <c r="C3" s="113" t="s">
        <v>55</v>
      </c>
      <c r="D3" s="113" t="s">
        <v>496</v>
      </c>
      <c r="E3" s="113" t="str">
        <f>+'9.mell.'!E3</f>
        <v>2018. évi eredeti előirányzat</v>
      </c>
      <c r="F3" s="346" t="s">
        <v>498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ht="15.75" customHeight="1">
      <c r="A5" s="48" t="s">
        <v>499</v>
      </c>
      <c r="B5" s="49">
        <v>66074932</v>
      </c>
      <c r="C5" s="330" t="s">
        <v>491</v>
      </c>
      <c r="D5" s="49">
        <v>3403600</v>
      </c>
      <c r="E5" s="49">
        <v>62671332</v>
      </c>
      <c r="F5" s="50">
        <f aca="true" t="shared" si="0" ref="F5:F23">B5-D5-E5</f>
        <v>0</v>
      </c>
    </row>
    <row r="6" spans="1:6" ht="15.75" customHeight="1">
      <c r="A6" s="48" t="s">
        <v>500</v>
      </c>
      <c r="B6" s="49">
        <v>20578000</v>
      </c>
      <c r="C6" s="330" t="s">
        <v>502</v>
      </c>
      <c r="D6" s="49"/>
      <c r="E6" s="49">
        <v>20578000</v>
      </c>
      <c r="F6" s="50">
        <f t="shared" si="0"/>
        <v>0</v>
      </c>
    </row>
    <row r="7" spans="1:6" ht="15.75" customHeight="1">
      <c r="A7" s="48" t="s">
        <v>501</v>
      </c>
      <c r="B7" s="49">
        <v>12700000</v>
      </c>
      <c r="C7" s="330" t="s">
        <v>502</v>
      </c>
      <c r="D7" s="49"/>
      <c r="E7" s="49">
        <v>12700000</v>
      </c>
      <c r="F7" s="50">
        <f t="shared" si="0"/>
        <v>0</v>
      </c>
    </row>
    <row r="8" spans="1:6" ht="15.75" customHeight="1">
      <c r="A8" s="48" t="s">
        <v>505</v>
      </c>
      <c r="B8" s="49">
        <v>116585619</v>
      </c>
      <c r="C8" s="330" t="s">
        <v>491</v>
      </c>
      <c r="D8" s="49">
        <v>108450303</v>
      </c>
      <c r="E8" s="49">
        <v>8135316</v>
      </c>
      <c r="F8" s="50">
        <f t="shared" si="0"/>
        <v>0</v>
      </c>
    </row>
    <row r="9" spans="1:6" ht="15.75" customHeight="1">
      <c r="A9" s="48" t="s">
        <v>548</v>
      </c>
      <c r="B9" s="49">
        <v>40908083</v>
      </c>
      <c r="C9" s="330" t="s">
        <v>502</v>
      </c>
      <c r="D9" s="49"/>
      <c r="E9" s="49">
        <v>40908083</v>
      </c>
      <c r="F9" s="50">
        <f t="shared" si="0"/>
        <v>0</v>
      </c>
    </row>
    <row r="10" spans="1:6" ht="15.75" customHeight="1">
      <c r="A10" s="48"/>
      <c r="B10" s="49"/>
      <c r="C10" s="330"/>
      <c r="D10" s="49"/>
      <c r="E10" s="49"/>
      <c r="F10" s="50">
        <f t="shared" si="0"/>
        <v>0</v>
      </c>
    </row>
    <row r="11" spans="1:6" ht="15.75" customHeight="1">
      <c r="A11" s="48"/>
      <c r="B11" s="49"/>
      <c r="C11" s="330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30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0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0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0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0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0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0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0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0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0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0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1"/>
      <c r="D23" s="52"/>
      <c r="E23" s="52"/>
      <c r="F23" s="53">
        <f t="shared" si="0"/>
        <v>0</v>
      </c>
    </row>
    <row r="24" spans="1:6" s="47" customFormat="1" ht="18" customHeight="1" thickBot="1">
      <c r="A24" s="114" t="s">
        <v>52</v>
      </c>
      <c r="B24" s="115">
        <f>SUM(B5:B23)</f>
        <v>256846634</v>
      </c>
      <c r="C24" s="67"/>
      <c r="D24" s="115">
        <f>SUM(D5:D23)</f>
        <v>111853903</v>
      </c>
      <c r="E24" s="115">
        <f>SUM(E5:E23)</f>
        <v>144992731</v>
      </c>
      <c r="F24" s="5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 2/2018. (II.26.)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E182"/>
  <sheetViews>
    <sheetView view="pageLayout" workbookViewId="0" topLeftCell="A163">
      <selection activeCell="D180" sqref="D180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2" spans="1:5" ht="12.75">
      <c r="A2" s="125"/>
      <c r="B2" s="125"/>
      <c r="C2" s="125"/>
      <c r="D2" s="125"/>
      <c r="E2" s="125"/>
    </row>
    <row r="3" spans="1:5" ht="15.75">
      <c r="A3" s="361" t="s">
        <v>475</v>
      </c>
      <c r="B3" s="410" t="s">
        <v>514</v>
      </c>
      <c r="C3" s="410"/>
      <c r="D3" s="410"/>
      <c r="E3" s="410"/>
    </row>
    <row r="4" spans="1:5" ht="14.25" thickBot="1">
      <c r="A4" s="125" t="s">
        <v>515</v>
      </c>
      <c r="B4" s="125"/>
      <c r="C4" s="125"/>
      <c r="D4" s="411" t="s">
        <v>551</v>
      </c>
      <c r="E4" s="411"/>
    </row>
    <row r="5" spans="1:5" ht="15" customHeight="1" thickBot="1">
      <c r="A5" s="362" t="s">
        <v>476</v>
      </c>
      <c r="B5" s="363" t="s">
        <v>513</v>
      </c>
      <c r="C5" s="363" t="s">
        <v>486</v>
      </c>
      <c r="D5" s="363" t="s">
        <v>487</v>
      </c>
      <c r="E5" s="364" t="s">
        <v>41</v>
      </c>
    </row>
    <row r="6" spans="1:5" ht="12.75">
      <c r="A6" s="365" t="s">
        <v>477</v>
      </c>
      <c r="B6" s="366"/>
      <c r="C6" s="366"/>
      <c r="D6" s="366"/>
      <c r="E6" s="367">
        <f aca="true" t="shared" si="0" ref="E6:E12">SUM(B6:D6)</f>
        <v>0</v>
      </c>
    </row>
    <row r="7" spans="1:5" ht="12.75">
      <c r="A7" s="368" t="s">
        <v>478</v>
      </c>
      <c r="B7" s="369"/>
      <c r="C7" s="369"/>
      <c r="D7" s="369"/>
      <c r="E7" s="370">
        <f t="shared" si="0"/>
        <v>0</v>
      </c>
    </row>
    <row r="8" spans="1:5" ht="12.75">
      <c r="A8" s="371" t="s">
        <v>479</v>
      </c>
      <c r="B8" s="372"/>
      <c r="C8" s="372">
        <v>4905875</v>
      </c>
      <c r="D8" s="372">
        <v>5075680</v>
      </c>
      <c r="E8" s="373">
        <f t="shared" si="0"/>
        <v>9981555</v>
      </c>
    </row>
    <row r="9" spans="1:5" ht="12.75">
      <c r="A9" s="371" t="s">
        <v>480</v>
      </c>
      <c r="B9" s="372"/>
      <c r="C9" s="372"/>
      <c r="D9" s="372"/>
      <c r="E9" s="373">
        <f t="shared" si="0"/>
        <v>0</v>
      </c>
    </row>
    <row r="10" spans="1:5" ht="12.75">
      <c r="A10" s="371" t="s">
        <v>481</v>
      </c>
      <c r="B10" s="372"/>
      <c r="C10" s="372"/>
      <c r="D10" s="372"/>
      <c r="E10" s="373">
        <f t="shared" si="0"/>
        <v>0</v>
      </c>
    </row>
    <row r="11" spans="1:5" ht="12.75">
      <c r="A11" s="371" t="s">
        <v>482</v>
      </c>
      <c r="B11" s="372"/>
      <c r="C11" s="372"/>
      <c r="D11" s="372"/>
      <c r="E11" s="373">
        <f t="shared" si="0"/>
        <v>0</v>
      </c>
    </row>
    <row r="12" spans="1:5" ht="13.5" thickBot="1">
      <c r="A12" s="374" t="s">
        <v>483</v>
      </c>
      <c r="B12" s="375"/>
      <c r="C12" s="375"/>
      <c r="D12" s="375"/>
      <c r="E12" s="373">
        <f t="shared" si="0"/>
        <v>0</v>
      </c>
    </row>
    <row r="13" spans="1:5" ht="13.5" thickBot="1">
      <c r="A13" s="376" t="s">
        <v>484</v>
      </c>
      <c r="B13" s="377">
        <f>B6+SUM(B8:B12)</f>
        <v>0</v>
      </c>
      <c r="C13" s="377">
        <f>C6+SUM(C8:C12)</f>
        <v>4905875</v>
      </c>
      <c r="D13" s="377">
        <f>D6+SUM(D8:D12)</f>
        <v>5075680</v>
      </c>
      <c r="E13" s="378">
        <f>E6+SUM(E8:E12)</f>
        <v>9981555</v>
      </c>
    </row>
    <row r="14" spans="1:5" ht="13.5" thickBot="1">
      <c r="A14" s="36"/>
      <c r="B14" s="36"/>
      <c r="C14" s="386"/>
      <c r="D14" s="36"/>
      <c r="E14" s="36"/>
    </row>
    <row r="15" spans="1:5" ht="15" customHeight="1">
      <c r="A15" s="362" t="s">
        <v>485</v>
      </c>
      <c r="B15" s="363" t="str">
        <f>+B5</f>
        <v>2018. előtt</v>
      </c>
      <c r="C15" s="363" t="str">
        <f>+C5</f>
        <v>2018.</v>
      </c>
      <c r="D15" s="363" t="str">
        <f>+D5</f>
        <v>2018. után</v>
      </c>
      <c r="E15" s="364" t="s">
        <v>41</v>
      </c>
    </row>
    <row r="16" spans="1:5" ht="12.75">
      <c r="A16" s="371" t="s">
        <v>517</v>
      </c>
      <c r="B16" s="372"/>
      <c r="C16" s="372">
        <v>3792416</v>
      </c>
      <c r="D16" s="372">
        <v>3917680</v>
      </c>
      <c r="E16" s="373">
        <f>SUM(B16:D16)</f>
        <v>7710096</v>
      </c>
    </row>
    <row r="17" spans="1:5" ht="12.75">
      <c r="A17" s="371" t="s">
        <v>518</v>
      </c>
      <c r="B17" s="372"/>
      <c r="C17" s="372">
        <v>1113459</v>
      </c>
      <c r="D17" s="372">
        <v>1158000</v>
      </c>
      <c r="E17" s="373">
        <f>SUM(B17:D17)</f>
        <v>2271459</v>
      </c>
    </row>
    <row r="18" spans="1:5" ht="12.75">
      <c r="A18" s="379"/>
      <c r="B18" s="372"/>
      <c r="C18" s="372"/>
      <c r="D18" s="372"/>
      <c r="E18" s="373">
        <f>SUM(B18:D18)</f>
        <v>0</v>
      </c>
    </row>
    <row r="19" spans="1:5" ht="12.75">
      <c r="A19" s="379"/>
      <c r="B19" s="372"/>
      <c r="C19" s="372"/>
      <c r="D19" s="372"/>
      <c r="E19" s="373">
        <f>SUM(B19:D19)</f>
        <v>0</v>
      </c>
    </row>
    <row r="20" spans="1:5" ht="13.5" thickBot="1">
      <c r="A20" s="374"/>
      <c r="B20" s="375"/>
      <c r="C20" s="375"/>
      <c r="D20" s="375"/>
      <c r="E20" s="373">
        <f>SUM(B20:D20)</f>
        <v>0</v>
      </c>
    </row>
    <row r="21" spans="1:5" ht="13.5" thickBot="1">
      <c r="A21" s="376" t="s">
        <v>42</v>
      </c>
      <c r="B21" s="377">
        <f>SUM(B16:B20)</f>
        <v>0</v>
      </c>
      <c r="C21" s="377">
        <f>SUM(C16:C20)</f>
        <v>4905875</v>
      </c>
      <c r="D21" s="377">
        <f>SUM(D16:D20)</f>
        <v>5075680</v>
      </c>
      <c r="E21" s="378">
        <f>SUM(E16:E20)</f>
        <v>9981555</v>
      </c>
    </row>
    <row r="22" spans="1:5" ht="12.75">
      <c r="A22" s="125"/>
      <c r="B22" s="125"/>
      <c r="C22" s="125"/>
      <c r="D22" s="125"/>
      <c r="E22" s="125"/>
    </row>
    <row r="23" spans="1:5" ht="12.75">
      <c r="A23" s="125"/>
      <c r="B23" s="125"/>
      <c r="C23" s="125"/>
      <c r="D23" s="125"/>
      <c r="E23" s="125"/>
    </row>
    <row r="24" spans="1:5" ht="15.75">
      <c r="A24" s="361" t="s">
        <v>516</v>
      </c>
      <c r="B24" s="410" t="s">
        <v>519</v>
      </c>
      <c r="C24" s="410"/>
      <c r="D24" s="410"/>
      <c r="E24" s="410"/>
    </row>
    <row r="25" spans="1:5" ht="14.25" thickBot="1">
      <c r="A25" s="125" t="s">
        <v>520</v>
      </c>
      <c r="B25" s="125"/>
      <c r="C25" s="125"/>
      <c r="D25" s="411" t="s">
        <v>552</v>
      </c>
      <c r="E25" s="411"/>
    </row>
    <row r="26" spans="1:5" ht="13.5" thickBot="1">
      <c r="A26" s="362" t="s">
        <v>476</v>
      </c>
      <c r="B26" s="363" t="str">
        <f>+B15</f>
        <v>2018. előtt</v>
      </c>
      <c r="C26" s="363" t="str">
        <f>+C15</f>
        <v>2018.</v>
      </c>
      <c r="D26" s="363" t="str">
        <f>+D15</f>
        <v>2018. után</v>
      </c>
      <c r="E26" s="364" t="s">
        <v>41</v>
      </c>
    </row>
    <row r="27" spans="1:5" ht="12.75">
      <c r="A27" s="365" t="s">
        <v>477</v>
      </c>
      <c r="B27" s="366"/>
      <c r="C27" s="366"/>
      <c r="D27" s="366"/>
      <c r="E27" s="367">
        <f aca="true" t="shared" si="1" ref="E27:E33">SUM(B27:D27)</f>
        <v>0</v>
      </c>
    </row>
    <row r="28" spans="1:5" ht="12.75">
      <c r="A28" s="368" t="s">
        <v>478</v>
      </c>
      <c r="B28" s="369"/>
      <c r="C28" s="369"/>
      <c r="D28" s="369"/>
      <c r="E28" s="370">
        <f t="shared" si="1"/>
        <v>0</v>
      </c>
    </row>
    <row r="29" spans="1:5" ht="12.75">
      <c r="A29" s="371" t="s">
        <v>479</v>
      </c>
      <c r="B29" s="372"/>
      <c r="C29" s="372">
        <v>10723272</v>
      </c>
      <c r="D29" s="372">
        <v>14270354</v>
      </c>
      <c r="E29" s="373">
        <f t="shared" si="1"/>
        <v>24993626</v>
      </c>
    </row>
    <row r="30" spans="1:5" ht="12.75">
      <c r="A30" s="371" t="s">
        <v>480</v>
      </c>
      <c r="B30" s="372"/>
      <c r="C30" s="372"/>
      <c r="D30" s="372"/>
      <c r="E30" s="373">
        <f t="shared" si="1"/>
        <v>0</v>
      </c>
    </row>
    <row r="31" spans="1:5" ht="12.75">
      <c r="A31" s="371" t="s">
        <v>481</v>
      </c>
      <c r="B31" s="372"/>
      <c r="C31" s="372"/>
      <c r="D31" s="372"/>
      <c r="E31" s="373">
        <f t="shared" si="1"/>
        <v>0</v>
      </c>
    </row>
    <row r="32" spans="1:5" ht="12.75">
      <c r="A32" s="371" t="s">
        <v>482</v>
      </c>
      <c r="B32" s="372"/>
      <c r="C32" s="372"/>
      <c r="D32" s="372"/>
      <c r="E32" s="373">
        <f t="shared" si="1"/>
        <v>0</v>
      </c>
    </row>
    <row r="33" spans="1:5" ht="13.5" thickBot="1">
      <c r="A33" s="374"/>
      <c r="B33" s="375"/>
      <c r="C33" s="375"/>
      <c r="D33" s="375"/>
      <c r="E33" s="373">
        <f t="shared" si="1"/>
        <v>0</v>
      </c>
    </row>
    <row r="34" spans="1:5" ht="13.5" thickBot="1">
      <c r="A34" s="376" t="s">
        <v>484</v>
      </c>
      <c r="B34" s="377">
        <f>B27+SUM(B29:B33)</f>
        <v>0</v>
      </c>
      <c r="C34" s="377">
        <f>C27+SUM(C29:C33)</f>
        <v>10723272</v>
      </c>
      <c r="D34" s="377">
        <f>D27+SUM(D29:D33)</f>
        <v>14270354</v>
      </c>
      <c r="E34" s="378">
        <f>E27+SUM(E29:E33)</f>
        <v>24993626</v>
      </c>
    </row>
    <row r="35" spans="1:5" ht="13.5" thickBot="1">
      <c r="A35" s="36"/>
      <c r="B35" s="36"/>
      <c r="C35" s="36"/>
      <c r="D35" s="36"/>
      <c r="E35" s="36"/>
    </row>
    <row r="36" spans="1:5" ht="12.75">
      <c r="A36" s="362" t="s">
        <v>485</v>
      </c>
      <c r="B36" s="363" t="str">
        <f>+B26</f>
        <v>2018. előtt</v>
      </c>
      <c r="C36" s="363" t="str">
        <f>+C26</f>
        <v>2018.</v>
      </c>
      <c r="D36" s="363" t="str">
        <f>+D26</f>
        <v>2018. után</v>
      </c>
      <c r="E36" s="364" t="s">
        <v>41</v>
      </c>
    </row>
    <row r="37" spans="1:5" ht="12.75">
      <c r="A37" s="371" t="s">
        <v>517</v>
      </c>
      <c r="B37" s="372"/>
      <c r="C37" s="372">
        <v>8223910</v>
      </c>
      <c r="D37" s="372">
        <v>11110354</v>
      </c>
      <c r="E37" s="373">
        <f>SUM(B37:D37)</f>
        <v>19334264</v>
      </c>
    </row>
    <row r="38" spans="1:5" ht="12.75">
      <c r="A38" s="371" t="s">
        <v>518</v>
      </c>
      <c r="B38" s="372"/>
      <c r="C38" s="372">
        <v>2499362</v>
      </c>
      <c r="D38" s="372">
        <v>3160000</v>
      </c>
      <c r="E38" s="373">
        <f>SUM(B38:D38)</f>
        <v>5659362</v>
      </c>
    </row>
    <row r="39" spans="1:5" ht="12.75">
      <c r="A39" s="379"/>
      <c r="B39" s="372"/>
      <c r="C39" s="372"/>
      <c r="D39" s="372"/>
      <c r="E39" s="373">
        <f>SUM(B39:D39)</f>
        <v>0</v>
      </c>
    </row>
    <row r="40" spans="1:5" ht="12.75">
      <c r="A40" s="379"/>
      <c r="B40" s="372"/>
      <c r="C40" s="372"/>
      <c r="D40" s="372"/>
      <c r="E40" s="373">
        <f>SUM(B40:D40)</f>
        <v>0</v>
      </c>
    </row>
    <row r="41" spans="1:5" ht="13.5" thickBot="1">
      <c r="A41" s="374"/>
      <c r="B41" s="375"/>
      <c r="C41" s="375"/>
      <c r="D41" s="375"/>
      <c r="E41" s="373">
        <f>SUM(B41:D41)</f>
        <v>0</v>
      </c>
    </row>
    <row r="42" spans="1:5" ht="13.5" thickBot="1">
      <c r="A42" s="376" t="s">
        <v>42</v>
      </c>
      <c r="B42" s="377">
        <f>SUM(B37:B41)</f>
        <v>0</v>
      </c>
      <c r="C42" s="377">
        <f>SUM(C37:C41)</f>
        <v>10723272</v>
      </c>
      <c r="D42" s="377">
        <f>SUM(D37:D41)</f>
        <v>14270354</v>
      </c>
      <c r="E42" s="378">
        <f>SUM(E37:E41)</f>
        <v>24993626</v>
      </c>
    </row>
    <row r="43" spans="1:5" ht="12.75">
      <c r="A43" s="125"/>
      <c r="B43" s="125"/>
      <c r="C43" s="125"/>
      <c r="D43" s="125"/>
      <c r="E43" s="125"/>
    </row>
    <row r="44" spans="1:5" ht="12.75">
      <c r="A44" s="125"/>
      <c r="B44" s="125"/>
      <c r="C44" s="125"/>
      <c r="D44" s="125"/>
      <c r="E44" s="125"/>
    </row>
    <row r="45" spans="1:5" ht="12.75">
      <c r="A45" s="125"/>
      <c r="B45" s="125"/>
      <c r="C45" s="125"/>
      <c r="D45" s="125"/>
      <c r="E45" s="125"/>
    </row>
    <row r="46" spans="1:5" ht="12.75">
      <c r="A46" s="125"/>
      <c r="B46" s="125"/>
      <c r="C46" s="125"/>
      <c r="D46" s="125"/>
      <c r="E46" s="125"/>
    </row>
    <row r="47" spans="1:5" ht="12.75">
      <c r="A47" s="125"/>
      <c r="B47" s="125"/>
      <c r="C47" s="125"/>
      <c r="D47" s="125"/>
      <c r="E47" s="125"/>
    </row>
    <row r="48" spans="1:5" ht="12.75">
      <c r="A48" s="125"/>
      <c r="B48" s="125"/>
      <c r="C48" s="125"/>
      <c r="D48" s="125"/>
      <c r="E48" s="125"/>
    </row>
    <row r="49" spans="1:5" ht="12.75">
      <c r="A49" s="125"/>
      <c r="B49" s="125"/>
      <c r="C49" s="125"/>
      <c r="D49" s="125"/>
      <c r="E49" s="125"/>
    </row>
    <row r="50" spans="1:5" ht="12.75">
      <c r="A50" s="125"/>
      <c r="B50" s="125"/>
      <c r="C50" s="125"/>
      <c r="D50" s="125"/>
      <c r="E50" s="125"/>
    </row>
    <row r="51" spans="1:5" ht="12.75">
      <c r="A51" s="125"/>
      <c r="B51" s="125"/>
      <c r="C51" s="125"/>
      <c r="D51" s="125"/>
      <c r="E51" s="125"/>
    </row>
    <row r="52" spans="1:5" ht="12.75">
      <c r="A52" s="125"/>
      <c r="B52" s="125"/>
      <c r="C52" s="125"/>
      <c r="D52" s="125"/>
      <c r="E52" s="125"/>
    </row>
    <row r="53" spans="1:5" ht="12.75">
      <c r="A53" s="125"/>
      <c r="B53" s="125"/>
      <c r="C53" s="125"/>
      <c r="D53" s="125"/>
      <c r="E53" s="125"/>
    </row>
    <row r="54" spans="1:5" ht="12.75">
      <c r="A54" s="125"/>
      <c r="B54" s="125"/>
      <c r="C54" s="125"/>
      <c r="D54" s="125"/>
      <c r="E54" s="125"/>
    </row>
    <row r="55" spans="1:5" ht="12.75">
      <c r="A55" s="125"/>
      <c r="B55" s="125"/>
      <c r="C55" s="125"/>
      <c r="D55" s="125"/>
      <c r="E55" s="125"/>
    </row>
    <row r="56" spans="1:5" ht="15.75">
      <c r="A56" s="361" t="s">
        <v>475</v>
      </c>
      <c r="B56" s="410" t="s">
        <v>521</v>
      </c>
      <c r="C56" s="410"/>
      <c r="D56" s="410"/>
      <c r="E56" s="410"/>
    </row>
    <row r="57" spans="1:5" ht="14.25" thickBot="1">
      <c r="A57" s="125" t="s">
        <v>522</v>
      </c>
      <c r="B57" s="125"/>
      <c r="C57" s="125"/>
      <c r="D57" s="411" t="s">
        <v>551</v>
      </c>
      <c r="E57" s="411"/>
    </row>
    <row r="58" spans="1:5" ht="13.5" thickBot="1">
      <c r="A58" s="362" t="s">
        <v>476</v>
      </c>
      <c r="B58" s="363" t="s">
        <v>513</v>
      </c>
      <c r="C58" s="363" t="s">
        <v>486</v>
      </c>
      <c r="D58" s="363" t="s">
        <v>487</v>
      </c>
      <c r="E58" s="364" t="s">
        <v>41</v>
      </c>
    </row>
    <row r="59" spans="1:5" ht="12.75">
      <c r="A59" s="365" t="s">
        <v>477</v>
      </c>
      <c r="B59" s="366"/>
      <c r="C59" s="366"/>
      <c r="D59" s="366"/>
      <c r="E59" s="367">
        <f aca="true" t="shared" si="2" ref="E59:E65">SUM(B59:D59)</f>
        <v>0</v>
      </c>
    </row>
    <row r="60" spans="1:5" ht="12.75">
      <c r="A60" s="368" t="s">
        <v>478</v>
      </c>
      <c r="B60" s="369"/>
      <c r="C60" s="369"/>
      <c r="D60" s="369"/>
      <c r="E60" s="370">
        <f t="shared" si="2"/>
        <v>0</v>
      </c>
    </row>
    <row r="61" spans="1:5" ht="12.75">
      <c r="A61" s="371" t="s">
        <v>479</v>
      </c>
      <c r="B61" s="372">
        <v>6999968</v>
      </c>
      <c r="C61" s="372"/>
      <c r="D61" s="372"/>
      <c r="E61" s="373">
        <f t="shared" si="2"/>
        <v>6999968</v>
      </c>
    </row>
    <row r="62" spans="1:5" ht="12.75">
      <c r="A62" s="371" t="s">
        <v>480</v>
      </c>
      <c r="B62" s="372"/>
      <c r="C62" s="372"/>
      <c r="D62" s="372"/>
      <c r="E62" s="373">
        <f t="shared" si="2"/>
        <v>0</v>
      </c>
    </row>
    <row r="63" spans="1:5" ht="12.75">
      <c r="A63" s="371" t="s">
        <v>481</v>
      </c>
      <c r="B63" s="372"/>
      <c r="C63" s="372"/>
      <c r="D63" s="372"/>
      <c r="E63" s="373">
        <f t="shared" si="2"/>
        <v>0</v>
      </c>
    </row>
    <row r="64" spans="1:5" ht="12.75">
      <c r="A64" s="371" t="s">
        <v>482</v>
      </c>
      <c r="B64" s="372"/>
      <c r="C64" s="372"/>
      <c r="D64" s="372"/>
      <c r="E64" s="373">
        <f t="shared" si="2"/>
        <v>0</v>
      </c>
    </row>
    <row r="65" spans="1:5" ht="13.5" thickBot="1">
      <c r="A65" s="374" t="s">
        <v>483</v>
      </c>
      <c r="B65" s="375"/>
      <c r="C65" s="375">
        <v>5394308</v>
      </c>
      <c r="D65" s="375"/>
      <c r="E65" s="373">
        <f t="shared" si="2"/>
        <v>5394308</v>
      </c>
    </row>
    <row r="66" spans="1:5" ht="13.5" thickBot="1">
      <c r="A66" s="376" t="s">
        <v>484</v>
      </c>
      <c r="B66" s="377">
        <f>B59+SUM(B61:B65)</f>
        <v>6999968</v>
      </c>
      <c r="C66" s="377">
        <f>C59+SUM(C61:C65)</f>
        <v>5394308</v>
      </c>
      <c r="D66" s="377">
        <f>D59+SUM(D61:D65)</f>
        <v>0</v>
      </c>
      <c r="E66" s="378">
        <f>E59+SUM(E61:E65)</f>
        <v>12394276</v>
      </c>
    </row>
    <row r="67" spans="1:5" ht="13.5" thickBot="1">
      <c r="A67" s="36"/>
      <c r="B67" s="36"/>
      <c r="C67" s="386"/>
      <c r="D67" s="36"/>
      <c r="E67" s="36"/>
    </row>
    <row r="68" spans="1:5" ht="12.75">
      <c r="A68" s="362" t="s">
        <v>485</v>
      </c>
      <c r="B68" s="363" t="str">
        <f>+B58</f>
        <v>2018. előtt</v>
      </c>
      <c r="C68" s="363" t="str">
        <f>+C58</f>
        <v>2018.</v>
      </c>
      <c r="D68" s="363" t="str">
        <f>+D58</f>
        <v>2018. után</v>
      </c>
      <c r="E68" s="364" t="s">
        <v>41</v>
      </c>
    </row>
    <row r="69" spans="1:5" ht="12.75">
      <c r="A69" s="371" t="s">
        <v>517</v>
      </c>
      <c r="B69" s="372">
        <v>780160</v>
      </c>
      <c r="C69" s="372">
        <v>3069813</v>
      </c>
      <c r="D69" s="372"/>
      <c r="E69" s="373">
        <f>SUM(B69:D69)</f>
        <v>3849973</v>
      </c>
    </row>
    <row r="70" spans="1:5" ht="12.75">
      <c r="A70" s="371" t="s">
        <v>518</v>
      </c>
      <c r="B70" s="372">
        <v>825500</v>
      </c>
      <c r="C70" s="372">
        <v>2324495</v>
      </c>
      <c r="D70" s="372"/>
      <c r="E70" s="373">
        <f>SUM(B70:D70)</f>
        <v>3149995</v>
      </c>
    </row>
    <row r="71" spans="1:5" ht="12.75">
      <c r="A71" s="379"/>
      <c r="B71" s="372"/>
      <c r="C71" s="372"/>
      <c r="D71" s="372"/>
      <c r="E71" s="373">
        <f>SUM(B71:D71)</f>
        <v>0</v>
      </c>
    </row>
    <row r="72" spans="1:5" ht="12.75">
      <c r="A72" s="379"/>
      <c r="B72" s="372"/>
      <c r="C72" s="372"/>
      <c r="D72" s="372"/>
      <c r="E72" s="373">
        <f>SUM(B72:D72)</f>
        <v>0</v>
      </c>
    </row>
    <row r="73" spans="1:5" ht="13.5" thickBot="1">
      <c r="A73" s="374"/>
      <c r="B73" s="375"/>
      <c r="C73" s="375"/>
      <c r="D73" s="375"/>
      <c r="E73" s="373">
        <f>SUM(B73:D73)</f>
        <v>0</v>
      </c>
    </row>
    <row r="74" spans="1:5" ht="13.5" thickBot="1">
      <c r="A74" s="376" t="s">
        <v>42</v>
      </c>
      <c r="B74" s="377">
        <f>SUM(B69:B73)</f>
        <v>1605660</v>
      </c>
      <c r="C74" s="377">
        <f>SUM(C69:C73)</f>
        <v>5394308</v>
      </c>
      <c r="D74" s="377">
        <f>SUM(D69:D73)</f>
        <v>0</v>
      </c>
      <c r="E74" s="378">
        <f>SUM(E69:E73)</f>
        <v>6999968</v>
      </c>
    </row>
    <row r="75" spans="1:5" ht="12.75">
      <c r="A75" s="125"/>
      <c r="B75" s="125"/>
      <c r="C75" s="125"/>
      <c r="D75" s="125"/>
      <c r="E75" s="125"/>
    </row>
    <row r="76" spans="1:5" ht="12.75">
      <c r="A76" s="125"/>
      <c r="B76" s="125"/>
      <c r="C76" s="125"/>
      <c r="D76" s="125"/>
      <c r="E76" s="125"/>
    </row>
    <row r="77" spans="1:5" ht="15.75">
      <c r="A77" s="361" t="s">
        <v>516</v>
      </c>
      <c r="B77" s="410" t="s">
        <v>523</v>
      </c>
      <c r="C77" s="410"/>
      <c r="D77" s="410"/>
      <c r="E77" s="410"/>
    </row>
    <row r="78" spans="1:5" ht="14.25" thickBot="1">
      <c r="A78" s="125" t="s">
        <v>524</v>
      </c>
      <c r="B78" s="125"/>
      <c r="C78" s="125"/>
      <c r="D78" s="411" t="s">
        <v>552</v>
      </c>
      <c r="E78" s="411"/>
    </row>
    <row r="79" spans="1:5" ht="13.5" thickBot="1">
      <c r="A79" s="362" t="s">
        <v>476</v>
      </c>
      <c r="B79" s="363" t="str">
        <f>+B68</f>
        <v>2018. előtt</v>
      </c>
      <c r="C79" s="363" t="str">
        <f>+C68</f>
        <v>2018.</v>
      </c>
      <c r="D79" s="363" t="str">
        <f>+D68</f>
        <v>2018. után</v>
      </c>
      <c r="E79" s="364" t="s">
        <v>41</v>
      </c>
    </row>
    <row r="80" spans="1:5" ht="12.75">
      <c r="A80" s="365" t="s">
        <v>477</v>
      </c>
      <c r="B80" s="366"/>
      <c r="C80" s="366"/>
      <c r="D80" s="366"/>
      <c r="E80" s="367">
        <f aca="true" t="shared" si="3" ref="E80:E86">SUM(B80:D80)</f>
        <v>0</v>
      </c>
    </row>
    <row r="81" spans="1:5" ht="12.75">
      <c r="A81" s="368" t="s">
        <v>478</v>
      </c>
      <c r="B81" s="369"/>
      <c r="C81" s="369"/>
      <c r="D81" s="369"/>
      <c r="E81" s="370">
        <f t="shared" si="3"/>
        <v>0</v>
      </c>
    </row>
    <row r="82" spans="1:5" ht="12.75">
      <c r="A82" s="371" t="s">
        <v>479</v>
      </c>
      <c r="B82" s="372">
        <v>67106384</v>
      </c>
      <c r="C82" s="372"/>
      <c r="D82" s="372"/>
      <c r="E82" s="373">
        <f t="shared" si="3"/>
        <v>67106384</v>
      </c>
    </row>
    <row r="83" spans="1:5" ht="12.75">
      <c r="A83" s="371" t="s">
        <v>480</v>
      </c>
      <c r="B83" s="372"/>
      <c r="C83" s="372"/>
      <c r="D83" s="372"/>
      <c r="E83" s="373">
        <f t="shared" si="3"/>
        <v>0</v>
      </c>
    </row>
    <row r="84" spans="1:5" ht="12.75">
      <c r="A84" s="371" t="s">
        <v>481</v>
      </c>
      <c r="B84" s="372"/>
      <c r="C84" s="372"/>
      <c r="D84" s="372"/>
      <c r="E84" s="373">
        <f t="shared" si="3"/>
        <v>0</v>
      </c>
    </row>
    <row r="85" spans="1:5" ht="12.75">
      <c r="A85" s="371" t="s">
        <v>482</v>
      </c>
      <c r="B85" s="372"/>
      <c r="C85" s="372"/>
      <c r="D85" s="372"/>
      <c r="E85" s="373">
        <f t="shared" si="3"/>
        <v>0</v>
      </c>
    </row>
    <row r="86" spans="1:5" ht="13.5" thickBot="1">
      <c r="A86" s="374" t="s">
        <v>483</v>
      </c>
      <c r="B86" s="375"/>
      <c r="C86" s="375">
        <v>63702784</v>
      </c>
      <c r="D86" s="375"/>
      <c r="E86" s="373">
        <f t="shared" si="3"/>
        <v>63702784</v>
      </c>
    </row>
    <row r="87" spans="1:5" ht="13.5" thickBot="1">
      <c r="A87" s="376" t="s">
        <v>484</v>
      </c>
      <c r="B87" s="377">
        <f>B80+SUM(B82:B86)</f>
        <v>67106384</v>
      </c>
      <c r="C87" s="377">
        <f>C80+SUM(C82:C86)</f>
        <v>63702784</v>
      </c>
      <c r="D87" s="377">
        <f>D80+SUM(D82:D86)</f>
        <v>0</v>
      </c>
      <c r="E87" s="378">
        <f>E80+SUM(E82:E86)</f>
        <v>130809168</v>
      </c>
    </row>
    <row r="88" spans="1:5" ht="13.5" thickBot="1">
      <c r="A88" s="36"/>
      <c r="B88" s="36"/>
      <c r="C88" s="36"/>
      <c r="D88" s="36"/>
      <c r="E88" s="36"/>
    </row>
    <row r="89" spans="1:5" ht="12.75">
      <c r="A89" s="362" t="s">
        <v>485</v>
      </c>
      <c r="B89" s="363" t="str">
        <f>+B79</f>
        <v>2018. előtt</v>
      </c>
      <c r="C89" s="363" t="str">
        <f>+C79</f>
        <v>2018.</v>
      </c>
      <c r="D89" s="363" t="str">
        <f>+D79</f>
        <v>2018. után</v>
      </c>
      <c r="E89" s="364" t="s">
        <v>41</v>
      </c>
    </row>
    <row r="90" spans="1:5" ht="12.75">
      <c r="A90" s="371" t="s">
        <v>517</v>
      </c>
      <c r="B90" s="372"/>
      <c r="C90" s="372">
        <v>1031452</v>
      </c>
      <c r="D90" s="372"/>
      <c r="E90" s="373">
        <f>SUM(B90:D90)</f>
        <v>1031452</v>
      </c>
    </row>
    <row r="91" spans="1:5" ht="12.75">
      <c r="A91" s="371" t="s">
        <v>518</v>
      </c>
      <c r="B91" s="372">
        <v>3403600</v>
      </c>
      <c r="C91" s="372">
        <v>62671332</v>
      </c>
      <c r="D91" s="372"/>
      <c r="E91" s="373">
        <f>SUM(B91:D91)</f>
        <v>66074932</v>
      </c>
    </row>
    <row r="92" spans="1:5" ht="12.75">
      <c r="A92" s="379"/>
      <c r="B92" s="372"/>
      <c r="C92" s="372"/>
      <c r="D92" s="372"/>
      <c r="E92" s="373">
        <f>SUM(B92:D92)</f>
        <v>0</v>
      </c>
    </row>
    <row r="93" spans="1:5" ht="12.75">
      <c r="A93" s="379"/>
      <c r="B93" s="372"/>
      <c r="C93" s="372"/>
      <c r="D93" s="372"/>
      <c r="E93" s="373">
        <f>SUM(B93:D93)</f>
        <v>0</v>
      </c>
    </row>
    <row r="94" spans="1:5" ht="13.5" thickBot="1">
      <c r="A94" s="374"/>
      <c r="B94" s="375"/>
      <c r="C94" s="375"/>
      <c r="D94" s="375"/>
      <c r="E94" s="373">
        <f>SUM(B94:D94)</f>
        <v>0</v>
      </c>
    </row>
    <row r="95" spans="1:5" ht="13.5" thickBot="1">
      <c r="A95" s="376" t="s">
        <v>42</v>
      </c>
      <c r="B95" s="377">
        <f>SUM(B90:B94)</f>
        <v>3403600</v>
      </c>
      <c r="C95" s="377">
        <f>SUM(C90:C94)</f>
        <v>63702784</v>
      </c>
      <c r="D95" s="377">
        <f>SUM(D90:D94)</f>
        <v>0</v>
      </c>
      <c r="E95" s="378">
        <f>SUM(E90:E94)</f>
        <v>67106384</v>
      </c>
    </row>
    <row r="96" spans="1:5" ht="12.75">
      <c r="A96" s="125"/>
      <c r="B96" s="125"/>
      <c r="C96" s="125"/>
      <c r="D96" s="125"/>
      <c r="E96" s="125"/>
    </row>
    <row r="97" spans="1:5" ht="12.75">
      <c r="A97" s="125"/>
      <c r="B97" s="125"/>
      <c r="C97" s="125"/>
      <c r="D97" s="125"/>
      <c r="E97" s="125"/>
    </row>
    <row r="110" spans="1:5" ht="15.75">
      <c r="A110" s="361" t="s">
        <v>475</v>
      </c>
      <c r="B110" s="410" t="s">
        <v>525</v>
      </c>
      <c r="C110" s="410"/>
      <c r="D110" s="410"/>
      <c r="E110" s="410"/>
    </row>
    <row r="111" spans="1:5" ht="14.25" thickBot="1">
      <c r="A111" s="125" t="s">
        <v>526</v>
      </c>
      <c r="B111" s="125"/>
      <c r="C111" s="125"/>
      <c r="D111" s="411" t="s">
        <v>552</v>
      </c>
      <c r="E111" s="411"/>
    </row>
    <row r="112" spans="1:5" ht="13.5" thickBot="1">
      <c r="A112" s="362" t="s">
        <v>476</v>
      </c>
      <c r="B112" s="363" t="s">
        <v>513</v>
      </c>
      <c r="C112" s="363" t="s">
        <v>486</v>
      </c>
      <c r="D112" s="363" t="s">
        <v>487</v>
      </c>
      <c r="E112" s="364" t="s">
        <v>41</v>
      </c>
    </row>
    <row r="113" spans="1:5" ht="12.75">
      <c r="A113" s="365" t="s">
        <v>477</v>
      </c>
      <c r="B113" s="366"/>
      <c r="C113" s="366"/>
      <c r="D113" s="366"/>
      <c r="E113" s="367">
        <f aca="true" t="shared" si="4" ref="E113:E119">SUM(B113:D113)</f>
        <v>0</v>
      </c>
    </row>
    <row r="114" spans="1:5" ht="12.75">
      <c r="A114" s="368" t="s">
        <v>478</v>
      </c>
      <c r="B114" s="369"/>
      <c r="C114" s="369"/>
      <c r="D114" s="369"/>
      <c r="E114" s="370">
        <f t="shared" si="4"/>
        <v>0</v>
      </c>
    </row>
    <row r="115" spans="1:5" ht="12.75">
      <c r="A115" s="371" t="s">
        <v>479</v>
      </c>
      <c r="B115" s="372">
        <v>87610658</v>
      </c>
      <c r="C115" s="372"/>
      <c r="D115" s="372"/>
      <c r="E115" s="373">
        <f t="shared" si="4"/>
        <v>87610658</v>
      </c>
    </row>
    <row r="116" spans="1:5" ht="12.75">
      <c r="A116" s="371" t="s">
        <v>480</v>
      </c>
      <c r="B116" s="372"/>
      <c r="C116" s="372"/>
      <c r="D116" s="372"/>
      <c r="E116" s="373">
        <f t="shared" si="4"/>
        <v>0</v>
      </c>
    </row>
    <row r="117" spans="1:5" ht="12.75">
      <c r="A117" s="371" t="s">
        <v>481</v>
      </c>
      <c r="B117" s="372"/>
      <c r="C117" s="372"/>
      <c r="D117" s="372"/>
      <c r="E117" s="373">
        <f t="shared" si="4"/>
        <v>0</v>
      </c>
    </row>
    <row r="118" spans="1:5" ht="12.75">
      <c r="A118" s="371" t="s">
        <v>482</v>
      </c>
      <c r="B118" s="372"/>
      <c r="C118" s="372"/>
      <c r="D118" s="372"/>
      <c r="E118" s="373">
        <f t="shared" si="4"/>
        <v>0</v>
      </c>
    </row>
    <row r="119" spans="1:5" ht="13.5" thickBot="1">
      <c r="A119" s="374" t="s">
        <v>483</v>
      </c>
      <c r="B119" s="375"/>
      <c r="C119" s="375">
        <v>87610658</v>
      </c>
      <c r="D119" s="375"/>
      <c r="E119" s="373">
        <f t="shared" si="4"/>
        <v>87610658</v>
      </c>
    </row>
    <row r="120" spans="1:5" ht="13.5" thickBot="1">
      <c r="A120" s="376" t="s">
        <v>484</v>
      </c>
      <c r="B120" s="377">
        <f>B113+SUM(B115:B119)</f>
        <v>87610658</v>
      </c>
      <c r="C120" s="377">
        <f>C113+SUM(C115:C119)</f>
        <v>87610658</v>
      </c>
      <c r="D120" s="377">
        <f>D113+SUM(D115:D119)</f>
        <v>0</v>
      </c>
      <c r="E120" s="378">
        <f>E113+SUM(E115:E119)</f>
        <v>175221316</v>
      </c>
    </row>
    <row r="121" spans="1:5" ht="13.5" thickBot="1">
      <c r="A121" s="36"/>
      <c r="B121" s="36"/>
      <c r="C121" s="386"/>
      <c r="D121" s="36"/>
      <c r="E121" s="36"/>
    </row>
    <row r="122" spans="1:5" ht="12.75">
      <c r="A122" s="362" t="s">
        <v>485</v>
      </c>
      <c r="B122" s="363" t="str">
        <f>+B112</f>
        <v>2018. előtt</v>
      </c>
      <c r="C122" s="363" t="str">
        <f>+C112</f>
        <v>2018.</v>
      </c>
      <c r="D122" s="363" t="str">
        <f>+D112</f>
        <v>2018. után</v>
      </c>
      <c r="E122" s="364" t="s">
        <v>41</v>
      </c>
    </row>
    <row r="123" spans="1:5" ht="12.75">
      <c r="A123" s="371" t="s">
        <v>517</v>
      </c>
      <c r="B123" s="372"/>
      <c r="C123" s="372">
        <v>2695712</v>
      </c>
      <c r="D123" s="372"/>
      <c r="E123" s="373">
        <f>SUM(B123:D123)</f>
        <v>2695712</v>
      </c>
    </row>
    <row r="124" spans="1:5" ht="12.75">
      <c r="A124" s="371" t="s">
        <v>518</v>
      </c>
      <c r="B124" s="372"/>
      <c r="C124" s="372">
        <v>84914946</v>
      </c>
      <c r="D124" s="372"/>
      <c r="E124" s="373">
        <f>SUM(B124:D124)</f>
        <v>84914946</v>
      </c>
    </row>
    <row r="125" spans="1:5" ht="12.75">
      <c r="A125" s="379"/>
      <c r="B125" s="372"/>
      <c r="C125" s="372"/>
      <c r="D125" s="372"/>
      <c r="E125" s="373">
        <f>SUM(B125:D125)</f>
        <v>0</v>
      </c>
    </row>
    <row r="126" spans="1:5" ht="12.75">
      <c r="A126" s="379"/>
      <c r="B126" s="372"/>
      <c r="C126" s="372"/>
      <c r="D126" s="372"/>
      <c r="E126" s="373">
        <f>SUM(B126:D126)</f>
        <v>0</v>
      </c>
    </row>
    <row r="127" spans="1:5" ht="13.5" thickBot="1">
      <c r="A127" s="374"/>
      <c r="B127" s="375"/>
      <c r="C127" s="375"/>
      <c r="D127" s="375"/>
      <c r="E127" s="373">
        <f>SUM(B127:D127)</f>
        <v>0</v>
      </c>
    </row>
    <row r="128" spans="1:5" ht="13.5" thickBot="1">
      <c r="A128" s="376" t="s">
        <v>42</v>
      </c>
      <c r="B128" s="377">
        <f>SUM(B123:B127)</f>
        <v>0</v>
      </c>
      <c r="C128" s="377">
        <f>SUM(C123:C127)</f>
        <v>87610658</v>
      </c>
      <c r="D128" s="377">
        <f>SUM(D123:D127)</f>
        <v>0</v>
      </c>
      <c r="E128" s="378">
        <f>SUM(E123:E127)</f>
        <v>87610658</v>
      </c>
    </row>
    <row r="129" spans="1:5" ht="12.75">
      <c r="A129" s="125"/>
      <c r="B129" s="125"/>
      <c r="C129" s="125"/>
      <c r="D129" s="125"/>
      <c r="E129" s="125"/>
    </row>
    <row r="130" spans="1:5" ht="12.75">
      <c r="A130" s="125"/>
      <c r="B130" s="125"/>
      <c r="C130" s="125"/>
      <c r="D130" s="125"/>
      <c r="E130" s="125"/>
    </row>
    <row r="131" spans="1:5" ht="15.75">
      <c r="A131" s="361" t="s">
        <v>516</v>
      </c>
      <c r="B131" s="410" t="s">
        <v>527</v>
      </c>
      <c r="C131" s="410"/>
      <c r="D131" s="410"/>
      <c r="E131" s="410"/>
    </row>
    <row r="132" spans="1:5" ht="14.25" thickBot="1">
      <c r="A132" s="125" t="s">
        <v>528</v>
      </c>
      <c r="B132" s="125"/>
      <c r="C132" s="125"/>
      <c r="D132" s="411" t="s">
        <v>552</v>
      </c>
      <c r="E132" s="411"/>
    </row>
    <row r="133" spans="1:5" ht="13.5" thickBot="1">
      <c r="A133" s="362" t="s">
        <v>476</v>
      </c>
      <c r="B133" s="363" t="str">
        <f>+B122</f>
        <v>2018. előtt</v>
      </c>
      <c r="C133" s="363" t="str">
        <f>+C122</f>
        <v>2018.</v>
      </c>
      <c r="D133" s="363" t="str">
        <f>+D122</f>
        <v>2018. után</v>
      </c>
      <c r="E133" s="364" t="s">
        <v>41</v>
      </c>
    </row>
    <row r="134" spans="1:5" ht="12.75">
      <c r="A134" s="365" t="s">
        <v>477</v>
      </c>
      <c r="B134" s="366"/>
      <c r="C134" s="366">
        <v>5829173</v>
      </c>
      <c r="D134" s="366"/>
      <c r="E134" s="367">
        <f aca="true" t="shared" si="5" ref="E134:E140">SUM(B134:D134)</f>
        <v>5829173</v>
      </c>
    </row>
    <row r="135" spans="1:5" ht="12.75">
      <c r="A135" s="368" t="s">
        <v>478</v>
      </c>
      <c r="B135" s="369"/>
      <c r="C135" s="369"/>
      <c r="D135" s="369"/>
      <c r="E135" s="370">
        <f t="shared" si="5"/>
        <v>0</v>
      </c>
    </row>
    <row r="136" spans="1:5" ht="12.75">
      <c r="A136" s="371" t="s">
        <v>479</v>
      </c>
      <c r="B136" s="372">
        <v>113670715</v>
      </c>
      <c r="C136" s="372"/>
      <c r="D136" s="372"/>
      <c r="E136" s="373">
        <f t="shared" si="5"/>
        <v>113670715</v>
      </c>
    </row>
    <row r="137" spans="1:5" ht="12.75">
      <c r="A137" s="371" t="s">
        <v>480</v>
      </c>
      <c r="B137" s="372"/>
      <c r="C137" s="372"/>
      <c r="D137" s="372"/>
      <c r="E137" s="373">
        <f t="shared" si="5"/>
        <v>0</v>
      </c>
    </row>
    <row r="138" spans="1:5" ht="12.75">
      <c r="A138" s="371" t="s">
        <v>481</v>
      </c>
      <c r="B138" s="372"/>
      <c r="C138" s="372"/>
      <c r="D138" s="372"/>
      <c r="E138" s="373">
        <f t="shared" si="5"/>
        <v>0</v>
      </c>
    </row>
    <row r="139" spans="1:5" ht="12.75">
      <c r="A139" s="371" t="s">
        <v>482</v>
      </c>
      <c r="B139" s="372"/>
      <c r="C139" s="372"/>
      <c r="D139" s="372"/>
      <c r="E139" s="373">
        <f t="shared" si="5"/>
        <v>0</v>
      </c>
    </row>
    <row r="140" spans="1:5" ht="13.5" thickBot="1">
      <c r="A140" s="374" t="s">
        <v>483</v>
      </c>
      <c r="B140" s="375"/>
      <c r="C140" s="375">
        <v>4054679</v>
      </c>
      <c r="D140" s="375"/>
      <c r="E140" s="373">
        <f t="shared" si="5"/>
        <v>4054679</v>
      </c>
    </row>
    <row r="141" spans="1:5" ht="13.5" thickBot="1">
      <c r="A141" s="376" t="s">
        <v>484</v>
      </c>
      <c r="B141" s="377">
        <f>B134+SUM(B136:B140)</f>
        <v>113670715</v>
      </c>
      <c r="C141" s="377">
        <f>C134+SUM(C136:C140)</f>
        <v>9883852</v>
      </c>
      <c r="D141" s="377">
        <f>D134+SUM(D136:D140)</f>
        <v>0</v>
      </c>
      <c r="E141" s="378">
        <f>E134+SUM(E136:E140)</f>
        <v>123554567</v>
      </c>
    </row>
    <row r="142" spans="1:5" ht="13.5" thickBot="1">
      <c r="A142" s="36"/>
      <c r="B142" s="36"/>
      <c r="C142" s="36"/>
      <c r="D142" s="36"/>
      <c r="E142" s="36"/>
    </row>
    <row r="143" spans="1:5" ht="12.75">
      <c r="A143" s="362" t="s">
        <v>485</v>
      </c>
      <c r="B143" s="363" t="str">
        <f>+B133</f>
        <v>2018. előtt</v>
      </c>
      <c r="C143" s="363" t="str">
        <f>+C133</f>
        <v>2018.</v>
      </c>
      <c r="D143" s="363" t="str">
        <f>+D133</f>
        <v>2018. után</v>
      </c>
      <c r="E143" s="364" t="s">
        <v>41</v>
      </c>
    </row>
    <row r="144" spans="1:5" ht="12.75">
      <c r="A144" s="371" t="s">
        <v>517</v>
      </c>
      <c r="B144" s="372">
        <v>1165733</v>
      </c>
      <c r="C144" s="372">
        <v>1748536</v>
      </c>
      <c r="D144" s="372"/>
      <c r="E144" s="373">
        <f>SUM(B144:D144)</f>
        <v>2914269</v>
      </c>
    </row>
    <row r="145" spans="1:5" ht="12.75">
      <c r="A145" s="371" t="s">
        <v>518</v>
      </c>
      <c r="B145" s="372">
        <v>108450303</v>
      </c>
      <c r="C145" s="372">
        <v>8135316</v>
      </c>
      <c r="D145" s="372"/>
      <c r="E145" s="373">
        <f>SUM(B145:D145)</f>
        <v>116585619</v>
      </c>
    </row>
    <row r="146" spans="1:5" ht="12.75">
      <c r="A146" s="379"/>
      <c r="B146" s="372"/>
      <c r="C146" s="372"/>
      <c r="D146" s="372"/>
      <c r="E146" s="373">
        <f>SUM(B146:D146)</f>
        <v>0</v>
      </c>
    </row>
    <row r="147" spans="1:5" ht="12.75">
      <c r="A147" s="379"/>
      <c r="B147" s="372"/>
      <c r="C147" s="372"/>
      <c r="D147" s="372"/>
      <c r="E147" s="373">
        <f>SUM(B147:D147)</f>
        <v>0</v>
      </c>
    </row>
    <row r="148" spans="1:5" ht="13.5" thickBot="1">
      <c r="A148" s="374"/>
      <c r="B148" s="375"/>
      <c r="C148" s="375"/>
      <c r="D148" s="375"/>
      <c r="E148" s="373">
        <f>SUM(B148:D148)</f>
        <v>0</v>
      </c>
    </row>
    <row r="149" spans="1:5" ht="13.5" thickBot="1">
      <c r="A149" s="376" t="s">
        <v>42</v>
      </c>
      <c r="B149" s="377">
        <f>SUM(B144:B148)</f>
        <v>109616036</v>
      </c>
      <c r="C149" s="377">
        <f>SUM(C144:C148)</f>
        <v>9883852</v>
      </c>
      <c r="D149" s="377">
        <f>SUM(D144:D148)</f>
        <v>0</v>
      </c>
      <c r="E149" s="378">
        <f>SUM(E144:E148)</f>
        <v>119499888</v>
      </c>
    </row>
    <row r="150" spans="1:5" ht="12.75">
      <c r="A150" s="125"/>
      <c r="B150" s="125"/>
      <c r="C150" s="125"/>
      <c r="D150" s="125"/>
      <c r="E150" s="125"/>
    </row>
    <row r="164" spans="1:5" ht="15.75">
      <c r="A164" s="361" t="s">
        <v>516</v>
      </c>
      <c r="B164" s="410" t="s">
        <v>549</v>
      </c>
      <c r="C164" s="410"/>
      <c r="D164" s="410"/>
      <c r="E164" s="410"/>
    </row>
    <row r="165" spans="1:5" ht="14.25" thickBot="1">
      <c r="A165" s="125" t="s">
        <v>550</v>
      </c>
      <c r="B165" s="125"/>
      <c r="C165" s="125"/>
      <c r="D165" s="411" t="s">
        <v>551</v>
      </c>
      <c r="E165" s="411"/>
    </row>
    <row r="166" spans="1:5" ht="13.5" thickBot="1">
      <c r="A166" s="362" t="s">
        <v>476</v>
      </c>
      <c r="B166" s="363" t="s">
        <v>513</v>
      </c>
      <c r="C166" s="363" t="s">
        <v>486</v>
      </c>
      <c r="D166" s="363" t="s">
        <v>487</v>
      </c>
      <c r="E166" s="364" t="s">
        <v>41</v>
      </c>
    </row>
    <row r="167" spans="1:5" ht="12.75">
      <c r="A167" s="365" t="s">
        <v>477</v>
      </c>
      <c r="B167" s="366"/>
      <c r="C167" s="366">
        <v>3294120</v>
      </c>
      <c r="D167" s="366"/>
      <c r="E167" s="367">
        <f aca="true" t="shared" si="6" ref="E167:E173">SUM(B167:D167)</f>
        <v>3294120</v>
      </c>
    </row>
    <row r="168" spans="1:5" ht="12.75">
      <c r="A168" s="368" t="s">
        <v>478</v>
      </c>
      <c r="B168" s="369"/>
      <c r="C168" s="369"/>
      <c r="D168" s="369"/>
      <c r="E168" s="370">
        <f t="shared" si="6"/>
        <v>0</v>
      </c>
    </row>
    <row r="169" spans="1:5" ht="12.75">
      <c r="A169" s="371" t="s">
        <v>479</v>
      </c>
      <c r="B169" s="372"/>
      <c r="C169" s="372">
        <v>38608807</v>
      </c>
      <c r="D169" s="372"/>
      <c r="E169" s="373">
        <f t="shared" si="6"/>
        <v>38608807</v>
      </c>
    </row>
    <row r="170" spans="1:5" ht="12.75">
      <c r="A170" s="371" t="s">
        <v>480</v>
      </c>
      <c r="B170" s="372"/>
      <c r="C170" s="372"/>
      <c r="D170" s="372"/>
      <c r="E170" s="373">
        <f t="shared" si="6"/>
        <v>0</v>
      </c>
    </row>
    <row r="171" spans="1:5" ht="12.75">
      <c r="A171" s="371" t="s">
        <v>481</v>
      </c>
      <c r="B171" s="372"/>
      <c r="C171" s="372"/>
      <c r="D171" s="372"/>
      <c r="E171" s="373">
        <f t="shared" si="6"/>
        <v>0</v>
      </c>
    </row>
    <row r="172" spans="1:5" ht="12.75">
      <c r="A172" s="371" t="s">
        <v>482</v>
      </c>
      <c r="B172" s="372"/>
      <c r="C172" s="372"/>
      <c r="D172" s="372"/>
      <c r="E172" s="373">
        <f t="shared" si="6"/>
        <v>0</v>
      </c>
    </row>
    <row r="173" spans="1:5" ht="13.5" thickBot="1">
      <c r="A173" s="374" t="s">
        <v>483</v>
      </c>
      <c r="B173" s="375"/>
      <c r="C173" s="375"/>
      <c r="D173" s="375"/>
      <c r="E173" s="373">
        <f t="shared" si="6"/>
        <v>0</v>
      </c>
    </row>
    <row r="174" spans="1:5" ht="13.5" thickBot="1">
      <c r="A174" s="376" t="s">
        <v>484</v>
      </c>
      <c r="B174" s="377">
        <f>B167+SUM(B169:B173)</f>
        <v>0</v>
      </c>
      <c r="C174" s="377">
        <f>C167+SUM(C169:C173)</f>
        <v>41902927</v>
      </c>
      <c r="D174" s="377">
        <f>D167+SUM(D169:D173)</f>
        <v>0</v>
      </c>
      <c r="E174" s="378">
        <f>E167+SUM(E169:E173)</f>
        <v>41902927</v>
      </c>
    </row>
    <row r="175" spans="1:5" ht="13.5" thickBot="1">
      <c r="A175" s="36"/>
      <c r="B175" s="36"/>
      <c r="C175" s="36"/>
      <c r="D175" s="36"/>
      <c r="E175" s="36"/>
    </row>
    <row r="176" spans="1:5" ht="12.75">
      <c r="A176" s="362" t="s">
        <v>485</v>
      </c>
      <c r="B176" s="363" t="str">
        <f>+B166</f>
        <v>2018. előtt</v>
      </c>
      <c r="C176" s="363" t="str">
        <f>+C166</f>
        <v>2018.</v>
      </c>
      <c r="D176" s="363" t="str">
        <f>+D166</f>
        <v>2018. után</v>
      </c>
      <c r="E176" s="364" t="s">
        <v>41</v>
      </c>
    </row>
    <row r="177" spans="1:5" ht="12.75">
      <c r="A177" s="371" t="s">
        <v>517</v>
      </c>
      <c r="B177" s="372"/>
      <c r="C177" s="372">
        <v>994844</v>
      </c>
      <c r="D177" s="372"/>
      <c r="E177" s="373">
        <f>SUM(B177:D177)</f>
        <v>994844</v>
      </c>
    </row>
    <row r="178" spans="1:5" ht="12.75">
      <c r="A178" s="371" t="s">
        <v>518</v>
      </c>
      <c r="B178" s="372"/>
      <c r="C178" s="372">
        <v>40908083</v>
      </c>
      <c r="D178" s="372"/>
      <c r="E178" s="373">
        <f>SUM(B178:D178)</f>
        <v>40908083</v>
      </c>
    </row>
    <row r="179" spans="1:5" ht="12.75">
      <c r="A179" s="379"/>
      <c r="B179" s="372"/>
      <c r="C179" s="372"/>
      <c r="D179" s="372"/>
      <c r="E179" s="373">
        <f>SUM(B179:D179)</f>
        <v>0</v>
      </c>
    </row>
    <row r="180" spans="1:5" ht="12.75">
      <c r="A180" s="379"/>
      <c r="B180" s="372"/>
      <c r="C180" s="372"/>
      <c r="D180" s="372"/>
      <c r="E180" s="373">
        <f>SUM(B180:D180)</f>
        <v>0</v>
      </c>
    </row>
    <row r="181" spans="1:5" ht="13.5" thickBot="1">
      <c r="A181" s="374"/>
      <c r="B181" s="375"/>
      <c r="C181" s="375"/>
      <c r="D181" s="375"/>
      <c r="E181" s="373">
        <f>SUM(B181:D181)</f>
        <v>0</v>
      </c>
    </row>
    <row r="182" spans="1:5" ht="13.5" thickBot="1">
      <c r="A182" s="376" t="s">
        <v>42</v>
      </c>
      <c r="B182" s="377">
        <f>SUM(B177:B181)</f>
        <v>0</v>
      </c>
      <c r="C182" s="377">
        <f>SUM(C177:C181)</f>
        <v>41902927</v>
      </c>
      <c r="D182" s="377">
        <f>SUM(D177:D181)</f>
        <v>0</v>
      </c>
      <c r="E182" s="378">
        <f>SUM(E177:E181)</f>
        <v>41902927</v>
      </c>
    </row>
  </sheetData>
  <sheetProtection/>
  <mergeCells count="14">
    <mergeCell ref="B110:E110"/>
    <mergeCell ref="D111:E111"/>
    <mergeCell ref="B131:E131"/>
    <mergeCell ref="D132:E132"/>
    <mergeCell ref="B164:E164"/>
    <mergeCell ref="D165:E165"/>
    <mergeCell ref="B3:E3"/>
    <mergeCell ref="D4:E4"/>
    <mergeCell ref="B24:E24"/>
    <mergeCell ref="D25:E25"/>
    <mergeCell ref="B56:E56"/>
    <mergeCell ref="D57:E57"/>
    <mergeCell ref="B77:E77"/>
    <mergeCell ref="D78:E78"/>
  </mergeCells>
  <conditionalFormatting sqref="E6:E13 B13:D13 B21:E21 E27:E34 B34:D34 B42:D42 E16:E20 E37:E42">
    <cfRule type="cellIs" priority="12" dxfId="4" operator="equal" stopIfTrue="1">
      <formula>0</formula>
    </cfRule>
  </conditionalFormatting>
  <conditionalFormatting sqref="E59:E66 B66:D66 B74:E74 E80:E87 B87:D87 B95:D95 E69:E73 E90:E95">
    <cfRule type="cellIs" priority="3" dxfId="4" operator="equal" stopIfTrue="1">
      <formula>0</formula>
    </cfRule>
  </conditionalFormatting>
  <conditionalFormatting sqref="E113:E120 B120:D120 B128:E128 E134:E141 B141:D141 B149:D149 E123:E127 E144:E149">
    <cfRule type="cellIs" priority="2" dxfId="4" operator="equal" stopIfTrue="1">
      <formula>0</formula>
    </cfRule>
  </conditionalFormatting>
  <conditionalFormatting sqref="E167:E174 B174:D174 B182:D182 E177:E18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2/2018. (II.26.)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7">
      <selection activeCell="C144" sqref="C144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532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326</v>
      </c>
      <c r="C3" s="341" t="s">
        <v>43</v>
      </c>
    </row>
    <row r="4" spans="1:3" s="62" customFormat="1" ht="15.75" customHeight="1" thickBot="1">
      <c r="A4" s="130"/>
      <c r="B4" s="130"/>
      <c r="C4" s="131" t="s">
        <v>488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410993131</v>
      </c>
    </row>
    <row r="9" spans="1:3" s="63" customFormat="1" ht="12" customHeight="1">
      <c r="A9" s="298" t="s">
        <v>69</v>
      </c>
      <c r="B9" s="279" t="s">
        <v>178</v>
      </c>
      <c r="C9" s="178">
        <v>210692522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175625046</v>
      </c>
    </row>
    <row r="12" spans="1:3" s="64" customFormat="1" ht="12" customHeight="1">
      <c r="A12" s="299" t="s">
        <v>72</v>
      </c>
      <c r="B12" s="280" t="s">
        <v>180</v>
      </c>
      <c r="C12" s="177">
        <v>7122060</v>
      </c>
    </row>
    <row r="13" spans="1:3" s="64" customFormat="1" ht="12" customHeight="1">
      <c r="A13" s="299" t="s">
        <v>89</v>
      </c>
      <c r="B13" s="280" t="s">
        <v>422</v>
      </c>
      <c r="C13" s="177">
        <v>17553503</v>
      </c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311259445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311259445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53608807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53608807</v>
      </c>
    </row>
    <row r="28" spans="1:3" s="64" customFormat="1" ht="12" customHeight="1" thickBot="1">
      <c r="A28" s="300" t="s">
        <v>102</v>
      </c>
      <c r="B28" s="281" t="s">
        <v>190</v>
      </c>
      <c r="C28" s="179">
        <v>38608807</v>
      </c>
    </row>
    <row r="29" spans="1:3" s="64" customFormat="1" ht="12" customHeight="1" thickBot="1">
      <c r="A29" s="27" t="s">
        <v>103</v>
      </c>
      <c r="B29" s="19" t="s">
        <v>459</v>
      </c>
      <c r="C29" s="181">
        <f>+C30+C31+C32+C33+C34+C35+C36</f>
        <v>65550000</v>
      </c>
    </row>
    <row r="30" spans="1:3" s="64" customFormat="1" ht="12" customHeight="1">
      <c r="A30" s="298" t="s">
        <v>192</v>
      </c>
      <c r="B30" s="279" t="s">
        <v>454</v>
      </c>
      <c r="C30" s="274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45000000</v>
      </c>
    </row>
    <row r="33" spans="1:3" s="64" customFormat="1" ht="12" customHeight="1">
      <c r="A33" s="299" t="s">
        <v>195</v>
      </c>
      <c r="B33" s="280" t="s">
        <v>457</v>
      </c>
      <c r="C33" s="177">
        <v>50000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3" t="s">
        <v>198</v>
      </c>
      <c r="C36" s="179">
        <v>450000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20716980</v>
      </c>
    </row>
    <row r="38" spans="1:3" s="64" customFormat="1" ht="12" customHeight="1">
      <c r="A38" s="298" t="s">
        <v>62</v>
      </c>
      <c r="B38" s="279" t="s">
        <v>201</v>
      </c>
      <c r="C38" s="178">
        <v>9380000</v>
      </c>
    </row>
    <row r="39" spans="1:3" s="64" customFormat="1" ht="12" customHeight="1">
      <c r="A39" s="299" t="s">
        <v>63</v>
      </c>
      <c r="B39" s="280" t="s">
        <v>202</v>
      </c>
      <c r="C39" s="177">
        <v>7021580</v>
      </c>
    </row>
    <row r="40" spans="1:3" s="64" customFormat="1" ht="12" customHeight="1">
      <c r="A40" s="299" t="s">
        <v>64</v>
      </c>
      <c r="B40" s="280" t="s">
        <v>203</v>
      </c>
      <c r="C40" s="177">
        <v>1150000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3165400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6500000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6500000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1000000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1000000</v>
      </c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2284511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2218511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871912874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221315055</v>
      </c>
    </row>
    <row r="76" spans="1:3" s="64" customFormat="1" ht="12" customHeight="1">
      <c r="A76" s="298" t="s">
        <v>267</v>
      </c>
      <c r="B76" s="279" t="s">
        <v>245</v>
      </c>
      <c r="C76" s="180">
        <v>221315055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221315055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1093227929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656919597</v>
      </c>
    </row>
    <row r="94" spans="1:3" ht="12" customHeight="1">
      <c r="A94" s="306" t="s">
        <v>69</v>
      </c>
      <c r="B94" s="8" t="s">
        <v>39</v>
      </c>
      <c r="C94" s="176">
        <v>259983918</v>
      </c>
    </row>
    <row r="95" spans="1:3" ht="12" customHeight="1">
      <c r="A95" s="299" t="s">
        <v>70</v>
      </c>
      <c r="B95" s="6" t="s">
        <v>113</v>
      </c>
      <c r="C95" s="177">
        <v>29677617</v>
      </c>
    </row>
    <row r="96" spans="1:3" ht="12" customHeight="1">
      <c r="A96" s="299" t="s">
        <v>71</v>
      </c>
      <c r="B96" s="6" t="s">
        <v>88</v>
      </c>
      <c r="C96" s="179">
        <v>186881794</v>
      </c>
    </row>
    <row r="97" spans="1:3" ht="12" customHeight="1">
      <c r="A97" s="299" t="s">
        <v>72</v>
      </c>
      <c r="B97" s="9" t="s">
        <v>114</v>
      </c>
      <c r="C97" s="179">
        <v>16418600</v>
      </c>
    </row>
    <row r="98" spans="1:3" ht="12" customHeight="1">
      <c r="A98" s="299" t="s">
        <v>80</v>
      </c>
      <c r="B98" s="17" t="s">
        <v>115</v>
      </c>
      <c r="C98" s="179">
        <v>158930357</v>
      </c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134916824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24013533</v>
      </c>
    </row>
    <row r="111" spans="1:3" ht="12" customHeight="1">
      <c r="A111" s="299" t="s">
        <v>369</v>
      </c>
      <c r="B111" s="9" t="s">
        <v>40</v>
      </c>
      <c r="C111" s="177">
        <v>5027311</v>
      </c>
    </row>
    <row r="112" spans="1:3" ht="12" customHeight="1">
      <c r="A112" s="300" t="s">
        <v>370</v>
      </c>
      <c r="B112" s="6" t="s">
        <v>428</v>
      </c>
      <c r="C112" s="179">
        <v>3027311</v>
      </c>
    </row>
    <row r="113" spans="1:3" ht="12" customHeight="1" thickBot="1">
      <c r="A113" s="308" t="s">
        <v>371</v>
      </c>
      <c r="B113" s="77" t="s">
        <v>429</v>
      </c>
      <c r="C113" s="183">
        <v>2000000</v>
      </c>
    </row>
    <row r="114" spans="1:3" ht="12" customHeight="1" thickBot="1">
      <c r="A114" s="27" t="s">
        <v>10</v>
      </c>
      <c r="B114" s="25" t="s">
        <v>287</v>
      </c>
      <c r="C114" s="175">
        <f>+C115+C117+C119</f>
        <v>294793676</v>
      </c>
    </row>
    <row r="115" spans="1:3" ht="12" customHeight="1">
      <c r="A115" s="298" t="s">
        <v>75</v>
      </c>
      <c r="B115" s="6" t="s">
        <v>154</v>
      </c>
      <c r="C115" s="178">
        <v>149800945</v>
      </c>
    </row>
    <row r="116" spans="1:3" ht="12" customHeight="1">
      <c r="A116" s="298" t="s">
        <v>76</v>
      </c>
      <c r="B116" s="10" t="s">
        <v>291</v>
      </c>
      <c r="C116" s="178">
        <v>81410268</v>
      </c>
    </row>
    <row r="117" spans="1:3" ht="12" customHeight="1">
      <c r="A117" s="298" t="s">
        <v>77</v>
      </c>
      <c r="B117" s="10" t="s">
        <v>117</v>
      </c>
      <c r="C117" s="177">
        <v>144992731</v>
      </c>
    </row>
    <row r="118" spans="1:3" ht="12" customHeight="1">
      <c r="A118" s="298" t="s">
        <v>78</v>
      </c>
      <c r="B118" s="10" t="s">
        <v>292</v>
      </c>
      <c r="C118" s="168">
        <v>109415455</v>
      </c>
    </row>
    <row r="119" spans="1:3" ht="12" customHeight="1">
      <c r="A119" s="298" t="s">
        <v>79</v>
      </c>
      <c r="B119" s="172" t="s">
        <v>156</v>
      </c>
      <c r="C119" s="168">
        <v>0</v>
      </c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951713273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141514656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15737585</v>
      </c>
    </row>
    <row r="143" spans="1:3" ht="12" customHeight="1">
      <c r="A143" s="298" t="s">
        <v>212</v>
      </c>
      <c r="B143" s="7" t="s">
        <v>447</v>
      </c>
      <c r="C143" s="168">
        <v>125777071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s="65" customFormat="1" ht="12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.75" customHeight="1" thickBot="1">
      <c r="A153" s="342" t="s">
        <v>17</v>
      </c>
      <c r="B153" s="70" t="s">
        <v>397</v>
      </c>
      <c r="C153" s="184"/>
    </row>
    <row r="154" spans="1:3" ht="12" customHeight="1" thickBot="1">
      <c r="A154" s="27" t="s">
        <v>18</v>
      </c>
      <c r="B154" s="70" t="s">
        <v>399</v>
      </c>
      <c r="C154" s="289">
        <f>+C129+C133+C140+C146+C152+C153</f>
        <v>141514656</v>
      </c>
    </row>
    <row r="155" spans="1:3" ht="15" customHeight="1" thickBot="1">
      <c r="A155" s="309" t="s">
        <v>19</v>
      </c>
      <c r="B155" s="253" t="s">
        <v>398</v>
      </c>
      <c r="C155" s="289">
        <f>+C128+C154</f>
        <v>1093227929</v>
      </c>
    </row>
    <row r="156" spans="1:3" ht="13.5" thickBot="1">
      <c r="A156" s="259"/>
      <c r="B156" s="260"/>
      <c r="C156" s="261"/>
    </row>
    <row r="157" spans="1:3" ht="15" customHeight="1" thickBot="1">
      <c r="A157" s="149" t="s">
        <v>435</v>
      </c>
      <c r="B157" s="150"/>
      <c r="C157" s="68">
        <v>12</v>
      </c>
    </row>
    <row r="158" spans="1:3" ht="14.25" customHeight="1" thickBot="1">
      <c r="A158" s="149" t="s">
        <v>133</v>
      </c>
      <c r="B158" s="150"/>
      <c r="C158" s="68">
        <v>267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8">
      <selection activeCell="C144" sqref="C144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533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355</v>
      </c>
      <c r="C3" s="341" t="s">
        <v>48</v>
      </c>
    </row>
    <row r="4" spans="1:3" s="62" customFormat="1" ht="15.75" customHeight="1" thickBot="1">
      <c r="A4" s="130"/>
      <c r="B4" s="130"/>
      <c r="C4" s="131" t="str">
        <f>'12. mell.   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410993131</v>
      </c>
    </row>
    <row r="9" spans="1:3" s="63" customFormat="1" ht="12" customHeight="1">
      <c r="A9" s="298" t="s">
        <v>69</v>
      </c>
      <c r="B9" s="279" t="s">
        <v>178</v>
      </c>
      <c r="C9" s="178">
        <v>210692522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175625046</v>
      </c>
    </row>
    <row r="12" spans="1:3" s="64" customFormat="1" ht="12" customHeight="1">
      <c r="A12" s="299" t="s">
        <v>72</v>
      </c>
      <c r="B12" s="280" t="s">
        <v>180</v>
      </c>
      <c r="C12" s="177">
        <v>7122060</v>
      </c>
    </row>
    <row r="13" spans="1:3" s="64" customFormat="1" ht="12" customHeight="1">
      <c r="A13" s="299" t="s">
        <v>89</v>
      </c>
      <c r="B13" s="280" t="s">
        <v>422</v>
      </c>
      <c r="C13" s="177">
        <v>17553503</v>
      </c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311259445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311259445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53608807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53608807</v>
      </c>
    </row>
    <row r="28" spans="1:3" s="64" customFormat="1" ht="12" customHeight="1" thickBot="1">
      <c r="A28" s="300" t="s">
        <v>102</v>
      </c>
      <c r="B28" s="281" t="s">
        <v>190</v>
      </c>
      <c r="C28" s="179">
        <v>38608807</v>
      </c>
    </row>
    <row r="29" spans="1:3" s="64" customFormat="1" ht="12" customHeight="1" thickBot="1">
      <c r="A29" s="27" t="s">
        <v>103</v>
      </c>
      <c r="B29" s="19" t="s">
        <v>459</v>
      </c>
      <c r="C29" s="181">
        <f>SUM(C30:C36)</f>
        <v>65550000</v>
      </c>
    </row>
    <row r="30" spans="1:3" s="64" customFormat="1" ht="12" customHeight="1">
      <c r="A30" s="298" t="s">
        <v>192</v>
      </c>
      <c r="B30" s="279" t="s">
        <v>454</v>
      </c>
      <c r="C30" s="178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45000000</v>
      </c>
    </row>
    <row r="33" spans="1:3" s="64" customFormat="1" ht="12" customHeight="1">
      <c r="A33" s="299" t="s">
        <v>195</v>
      </c>
      <c r="B33" s="280" t="s">
        <v>457</v>
      </c>
      <c r="C33" s="177">
        <v>50000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3" t="s">
        <v>198</v>
      </c>
      <c r="C36" s="179">
        <v>450000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20716980</v>
      </c>
    </row>
    <row r="38" spans="1:3" s="64" customFormat="1" ht="12" customHeight="1">
      <c r="A38" s="298" t="s">
        <v>62</v>
      </c>
      <c r="B38" s="279" t="s">
        <v>201</v>
      </c>
      <c r="C38" s="178">
        <v>9380000</v>
      </c>
    </row>
    <row r="39" spans="1:3" s="64" customFormat="1" ht="12" customHeight="1">
      <c r="A39" s="299" t="s">
        <v>63</v>
      </c>
      <c r="B39" s="280" t="s">
        <v>202</v>
      </c>
      <c r="C39" s="177">
        <v>7021580</v>
      </c>
    </row>
    <row r="40" spans="1:3" s="64" customFormat="1" ht="12" customHeight="1">
      <c r="A40" s="299" t="s">
        <v>64</v>
      </c>
      <c r="B40" s="280" t="s">
        <v>203</v>
      </c>
      <c r="C40" s="177">
        <v>1150000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3165400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6500000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6500000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1000000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1000000</v>
      </c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2284511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2218511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871912874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221315055</v>
      </c>
    </row>
    <row r="76" spans="1:3" s="64" customFormat="1" ht="12" customHeight="1">
      <c r="A76" s="298" t="s">
        <v>267</v>
      </c>
      <c r="B76" s="279" t="s">
        <v>245</v>
      </c>
      <c r="C76" s="180">
        <v>221315055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221315055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1093227929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656919597</v>
      </c>
    </row>
    <row r="94" spans="1:3" ht="12" customHeight="1">
      <c r="A94" s="306" t="s">
        <v>69</v>
      </c>
      <c r="B94" s="8" t="s">
        <v>39</v>
      </c>
      <c r="C94" s="176">
        <v>259983918</v>
      </c>
    </row>
    <row r="95" spans="1:3" ht="12" customHeight="1">
      <c r="A95" s="299" t="s">
        <v>70</v>
      </c>
      <c r="B95" s="6" t="s">
        <v>113</v>
      </c>
      <c r="C95" s="177">
        <v>29677617</v>
      </c>
    </row>
    <row r="96" spans="1:3" ht="12" customHeight="1">
      <c r="A96" s="299" t="s">
        <v>71</v>
      </c>
      <c r="B96" s="6" t="s">
        <v>88</v>
      </c>
      <c r="C96" s="179">
        <v>186881794</v>
      </c>
    </row>
    <row r="97" spans="1:3" ht="12" customHeight="1">
      <c r="A97" s="299" t="s">
        <v>72</v>
      </c>
      <c r="B97" s="9" t="s">
        <v>114</v>
      </c>
      <c r="C97" s="179">
        <v>16418600</v>
      </c>
    </row>
    <row r="98" spans="1:3" ht="12" customHeight="1">
      <c r="A98" s="299" t="s">
        <v>80</v>
      </c>
      <c r="B98" s="17" t="s">
        <v>115</v>
      </c>
      <c r="C98" s="179">
        <v>158930357</v>
      </c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134916824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24013533</v>
      </c>
    </row>
    <row r="111" spans="1:3" ht="12" customHeight="1">
      <c r="A111" s="299" t="s">
        <v>369</v>
      </c>
      <c r="B111" s="9" t="s">
        <v>40</v>
      </c>
      <c r="C111" s="177">
        <v>5027311</v>
      </c>
    </row>
    <row r="112" spans="1:3" ht="12" customHeight="1">
      <c r="A112" s="300" t="s">
        <v>370</v>
      </c>
      <c r="B112" s="6" t="s">
        <v>428</v>
      </c>
      <c r="C112" s="179">
        <v>3027311</v>
      </c>
    </row>
    <row r="113" spans="1:3" ht="12" customHeight="1" thickBot="1">
      <c r="A113" s="308" t="s">
        <v>371</v>
      </c>
      <c r="B113" s="77" t="s">
        <v>429</v>
      </c>
      <c r="C113" s="183">
        <v>2000000</v>
      </c>
    </row>
    <row r="114" spans="1:3" ht="12" customHeight="1" thickBot="1">
      <c r="A114" s="27" t="s">
        <v>10</v>
      </c>
      <c r="B114" s="25" t="s">
        <v>287</v>
      </c>
      <c r="C114" s="175">
        <f>+C115+C117+C119</f>
        <v>294793676</v>
      </c>
    </row>
    <row r="115" spans="1:3" ht="12" customHeight="1">
      <c r="A115" s="298" t="s">
        <v>75</v>
      </c>
      <c r="B115" s="6" t="s">
        <v>154</v>
      </c>
      <c r="C115" s="178">
        <v>149800945</v>
      </c>
    </row>
    <row r="116" spans="1:3" ht="12" customHeight="1">
      <c r="A116" s="298" t="s">
        <v>76</v>
      </c>
      <c r="B116" s="10" t="s">
        <v>291</v>
      </c>
      <c r="C116" s="178">
        <v>81410268</v>
      </c>
    </row>
    <row r="117" spans="1:3" ht="12" customHeight="1">
      <c r="A117" s="298" t="s">
        <v>77</v>
      </c>
      <c r="B117" s="10" t="s">
        <v>117</v>
      </c>
      <c r="C117" s="177">
        <v>144992731</v>
      </c>
    </row>
    <row r="118" spans="1:3" ht="12" customHeight="1">
      <c r="A118" s="298" t="s">
        <v>78</v>
      </c>
      <c r="B118" s="10" t="s">
        <v>292</v>
      </c>
      <c r="C118" s="168">
        <v>109415455</v>
      </c>
    </row>
    <row r="119" spans="1:3" ht="12" customHeight="1">
      <c r="A119" s="298" t="s">
        <v>79</v>
      </c>
      <c r="B119" s="172" t="s">
        <v>156</v>
      </c>
      <c r="C119" s="168">
        <v>0</v>
      </c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951713273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141514656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15737585</v>
      </c>
    </row>
    <row r="143" spans="1:3" s="65" customFormat="1" ht="12" customHeight="1">
      <c r="A143" s="298" t="s">
        <v>212</v>
      </c>
      <c r="B143" s="7" t="s">
        <v>447</v>
      </c>
      <c r="C143" s="168">
        <v>125777071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141514656</v>
      </c>
    </row>
    <row r="155" spans="1:3" ht="13.5" thickBot="1">
      <c r="A155" s="309" t="s">
        <v>19</v>
      </c>
      <c r="B155" s="253" t="s">
        <v>398</v>
      </c>
      <c r="C155" s="289">
        <f>+C128+C154</f>
        <v>1093227929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>
        <v>12</v>
      </c>
    </row>
    <row r="158" spans="1:3" ht="13.5" thickBot="1">
      <c r="A158" s="149" t="s">
        <v>133</v>
      </c>
      <c r="B158" s="150"/>
      <c r="C158" s="68">
        <v>267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534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356</v>
      </c>
      <c r="C3" s="341" t="s">
        <v>49</v>
      </c>
    </row>
    <row r="4" spans="1:3" s="62" customFormat="1" ht="15.75" customHeight="1" thickBot="1">
      <c r="A4" s="130"/>
      <c r="B4" s="130"/>
      <c r="C4" s="131" t="str">
        <f>'13.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281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460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535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444</v>
      </c>
      <c r="C3" s="341" t="s">
        <v>357</v>
      </c>
    </row>
    <row r="4" spans="1:3" s="62" customFormat="1" ht="15.75" customHeight="1" thickBot="1">
      <c r="A4" s="130"/>
      <c r="B4" s="130"/>
      <c r="C4" s="131" t="str">
        <f>'14.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3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343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343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343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347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4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536</v>
      </c>
    </row>
    <row r="2" spans="1:3" s="316" customFormat="1" ht="36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'15.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3634746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381000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3253746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1560979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1560979</v>
      </c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5195725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98287758</v>
      </c>
    </row>
    <row r="39" spans="1:3" s="252" customFormat="1" ht="12" customHeight="1">
      <c r="A39" s="313" t="s">
        <v>338</v>
      </c>
      <c r="B39" s="314" t="s">
        <v>161</v>
      </c>
      <c r="C39" s="57">
        <v>537473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97750285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103483483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101324483</v>
      </c>
    </row>
    <row r="47" spans="1:3" ht="12" customHeight="1">
      <c r="A47" s="312" t="s">
        <v>69</v>
      </c>
      <c r="B47" s="7" t="s">
        <v>39</v>
      </c>
      <c r="C47" s="57">
        <v>66990892</v>
      </c>
    </row>
    <row r="48" spans="1:3" ht="12" customHeight="1">
      <c r="A48" s="312" t="s">
        <v>70</v>
      </c>
      <c r="B48" s="6" t="s">
        <v>113</v>
      </c>
      <c r="C48" s="59">
        <v>13970726</v>
      </c>
    </row>
    <row r="49" spans="1:3" ht="12" customHeight="1">
      <c r="A49" s="312" t="s">
        <v>71</v>
      </c>
      <c r="B49" s="6" t="s">
        <v>88</v>
      </c>
      <c r="C49" s="59">
        <v>20362865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2159000</v>
      </c>
    </row>
    <row r="53" spans="1:3" s="320" customFormat="1" ht="12" customHeight="1">
      <c r="A53" s="312" t="s">
        <v>75</v>
      </c>
      <c r="B53" s="7" t="s">
        <v>154</v>
      </c>
      <c r="C53" s="57">
        <v>2159000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2" customHeight="1" thickBot="1">
      <c r="A57" s="124" t="s">
        <v>11</v>
      </c>
      <c r="B57" s="70" t="s">
        <v>5</v>
      </c>
      <c r="C57" s="222"/>
    </row>
    <row r="58" spans="1:3" ht="15" customHeight="1" thickBot="1">
      <c r="A58" s="124" t="s">
        <v>12</v>
      </c>
      <c r="B58" s="146" t="s">
        <v>445</v>
      </c>
      <c r="C58" s="248">
        <f>+C46+C52+C57</f>
        <v>103483483</v>
      </c>
    </row>
    <row r="59" ht="13.5" thickBot="1">
      <c r="C59" s="249"/>
    </row>
    <row r="60" spans="1:3" ht="15" customHeight="1" thickBot="1">
      <c r="A60" s="149" t="s">
        <v>435</v>
      </c>
      <c r="B60" s="150"/>
      <c r="C60" s="68">
        <v>19</v>
      </c>
    </row>
    <row r="61" spans="1:3" ht="14.25" customHeight="1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537</v>
      </c>
    </row>
    <row r="2" spans="1:3" s="316" customFormat="1" ht="34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'16.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3634746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381000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3253746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1560979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1560979</v>
      </c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5195725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98287758</v>
      </c>
    </row>
    <row r="39" spans="1:3" s="252" customFormat="1" ht="12" customHeight="1">
      <c r="A39" s="313" t="s">
        <v>338</v>
      </c>
      <c r="B39" s="314" t="s">
        <v>161</v>
      </c>
      <c r="C39" s="57">
        <v>537473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97750285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103483483</v>
      </c>
    </row>
    <row r="43" spans="1:3" s="319" customFormat="1" ht="15" customHeight="1" thickBot="1">
      <c r="A43" s="140"/>
      <c r="B43" s="141"/>
      <c r="C43" s="245"/>
    </row>
    <row r="44" spans="1:3" ht="13.5" hidden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101324483</v>
      </c>
    </row>
    <row r="47" spans="1:3" ht="12" customHeight="1">
      <c r="A47" s="312" t="s">
        <v>69</v>
      </c>
      <c r="B47" s="7" t="s">
        <v>39</v>
      </c>
      <c r="C47" s="57">
        <v>66990892</v>
      </c>
    </row>
    <row r="48" spans="1:3" ht="12" customHeight="1">
      <c r="A48" s="312" t="s">
        <v>70</v>
      </c>
      <c r="B48" s="6" t="s">
        <v>113</v>
      </c>
      <c r="C48" s="59">
        <v>13970726</v>
      </c>
    </row>
    <row r="49" spans="1:3" ht="12" customHeight="1">
      <c r="A49" s="312" t="s">
        <v>71</v>
      </c>
      <c r="B49" s="6" t="s">
        <v>88</v>
      </c>
      <c r="C49" s="59">
        <v>20362865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2159000</v>
      </c>
    </row>
    <row r="53" spans="1:3" s="320" customFormat="1" ht="12" customHeight="1">
      <c r="A53" s="312" t="s">
        <v>75</v>
      </c>
      <c r="B53" s="7" t="s">
        <v>154</v>
      </c>
      <c r="C53" s="57">
        <v>2159000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103483483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19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5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538</v>
      </c>
    </row>
    <row r="2" spans="1:3" s="316" customFormat="1" ht="36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'17.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539</v>
      </c>
    </row>
    <row r="2" spans="1:3" s="316" customFormat="1" ht="35.2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'18.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3634746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381000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3253746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3634746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98287758</v>
      </c>
    </row>
    <row r="39" spans="1:3" s="252" customFormat="1" ht="12" customHeight="1">
      <c r="A39" s="313" t="s">
        <v>338</v>
      </c>
      <c r="B39" s="314" t="s">
        <v>161</v>
      </c>
      <c r="C39" s="57">
        <v>553880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97733878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101922504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99763504</v>
      </c>
    </row>
    <row r="47" spans="1:3" ht="12" customHeight="1">
      <c r="A47" s="312" t="s">
        <v>69</v>
      </c>
      <c r="B47" s="7" t="s">
        <v>39</v>
      </c>
      <c r="C47" s="57">
        <v>65823092</v>
      </c>
    </row>
    <row r="48" spans="1:3" ht="12" customHeight="1">
      <c r="A48" s="312" t="s">
        <v>70</v>
      </c>
      <c r="B48" s="6" t="s">
        <v>113</v>
      </c>
      <c r="C48" s="59">
        <v>13739610</v>
      </c>
    </row>
    <row r="49" spans="1:3" ht="12" customHeight="1">
      <c r="A49" s="312" t="s">
        <v>71</v>
      </c>
      <c r="B49" s="6" t="s">
        <v>88</v>
      </c>
      <c r="C49" s="59">
        <v>20200802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2159000</v>
      </c>
    </row>
    <row r="53" spans="1:3" s="320" customFormat="1" ht="12" customHeight="1">
      <c r="A53" s="312" t="s">
        <v>75</v>
      </c>
      <c r="B53" s="7" t="s">
        <v>154</v>
      </c>
      <c r="C53" s="57">
        <v>2159000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101922504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19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9">
      <selection activeCell="C120" sqref="C120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7" t="s">
        <v>6</v>
      </c>
      <c r="B1" s="387"/>
      <c r="C1" s="387"/>
    </row>
    <row r="2" spans="1:3" ht="15.75" customHeight="1" thickBot="1">
      <c r="A2" s="388" t="s">
        <v>92</v>
      </c>
      <c r="B2" s="388"/>
      <c r="C2" s="185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410993131</v>
      </c>
    </row>
    <row r="6" spans="1:3" s="278" customFormat="1" ht="12" customHeight="1">
      <c r="A6" s="13" t="s">
        <v>69</v>
      </c>
      <c r="B6" s="279" t="s">
        <v>178</v>
      </c>
      <c r="C6" s="178">
        <v>210692522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175625046</v>
      </c>
    </row>
    <row r="9" spans="1:3" s="278" customFormat="1" ht="12" customHeight="1">
      <c r="A9" s="12" t="s">
        <v>72</v>
      </c>
      <c r="B9" s="280" t="s">
        <v>180</v>
      </c>
      <c r="C9" s="177">
        <v>7122060</v>
      </c>
    </row>
    <row r="10" spans="1:3" s="278" customFormat="1" ht="12" customHeight="1">
      <c r="A10" s="12" t="s">
        <v>89</v>
      </c>
      <c r="B10" s="171" t="s">
        <v>358</v>
      </c>
      <c r="C10" s="177">
        <v>17553503</v>
      </c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312820424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312820424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53608807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53608807</v>
      </c>
    </row>
    <row r="25" spans="1:3" s="278" customFormat="1" ht="12" customHeight="1" thickBot="1">
      <c r="A25" s="14" t="s">
        <v>102</v>
      </c>
      <c r="B25" s="281" t="s">
        <v>190</v>
      </c>
      <c r="C25" s="179">
        <v>38608807</v>
      </c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65550000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45000000</v>
      </c>
    </row>
    <row r="30" spans="1:3" s="278" customFormat="1" ht="12" customHeight="1">
      <c r="A30" s="12" t="s">
        <v>195</v>
      </c>
      <c r="B30" s="280" t="s">
        <v>457</v>
      </c>
      <c r="C30" s="177">
        <v>50000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3" t="s">
        <v>198</v>
      </c>
      <c r="C33" s="179">
        <v>450000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24951726</v>
      </c>
    </row>
    <row r="35" spans="1:3" s="278" customFormat="1" ht="12" customHeight="1">
      <c r="A35" s="13" t="s">
        <v>62</v>
      </c>
      <c r="B35" s="279" t="s">
        <v>201</v>
      </c>
      <c r="C35" s="178">
        <v>9380000</v>
      </c>
    </row>
    <row r="36" spans="1:3" s="278" customFormat="1" ht="12" customHeight="1">
      <c r="A36" s="12" t="s">
        <v>63</v>
      </c>
      <c r="B36" s="280" t="s">
        <v>202</v>
      </c>
      <c r="C36" s="177">
        <v>8002580</v>
      </c>
    </row>
    <row r="37" spans="1:3" s="278" customFormat="1" ht="12" customHeight="1">
      <c r="A37" s="12" t="s">
        <v>64</v>
      </c>
      <c r="B37" s="280" t="s">
        <v>203</v>
      </c>
      <c r="C37" s="177">
        <v>1150000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3165400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3253746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6500000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6500000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1000000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1000000</v>
      </c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2284511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2218511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877708599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222077800</v>
      </c>
    </row>
    <row r="73" spans="1:3" s="278" customFormat="1" ht="12" customHeight="1">
      <c r="A73" s="13" t="s">
        <v>267</v>
      </c>
      <c r="B73" s="279" t="s">
        <v>245</v>
      </c>
      <c r="C73" s="180">
        <v>222077800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222077800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1099786399</v>
      </c>
    </row>
    <row r="88" spans="1:3" s="278" customFormat="1" ht="83.25" customHeight="1">
      <c r="A88" s="3"/>
      <c r="B88" s="4"/>
      <c r="C88" s="182"/>
    </row>
    <row r="89" spans="1:3" ht="16.5" customHeight="1">
      <c r="A89" s="387" t="s">
        <v>37</v>
      </c>
      <c r="B89" s="387"/>
      <c r="C89" s="387"/>
    </row>
    <row r="90" spans="1:3" s="288" customFormat="1" ht="16.5" customHeight="1" thickBot="1">
      <c r="A90" s="389" t="s">
        <v>93</v>
      </c>
      <c r="B90" s="389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786461138</v>
      </c>
    </row>
    <row r="94" spans="1:3" ht="12" customHeight="1">
      <c r="A94" s="15" t="s">
        <v>69</v>
      </c>
      <c r="B94" s="8" t="s">
        <v>39</v>
      </c>
      <c r="C94" s="176">
        <v>340721877</v>
      </c>
    </row>
    <row r="95" spans="1:3" ht="12" customHeight="1">
      <c r="A95" s="12" t="s">
        <v>70</v>
      </c>
      <c r="B95" s="6" t="s">
        <v>113</v>
      </c>
      <c r="C95" s="177">
        <v>46361934</v>
      </c>
    </row>
    <row r="96" spans="1:3" ht="12" customHeight="1">
      <c r="A96" s="12" t="s">
        <v>71</v>
      </c>
      <c r="B96" s="6" t="s">
        <v>88</v>
      </c>
      <c r="C96" s="179">
        <v>219001059</v>
      </c>
    </row>
    <row r="97" spans="1:3" ht="12" customHeight="1">
      <c r="A97" s="12" t="s">
        <v>72</v>
      </c>
      <c r="B97" s="9" t="s">
        <v>114</v>
      </c>
      <c r="C97" s="179">
        <v>16418600</v>
      </c>
    </row>
    <row r="98" spans="1:3" ht="12" customHeight="1">
      <c r="A98" s="12" t="s">
        <v>80</v>
      </c>
      <c r="B98" s="17" t="s">
        <v>115</v>
      </c>
      <c r="C98" s="179">
        <v>158930357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134916824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24013533</v>
      </c>
    </row>
    <row r="111" spans="1:3" ht="12" customHeight="1">
      <c r="A111" s="12" t="s">
        <v>369</v>
      </c>
      <c r="B111" s="9" t="s">
        <v>40</v>
      </c>
      <c r="C111" s="177">
        <v>5027311</v>
      </c>
    </row>
    <row r="112" spans="1:3" ht="12" customHeight="1">
      <c r="A112" s="12" t="s">
        <v>370</v>
      </c>
      <c r="B112" s="6" t="s">
        <v>372</v>
      </c>
      <c r="C112" s="177">
        <v>3027311</v>
      </c>
    </row>
    <row r="113" spans="1:3" ht="12" customHeight="1" thickBot="1">
      <c r="A113" s="16" t="s">
        <v>371</v>
      </c>
      <c r="B113" s="337" t="s">
        <v>373</v>
      </c>
      <c r="C113" s="183">
        <v>2000000</v>
      </c>
    </row>
    <row r="114" spans="1:3" ht="12" customHeight="1" thickBot="1">
      <c r="A114" s="334" t="s">
        <v>10</v>
      </c>
      <c r="B114" s="335" t="s">
        <v>287</v>
      </c>
      <c r="C114" s="336">
        <f>+C115+C117+C119</f>
        <v>297587676</v>
      </c>
    </row>
    <row r="115" spans="1:3" ht="12" customHeight="1">
      <c r="A115" s="13" t="s">
        <v>75</v>
      </c>
      <c r="B115" s="6" t="s">
        <v>154</v>
      </c>
      <c r="C115" s="178">
        <v>152594945</v>
      </c>
    </row>
    <row r="116" spans="1:3" ht="12" customHeight="1">
      <c r="A116" s="13" t="s">
        <v>76</v>
      </c>
      <c r="B116" s="10" t="s">
        <v>291</v>
      </c>
      <c r="C116" s="178">
        <v>81410268</v>
      </c>
    </row>
    <row r="117" spans="1:3" ht="12" customHeight="1">
      <c r="A117" s="13" t="s">
        <v>77</v>
      </c>
      <c r="B117" s="10" t="s">
        <v>117</v>
      </c>
      <c r="C117" s="177">
        <v>144992731</v>
      </c>
    </row>
    <row r="118" spans="1:3" ht="12" customHeight="1">
      <c r="A118" s="13" t="s">
        <v>78</v>
      </c>
      <c r="B118" s="10" t="s">
        <v>292</v>
      </c>
      <c r="C118" s="168">
        <v>109415455</v>
      </c>
    </row>
    <row r="119" spans="1:3" ht="12" customHeight="1">
      <c r="A119" s="13" t="s">
        <v>79</v>
      </c>
      <c r="B119" s="172" t="s">
        <v>156</v>
      </c>
      <c r="C119" s="168">
        <v>0</v>
      </c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1084048814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15737585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15737585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15737585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1099786399</v>
      </c>
    </row>
    <row r="155" ht="7.5" customHeight="1"/>
    <row r="156" spans="1:3" ht="15.75">
      <c r="A156" s="390" t="s">
        <v>300</v>
      </c>
      <c r="B156" s="390"/>
      <c r="C156" s="390"/>
    </row>
    <row r="157" spans="1:3" ht="15" customHeight="1" thickBot="1">
      <c r="A157" s="388" t="s">
        <v>94</v>
      </c>
      <c r="B157" s="388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-206340215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206340215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KÖTELEZŐ FELADATAINAK MÉRLEGE &amp;R&amp;"Times New Roman CE,Félkövér dőlt"&amp;11 2. melléklet a 2/2018. (II.26.)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C53" sqref="C53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540</v>
      </c>
    </row>
    <row r="2" spans="1:3" s="316" customFormat="1" ht="31.5" customHeight="1">
      <c r="A2" s="269" t="s">
        <v>131</v>
      </c>
      <c r="B2" s="236" t="s">
        <v>470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100000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4905875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4905875</v>
      </c>
    </row>
    <row r="24" spans="1:3" s="319" customFormat="1" ht="12" customHeight="1" thickBot="1">
      <c r="A24" s="312" t="s">
        <v>78</v>
      </c>
      <c r="B24" s="6" t="s">
        <v>441</v>
      </c>
      <c r="C24" s="193">
        <v>4905875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5005875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13572151</v>
      </c>
    </row>
    <row r="38" spans="1:3" s="252" customFormat="1" ht="12" customHeight="1">
      <c r="A38" s="313" t="s">
        <v>338</v>
      </c>
      <c r="B38" s="314" t="s">
        <v>161</v>
      </c>
      <c r="C38" s="57">
        <v>124031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13448120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18578026</v>
      </c>
    </row>
    <row r="42" spans="1:3" s="319" customFormat="1" ht="1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16829567</v>
      </c>
    </row>
    <row r="46" spans="1:3" ht="12" customHeight="1">
      <c r="A46" s="312" t="s">
        <v>69</v>
      </c>
      <c r="B46" s="7" t="s">
        <v>39</v>
      </c>
      <c r="C46" s="57">
        <v>7500747</v>
      </c>
    </row>
    <row r="47" spans="1:3" ht="12" customHeight="1">
      <c r="A47" s="312" t="s">
        <v>70</v>
      </c>
      <c r="B47" s="6" t="s">
        <v>113</v>
      </c>
      <c r="C47" s="59">
        <v>1479024</v>
      </c>
    </row>
    <row r="48" spans="1:3" ht="12" customHeight="1">
      <c r="A48" s="312" t="s">
        <v>71</v>
      </c>
      <c r="B48" s="6" t="s">
        <v>88</v>
      </c>
      <c r="C48" s="59">
        <v>7849796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1748459</v>
      </c>
    </row>
    <row r="52" spans="1:3" s="320" customFormat="1" ht="12" customHeight="1">
      <c r="A52" s="312" t="s">
        <v>75</v>
      </c>
      <c r="B52" s="7" t="s">
        <v>154</v>
      </c>
      <c r="C52" s="57">
        <v>1748459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18578026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C53" sqref="C53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541</v>
      </c>
    </row>
    <row r="2" spans="1:3" s="316" customFormat="1" ht="33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100000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100000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13572151</v>
      </c>
    </row>
    <row r="38" spans="1:3" s="252" customFormat="1" ht="12" customHeight="1">
      <c r="A38" s="313" t="s">
        <v>338</v>
      </c>
      <c r="B38" s="314" t="s">
        <v>161</v>
      </c>
      <c r="C38" s="57">
        <v>124031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13448120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13672151</v>
      </c>
    </row>
    <row r="42" spans="1:3" s="319" customFormat="1" ht="15" customHeight="1">
      <c r="A42" s="140"/>
      <c r="B42" s="141"/>
      <c r="C42" s="245"/>
    </row>
    <row r="43" spans="1:3" ht="1.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13037151</v>
      </c>
    </row>
    <row r="46" spans="1:3" ht="12" customHeight="1">
      <c r="A46" s="312" t="s">
        <v>69</v>
      </c>
      <c r="B46" s="7" t="s">
        <v>39</v>
      </c>
      <c r="C46" s="57">
        <v>6341400</v>
      </c>
    </row>
    <row r="47" spans="1:3" ht="12" customHeight="1">
      <c r="A47" s="312" t="s">
        <v>70</v>
      </c>
      <c r="B47" s="6" t="s">
        <v>113</v>
      </c>
      <c r="C47" s="59">
        <v>1252951</v>
      </c>
    </row>
    <row r="48" spans="1:3" ht="12" customHeight="1">
      <c r="A48" s="312" t="s">
        <v>71</v>
      </c>
      <c r="B48" s="6" t="s">
        <v>88</v>
      </c>
      <c r="C48" s="59">
        <v>5442800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635000</v>
      </c>
    </row>
    <row r="52" spans="1:3" s="320" customFormat="1" ht="12" customHeight="1">
      <c r="A52" s="312" t="s">
        <v>75</v>
      </c>
      <c r="B52" s="7" t="s">
        <v>154</v>
      </c>
      <c r="C52" s="57">
        <v>635000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13672151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542</v>
      </c>
    </row>
    <row r="2" spans="1:3" s="316" customFormat="1" ht="34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4905875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4905875</v>
      </c>
    </row>
    <row r="24" spans="1:3" s="319" customFormat="1" ht="12" customHeight="1" thickBot="1">
      <c r="A24" s="312" t="s">
        <v>78</v>
      </c>
      <c r="B24" s="6" t="s">
        <v>441</v>
      </c>
      <c r="C24" s="193">
        <v>4905875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4905875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4905875</v>
      </c>
    </row>
    <row r="42" spans="1:3" s="319" customFormat="1" ht="15" customHeight="1">
      <c r="A42" s="140"/>
      <c r="B42" s="141"/>
      <c r="C42" s="245"/>
    </row>
    <row r="43" spans="1:3" ht="1.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3792416</v>
      </c>
    </row>
    <row r="46" spans="1:3" ht="12" customHeight="1">
      <c r="A46" s="312" t="s">
        <v>69</v>
      </c>
      <c r="B46" s="7" t="s">
        <v>39</v>
      </c>
      <c r="C46" s="57">
        <v>1159347</v>
      </c>
    </row>
    <row r="47" spans="1:3" ht="12" customHeight="1">
      <c r="A47" s="312" t="s">
        <v>70</v>
      </c>
      <c r="B47" s="6" t="s">
        <v>113</v>
      </c>
      <c r="C47" s="59">
        <v>226073</v>
      </c>
    </row>
    <row r="48" spans="1:3" ht="12" customHeight="1">
      <c r="A48" s="312" t="s">
        <v>71</v>
      </c>
      <c r="B48" s="6" t="s">
        <v>88</v>
      </c>
      <c r="C48" s="59">
        <v>2406996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1113459</v>
      </c>
    </row>
    <row r="52" spans="1:3" s="320" customFormat="1" ht="12" customHeight="1">
      <c r="A52" s="312" t="s">
        <v>75</v>
      </c>
      <c r="B52" s="7" t="s">
        <v>154</v>
      </c>
      <c r="C52" s="57">
        <v>1113459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4905875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543</v>
      </c>
    </row>
    <row r="2" spans="1:3" s="316" customFormat="1" ht="36" customHeight="1">
      <c r="A2" s="269" t="s">
        <v>131</v>
      </c>
      <c r="B2" s="236" t="s">
        <v>469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2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0" t="s">
        <v>44</v>
      </c>
    </row>
    <row r="6" spans="1:3" s="318" customFormat="1" ht="9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2.2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0">
      <selection activeCell="C51" sqref="C5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544</v>
      </c>
    </row>
    <row r="2" spans="1:3" s="316" customFormat="1" ht="34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500000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500000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10723272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10723272</v>
      </c>
    </row>
    <row r="24" spans="1:3" s="319" customFormat="1" ht="12" customHeight="1" thickBot="1">
      <c r="A24" s="312" t="s">
        <v>78</v>
      </c>
      <c r="B24" s="6" t="s">
        <v>441</v>
      </c>
      <c r="C24" s="193">
        <v>10723272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11223272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14679907</v>
      </c>
    </row>
    <row r="38" spans="1:3" s="252" customFormat="1" ht="12" customHeight="1">
      <c r="A38" s="313" t="s">
        <v>338</v>
      </c>
      <c r="B38" s="314" t="s">
        <v>161</v>
      </c>
      <c r="C38" s="57">
        <v>101241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14578666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25903179</v>
      </c>
    </row>
    <row r="42" spans="1:3" s="319" customFormat="1" ht="1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23403817</v>
      </c>
    </row>
    <row r="46" spans="1:3" ht="12" customHeight="1">
      <c r="A46" s="312" t="s">
        <v>69</v>
      </c>
      <c r="B46" s="7" t="s">
        <v>39</v>
      </c>
      <c r="C46" s="57">
        <v>10952972</v>
      </c>
    </row>
    <row r="47" spans="1:3" ht="12" customHeight="1">
      <c r="A47" s="312" t="s">
        <v>70</v>
      </c>
      <c r="B47" s="6" t="s">
        <v>113</v>
      </c>
      <c r="C47" s="59">
        <v>2152365</v>
      </c>
    </row>
    <row r="48" spans="1:3" ht="12" customHeight="1">
      <c r="A48" s="312" t="s">
        <v>71</v>
      </c>
      <c r="B48" s="6" t="s">
        <v>88</v>
      </c>
      <c r="C48" s="59">
        <v>10298480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2499362</v>
      </c>
    </row>
    <row r="52" spans="1:3" s="320" customFormat="1" ht="12" customHeight="1">
      <c r="A52" s="312" t="s">
        <v>75</v>
      </c>
      <c r="B52" s="7" t="s">
        <v>154</v>
      </c>
      <c r="C52" s="57">
        <v>2499362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25903179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48" sqref="C48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545</v>
      </c>
    </row>
    <row r="2" spans="1:3" s="316" customFormat="1" ht="31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500000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500000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500000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14679907</v>
      </c>
    </row>
    <row r="38" spans="1:3" s="252" customFormat="1" ht="12" customHeight="1">
      <c r="A38" s="313" t="s">
        <v>338</v>
      </c>
      <c r="B38" s="314" t="s">
        <v>161</v>
      </c>
      <c r="C38" s="57">
        <v>101241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14578666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15179907</v>
      </c>
    </row>
    <row r="42" spans="1:3" s="319" customFormat="1" ht="15" customHeight="1">
      <c r="A42" s="140"/>
      <c r="B42" s="141"/>
      <c r="C42" s="245"/>
    </row>
    <row r="43" spans="1:3" ht="0.7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15179907</v>
      </c>
    </row>
    <row r="46" spans="1:3" ht="12" customHeight="1">
      <c r="A46" s="312" t="s">
        <v>69</v>
      </c>
      <c r="B46" s="7" t="s">
        <v>39</v>
      </c>
      <c r="C46" s="57">
        <v>7405667</v>
      </c>
    </row>
    <row r="47" spans="1:3" ht="12" customHeight="1">
      <c r="A47" s="312" t="s">
        <v>70</v>
      </c>
      <c r="B47" s="6" t="s">
        <v>113</v>
      </c>
      <c r="C47" s="59">
        <v>1460640</v>
      </c>
    </row>
    <row r="48" spans="1:3" ht="12" customHeight="1">
      <c r="A48" s="312" t="s">
        <v>71</v>
      </c>
      <c r="B48" s="6" t="s">
        <v>88</v>
      </c>
      <c r="C48" s="59">
        <v>6313600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15179907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28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546</v>
      </c>
    </row>
    <row r="2" spans="1:3" s="316" customFormat="1" ht="33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10723272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10723272</v>
      </c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10723272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10723272</v>
      </c>
    </row>
    <row r="42" spans="1:3" s="319" customFormat="1" ht="14.2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8223910</v>
      </c>
    </row>
    <row r="46" spans="1:3" ht="12" customHeight="1">
      <c r="A46" s="312" t="s">
        <v>69</v>
      </c>
      <c r="B46" s="7" t="s">
        <v>39</v>
      </c>
      <c r="C46" s="57">
        <v>3547305</v>
      </c>
    </row>
    <row r="47" spans="1:3" ht="12" customHeight="1">
      <c r="A47" s="312" t="s">
        <v>70</v>
      </c>
      <c r="B47" s="6" t="s">
        <v>113</v>
      </c>
      <c r="C47" s="59">
        <v>691725</v>
      </c>
    </row>
    <row r="48" spans="1:3" ht="12" customHeight="1">
      <c r="A48" s="312" t="s">
        <v>71</v>
      </c>
      <c r="B48" s="6" t="s">
        <v>88</v>
      </c>
      <c r="C48" s="59">
        <v>3984880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2499362</v>
      </c>
    </row>
    <row r="52" spans="1:3" s="320" customFormat="1" ht="12" customHeight="1">
      <c r="A52" s="312" t="s">
        <v>75</v>
      </c>
      <c r="B52" s="7" t="s">
        <v>154</v>
      </c>
      <c r="C52" s="57">
        <v>2499362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10723272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9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547</v>
      </c>
    </row>
    <row r="2" spans="1:3" s="316" customFormat="1" ht="34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0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3.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zoomScaleNormal="130" workbookViewId="0" topLeftCell="A1">
      <selection activeCell="C5" sqref="C5:F5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13" t="s">
        <v>3</v>
      </c>
      <c r="B1" s="413"/>
      <c r="C1" s="413"/>
      <c r="D1" s="413"/>
      <c r="E1" s="413"/>
      <c r="F1" s="413"/>
      <c r="G1" s="413"/>
    </row>
    <row r="3" spans="1:7" s="91" customFormat="1" ht="27" customHeight="1">
      <c r="A3" s="89" t="s">
        <v>134</v>
      </c>
      <c r="B3" s="90"/>
      <c r="C3" s="412" t="s">
        <v>135</v>
      </c>
      <c r="D3" s="412"/>
      <c r="E3" s="412"/>
      <c r="F3" s="412"/>
      <c r="G3" s="412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136</v>
      </c>
      <c r="B5" s="90"/>
      <c r="C5" s="412" t="s">
        <v>135</v>
      </c>
      <c r="D5" s="412"/>
      <c r="E5" s="412"/>
      <c r="F5" s="412"/>
      <c r="G5" s="90"/>
    </row>
    <row r="6" spans="1:7" s="92" customFormat="1" ht="12.75">
      <c r="A6" s="125"/>
      <c r="B6" s="125"/>
      <c r="C6" s="125"/>
      <c r="D6" s="125"/>
      <c r="E6" s="125"/>
      <c r="F6" s="125"/>
      <c r="G6" s="125"/>
    </row>
    <row r="7" spans="1:7" s="93" customFormat="1" ht="15" customHeight="1">
      <c r="A7" s="167" t="s">
        <v>464</v>
      </c>
      <c r="B7" s="166"/>
      <c r="C7" s="166"/>
      <c r="D7" s="152"/>
      <c r="E7" s="152"/>
      <c r="F7" s="152"/>
      <c r="G7" s="152"/>
    </row>
    <row r="8" spans="1:7" s="93" customFormat="1" ht="15" customHeight="1" thickBot="1">
      <c r="A8" s="167" t="s">
        <v>137</v>
      </c>
      <c r="B8" s="152"/>
      <c r="C8" s="152"/>
      <c r="D8" s="152"/>
      <c r="E8" s="152"/>
      <c r="F8" s="152"/>
      <c r="G8" s="350" t="str">
        <f>'23. mell'!C4</f>
        <v>forintban</v>
      </c>
    </row>
    <row r="9" spans="1:7" s="56" customFormat="1" ht="42" customHeight="1" thickBot="1">
      <c r="A9" s="116" t="s">
        <v>7</v>
      </c>
      <c r="B9" s="117" t="s">
        <v>138</v>
      </c>
      <c r="C9" s="117" t="s">
        <v>139</v>
      </c>
      <c r="D9" s="117" t="s">
        <v>140</v>
      </c>
      <c r="E9" s="117" t="s">
        <v>141</v>
      </c>
      <c r="F9" s="117" t="s">
        <v>142</v>
      </c>
      <c r="G9" s="118" t="s">
        <v>42</v>
      </c>
    </row>
    <row r="10" spans="1:7" ht="24" customHeight="1">
      <c r="A10" s="153" t="s">
        <v>9</v>
      </c>
      <c r="B10" s="122" t="s">
        <v>143</v>
      </c>
      <c r="C10" s="94"/>
      <c r="D10" s="94"/>
      <c r="E10" s="94"/>
      <c r="F10" s="94"/>
      <c r="G10" s="154">
        <f>SUM(C10:F10)</f>
        <v>0</v>
      </c>
    </row>
    <row r="11" spans="1:7" ht="24" customHeight="1">
      <c r="A11" s="155" t="s">
        <v>10</v>
      </c>
      <c r="B11" s="123" t="s">
        <v>144</v>
      </c>
      <c r="C11" s="95"/>
      <c r="D11" s="95"/>
      <c r="E11" s="95"/>
      <c r="F11" s="95"/>
      <c r="G11" s="156">
        <f aca="true" t="shared" si="0" ref="G11:G16">SUM(C11:F11)</f>
        <v>0</v>
      </c>
    </row>
    <row r="12" spans="1:7" ht="24" customHeight="1">
      <c r="A12" s="155" t="s">
        <v>11</v>
      </c>
      <c r="B12" s="123" t="s">
        <v>145</v>
      </c>
      <c r="C12" s="95"/>
      <c r="D12" s="95"/>
      <c r="E12" s="95"/>
      <c r="F12" s="95"/>
      <c r="G12" s="156">
        <f t="shared" si="0"/>
        <v>0</v>
      </c>
    </row>
    <row r="13" spans="1:7" ht="24" customHeight="1">
      <c r="A13" s="155" t="s">
        <v>12</v>
      </c>
      <c r="B13" s="123" t="s">
        <v>146</v>
      </c>
      <c r="C13" s="95"/>
      <c r="D13" s="95"/>
      <c r="E13" s="95"/>
      <c r="F13" s="95"/>
      <c r="G13" s="156">
        <f t="shared" si="0"/>
        <v>0</v>
      </c>
    </row>
    <row r="14" spans="1:7" ht="24" customHeight="1">
      <c r="A14" s="155" t="s">
        <v>13</v>
      </c>
      <c r="B14" s="123" t="s">
        <v>147</v>
      </c>
      <c r="C14" s="95"/>
      <c r="D14" s="95"/>
      <c r="E14" s="95"/>
      <c r="F14" s="95"/>
      <c r="G14" s="156">
        <f t="shared" si="0"/>
        <v>0</v>
      </c>
    </row>
    <row r="15" spans="1:7" ht="24" customHeight="1" thickBot="1">
      <c r="A15" s="157" t="s">
        <v>14</v>
      </c>
      <c r="B15" s="158" t="s">
        <v>148</v>
      </c>
      <c r="C15" s="96"/>
      <c r="D15" s="96"/>
      <c r="E15" s="96"/>
      <c r="F15" s="96"/>
      <c r="G15" s="159">
        <f t="shared" si="0"/>
        <v>0</v>
      </c>
    </row>
    <row r="16" spans="1:7" s="97" customFormat="1" ht="24" customHeight="1" thickBot="1">
      <c r="A16" s="160" t="s">
        <v>15</v>
      </c>
      <c r="B16" s="161" t="s">
        <v>42</v>
      </c>
      <c r="C16" s="162">
        <f>SUM(C10:C15)</f>
        <v>0</v>
      </c>
      <c r="D16" s="162">
        <f>SUM(D10:D15)</f>
        <v>0</v>
      </c>
      <c r="E16" s="162">
        <f>SUM(E10:E15)</f>
        <v>0</v>
      </c>
      <c r="F16" s="162">
        <f>SUM(F10:F15)</f>
        <v>0</v>
      </c>
      <c r="G16" s="163">
        <f t="shared" si="0"/>
        <v>0</v>
      </c>
    </row>
    <row r="17" spans="1:7" s="92" customFormat="1" ht="12.75">
      <c r="A17" s="125"/>
      <c r="B17" s="125"/>
      <c r="C17" s="125"/>
      <c r="D17" s="125"/>
      <c r="E17" s="125"/>
      <c r="F17" s="125"/>
      <c r="G17" s="125"/>
    </row>
    <row r="18" spans="1:7" s="92" customFormat="1" ht="12.75">
      <c r="A18" s="125"/>
      <c r="B18" s="125"/>
      <c r="C18" s="125"/>
      <c r="D18" s="125"/>
      <c r="E18" s="125"/>
      <c r="F18" s="125"/>
      <c r="G18" s="125"/>
    </row>
    <row r="19" spans="1:7" s="92" customFormat="1" ht="12.75">
      <c r="A19" s="125"/>
      <c r="B19" s="125"/>
      <c r="C19" s="125"/>
      <c r="D19" s="125"/>
      <c r="E19" s="125"/>
      <c r="F19" s="125"/>
      <c r="G19" s="125"/>
    </row>
    <row r="20" spans="1:7" s="92" customFormat="1" ht="15.75">
      <c r="A20" s="91" t="e">
        <f>+CONCATENATE("......................, ",LEFT(#REF!,4),". .......................... hó ..... nap")</f>
        <v>#REF!</v>
      </c>
      <c r="B20" s="125"/>
      <c r="C20" s="125"/>
      <c r="D20" s="125"/>
      <c r="E20" s="125"/>
      <c r="F20" s="125"/>
      <c r="G20" s="125"/>
    </row>
    <row r="21" spans="1:7" s="92" customFormat="1" ht="12.75">
      <c r="A21" s="125"/>
      <c r="B21" s="125"/>
      <c r="C21" s="125"/>
      <c r="D21" s="125"/>
      <c r="E21" s="125"/>
      <c r="F21" s="125"/>
      <c r="G21" s="125"/>
    </row>
    <row r="22" spans="1:7" ht="12.75">
      <c r="A22" s="125"/>
      <c r="B22" s="125"/>
      <c r="C22" s="125"/>
      <c r="D22" s="125"/>
      <c r="E22" s="125"/>
      <c r="F22" s="125"/>
      <c r="G22" s="125"/>
    </row>
    <row r="23" spans="1:7" ht="12.75">
      <c r="A23" s="125"/>
      <c r="B23" s="125"/>
      <c r="C23" s="92"/>
      <c r="D23" s="92"/>
      <c r="E23" s="92"/>
      <c r="F23" s="92"/>
      <c r="G23" s="125"/>
    </row>
    <row r="24" spans="1:7" ht="13.5">
      <c r="A24" s="125"/>
      <c r="B24" s="125"/>
      <c r="C24" s="164"/>
      <c r="D24" s="165" t="s">
        <v>149</v>
      </c>
      <c r="E24" s="165"/>
      <c r="F24" s="164"/>
      <c r="G24" s="125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28. melléklet a 2/2018. (II.26.)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8">
      <selection activeCell="B9" sqref="B9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7" t="s">
        <v>6</v>
      </c>
      <c r="B1" s="387"/>
      <c r="C1" s="387"/>
    </row>
    <row r="2" spans="1:3" ht="15.75" customHeight="1" thickBot="1">
      <c r="A2" s="388" t="s">
        <v>92</v>
      </c>
      <c r="B2" s="388"/>
      <c r="C2" s="185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15629147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15629147</v>
      </c>
    </row>
    <row r="18" spans="1:3" s="278" customFormat="1" ht="12" customHeight="1" thickBot="1">
      <c r="A18" s="14" t="s">
        <v>85</v>
      </c>
      <c r="B18" s="172" t="s">
        <v>185</v>
      </c>
      <c r="C18" s="179">
        <v>15629147</v>
      </c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3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/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15629147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0</v>
      </c>
    </row>
    <row r="73" spans="1:3" s="278" customFormat="1" ht="12" customHeight="1">
      <c r="A73" s="13" t="s">
        <v>267</v>
      </c>
      <c r="B73" s="279" t="s">
        <v>245</v>
      </c>
      <c r="C73" s="180"/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15629147</v>
      </c>
    </row>
    <row r="88" spans="1:3" s="278" customFormat="1" ht="83.25" customHeight="1">
      <c r="A88" s="3"/>
      <c r="B88" s="4"/>
      <c r="C88" s="182"/>
    </row>
    <row r="89" spans="1:3" ht="16.5" customHeight="1">
      <c r="A89" s="387" t="s">
        <v>37</v>
      </c>
      <c r="B89" s="387"/>
      <c r="C89" s="387"/>
    </row>
    <row r="90" spans="1:3" s="288" customFormat="1" ht="16.5" customHeight="1" thickBot="1">
      <c r="A90" s="389" t="s">
        <v>93</v>
      </c>
      <c r="B90" s="389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12016326</v>
      </c>
    </row>
    <row r="94" spans="1:3" ht="12" customHeight="1">
      <c r="A94" s="15" t="s">
        <v>69</v>
      </c>
      <c r="B94" s="8" t="s">
        <v>39</v>
      </c>
      <c r="C94" s="176">
        <v>4706652</v>
      </c>
    </row>
    <row r="95" spans="1:3" ht="12" customHeight="1">
      <c r="A95" s="12" t="s">
        <v>70</v>
      </c>
      <c r="B95" s="6" t="s">
        <v>113</v>
      </c>
      <c r="C95" s="177">
        <v>917798</v>
      </c>
    </row>
    <row r="96" spans="1:3" ht="12" customHeight="1">
      <c r="A96" s="12" t="s">
        <v>71</v>
      </c>
      <c r="B96" s="6" t="s">
        <v>88</v>
      </c>
      <c r="C96" s="179">
        <v>6391876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7" t="s">
        <v>373</v>
      </c>
      <c r="C113" s="183"/>
    </row>
    <row r="114" spans="1:3" ht="12" customHeight="1" thickBot="1">
      <c r="A114" s="334" t="s">
        <v>10</v>
      </c>
      <c r="B114" s="335" t="s">
        <v>287</v>
      </c>
      <c r="C114" s="336">
        <f>+C115+C117+C119</f>
        <v>3612821</v>
      </c>
    </row>
    <row r="115" spans="1:3" ht="12" customHeight="1">
      <c r="A115" s="13" t="s">
        <v>75</v>
      </c>
      <c r="B115" s="6" t="s">
        <v>154</v>
      </c>
      <c r="C115" s="178">
        <v>3612821</v>
      </c>
    </row>
    <row r="116" spans="1:3" ht="12" customHeight="1">
      <c r="A116" s="13" t="s">
        <v>76</v>
      </c>
      <c r="B116" s="10" t="s">
        <v>291</v>
      </c>
      <c r="C116" s="178">
        <v>3612821</v>
      </c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15629147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15629147</v>
      </c>
    </row>
    <row r="155" ht="7.5" customHeight="1"/>
    <row r="156" spans="1:3" ht="15.75">
      <c r="A156" s="390" t="s">
        <v>300</v>
      </c>
      <c r="B156" s="390"/>
      <c r="C156" s="390"/>
    </row>
    <row r="157" spans="1:3" ht="15" customHeight="1" thickBot="1">
      <c r="A157" s="388" t="s">
        <v>94</v>
      </c>
      <c r="B157" s="388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ÖNKÉNT VÁLLALT FELADATAINAK MÉRLEGE
&amp;R&amp;"Times New Roman CE,Félkövér dőlt"&amp;11 3. melléklet a 2/2018. (II.26.)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8" sqref="B8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7" t="s">
        <v>6</v>
      </c>
      <c r="B1" s="387"/>
      <c r="C1" s="387"/>
    </row>
    <row r="2" spans="1:3" ht="15.75" customHeight="1" thickBot="1">
      <c r="A2" s="388" t="s">
        <v>92</v>
      </c>
      <c r="B2" s="388"/>
      <c r="C2" s="185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3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3634746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>
        <v>381000</v>
      </c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3253746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3634746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553880</v>
      </c>
    </row>
    <row r="73" spans="1:3" s="278" customFormat="1" ht="12" customHeight="1">
      <c r="A73" s="13" t="s">
        <v>267</v>
      </c>
      <c r="B73" s="279" t="s">
        <v>245</v>
      </c>
      <c r="C73" s="180">
        <v>553880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553880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4188626</v>
      </c>
    </row>
    <row r="88" spans="1:3" s="278" customFormat="1" ht="83.25" customHeight="1">
      <c r="A88" s="3"/>
      <c r="B88" s="4"/>
      <c r="C88" s="182"/>
    </row>
    <row r="89" spans="1:3" ht="16.5" customHeight="1">
      <c r="A89" s="387" t="s">
        <v>37</v>
      </c>
      <c r="B89" s="387"/>
      <c r="C89" s="387"/>
    </row>
    <row r="90" spans="1:3" s="288" customFormat="1" ht="16.5" customHeight="1" thickBot="1">
      <c r="A90" s="389" t="s">
        <v>93</v>
      </c>
      <c r="B90" s="389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99763504</v>
      </c>
    </row>
    <row r="94" spans="1:3" ht="12" customHeight="1">
      <c r="A94" s="15" t="s">
        <v>69</v>
      </c>
      <c r="B94" s="8" t="s">
        <v>39</v>
      </c>
      <c r="C94" s="176">
        <v>65823092</v>
      </c>
    </row>
    <row r="95" spans="1:3" ht="12" customHeight="1">
      <c r="A95" s="12" t="s">
        <v>70</v>
      </c>
      <c r="B95" s="6" t="s">
        <v>113</v>
      </c>
      <c r="C95" s="177">
        <v>13739610</v>
      </c>
    </row>
    <row r="96" spans="1:3" ht="12" customHeight="1">
      <c r="A96" s="12" t="s">
        <v>71</v>
      </c>
      <c r="B96" s="6" t="s">
        <v>88</v>
      </c>
      <c r="C96" s="179">
        <v>20200802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7" t="s">
        <v>373</v>
      </c>
      <c r="C113" s="183"/>
    </row>
    <row r="114" spans="1:3" ht="12" customHeight="1" thickBot="1">
      <c r="A114" s="334" t="s">
        <v>10</v>
      </c>
      <c r="B114" s="335" t="s">
        <v>287</v>
      </c>
      <c r="C114" s="336">
        <f>+C115+C117+C119</f>
        <v>2159000</v>
      </c>
    </row>
    <row r="115" spans="1:3" ht="12" customHeight="1">
      <c r="A115" s="13" t="s">
        <v>75</v>
      </c>
      <c r="B115" s="6" t="s">
        <v>154</v>
      </c>
      <c r="C115" s="178">
        <v>2159000</v>
      </c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101922504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101922504</v>
      </c>
    </row>
    <row r="155" ht="7.5" customHeight="1"/>
    <row r="156" spans="1:3" ht="15.75">
      <c r="A156" s="390" t="s">
        <v>300</v>
      </c>
      <c r="B156" s="390"/>
      <c r="C156" s="390"/>
    </row>
    <row r="157" spans="1:3" ht="15" customHeight="1" thickBot="1">
      <c r="A157" s="388" t="s">
        <v>94</v>
      </c>
      <c r="B157" s="388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-98287758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553880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ÁLLAMIGAZGATÁSI FELADATAINAK MÉRLEGE
&amp;R&amp;"Times New Roman CE,Félkövér dőlt"&amp;11 4. melléklet a 2/2018. (II.26.)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3">
      <selection activeCell="E12" sqref="E12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7" t="s">
        <v>97</v>
      </c>
      <c r="C1" s="198"/>
      <c r="D1" s="198"/>
      <c r="E1" s="198"/>
      <c r="F1" s="393" t="s">
        <v>530</v>
      </c>
    </row>
    <row r="2" spans="5:6" ht="14.25" thickBot="1">
      <c r="E2" s="199" t="str">
        <f>'4.mell.'!C2</f>
        <v>Forintban!</v>
      </c>
      <c r="F2" s="393"/>
    </row>
    <row r="3" spans="1:6" ht="18" customHeight="1" thickBot="1">
      <c r="A3" s="391" t="s">
        <v>57</v>
      </c>
      <c r="B3" s="200" t="s">
        <v>45</v>
      </c>
      <c r="C3" s="201"/>
      <c r="D3" s="200" t="s">
        <v>46</v>
      </c>
      <c r="E3" s="202"/>
      <c r="F3" s="393"/>
    </row>
    <row r="4" spans="1:6" s="203" customFormat="1" ht="35.25" customHeight="1" thickBot="1">
      <c r="A4" s="392"/>
      <c r="B4" s="112" t="s">
        <v>50</v>
      </c>
      <c r="C4" s="113" t="str">
        <f>+'1.mell.'!C3</f>
        <v>Eredeti előirányzat</v>
      </c>
      <c r="D4" s="112" t="s">
        <v>50</v>
      </c>
      <c r="E4" s="38" t="str">
        <f>+C4</f>
        <v>Eredeti előirányzat</v>
      </c>
      <c r="F4" s="393"/>
    </row>
    <row r="5" spans="1:6" s="208" customFormat="1" ht="12" customHeight="1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3"/>
    </row>
    <row r="6" spans="1:6" ht="12.75" customHeight="1">
      <c r="A6" s="209" t="s">
        <v>9</v>
      </c>
      <c r="B6" s="210" t="s">
        <v>301</v>
      </c>
      <c r="C6" s="186">
        <v>410993131</v>
      </c>
      <c r="D6" s="210" t="s">
        <v>51</v>
      </c>
      <c r="E6" s="192">
        <v>345428529</v>
      </c>
      <c r="F6" s="393"/>
    </row>
    <row r="7" spans="1:6" ht="12.75" customHeight="1">
      <c r="A7" s="211" t="s">
        <v>10</v>
      </c>
      <c r="B7" s="212" t="s">
        <v>302</v>
      </c>
      <c r="C7" s="187">
        <v>328449571</v>
      </c>
      <c r="D7" s="212" t="s">
        <v>113</v>
      </c>
      <c r="E7" s="193">
        <v>47279732</v>
      </c>
      <c r="F7" s="393"/>
    </row>
    <row r="8" spans="1:6" ht="12.75" customHeight="1">
      <c r="A8" s="211" t="s">
        <v>11</v>
      </c>
      <c r="B8" s="212" t="s">
        <v>323</v>
      </c>
      <c r="C8" s="187">
        <v>156296147</v>
      </c>
      <c r="D8" s="212" t="s">
        <v>159</v>
      </c>
      <c r="E8" s="193">
        <v>225392935</v>
      </c>
      <c r="F8" s="393"/>
    </row>
    <row r="9" spans="1:6" ht="12.75" customHeight="1">
      <c r="A9" s="211" t="s">
        <v>12</v>
      </c>
      <c r="B9" s="212" t="s">
        <v>104</v>
      </c>
      <c r="C9" s="187">
        <v>65550000</v>
      </c>
      <c r="D9" s="212" t="s">
        <v>114</v>
      </c>
      <c r="E9" s="193">
        <v>16418600</v>
      </c>
      <c r="F9" s="393"/>
    </row>
    <row r="10" spans="1:6" ht="12.75" customHeight="1">
      <c r="A10" s="211" t="s">
        <v>13</v>
      </c>
      <c r="B10" s="213" t="s">
        <v>347</v>
      </c>
      <c r="C10" s="187">
        <v>24951726</v>
      </c>
      <c r="D10" s="212" t="s">
        <v>115</v>
      </c>
      <c r="E10" s="193">
        <v>158930357</v>
      </c>
      <c r="F10" s="393"/>
    </row>
    <row r="11" spans="1:6" ht="12.75" customHeight="1">
      <c r="A11" s="211" t="s">
        <v>14</v>
      </c>
      <c r="B11" s="212" t="s">
        <v>303</v>
      </c>
      <c r="C11" s="188">
        <v>1000000</v>
      </c>
      <c r="D11" s="212" t="s">
        <v>40</v>
      </c>
      <c r="E11" s="193">
        <v>5027311</v>
      </c>
      <c r="F11" s="393"/>
    </row>
    <row r="12" spans="1:6" ht="12.75" customHeight="1">
      <c r="A12" s="211" t="s">
        <v>15</v>
      </c>
      <c r="B12" s="212" t="s">
        <v>407</v>
      </c>
      <c r="C12" s="187"/>
      <c r="D12" s="34"/>
      <c r="E12" s="193"/>
      <c r="F12" s="393"/>
    </row>
    <row r="13" spans="1:6" ht="12.75" customHeight="1">
      <c r="A13" s="211" t="s">
        <v>16</v>
      </c>
      <c r="B13" s="34"/>
      <c r="C13" s="187"/>
      <c r="D13" s="34"/>
      <c r="E13" s="193"/>
      <c r="F13" s="393"/>
    </row>
    <row r="14" spans="1:6" ht="12.75" customHeight="1">
      <c r="A14" s="211" t="s">
        <v>17</v>
      </c>
      <c r="B14" s="293"/>
      <c r="C14" s="188"/>
      <c r="D14" s="34"/>
      <c r="E14" s="193"/>
      <c r="F14" s="393"/>
    </row>
    <row r="15" spans="1:6" ht="12.75" customHeight="1">
      <c r="A15" s="211" t="s">
        <v>18</v>
      </c>
      <c r="B15" s="34"/>
      <c r="C15" s="187"/>
      <c r="D15" s="34"/>
      <c r="E15" s="193"/>
      <c r="F15" s="393"/>
    </row>
    <row r="16" spans="1:6" ht="12.75" customHeight="1">
      <c r="A16" s="211" t="s">
        <v>19</v>
      </c>
      <c r="B16" s="34"/>
      <c r="C16" s="187"/>
      <c r="D16" s="34"/>
      <c r="E16" s="193"/>
      <c r="F16" s="393"/>
    </row>
    <row r="17" spans="1:6" ht="12.75" customHeight="1" thickBot="1">
      <c r="A17" s="211" t="s">
        <v>20</v>
      </c>
      <c r="B17" s="43"/>
      <c r="C17" s="189"/>
      <c r="D17" s="34"/>
      <c r="E17" s="194"/>
      <c r="F17" s="393"/>
    </row>
    <row r="18" spans="1:6" ht="15.75" customHeight="1" thickBot="1">
      <c r="A18" s="214" t="s">
        <v>21</v>
      </c>
      <c r="B18" s="71" t="s">
        <v>408</v>
      </c>
      <c r="C18" s="190">
        <f>SUM(C6+C7+C9+C10+C11)</f>
        <v>830944428</v>
      </c>
      <c r="D18" s="71" t="s">
        <v>309</v>
      </c>
      <c r="E18" s="195">
        <f>SUM(E6:E17)</f>
        <v>798477464</v>
      </c>
      <c r="F18" s="393"/>
    </row>
    <row r="19" spans="1:6" ht="12.75" customHeight="1">
      <c r="A19" s="215" t="s">
        <v>22</v>
      </c>
      <c r="B19" s="216" t="s">
        <v>306</v>
      </c>
      <c r="C19" s="340">
        <f>+C20+C21+C22+C23</f>
        <v>69860884</v>
      </c>
      <c r="D19" s="217" t="s">
        <v>121</v>
      </c>
      <c r="E19" s="196"/>
      <c r="F19" s="393"/>
    </row>
    <row r="20" spans="1:6" ht="12.75" customHeight="1">
      <c r="A20" s="218" t="s">
        <v>23</v>
      </c>
      <c r="B20" s="217" t="s">
        <v>152</v>
      </c>
      <c r="C20" s="58">
        <v>69860884</v>
      </c>
      <c r="D20" s="217" t="s">
        <v>308</v>
      </c>
      <c r="E20" s="59"/>
      <c r="F20" s="393"/>
    </row>
    <row r="21" spans="1:6" ht="12.75" customHeight="1">
      <c r="A21" s="218" t="s">
        <v>24</v>
      </c>
      <c r="B21" s="217" t="s">
        <v>153</v>
      </c>
      <c r="C21" s="58"/>
      <c r="D21" s="217" t="s">
        <v>95</v>
      </c>
      <c r="E21" s="59"/>
      <c r="F21" s="393"/>
    </row>
    <row r="22" spans="1:6" ht="12.75" customHeight="1">
      <c r="A22" s="218" t="s">
        <v>25</v>
      </c>
      <c r="B22" s="217" t="s">
        <v>157</v>
      </c>
      <c r="C22" s="58"/>
      <c r="D22" s="217" t="s">
        <v>96</v>
      </c>
      <c r="E22" s="59"/>
      <c r="F22" s="393"/>
    </row>
    <row r="23" spans="1:6" ht="12.75" customHeight="1">
      <c r="A23" s="218" t="s">
        <v>26</v>
      </c>
      <c r="B23" s="217" t="s">
        <v>158</v>
      </c>
      <c r="C23" s="58"/>
      <c r="D23" s="216" t="s">
        <v>160</v>
      </c>
      <c r="E23" s="59"/>
      <c r="F23" s="393"/>
    </row>
    <row r="24" spans="1:6" ht="12.75" customHeight="1">
      <c r="A24" s="218" t="s">
        <v>27</v>
      </c>
      <c r="B24" s="217" t="s">
        <v>307</v>
      </c>
      <c r="C24" s="219">
        <f>+C25+C26</f>
        <v>0</v>
      </c>
      <c r="D24" s="217" t="s">
        <v>122</v>
      </c>
      <c r="E24" s="59"/>
      <c r="F24" s="393"/>
    </row>
    <row r="25" spans="1:6" ht="12.75" customHeight="1">
      <c r="A25" s="215" t="s">
        <v>28</v>
      </c>
      <c r="B25" s="216" t="s">
        <v>304</v>
      </c>
      <c r="C25" s="191"/>
      <c r="D25" s="210" t="s">
        <v>390</v>
      </c>
      <c r="E25" s="196"/>
      <c r="F25" s="393"/>
    </row>
    <row r="26" spans="1:6" ht="12.75" customHeight="1">
      <c r="A26" s="218" t="s">
        <v>29</v>
      </c>
      <c r="B26" s="217" t="s">
        <v>305</v>
      </c>
      <c r="C26" s="58"/>
      <c r="D26" s="212" t="s">
        <v>396</v>
      </c>
      <c r="E26" s="59">
        <v>15737585</v>
      </c>
      <c r="F26" s="393"/>
    </row>
    <row r="27" spans="1:6" ht="12.75" customHeight="1">
      <c r="A27" s="211" t="s">
        <v>30</v>
      </c>
      <c r="B27" s="217" t="s">
        <v>401</v>
      </c>
      <c r="C27" s="58"/>
      <c r="D27" s="212" t="s">
        <v>397</v>
      </c>
      <c r="E27" s="59"/>
      <c r="F27" s="393"/>
    </row>
    <row r="28" spans="1:6" ht="12.75" customHeight="1" thickBot="1">
      <c r="A28" s="265" t="s">
        <v>31</v>
      </c>
      <c r="B28" s="216" t="s">
        <v>262</v>
      </c>
      <c r="C28" s="191"/>
      <c r="D28" s="295"/>
      <c r="E28" s="196"/>
      <c r="F28" s="393"/>
    </row>
    <row r="29" spans="1:6" ht="15.75" customHeight="1" thickBot="1">
      <c r="A29" s="214" t="s">
        <v>32</v>
      </c>
      <c r="B29" s="71" t="s">
        <v>409</v>
      </c>
      <c r="C29" s="190">
        <f>+C19+C24+C27+C28</f>
        <v>69860884</v>
      </c>
      <c r="D29" s="71" t="s">
        <v>411</v>
      </c>
      <c r="E29" s="195">
        <f>SUM(E19:E28)</f>
        <v>15737585</v>
      </c>
      <c r="F29" s="393"/>
    </row>
    <row r="30" spans="1:6" ht="13.5" thickBot="1">
      <c r="A30" s="214" t="s">
        <v>33</v>
      </c>
      <c r="B30" s="220" t="s">
        <v>410</v>
      </c>
      <c r="C30" s="221">
        <f>+C18+C29</f>
        <v>900805312</v>
      </c>
      <c r="D30" s="220" t="s">
        <v>412</v>
      </c>
      <c r="E30" s="221">
        <f>+E18+E29</f>
        <v>814215049</v>
      </c>
      <c r="F30" s="393"/>
    </row>
    <row r="31" spans="1:6" ht="13.5" thickBot="1">
      <c r="A31" s="214" t="s">
        <v>34</v>
      </c>
      <c r="B31" s="220" t="s">
        <v>99</v>
      </c>
      <c r="C31" s="221" t="str">
        <f>IF(C18-E18&lt;0,E18-C18,"-")</f>
        <v>-</v>
      </c>
      <c r="D31" s="220" t="s">
        <v>100</v>
      </c>
      <c r="E31" s="221">
        <f>IF(C18-E18&gt;0,C18-E18,"-")</f>
        <v>32466964</v>
      </c>
      <c r="F31" s="393"/>
    </row>
    <row r="32" spans="1:6" ht="13.5" thickBot="1">
      <c r="A32" s="214" t="s">
        <v>35</v>
      </c>
      <c r="B32" s="220" t="s">
        <v>465</v>
      </c>
      <c r="C32" s="221" t="str">
        <f>IF(C30-E30&lt;0,E30-C30,"-")</f>
        <v>-</v>
      </c>
      <c r="D32" s="220" t="s">
        <v>466</v>
      </c>
      <c r="E32" s="221">
        <f>IF(C30-E30&gt;0,C30-E30,"-")</f>
        <v>86590263</v>
      </c>
      <c r="F32" s="393"/>
    </row>
    <row r="33" spans="2:4" ht="18.75">
      <c r="B33" s="394"/>
      <c r="C33" s="394"/>
      <c r="D33" s="39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6">
      <selection activeCell="E11" sqref="E11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7" t="s">
        <v>98</v>
      </c>
      <c r="C1" s="198"/>
      <c r="D1" s="198"/>
      <c r="E1" s="198"/>
      <c r="F1" s="393" t="s">
        <v>531</v>
      </c>
    </row>
    <row r="2" spans="5:6" ht="14.25" thickBot="1">
      <c r="E2" s="199" t="str">
        <f>'5.mell  '!E2</f>
        <v>Forintban!</v>
      </c>
      <c r="F2" s="393"/>
    </row>
    <row r="3" spans="1:6" ht="13.5" thickBot="1">
      <c r="A3" s="395" t="s">
        <v>57</v>
      </c>
      <c r="B3" s="200" t="s">
        <v>45</v>
      </c>
      <c r="C3" s="201"/>
      <c r="D3" s="200" t="s">
        <v>46</v>
      </c>
      <c r="E3" s="202"/>
      <c r="F3" s="393"/>
    </row>
    <row r="4" spans="1:6" s="203" customFormat="1" ht="24.75" thickBot="1">
      <c r="A4" s="396"/>
      <c r="B4" s="112" t="s">
        <v>50</v>
      </c>
      <c r="C4" s="113" t="str">
        <f>+'5.mell  '!C4</f>
        <v>Eredeti előirányzat</v>
      </c>
      <c r="D4" s="112" t="s">
        <v>50</v>
      </c>
      <c r="E4" s="38" t="str">
        <f>+'5.mell  '!C4</f>
        <v>Eredeti előirányzat</v>
      </c>
      <c r="F4" s="393"/>
    </row>
    <row r="5" spans="1:6" s="203" customFormat="1" ht="13.5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3"/>
    </row>
    <row r="6" spans="1:6" ht="12.75" customHeight="1">
      <c r="A6" s="209" t="s">
        <v>9</v>
      </c>
      <c r="B6" s="210" t="s">
        <v>310</v>
      </c>
      <c r="C6" s="186">
        <v>53608807</v>
      </c>
      <c r="D6" s="210" t="s">
        <v>154</v>
      </c>
      <c r="E6" s="192">
        <v>156207766</v>
      </c>
      <c r="F6" s="393"/>
    </row>
    <row r="7" spans="1:6" ht="12.75">
      <c r="A7" s="211" t="s">
        <v>10</v>
      </c>
      <c r="B7" s="212" t="s">
        <v>311</v>
      </c>
      <c r="C7" s="187">
        <v>38608807</v>
      </c>
      <c r="D7" s="212" t="s">
        <v>316</v>
      </c>
      <c r="E7" s="193">
        <v>85023089</v>
      </c>
      <c r="F7" s="393"/>
    </row>
    <row r="8" spans="1:6" ht="12.75" customHeight="1">
      <c r="A8" s="211" t="s">
        <v>11</v>
      </c>
      <c r="B8" s="212" t="s">
        <v>4</v>
      </c>
      <c r="C8" s="187">
        <v>6500000</v>
      </c>
      <c r="D8" s="212" t="s">
        <v>117</v>
      </c>
      <c r="E8" s="193">
        <v>144992731</v>
      </c>
      <c r="F8" s="393"/>
    </row>
    <row r="9" spans="1:6" ht="12.75" customHeight="1">
      <c r="A9" s="211" t="s">
        <v>12</v>
      </c>
      <c r="B9" s="212" t="s">
        <v>312</v>
      </c>
      <c r="C9" s="187">
        <v>2284511</v>
      </c>
      <c r="D9" s="212" t="s">
        <v>317</v>
      </c>
      <c r="E9" s="193">
        <v>109415455</v>
      </c>
      <c r="F9" s="393"/>
    </row>
    <row r="10" spans="1:6" ht="12.75" customHeight="1">
      <c r="A10" s="211" t="s">
        <v>13</v>
      </c>
      <c r="B10" s="212" t="s">
        <v>313</v>
      </c>
      <c r="C10" s="187"/>
      <c r="D10" s="212" t="s">
        <v>156</v>
      </c>
      <c r="E10" s="193">
        <v>0</v>
      </c>
      <c r="F10" s="393"/>
    </row>
    <row r="11" spans="1:6" ht="12.75" customHeight="1">
      <c r="A11" s="211" t="s">
        <v>14</v>
      </c>
      <c r="B11" s="212" t="s">
        <v>314</v>
      </c>
      <c r="C11" s="188"/>
      <c r="D11" s="296"/>
      <c r="E11" s="193"/>
      <c r="F11" s="393"/>
    </row>
    <row r="12" spans="1:6" ht="12.75" customHeight="1">
      <c r="A12" s="211" t="s">
        <v>15</v>
      </c>
      <c r="B12" s="34"/>
      <c r="C12" s="187"/>
      <c r="D12" s="296"/>
      <c r="E12" s="193"/>
      <c r="F12" s="393"/>
    </row>
    <row r="13" spans="1:6" ht="12.75" customHeight="1">
      <c r="A13" s="211" t="s">
        <v>16</v>
      </c>
      <c r="B13" s="34"/>
      <c r="C13" s="187"/>
      <c r="D13" s="297"/>
      <c r="E13" s="193"/>
      <c r="F13" s="393"/>
    </row>
    <row r="14" spans="1:6" ht="12.75" customHeight="1">
      <c r="A14" s="211" t="s">
        <v>17</v>
      </c>
      <c r="B14" s="294"/>
      <c r="C14" s="188"/>
      <c r="D14" s="296"/>
      <c r="E14" s="193"/>
      <c r="F14" s="393"/>
    </row>
    <row r="15" spans="1:6" ht="12.75">
      <c r="A15" s="211" t="s">
        <v>18</v>
      </c>
      <c r="B15" s="34"/>
      <c r="C15" s="188"/>
      <c r="D15" s="296"/>
      <c r="E15" s="193"/>
      <c r="F15" s="393"/>
    </row>
    <row r="16" spans="1:6" ht="12.75" customHeight="1" thickBot="1">
      <c r="A16" s="265" t="s">
        <v>19</v>
      </c>
      <c r="B16" s="295"/>
      <c r="C16" s="267"/>
      <c r="D16" s="266" t="s">
        <v>40</v>
      </c>
      <c r="E16" s="242"/>
      <c r="F16" s="393"/>
    </row>
    <row r="17" spans="1:6" ht="15.75" customHeight="1" thickBot="1">
      <c r="A17" s="214" t="s">
        <v>20</v>
      </c>
      <c r="B17" s="71" t="s">
        <v>324</v>
      </c>
      <c r="C17" s="190">
        <f>+C6+C8+C9+C11+C12+C13+C14+C15+C16</f>
        <v>62393318</v>
      </c>
      <c r="D17" s="71" t="s">
        <v>325</v>
      </c>
      <c r="E17" s="195">
        <f>+E6+E8+E10+E11+E12+E13+E14+E15+E16</f>
        <v>301200497</v>
      </c>
      <c r="F17" s="393"/>
    </row>
    <row r="18" spans="1:6" ht="12.75" customHeight="1">
      <c r="A18" s="209" t="s">
        <v>21</v>
      </c>
      <c r="B18" s="224" t="s">
        <v>172</v>
      </c>
      <c r="C18" s="231">
        <f>SUM(C19:C23)</f>
        <v>152216916</v>
      </c>
      <c r="D18" s="217" t="s">
        <v>121</v>
      </c>
      <c r="E18" s="57"/>
      <c r="F18" s="393"/>
    </row>
    <row r="19" spans="1:6" ht="12.75" customHeight="1">
      <c r="A19" s="211" t="s">
        <v>22</v>
      </c>
      <c r="B19" s="225" t="s">
        <v>161</v>
      </c>
      <c r="C19" s="58">
        <v>152216916</v>
      </c>
      <c r="D19" s="217" t="s">
        <v>124</v>
      </c>
      <c r="E19" s="59"/>
      <c r="F19" s="393"/>
    </row>
    <row r="20" spans="1:6" ht="12.75" customHeight="1">
      <c r="A20" s="209" t="s">
        <v>23</v>
      </c>
      <c r="B20" s="225" t="s">
        <v>162</v>
      </c>
      <c r="C20" s="58"/>
      <c r="D20" s="217" t="s">
        <v>95</v>
      </c>
      <c r="E20" s="59"/>
      <c r="F20" s="393"/>
    </row>
    <row r="21" spans="1:6" ht="12.75" customHeight="1">
      <c r="A21" s="211" t="s">
        <v>24</v>
      </c>
      <c r="B21" s="225" t="s">
        <v>163</v>
      </c>
      <c r="C21" s="58"/>
      <c r="D21" s="217" t="s">
        <v>96</v>
      </c>
      <c r="E21" s="59"/>
      <c r="F21" s="393"/>
    </row>
    <row r="22" spans="1:6" ht="12.75" customHeight="1">
      <c r="A22" s="209" t="s">
        <v>25</v>
      </c>
      <c r="B22" s="225" t="s">
        <v>164</v>
      </c>
      <c r="C22" s="58"/>
      <c r="D22" s="216" t="s">
        <v>160</v>
      </c>
      <c r="E22" s="59"/>
      <c r="F22" s="393"/>
    </row>
    <row r="23" spans="1:6" ht="12.75" customHeight="1">
      <c r="A23" s="211" t="s">
        <v>26</v>
      </c>
      <c r="B23" s="226" t="s">
        <v>165</v>
      </c>
      <c r="C23" s="58"/>
      <c r="D23" s="217" t="s">
        <v>125</v>
      </c>
      <c r="E23" s="59"/>
      <c r="F23" s="393"/>
    </row>
    <row r="24" spans="1:6" ht="12.75" customHeight="1">
      <c r="A24" s="209" t="s">
        <v>27</v>
      </c>
      <c r="B24" s="227" t="s">
        <v>166</v>
      </c>
      <c r="C24" s="219">
        <f>+C25+C26+C27+C28+C29</f>
        <v>0</v>
      </c>
      <c r="D24" s="228" t="s">
        <v>123</v>
      </c>
      <c r="E24" s="59"/>
      <c r="F24" s="393"/>
    </row>
    <row r="25" spans="1:6" ht="12.75" customHeight="1">
      <c r="A25" s="211" t="s">
        <v>28</v>
      </c>
      <c r="B25" s="226" t="s">
        <v>167</v>
      </c>
      <c r="C25" s="58"/>
      <c r="D25" s="228" t="s">
        <v>318</v>
      </c>
      <c r="E25" s="59"/>
      <c r="F25" s="393"/>
    </row>
    <row r="26" spans="1:6" ht="12.75" customHeight="1">
      <c r="A26" s="209" t="s">
        <v>29</v>
      </c>
      <c r="B26" s="226" t="s">
        <v>168</v>
      </c>
      <c r="C26" s="58"/>
      <c r="D26" s="223"/>
      <c r="E26" s="59"/>
      <c r="F26" s="393"/>
    </row>
    <row r="27" spans="1:6" ht="12.75" customHeight="1">
      <c r="A27" s="211" t="s">
        <v>30</v>
      </c>
      <c r="B27" s="225" t="s">
        <v>169</v>
      </c>
      <c r="C27" s="58"/>
      <c r="D27" s="69"/>
      <c r="E27" s="59"/>
      <c r="F27" s="393"/>
    </row>
    <row r="28" spans="1:6" ht="12.75" customHeight="1">
      <c r="A28" s="209" t="s">
        <v>31</v>
      </c>
      <c r="B28" s="229" t="s">
        <v>170</v>
      </c>
      <c r="C28" s="58"/>
      <c r="D28" s="34"/>
      <c r="E28" s="59"/>
      <c r="F28" s="393"/>
    </row>
    <row r="29" spans="1:6" ht="12.75" customHeight="1" thickBot="1">
      <c r="A29" s="211" t="s">
        <v>32</v>
      </c>
      <c r="B29" s="230" t="s">
        <v>171</v>
      </c>
      <c r="C29" s="58"/>
      <c r="D29" s="69"/>
      <c r="E29" s="59"/>
      <c r="F29" s="393"/>
    </row>
    <row r="30" spans="1:6" ht="21.75" customHeight="1" thickBot="1">
      <c r="A30" s="214" t="s">
        <v>33</v>
      </c>
      <c r="B30" s="71" t="s">
        <v>315</v>
      </c>
      <c r="C30" s="190">
        <f>+C18+C24</f>
        <v>152216916</v>
      </c>
      <c r="D30" s="71" t="s">
        <v>319</v>
      </c>
      <c r="E30" s="195">
        <f>SUM(E18:E29)</f>
        <v>0</v>
      </c>
      <c r="F30" s="393"/>
    </row>
    <row r="31" spans="1:6" ht="13.5" thickBot="1">
      <c r="A31" s="214" t="s">
        <v>34</v>
      </c>
      <c r="B31" s="220" t="s">
        <v>320</v>
      </c>
      <c r="C31" s="221">
        <f>+C17+C30</f>
        <v>214610234</v>
      </c>
      <c r="D31" s="220" t="s">
        <v>321</v>
      </c>
      <c r="E31" s="221">
        <f>+E17+E30</f>
        <v>301200497</v>
      </c>
      <c r="F31" s="393"/>
    </row>
    <row r="32" spans="1:6" ht="13.5" thickBot="1">
      <c r="A32" s="214" t="s">
        <v>35</v>
      </c>
      <c r="B32" s="220" t="s">
        <v>99</v>
      </c>
      <c r="C32" s="221">
        <f>IF(C17-E17&lt;0,E17-C17,"-")</f>
        <v>238807179</v>
      </c>
      <c r="D32" s="220" t="s">
        <v>100</v>
      </c>
      <c r="E32" s="221" t="str">
        <f>IF(C17-E17&gt;0,C17-E17,"-")</f>
        <v>-</v>
      </c>
      <c r="F32" s="393"/>
    </row>
    <row r="33" spans="1:6" ht="13.5" thickBot="1">
      <c r="A33" s="214" t="s">
        <v>36</v>
      </c>
      <c r="B33" s="220" t="s">
        <v>465</v>
      </c>
      <c r="C33" s="221">
        <f>IF(C31-E31&lt;0,E31-C31,"-")</f>
        <v>86590263</v>
      </c>
      <c r="D33" s="220" t="s">
        <v>466</v>
      </c>
      <c r="E33" s="221" t="str">
        <f>IF(C31-E31&gt;0,C31-E31,"-")</f>
        <v>-</v>
      </c>
      <c r="F33" s="39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205" workbookViewId="0" topLeftCell="A1">
      <selection activeCell="E7" sqref="E7"/>
    </sheetView>
  </sheetViews>
  <sheetFormatPr defaultColWidth="9.00390625" defaultRowHeight="12.75"/>
  <cols>
    <col min="1" max="1" width="5.625" style="78" customWidth="1"/>
    <col min="2" max="2" width="35.625" style="78" customWidth="1"/>
    <col min="3" max="6" width="14.00390625" style="78" customWidth="1"/>
    <col min="7" max="16384" width="9.375" style="78" customWidth="1"/>
  </cols>
  <sheetData>
    <row r="1" spans="1:6" ht="33" customHeight="1">
      <c r="A1" s="397" t="s">
        <v>473</v>
      </c>
      <c r="B1" s="397"/>
      <c r="C1" s="397"/>
      <c r="D1" s="397"/>
      <c r="E1" s="397"/>
      <c r="F1" s="397"/>
    </row>
    <row r="2" spans="1:7" ht="15.75" customHeight="1" thickBot="1">
      <c r="A2" s="79"/>
      <c r="B2" s="79"/>
      <c r="C2" s="398"/>
      <c r="D2" s="398"/>
      <c r="E2" s="405" t="str">
        <f>'6.mell  '!E2</f>
        <v>Forintban!</v>
      </c>
      <c r="F2" s="405"/>
      <c r="G2" s="85"/>
    </row>
    <row r="3" spans="1:6" ht="63" customHeight="1">
      <c r="A3" s="401" t="s">
        <v>7</v>
      </c>
      <c r="B3" s="403" t="s">
        <v>127</v>
      </c>
      <c r="C3" s="403" t="s">
        <v>176</v>
      </c>
      <c r="D3" s="403"/>
      <c r="E3" s="403"/>
      <c r="F3" s="399" t="s">
        <v>418</v>
      </c>
    </row>
    <row r="4" spans="1:6" ht="15.75" thickBot="1">
      <c r="A4" s="402"/>
      <c r="B4" s="404"/>
      <c r="C4" s="332" t="s">
        <v>486</v>
      </c>
      <c r="D4" s="332" t="s">
        <v>489</v>
      </c>
      <c r="E4" s="332" t="s">
        <v>495</v>
      </c>
      <c r="F4" s="400"/>
    </row>
    <row r="5" spans="1:6" ht="15.75" thickBot="1">
      <c r="A5" s="82"/>
      <c r="B5" s="83" t="s">
        <v>413</v>
      </c>
      <c r="C5" s="83" t="s">
        <v>414</v>
      </c>
      <c r="D5" s="83" t="s">
        <v>415</v>
      </c>
      <c r="E5" s="83" t="s">
        <v>417</v>
      </c>
      <c r="F5" s="84" t="s">
        <v>416</v>
      </c>
    </row>
    <row r="6" spans="1:6" ht="15">
      <c r="A6" s="81" t="s">
        <v>9</v>
      </c>
      <c r="B6" s="100"/>
      <c r="C6" s="351"/>
      <c r="D6" s="351"/>
      <c r="E6" s="351"/>
      <c r="F6" s="352">
        <f>SUM(C6:E6)</f>
        <v>0</v>
      </c>
    </row>
    <row r="7" spans="1:6" ht="15">
      <c r="A7" s="80" t="s">
        <v>10</v>
      </c>
      <c r="B7" s="101"/>
      <c r="C7" s="353"/>
      <c r="D7" s="353"/>
      <c r="E7" s="353"/>
      <c r="F7" s="354">
        <f>SUM(C7:E7)</f>
        <v>0</v>
      </c>
    </row>
    <row r="8" spans="1:6" ht="15">
      <c r="A8" s="80" t="s">
        <v>11</v>
      </c>
      <c r="B8" s="101"/>
      <c r="C8" s="353"/>
      <c r="D8" s="353"/>
      <c r="E8" s="353"/>
      <c r="F8" s="354">
        <f>SUM(C8:E8)</f>
        <v>0</v>
      </c>
    </row>
    <row r="9" spans="1:6" ht="15">
      <c r="A9" s="80" t="s">
        <v>12</v>
      </c>
      <c r="B9" s="101"/>
      <c r="C9" s="353"/>
      <c r="D9" s="353"/>
      <c r="E9" s="353"/>
      <c r="F9" s="354">
        <f>SUM(C9:E9)</f>
        <v>0</v>
      </c>
    </row>
    <row r="10" spans="1:6" ht="15.75" thickBot="1">
      <c r="A10" s="86" t="s">
        <v>13</v>
      </c>
      <c r="B10" s="102"/>
      <c r="C10" s="355"/>
      <c r="D10" s="355"/>
      <c r="E10" s="355"/>
      <c r="F10" s="354">
        <f>SUM(C10:E10)</f>
        <v>0</v>
      </c>
    </row>
    <row r="11" spans="1:6" s="326" customFormat="1" ht="15" thickBot="1">
      <c r="A11" s="325" t="s">
        <v>14</v>
      </c>
      <c r="B11" s="87" t="s">
        <v>128</v>
      </c>
      <c r="C11" s="356">
        <f>SUM(C6:C10)</f>
        <v>0</v>
      </c>
      <c r="D11" s="356">
        <f>SUM(D6:D10)</f>
        <v>0</v>
      </c>
      <c r="E11" s="356">
        <f>SUM(E6:E10)</f>
        <v>0</v>
      </c>
      <c r="F11" s="35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2/2018. (II.26.)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7" sqref="B7"/>
    </sheetView>
  </sheetViews>
  <sheetFormatPr defaultColWidth="9.00390625" defaultRowHeight="12.75"/>
  <cols>
    <col min="1" max="1" width="5.625" style="78" customWidth="1"/>
    <col min="2" max="2" width="68.625" style="78" customWidth="1"/>
    <col min="3" max="3" width="19.50390625" style="78" customWidth="1"/>
    <col min="4" max="16384" width="9.375" style="78" customWidth="1"/>
  </cols>
  <sheetData>
    <row r="1" spans="1:3" ht="33" customHeight="1">
      <c r="A1" s="397" t="s">
        <v>474</v>
      </c>
      <c r="B1" s="397"/>
      <c r="C1" s="397"/>
    </row>
    <row r="2" spans="1:4" ht="15.75" customHeight="1" thickBot="1">
      <c r="A2" s="79"/>
      <c r="B2" s="79"/>
      <c r="C2" s="88" t="str">
        <f>'6.mell  '!E2</f>
        <v>Forintban!</v>
      </c>
      <c r="D2" s="85"/>
    </row>
    <row r="3" spans="1:3" ht="26.25" customHeight="1" thickBot="1">
      <c r="A3" s="103" t="s">
        <v>7</v>
      </c>
      <c r="B3" s="104" t="s">
        <v>126</v>
      </c>
      <c r="C3" s="105" t="str">
        <f>+'1.mell.'!C3</f>
        <v>Eredeti előirányzat</v>
      </c>
    </row>
    <row r="4" spans="1:3" ht="15.75" thickBot="1">
      <c r="A4" s="106"/>
      <c r="B4" s="344" t="s">
        <v>413</v>
      </c>
      <c r="C4" s="345" t="s">
        <v>414</v>
      </c>
    </row>
    <row r="5" spans="1:3" ht="15">
      <c r="A5" s="107" t="s">
        <v>9</v>
      </c>
      <c r="B5" s="235" t="s">
        <v>419</v>
      </c>
      <c r="C5" s="232">
        <v>65000000</v>
      </c>
    </row>
    <row r="6" spans="1:3" ht="24.75">
      <c r="A6" s="108" t="s">
        <v>10</v>
      </c>
      <c r="B6" s="256" t="s">
        <v>173</v>
      </c>
      <c r="C6" s="233"/>
    </row>
    <row r="7" spans="1:3" ht="15">
      <c r="A7" s="108" t="s">
        <v>11</v>
      </c>
      <c r="B7" s="257" t="s">
        <v>420</v>
      </c>
      <c r="C7" s="233"/>
    </row>
    <row r="8" spans="1:3" ht="24.75">
      <c r="A8" s="108" t="s">
        <v>12</v>
      </c>
      <c r="B8" s="257" t="s">
        <v>175</v>
      </c>
      <c r="C8" s="233"/>
    </row>
    <row r="9" spans="1:3" ht="15">
      <c r="A9" s="109" t="s">
        <v>13</v>
      </c>
      <c r="B9" s="257" t="s">
        <v>174</v>
      </c>
      <c r="C9" s="234">
        <v>450000</v>
      </c>
    </row>
    <row r="10" spans="1:3" ht="15.75" thickBot="1">
      <c r="A10" s="108" t="s">
        <v>14</v>
      </c>
      <c r="B10" s="258" t="s">
        <v>421</v>
      </c>
      <c r="C10" s="233"/>
    </row>
    <row r="11" spans="1:3" ht="15.75" thickBot="1">
      <c r="A11" s="406" t="s">
        <v>129</v>
      </c>
      <c r="B11" s="407"/>
      <c r="C11" s="110">
        <f>SUM(C5:C10)</f>
        <v>65450000</v>
      </c>
    </row>
    <row r="12" spans="1:3" ht="23.25" customHeight="1">
      <c r="A12" s="408" t="s">
        <v>151</v>
      </c>
      <c r="B12" s="408"/>
      <c r="C12" s="40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2/2018. (II.26.)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view="pageLayout" workbookViewId="0" topLeftCell="A4">
      <selection activeCell="E17" sqref="E17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09" t="s">
        <v>0</v>
      </c>
      <c r="B1" s="409"/>
      <c r="C1" s="409"/>
      <c r="D1" s="409"/>
      <c r="E1" s="409"/>
      <c r="F1" s="409"/>
    </row>
    <row r="2" spans="1:6" ht="22.5" customHeight="1" thickBot="1">
      <c r="A2" s="111"/>
      <c r="B2" s="41"/>
      <c r="C2" s="41"/>
      <c r="D2" s="41"/>
      <c r="E2" s="41"/>
      <c r="F2" s="37" t="s">
        <v>488</v>
      </c>
    </row>
    <row r="3" spans="1:6" s="33" customFormat="1" ht="44.25" customHeight="1" thickBot="1">
      <c r="A3" s="112" t="s">
        <v>53</v>
      </c>
      <c r="B3" s="113" t="s">
        <v>54</v>
      </c>
      <c r="C3" s="113" t="s">
        <v>529</v>
      </c>
      <c r="D3" s="113" t="s">
        <v>496</v>
      </c>
      <c r="E3" s="113" t="s">
        <v>497</v>
      </c>
      <c r="F3" s="38" t="s">
        <v>498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8" t="s">
        <v>461</v>
      </c>
    </row>
    <row r="5" spans="1:6" s="41" customFormat="1" ht="15.75" customHeight="1">
      <c r="A5" s="380" t="s">
        <v>503</v>
      </c>
      <c r="B5" s="384">
        <v>3149995</v>
      </c>
      <c r="C5" s="382">
        <v>2017</v>
      </c>
      <c r="D5" s="384">
        <v>825500</v>
      </c>
      <c r="E5" s="384">
        <v>2324495</v>
      </c>
      <c r="F5" s="42">
        <f>B5-D5-E5</f>
        <v>0</v>
      </c>
    </row>
    <row r="6" spans="1:6" s="41" customFormat="1" ht="15.75" customHeight="1">
      <c r="A6" s="381" t="s">
        <v>504</v>
      </c>
      <c r="B6" s="385">
        <v>84914946</v>
      </c>
      <c r="C6" s="383">
        <v>2018</v>
      </c>
      <c r="D6" s="385"/>
      <c r="E6" s="385">
        <v>84914946</v>
      </c>
      <c r="F6" s="42">
        <f>B6-D6-E6</f>
        <v>0</v>
      </c>
    </row>
    <row r="7" spans="1:6" s="41" customFormat="1" ht="15.75" customHeight="1">
      <c r="A7" s="381" t="s">
        <v>506</v>
      </c>
      <c r="B7" s="385">
        <v>3479000</v>
      </c>
      <c r="C7" s="383">
        <v>2017</v>
      </c>
      <c r="D7" s="385"/>
      <c r="E7" s="385">
        <v>3479000</v>
      </c>
      <c r="F7" s="42">
        <f>B7-D7-E7</f>
        <v>0</v>
      </c>
    </row>
    <row r="8" spans="1:6" s="41" customFormat="1" ht="15.75" customHeight="1">
      <c r="A8" s="381" t="s">
        <v>507</v>
      </c>
      <c r="B8" s="385">
        <v>1073900</v>
      </c>
      <c r="C8" s="383">
        <v>2017</v>
      </c>
      <c r="D8" s="385">
        <v>175000</v>
      </c>
      <c r="E8" s="385">
        <v>898900</v>
      </c>
      <c r="F8" s="42">
        <f>B8-D8-E8</f>
        <v>0</v>
      </c>
    </row>
    <row r="9" spans="1:6" s="41" customFormat="1" ht="15.75" customHeight="1">
      <c r="A9" s="381" t="s">
        <v>508</v>
      </c>
      <c r="B9" s="385">
        <v>2540000</v>
      </c>
      <c r="C9" s="383">
        <v>2018</v>
      </c>
      <c r="D9" s="385"/>
      <c r="E9" s="385">
        <v>2540000</v>
      </c>
      <c r="F9" s="42">
        <f>B9-D9-E9</f>
        <v>0</v>
      </c>
    </row>
    <row r="10" spans="1:6" ht="15.75" customHeight="1">
      <c r="A10" s="327" t="s">
        <v>490</v>
      </c>
      <c r="B10" s="23">
        <v>6000000</v>
      </c>
      <c r="C10" s="328" t="s">
        <v>502</v>
      </c>
      <c r="D10" s="23"/>
      <c r="E10" s="23">
        <v>6000000</v>
      </c>
      <c r="F10" s="42">
        <f aca="true" t="shared" si="0" ref="F10:F19">B10-D10-E10</f>
        <v>0</v>
      </c>
    </row>
    <row r="11" spans="1:6" ht="15.75" customHeight="1">
      <c r="A11" s="327" t="s">
        <v>510</v>
      </c>
      <c r="B11" s="23">
        <v>9380000</v>
      </c>
      <c r="C11" s="328" t="s">
        <v>502</v>
      </c>
      <c r="D11" s="23"/>
      <c r="E11" s="23">
        <v>9380000</v>
      </c>
      <c r="F11" s="42">
        <f t="shared" si="0"/>
        <v>0</v>
      </c>
    </row>
    <row r="12" spans="1:6" ht="15.75" customHeight="1">
      <c r="A12" s="327" t="s">
        <v>509</v>
      </c>
      <c r="B12" s="23">
        <v>10000000</v>
      </c>
      <c r="C12" s="328" t="s">
        <v>502</v>
      </c>
      <c r="D12" s="23"/>
      <c r="E12" s="23">
        <v>10000000</v>
      </c>
      <c r="F12" s="42">
        <f t="shared" si="0"/>
        <v>0</v>
      </c>
    </row>
    <row r="13" spans="1:6" ht="31.5" customHeight="1">
      <c r="A13" s="327" t="s">
        <v>492</v>
      </c>
      <c r="B13" s="23">
        <v>25183604</v>
      </c>
      <c r="C13" s="328" t="s">
        <v>502</v>
      </c>
      <c r="D13" s="23"/>
      <c r="E13" s="23">
        <v>25183604</v>
      </c>
      <c r="F13" s="42">
        <f t="shared" si="0"/>
        <v>0</v>
      </c>
    </row>
    <row r="14" spans="1:6" ht="29.25" customHeight="1">
      <c r="A14" s="327" t="s">
        <v>493</v>
      </c>
      <c r="B14" s="23">
        <v>5080000</v>
      </c>
      <c r="C14" s="328" t="s">
        <v>502</v>
      </c>
      <c r="D14" s="23"/>
      <c r="E14" s="23">
        <v>5080000</v>
      </c>
      <c r="F14" s="42">
        <f t="shared" si="0"/>
        <v>0</v>
      </c>
    </row>
    <row r="15" spans="1:6" ht="24.75" customHeight="1">
      <c r="A15" s="327" t="s">
        <v>494</v>
      </c>
      <c r="B15" s="23">
        <v>2159000</v>
      </c>
      <c r="C15" s="328" t="s">
        <v>502</v>
      </c>
      <c r="D15" s="23"/>
      <c r="E15" s="23">
        <v>2159000</v>
      </c>
      <c r="F15" s="42">
        <f t="shared" si="0"/>
        <v>0</v>
      </c>
    </row>
    <row r="16" spans="1:6" ht="15" customHeight="1">
      <c r="A16" s="327" t="s">
        <v>511</v>
      </c>
      <c r="B16" s="23">
        <v>1748459</v>
      </c>
      <c r="C16" s="328" t="s">
        <v>502</v>
      </c>
      <c r="D16" s="23"/>
      <c r="E16" s="23">
        <v>1748459</v>
      </c>
      <c r="F16" s="42">
        <f t="shared" si="0"/>
        <v>0</v>
      </c>
    </row>
    <row r="17" spans="1:6" ht="15.75" customHeight="1">
      <c r="A17" s="327" t="s">
        <v>512</v>
      </c>
      <c r="B17" s="23">
        <v>2499362</v>
      </c>
      <c r="C17" s="328" t="s">
        <v>502</v>
      </c>
      <c r="D17" s="23"/>
      <c r="E17" s="23">
        <v>2499362</v>
      </c>
      <c r="F17" s="42">
        <f t="shared" si="0"/>
        <v>0</v>
      </c>
    </row>
    <row r="18" spans="1:6" ht="15.75" customHeight="1">
      <c r="A18" s="327"/>
      <c r="B18" s="23"/>
      <c r="C18" s="328"/>
      <c r="D18" s="23"/>
      <c r="E18" s="23"/>
      <c r="F18" s="42">
        <f t="shared" si="0"/>
        <v>0</v>
      </c>
    </row>
    <row r="19" spans="1:6" ht="15.75" customHeight="1" thickBot="1">
      <c r="A19" s="43"/>
      <c r="B19" s="24"/>
      <c r="C19" s="329"/>
      <c r="D19" s="24"/>
      <c r="E19" s="24"/>
      <c r="F19" s="44">
        <f t="shared" si="0"/>
        <v>0</v>
      </c>
    </row>
    <row r="20" spans="1:6" s="47" customFormat="1" ht="18" customHeight="1" thickBot="1">
      <c r="A20" s="114" t="s">
        <v>52</v>
      </c>
      <c r="B20" s="45">
        <f>SUM(B5:B19)</f>
        <v>157208266</v>
      </c>
      <c r="C20" s="66"/>
      <c r="D20" s="45">
        <f>SUM(D5:D19)</f>
        <v>1000500</v>
      </c>
      <c r="E20" s="45">
        <f>SUM(E5:E19)</f>
        <v>156207766</v>
      </c>
      <c r="F20" s="46">
        <f>SUM(F10:F19)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 2/2018. 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2018-02-14T11:40:46Z</cp:lastPrinted>
  <dcterms:created xsi:type="dcterms:W3CDTF">1999-10-30T10:30:45Z</dcterms:created>
  <dcterms:modified xsi:type="dcterms:W3CDTF">2018-04-04T10:47:40Z</dcterms:modified>
  <cp:category/>
  <cp:version/>
  <cp:contentType/>
  <cp:contentStatus/>
</cp:coreProperties>
</file>