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firstSheet="3" activeTab="9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</sheets>
  <definedNames/>
  <calcPr fullCalcOnLoad="1"/>
</workbook>
</file>

<file path=xl/sharedStrings.xml><?xml version="1.0" encoding="utf-8"?>
<sst xmlns="http://schemas.openxmlformats.org/spreadsheetml/2006/main" count="530" uniqueCount="366">
  <si>
    <t>Mérleg</t>
  </si>
  <si>
    <t>Megnevezés</t>
  </si>
  <si>
    <t>Eredeti előirányzat</t>
  </si>
  <si>
    <t>Módosított előirányzat</t>
  </si>
  <si>
    <t>Teljesítés</t>
  </si>
  <si>
    <t>Összesen:</t>
  </si>
  <si>
    <t>Előző időszak</t>
  </si>
  <si>
    <t>Módosítások (+/-)</t>
  </si>
  <si>
    <t>Tárgyi időszak</t>
  </si>
  <si>
    <t>A/I/2 Szellemi termékek</t>
  </si>
  <si>
    <t>A/II/1 Ingatlanok és a kapcsolódó vagyoni értékű jogok</t>
  </si>
  <si>
    <t>A/II/2 Gépek, berendezések, felszerelések, járművek</t>
  </si>
  <si>
    <t>A/III/1b - ebből: tartós részesedések nem pénzügyi vállalkozásban</t>
  </si>
  <si>
    <t>A/III/1e - ebből: egyéb tartós részesedések</t>
  </si>
  <si>
    <t>C/II/1 Forintpénztár</t>
  </si>
  <si>
    <t>C/III/1 Kincstáron kívüli forintszámlák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</si>
  <si>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</si>
  <si>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</si>
  <si>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</si>
  <si>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D/III/4 Forgótőke elszámolása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</si>
  <si>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</si>
  <si>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</si>
  <si>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</si>
  <si>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</si>
  <si>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H/II/9e - ebből: költségvetési évet követően esedékes kötelezettségek államháztartáson belüli megelőlegezések visszafizetésére</t>
  </si>
  <si>
    <t>J/2 Költségek, ráfordítások passzív időbeli elhatárolása</t>
  </si>
  <si>
    <t>01 Közhatalmi eredményszemléletű bevételek</t>
  </si>
  <si>
    <t>02 Eszközök és szolgáltatások értékesítése nettó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</si>
  <si>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</si>
  <si>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</si>
  <si>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</si>
  <si>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</si>
  <si>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</si>
  <si>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</si>
  <si>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</si>
  <si>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</si>
  <si>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</si>
  <si>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</si>
  <si>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</si>
  <si>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</si>
  <si>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</si>
  <si>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</si>
  <si>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</si>
  <si>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</si>
  <si>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</si>
  <si>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</si>
  <si>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növekedés</t>
  </si>
  <si>
    <t>Egyéb csökkenés</t>
  </si>
  <si>
    <t>Terv szerinti értékcsökkenés nyitó állománya</t>
  </si>
  <si>
    <t>Terv szerinti értékcsökkenés növekedése</t>
  </si>
  <si>
    <t>Teljesen (0-ig) leírt eszközök bruttó értéke</t>
  </si>
  <si>
    <t>Bevételek</t>
  </si>
  <si>
    <t>1.</t>
  </si>
  <si>
    <t xml:space="preserve">Helyi önkormányzatok működésének általános támogatása </t>
  </si>
  <si>
    <t>2.</t>
  </si>
  <si>
    <t xml:space="preserve">Települési önkormányzatok szociális, gyermekjóléti  és gyermekétkeztetési feladatainak támogatása </t>
  </si>
  <si>
    <t>3.</t>
  </si>
  <si>
    <t xml:space="preserve">Települési önkormányzatok kulturális feladatainak támogatása </t>
  </si>
  <si>
    <t>4.</t>
  </si>
  <si>
    <t>5.</t>
  </si>
  <si>
    <t>6.</t>
  </si>
  <si>
    <t>7.</t>
  </si>
  <si>
    <t xml:space="preserve">Egyéb működési célú támogatások bevételei államháztartáson belülről </t>
  </si>
  <si>
    <t>I.</t>
  </si>
  <si>
    <t>Működési célú támogatások államháztartáson belülről</t>
  </si>
  <si>
    <t>II.</t>
  </si>
  <si>
    <t xml:space="preserve">Felhalmozási célú támogatások államháztartáson belülről </t>
  </si>
  <si>
    <t>Vagyoni típusú adók</t>
  </si>
  <si>
    <t xml:space="preserve">ebből: magánszemélyek kommunális adója </t>
  </si>
  <si>
    <t>Gépjárműadók</t>
  </si>
  <si>
    <t xml:space="preserve">ebből: belföldi gépjárművek adójának a helyi önkormányzatot megillető része </t>
  </si>
  <si>
    <t>III.</t>
  </si>
  <si>
    <t xml:space="preserve">Közhatalmi bevételek </t>
  </si>
  <si>
    <t>IV.</t>
  </si>
  <si>
    <t xml:space="preserve">Működési bevételek </t>
  </si>
  <si>
    <t>V.</t>
  </si>
  <si>
    <t xml:space="preserve">Költségvetési bevételek </t>
  </si>
  <si>
    <t xml:space="preserve">Államháztartáson belüli megelőlegezések </t>
  </si>
  <si>
    <t xml:space="preserve">Finanszírozási bevételek </t>
  </si>
  <si>
    <t>VII.</t>
  </si>
  <si>
    <t>Költségvetési és finanszírozási bevételek</t>
  </si>
  <si>
    <t>Adatok Ft-ban</t>
  </si>
  <si>
    <t>Kiadások</t>
  </si>
  <si>
    <t xml:space="preserve">Személyi juttatások </t>
  </si>
  <si>
    <t xml:space="preserve">Munkaadókat terhelő járulékok és szociális hozzájárulási adó </t>
  </si>
  <si>
    <t xml:space="preserve">ebből: szociális hozzájárulási adó </t>
  </si>
  <si>
    <t xml:space="preserve">ebből: táppénz hozzájárulás </t>
  </si>
  <si>
    <t xml:space="preserve">ebből: munkáltatót terhelő személyi jövedelemadó </t>
  </si>
  <si>
    <t xml:space="preserve">Üzemeltetési anyagok beszerzése </t>
  </si>
  <si>
    <t>Közüzemi díjak</t>
  </si>
  <si>
    <t>8.</t>
  </si>
  <si>
    <t xml:space="preserve">Karbantartási, kisjavítási szolgáltatások </t>
  </si>
  <si>
    <t>9.</t>
  </si>
  <si>
    <t>10.</t>
  </si>
  <si>
    <t xml:space="preserve">Egyéb szolgáltatások </t>
  </si>
  <si>
    <t xml:space="preserve">ebből: biztosítási díjak </t>
  </si>
  <si>
    <t>11.</t>
  </si>
  <si>
    <t>12.</t>
  </si>
  <si>
    <t xml:space="preserve">Dologi kiadások </t>
  </si>
  <si>
    <t xml:space="preserve">Egyéb nem intézményi ellátások </t>
  </si>
  <si>
    <t>ebből: idősek támogatása</t>
  </si>
  <si>
    <t>Ellátottak pénzbeli juttatásai</t>
  </si>
  <si>
    <t>Egyéb működési célú támogatások államháztartáson belülre</t>
  </si>
  <si>
    <t xml:space="preserve">ebből: helyi önkormányzatok és költségvetési szerveik </t>
  </si>
  <si>
    <t xml:space="preserve">Egyéb működési célú támogatások államháztartáson kívülre </t>
  </si>
  <si>
    <t xml:space="preserve">Egyéb működési célú kiadások </t>
  </si>
  <si>
    <t xml:space="preserve">Beruházási célú előzetesen felszámított általános forgalmi adó </t>
  </si>
  <si>
    <t xml:space="preserve">Beruházások </t>
  </si>
  <si>
    <t xml:space="preserve">Költségvetési kiadások </t>
  </si>
  <si>
    <t>Államháztartáson belüli megelőlegezések visszafizetése</t>
  </si>
  <si>
    <t xml:space="preserve">Finanszírozási kiadások </t>
  </si>
  <si>
    <t>VIII.</t>
  </si>
  <si>
    <t>Költségvetési és finanszírozási kiadások</t>
  </si>
  <si>
    <t>PÉNZESZKÖZÖK VÁLTOZÁSÁNAK LEVEZETÉSE</t>
  </si>
  <si>
    <t>Sor-szám</t>
  </si>
  <si>
    <t>Összeg  ( Ft )</t>
  </si>
  <si>
    <t>ebből:</t>
  </si>
  <si>
    <r>
      <t xml:space="preserve"> </t>
    </r>
    <r>
      <rPr>
        <sz val="10"/>
        <color indexed="8"/>
        <rFont val="Times New Roman"/>
        <family val="1"/>
      </rPr>
      <t>Bankszámlák egyenlege</t>
    </r>
  </si>
  <si>
    <r>
      <t xml:space="preserve"> </t>
    </r>
    <r>
      <rPr>
        <sz val="10"/>
        <color indexed="8"/>
        <rFont val="Times New Roman"/>
        <family val="1"/>
      </rPr>
      <t>Pénztárak és betétkönyvek egyenlege</t>
    </r>
  </si>
  <si>
    <t>Bevételek   ( + )</t>
  </si>
  <si>
    <t>Kiadások    ( - )</t>
  </si>
  <si>
    <t xml:space="preserve">I Tevékenység nettó eredményszemléletű bevétele 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</si>
  <si>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</si>
  <si>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</si>
  <si>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</si>
  <si>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A)  TEVÉKENYSÉGEK EREDMÉNYE </t>
  </si>
  <si>
    <t xml:space="preserve">C)  MÉRLEG SZERINTI EREDMÉNY </t>
  </si>
  <si>
    <t xml:space="preserve">A/I Immateriális javak </t>
  </si>
  <si>
    <t xml:space="preserve">A/II Tárgyi eszközök  </t>
  </si>
  <si>
    <t xml:space="preserve">A/III/1 Tartós részesedések </t>
  </si>
  <si>
    <t xml:space="preserve">A/III Befektetett pénzügyi eszközök </t>
  </si>
  <si>
    <t xml:space="preserve">A) NEMZETI VAGYONBA TARTOZÓ BEFEKTETETT ESZKÖZÖK </t>
  </si>
  <si>
    <t xml:space="preserve">C/II Pénztárak, csekkek, betétkönyvek </t>
  </si>
  <si>
    <t xml:space="preserve">C/III Forintszámlák </t>
  </si>
  <si>
    <t>C) PÉNZESZKÖZÖK</t>
  </si>
  <si>
    <t xml:space="preserve">D/I/3 Költségvetési évben esedékes követelések közhatalmi bevételre </t>
  </si>
  <si>
    <t xml:space="preserve">D/I/4 Költségvetési évben esedékes követelések működési bevételre </t>
  </si>
  <si>
    <t xml:space="preserve">D/I Költségvetési évben esedékes követelések </t>
  </si>
  <si>
    <t xml:space="preserve">D/III Követelés jellegű sajátos elszámolások </t>
  </si>
  <si>
    <t xml:space="preserve">D) KÖVETELÉSEK  </t>
  </si>
  <si>
    <t xml:space="preserve">ESZKÖZÖK ÖSSZESEN </t>
  </si>
  <si>
    <t xml:space="preserve">G/ SAJÁT TŐKE  </t>
  </si>
  <si>
    <t xml:space="preserve">H/I Költségvetési évben esedékes kötelezettségek </t>
  </si>
  <si>
    <t xml:space="preserve">H/II/9 Költségvetési évet követően esedékes kötelezettségek finanszírozási kiadásokra </t>
  </si>
  <si>
    <t xml:space="preserve">H/II Költségvetési évet követően esedékes kötelezettségek </t>
  </si>
  <si>
    <t xml:space="preserve">H) KÖTELEZETTSÉGEK </t>
  </si>
  <si>
    <t xml:space="preserve">J) PASSZÍV IDŐBELI ELHATÁROLÁSOK </t>
  </si>
  <si>
    <t>FORRÁSOK ÖSSZESEN</t>
  </si>
  <si>
    <t xml:space="preserve">Összes növekedés  </t>
  </si>
  <si>
    <t xml:space="preserve">Összes csökkenés </t>
  </si>
  <si>
    <t xml:space="preserve">Bruttó érték összesen </t>
  </si>
  <si>
    <t xml:space="preserve">Terv szerinti értékcsökkenés záró állománya  </t>
  </si>
  <si>
    <t xml:space="preserve">Értékcsökkenés összesen </t>
  </si>
  <si>
    <t xml:space="preserve">Eszközök nettó értéke </t>
  </si>
  <si>
    <t xml:space="preserve">Összesen </t>
  </si>
  <si>
    <t>Adatok Forintban</t>
  </si>
  <si>
    <t>Sor-</t>
  </si>
  <si>
    <t>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</si>
  <si>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</si>
  <si>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</si>
  <si>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</si>
  <si>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</si>
  <si>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</si>
  <si>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</si>
  <si>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</si>
  <si>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</si>
  <si>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</si>
  <si>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Önkormányzatok működési támogatásai</t>
  </si>
  <si>
    <t>Személyi juttatások</t>
  </si>
  <si>
    <t>Munkaadókat terhelő járulékok és szociális hozzájárulási adó</t>
  </si>
  <si>
    <t>2.-ból EU-s támogatás</t>
  </si>
  <si>
    <t>Közhatalmi bevételek</t>
  </si>
  <si>
    <t>Működési célú átvett pénzeszközök</t>
  </si>
  <si>
    <t>Egyéb működési célú kiadások</t>
  </si>
  <si>
    <t>5.-ből EU-s támogatás</t>
  </si>
  <si>
    <t>Önkormányzati Hivatal finanszírozása</t>
  </si>
  <si>
    <t>Egyéb működési bevételek</t>
  </si>
  <si>
    <t xml:space="preserve">Költségvetési bevételek összesen </t>
  </si>
  <si>
    <t xml:space="preserve">Költségvetési kiadások összesen 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</si>
  <si>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</si>
  <si>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</si>
  <si>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</si>
  <si>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</si>
  <si>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</si>
  <si>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</si>
  <si>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</si>
  <si>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</si>
  <si>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</si>
  <si>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</si>
  <si>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</si>
  <si>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</si>
  <si>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</si>
  <si>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</si>
  <si>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</si>
  <si>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Egyéb belső finanszírozási kiadások</t>
  </si>
  <si>
    <t xml:space="preserve">Működési célú finanszírozási bevételek összesen </t>
  </si>
  <si>
    <t xml:space="preserve">Működési célú finanszírozási kiadások összesen </t>
  </si>
  <si>
    <t xml:space="preserve">BEVÉTEL ÖSSZESEN </t>
  </si>
  <si>
    <t xml:space="preserve">KIADÁSOK ÖSSZESEN </t>
  </si>
  <si>
    <r>
      <t xml:space="preserve">II. Felhalmozási célú bevételek és kiadások mérlege                                                   </t>
    </r>
    <r>
      <rPr>
        <b/>
        <sz val="9"/>
        <color indexed="8"/>
        <rFont val="Times New Roman"/>
        <family val="1"/>
      </rPr>
      <t>Adatok forintban</t>
    </r>
  </si>
  <si>
    <t>Felhalmozási célú önkormányzati támogatás</t>
  </si>
  <si>
    <t>Beruházások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</si>
  <si>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</si>
  <si>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</si>
  <si>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</si>
  <si>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</si>
  <si>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</si>
  <si>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</si>
  <si>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</si>
  <si>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</si>
  <si>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</si>
  <si>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</si>
  <si>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Költségvetési bevételek összesen: </t>
  </si>
  <si>
    <t xml:space="preserve">Költségvetési kiadások összesen: </t>
  </si>
  <si>
    <t xml:space="preserve">Hiány belső finanszírozás bevételei 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</si>
  <si>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</si>
  <si>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</si>
  <si>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</si>
  <si>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</si>
  <si>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</si>
  <si>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</si>
  <si>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</si>
  <si>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</si>
  <si>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</si>
  <si>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</si>
  <si>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</si>
  <si>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</si>
  <si>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</si>
  <si>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</si>
  <si>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 xml:space="preserve">Felhalmozási célú finanszírozási bevételek összesen </t>
  </si>
  <si>
    <t xml:space="preserve">Felhalmozási célú finanszírozási kiadások összesen </t>
  </si>
  <si>
    <t>Kimutatás</t>
  </si>
  <si>
    <t>az önkormányzat által nyújtott</t>
  </si>
  <si>
    <t>hitelek állományáról</t>
  </si>
  <si>
    <t>Sorszám</t>
  </si>
  <si>
    <t>Hitelbevevő megnevezése</t>
  </si>
  <si>
    <t>Hitelállomány összege tárgyév január 1-jén</t>
  </si>
  <si>
    <t>Hitelfolyósítás tárgyévi összege</t>
  </si>
  <si>
    <t>Visszafizetett hitel tárgyévi összege</t>
  </si>
  <si>
    <t>Hitelállomány összege tárgyév december 31-én</t>
  </si>
  <si>
    <t>N E M L E G E S</t>
  </si>
  <si>
    <t>….</t>
  </si>
  <si>
    <t>Kimutatás az Önkormányzat által felvett hitelek állományáról</t>
  </si>
  <si>
    <t>Sor      szám</t>
  </si>
  <si>
    <t>Hitelintézet megnevezése</t>
  </si>
  <si>
    <t>Hitel megnevezése</t>
  </si>
  <si>
    <t>Hitelállomány összege tárgyév           01.01-jén</t>
  </si>
  <si>
    <t>Hitelfelvétel tárgyévi összege</t>
  </si>
  <si>
    <t>Visszafizetett hitel (tőke) tárgyévi összege</t>
  </si>
  <si>
    <t>Hitelállomány összege tárgyév          12.31-én</t>
  </si>
  <si>
    <t>Az önkormányzat több éves kihatással járó döntései</t>
  </si>
  <si>
    <t>Kötelezettség</t>
  </si>
  <si>
    <t xml:space="preserve">Kötelezettség- </t>
  </si>
  <si>
    <t>Összes vállalt kötelezettség</t>
  </si>
  <si>
    <t>Kötelezettségek a következő években</t>
  </si>
  <si>
    <t>Még fennálló kötelezettség</t>
  </si>
  <si>
    <t>jogcíme</t>
  </si>
  <si>
    <t xml:space="preserve">vállalás </t>
  </si>
  <si>
    <t>éve</t>
  </si>
  <si>
    <t>2019.</t>
  </si>
  <si>
    <t>2020.</t>
  </si>
  <si>
    <t xml:space="preserve">B </t>
  </si>
  <si>
    <t>J=(F+…+I)</t>
  </si>
  <si>
    <t>Működési célú</t>
  </si>
  <si>
    <t>hiteltörlesztés (tőke+kamat)</t>
  </si>
  <si>
    <t>............................</t>
  </si>
  <si>
    <t>Felhalmozási célú</t>
  </si>
  <si>
    <t>Beruházás feladatonként</t>
  </si>
  <si>
    <t>Felújítás célonként</t>
  </si>
  <si>
    <t>Egyéb</t>
  </si>
  <si>
    <t>Összesen (1+4+7+9+11)</t>
  </si>
  <si>
    <t>2018. évi teljesítés</t>
  </si>
  <si>
    <t>2021.</t>
  </si>
  <si>
    <t>2022. után</t>
  </si>
  <si>
    <t xml:space="preserve">Működési célú költségvetési támogatások és kiegészítő támogatások </t>
  </si>
  <si>
    <t xml:space="preserve">ebből: elkülönített állami pénzalapok </t>
  </si>
  <si>
    <t xml:space="preserve">Egyéb felhalmozási célú támogatások bevételei államháztartáson belülről </t>
  </si>
  <si>
    <t xml:space="preserve">Egyéb közhatalmi bevételek </t>
  </si>
  <si>
    <t xml:space="preserve">Egyéb működési bevételek </t>
  </si>
  <si>
    <t xml:space="preserve">Törvény szerinti illetmények, munkabérek </t>
  </si>
  <si>
    <t xml:space="preserve">Foglalkoztatottak egyéb személyi juttatásai </t>
  </si>
  <si>
    <t xml:space="preserve">Informatikai szolgáltatások igénybevétele </t>
  </si>
  <si>
    <t xml:space="preserve">Egyéb kommunikációs szolgáltatások </t>
  </si>
  <si>
    <t>Bérleti és lízing díjak</t>
  </si>
  <si>
    <t xml:space="preserve">Családi támogatások </t>
  </si>
  <si>
    <t xml:space="preserve">ebből: állami többségi tulajdonú nem pénzügyi vállalkozások </t>
  </si>
  <si>
    <t xml:space="preserve">Egyéb tárgyi eszközök beszerzése, létesítése </t>
  </si>
  <si>
    <t>Működési célú visszatérítendő tám-ok, kölcsönök visszatérülése államháztartáson belülről</t>
  </si>
  <si>
    <t xml:space="preserve">Hiány belső finanszírozásának bevételei </t>
  </si>
  <si>
    <t xml:space="preserve">Hiány külső finanszírozásának bevételei </t>
  </si>
  <si>
    <t>Működési célú visszatérítendő tám-ok, kölcsönök nyújtása államháztartáson belülről</t>
  </si>
  <si>
    <t>2019. évi eredeti előirányzat</t>
  </si>
  <si>
    <t>KÁNÓ KÖZSÉGI ÖNKORMÁNYZAT</t>
  </si>
  <si>
    <t>ebből: egyéb fejezeti kezelésű előrirányzatok</t>
  </si>
  <si>
    <t>Termékek és szolgáltatások adói</t>
  </si>
  <si>
    <t>ebből: egyéb bírság</t>
  </si>
  <si>
    <t>Normatív jutalmak</t>
  </si>
  <si>
    <t>Közlekedési költségtérítés</t>
  </si>
  <si>
    <t>Foglalkoztatottak személyi jutattásai</t>
  </si>
  <si>
    <t>Választott tisztségviselők juttattásai</t>
  </si>
  <si>
    <t>Munkavégzésre irányuló egyéb jogviszonyban nem saját foglalkoztatottnak fizetett jutattások</t>
  </si>
  <si>
    <t>Külső személyi juttatások</t>
  </si>
  <si>
    <t>Készletbeszerzés</t>
  </si>
  <si>
    <t>Szakmai tevékenységet segítő szolgáltatások</t>
  </si>
  <si>
    <t>Szolgáltatási kiadások</t>
  </si>
  <si>
    <t>Kiküldetések kiadásai</t>
  </si>
  <si>
    <t>Kiküldetések, reklám- és propagandakiadások</t>
  </si>
  <si>
    <t>Működési célú előzetesen felszámított általános forgalmi adó</t>
  </si>
  <si>
    <t>15.</t>
  </si>
  <si>
    <t>Egyéb dologi kiadások</t>
  </si>
  <si>
    <t>16.</t>
  </si>
  <si>
    <t>Különféle befizetések és egyéb dologi kiadások</t>
  </si>
  <si>
    <t>ebből: egyéb, az önkormányzat rendeletében megállapított juttatás</t>
  </si>
  <si>
    <t>A helyi önkorményzatok előző évi elszámolásából származó kiadások</t>
  </si>
  <si>
    <t>Elvonások és befizetések</t>
  </si>
  <si>
    <t>ebből: egyházi jogi személyek</t>
  </si>
  <si>
    <t>ebből: civil szervezetek</t>
  </si>
  <si>
    <t>Rövid lejáratú hitelek, kölcsönök törlesztése pénzügyi vállalkozásnak</t>
  </si>
  <si>
    <t xml:space="preserve">2. </t>
  </si>
  <si>
    <t>Hitel-, kölcsöntörlesztés államháztartáson kívülre</t>
  </si>
  <si>
    <t xml:space="preserve">3. </t>
  </si>
  <si>
    <t>Kánó Községi Önkormányzat</t>
  </si>
  <si>
    <t>Kommunikációs szolgáltatások</t>
  </si>
  <si>
    <t>Készletértékesítés ellenértéke</t>
  </si>
  <si>
    <t>Szolgáltatások ellenértéke</t>
  </si>
  <si>
    <t>ebből:tárgyi eszközök bérbeadáásból származó bevétel</t>
  </si>
  <si>
    <t>Közvetített szolgáltatások ellenértéke</t>
  </si>
  <si>
    <t>Rövid lejáratú kölcsönök felvétele pénzügyi vállalkozástól</t>
  </si>
  <si>
    <t>Hitel-, kölcsönfelvétel pénzügyi vállalkozástól</t>
  </si>
  <si>
    <t>Előző év költségvetési maradványának igényvbevétele</t>
  </si>
  <si>
    <t xml:space="preserve">4. </t>
  </si>
  <si>
    <t>Maradvány igénybevétele</t>
  </si>
  <si>
    <t>Belföldi finanszírozás bevételei</t>
  </si>
  <si>
    <t>B/I/1 Vásárolt készletek</t>
  </si>
  <si>
    <t>B/I/4 befejezetlen termelés, félkész termékek, késztermékek</t>
  </si>
  <si>
    <t>B/I. Készletek</t>
  </si>
  <si>
    <t>B) NEMZETI VAGYONBA TARTOZÓ FORGÓESZKÖZÖK</t>
  </si>
  <si>
    <t>D/I/4a - ebből: költségvetési évben esedékes követelések készletértékesítés ellenértékére, szolgáltatások ellenértékére, közvetített szolgáltatások ellenértékére</t>
  </si>
  <si>
    <t>D/III/1 Adott előlegek</t>
  </si>
  <si>
    <t>D/III/1c - ebből: készletre adott előlegek</t>
  </si>
  <si>
    <t>D/III/1d: - ebből: igénybe vett szolgáltatásra adott előlegek</t>
  </si>
  <si>
    <t>E/I/3 Adott előleghez kapcsolódó előzetesen felszámított nem levonható általános forgalmi adó</t>
  </si>
  <si>
    <t>E/I Előzetesen felszámított általános forgalmi adó elszámolása</t>
  </si>
  <si>
    <t>E) EGYÉB SAJÁTOS ELSZÁMOLÁSOK</t>
  </si>
  <si>
    <t>H/I/3 Költségvetési évben esedékes kötelzettségek dologi kiadásokra</t>
  </si>
  <si>
    <t>H/I/9 Költségvetési évben esedékes kötelzetteségek finanszírozási kiadásokra</t>
  </si>
  <si>
    <t xml:space="preserve">H/I/9b - ebből: költségvetési évben esedékes kötelezettségek rövid lejáratú hitelek, kölcsönök törlesztésére pénzügyi vállalkozásnak </t>
  </si>
  <si>
    <t xml:space="preserve">H/III/1 Kapott előlegek </t>
  </si>
  <si>
    <t>H/III/3 Más szervezetet megillető bevételek elszámolása</t>
  </si>
  <si>
    <t>H/III Kötelezettség jellegű sajátos elszámolások</t>
  </si>
  <si>
    <t>Az önkormányzat 2019. évi eredmény kimutatása</t>
  </si>
  <si>
    <t>2019. év</t>
  </si>
  <si>
    <t xml:space="preserve">OTP Bank Nyrt. </t>
  </si>
  <si>
    <t>Rövid lejáratú hitelek, kölcsönök felvétele pénzügyi vállalkozástól</t>
  </si>
  <si>
    <t>04 Saját termelésű készletek állományváltozása</t>
  </si>
  <si>
    <t>II Aktivált saját teljesítmények értéke</t>
  </si>
  <si>
    <t>06 Központi működési célú támogatások erdeményszemléletű bevételei</t>
  </si>
  <si>
    <t>11. Igényb evett szolgáltatások értéke</t>
  </si>
  <si>
    <t>Az önkormányzat tárgyi eszközök állományának alakulása 2019. évben</t>
  </si>
  <si>
    <t>I.      Működési célú bevételek és kiadások mérlege</t>
  </si>
  <si>
    <t>2019. évi módosított előirányzat</t>
  </si>
  <si>
    <t>2019. évi teljesítés</t>
  </si>
  <si>
    <t>Belföldi finanaszírozás kiadásai</t>
  </si>
  <si>
    <t>Pénzkészlet 2019. január 1-jén</t>
  </si>
  <si>
    <t>Záró pénzkészlet 2019. december 31-én</t>
  </si>
  <si>
    <t>Rövid jeóólejáratú jitelek, kölcsönök fwlvétele pénzügyi vállalkozástól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</si>
</sst>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\ _F_t_-;\-* #,##0\ _F_t_-;_-* &quot;-&quot;??\ _F_t_-;_-@_-"/>
    <numFmt numFmtId="174" formatCode="_-* #,##0.0_-;\-* #,##0.0_-;_-* &quot;-&quot;??_-;_-@_-"/>
    <numFmt numFmtId="175" formatCode="_-* #,##0_-;\-* #,##0_-;_-* &quot;-&quot;??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22"/>
      <name val="Arial"/>
      <family val="2"/>
    </font>
    <font>
      <b/>
      <sz val="2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Calibri"/>
      <family val="2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Calibri"/>
      <family val="2"/>
    </font>
    <font>
      <sz val="7"/>
      <name val="MS Sans Serif"/>
      <family val="2"/>
    </font>
    <font>
      <sz val="9"/>
      <name val="Calibri"/>
      <family val="2"/>
    </font>
    <font>
      <sz val="9"/>
      <name val="MS Sans Serif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>
        <color theme="1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>
        <color theme="1"/>
      </top>
      <bottom>
        <color indexed="63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medium">
        <color theme="1"/>
      </bottom>
    </border>
    <border>
      <left style="medium"/>
      <right style="thick"/>
      <top style="medium">
        <color theme="1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medium">
        <color theme="1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medium">
        <color theme="1"/>
      </bottom>
    </border>
    <border>
      <left style="thick"/>
      <right style="medium"/>
      <top style="medium">
        <color theme="1"/>
      </top>
      <bottom style="medium"/>
    </border>
    <border>
      <left>
        <color indexed="63"/>
      </left>
      <right style="thick"/>
      <top style="medium">
        <color theme="1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6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0" borderId="7" applyNumberFormat="0" applyFont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7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6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29" borderId="0" xfId="0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5" fillId="1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73" fontId="1" fillId="0" borderId="0" xfId="40" applyNumberFormat="1" applyAlignment="1">
      <alignment/>
    </xf>
    <xf numFmtId="0" fontId="18" fillId="0" borderId="0" xfId="0" applyFont="1" applyAlignment="1">
      <alignment horizontal="right" vertical="top" wrapText="1"/>
    </xf>
    <xf numFmtId="173" fontId="1" fillId="0" borderId="0" xfId="40" applyNumberFormat="1" applyAlignment="1">
      <alignment horizontal="right" vertical="top" wrapText="1"/>
    </xf>
    <xf numFmtId="0" fontId="19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3" fontId="1" fillId="0" borderId="13" xfId="40" applyNumberFormat="1" applyBorder="1" applyAlignment="1">
      <alignment horizontal="center" vertical="center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173" fontId="1" fillId="0" borderId="17" xfId="40" applyNumberForma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top" wrapText="1"/>
    </xf>
    <xf numFmtId="173" fontId="1" fillId="0" borderId="19" xfId="40" applyNumberFormat="1" applyBorder="1" applyAlignment="1">
      <alignment horizontal="right" vertical="top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vertical="top" wrapText="1"/>
    </xf>
    <xf numFmtId="173" fontId="1" fillId="0" borderId="23" xfId="40" applyNumberFormat="1" applyBorder="1" applyAlignment="1">
      <alignment horizontal="right" vertical="top" wrapText="1"/>
    </xf>
    <xf numFmtId="173" fontId="1" fillId="0" borderId="0" xfId="4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29" borderId="0" xfId="0" applyFill="1" applyAlignment="1">
      <alignment vertical="center"/>
    </xf>
    <xf numFmtId="0" fontId="0" fillId="29" borderId="0" xfId="0" applyFill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175" fontId="0" fillId="0" borderId="0" xfId="4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2" fillId="0" borderId="24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5" fontId="25" fillId="0" borderId="16" xfId="40" applyNumberFormat="1" applyFont="1" applyBorder="1" applyAlignment="1">
      <alignment horizontal="right" vertical="center" wrapText="1"/>
    </xf>
    <xf numFmtId="175" fontId="25" fillId="0" borderId="17" xfId="40" applyNumberFormat="1" applyFont="1" applyBorder="1" applyAlignment="1">
      <alignment horizontal="right" vertical="center" wrapText="1"/>
    </xf>
    <xf numFmtId="0" fontId="25" fillId="0" borderId="25" xfId="0" applyFont="1" applyBorder="1" applyAlignment="1">
      <alignment vertical="center" wrapText="1"/>
    </xf>
    <xf numFmtId="175" fontId="25" fillId="0" borderId="25" xfId="40" applyNumberFormat="1" applyFont="1" applyBorder="1" applyAlignment="1">
      <alignment horizontal="right" vertical="center" wrapText="1"/>
    </xf>
    <xf numFmtId="0" fontId="25" fillId="0" borderId="26" xfId="0" applyFont="1" applyBorder="1" applyAlignment="1">
      <alignment vertical="center" wrapText="1"/>
    </xf>
    <xf numFmtId="175" fontId="25" fillId="0" borderId="27" xfId="4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28" xfId="0" applyFont="1" applyBorder="1" applyAlignment="1">
      <alignment horizontal="right" vertical="center" wrapText="1"/>
    </xf>
    <xf numFmtId="0" fontId="27" fillId="0" borderId="28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175" fontId="26" fillId="0" borderId="22" xfId="4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26" fillId="0" borderId="22" xfId="0" applyFont="1" applyBorder="1" applyAlignment="1">
      <alignment horizontal="right" vertical="center" wrapText="1"/>
    </xf>
    <xf numFmtId="175" fontId="24" fillId="0" borderId="23" xfId="40" applyNumberFormat="1" applyFont="1" applyBorder="1" applyAlignment="1">
      <alignment horizontal="right" vertical="center" wrapText="1"/>
    </xf>
    <xf numFmtId="175" fontId="24" fillId="0" borderId="22" xfId="40" applyNumberFormat="1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/>
    </xf>
    <xf numFmtId="0" fontId="38" fillId="0" borderId="31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0" fillId="0" borderId="29" xfId="0" applyBorder="1" applyAlignment="1">
      <alignment/>
    </xf>
    <xf numFmtId="0" fontId="38" fillId="0" borderId="16" xfId="0" applyFont="1" applyBorder="1" applyAlignment="1">
      <alignment horizontal="center" wrapText="1"/>
    </xf>
    <xf numFmtId="0" fontId="17" fillId="0" borderId="31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29" xfId="0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38" fillId="0" borderId="16" xfId="0" applyFont="1" applyBorder="1" applyAlignment="1">
      <alignment horizontal="right" wrapText="1"/>
    </xf>
    <xf numFmtId="0" fontId="22" fillId="0" borderId="0" xfId="0" applyFont="1" applyAlignment="1">
      <alignment horizontal="right" vertical="top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right" wrapText="1"/>
    </xf>
    <xf numFmtId="0" fontId="24" fillId="0" borderId="32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right" vertical="top" wrapText="1"/>
    </xf>
    <xf numFmtId="0" fontId="26" fillId="0" borderId="16" xfId="0" applyFont="1" applyBorder="1" applyAlignment="1">
      <alignment vertical="top" wrapText="1"/>
    </xf>
    <xf numFmtId="0" fontId="26" fillId="0" borderId="38" xfId="0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right" vertical="top" wrapText="1"/>
    </xf>
    <xf numFmtId="0" fontId="25" fillId="0" borderId="28" xfId="0" applyFont="1" applyBorder="1" applyAlignment="1">
      <alignment horizontal="right" vertical="top" wrapText="1"/>
    </xf>
    <xf numFmtId="0" fontId="25" fillId="0" borderId="38" xfId="0" applyFont="1" applyBorder="1" applyAlignment="1">
      <alignment horizontal="right" vertical="top" wrapText="1"/>
    </xf>
    <xf numFmtId="0" fontId="19" fillId="30" borderId="16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 vertical="top" wrapText="1"/>
    </xf>
    <xf numFmtId="0" fontId="26" fillId="0" borderId="14" xfId="0" applyFont="1" applyBorder="1" applyAlignment="1">
      <alignment vertical="top" wrapText="1"/>
    </xf>
    <xf numFmtId="0" fontId="19" fillId="30" borderId="14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26" fillId="0" borderId="11" xfId="0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0" fontId="25" fillId="30" borderId="39" xfId="0" applyFont="1" applyFill="1" applyBorder="1" applyAlignment="1">
      <alignment horizontal="right" vertical="top" wrapText="1"/>
    </xf>
    <xf numFmtId="0" fontId="26" fillId="0" borderId="40" xfId="0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39" xfId="0" applyFont="1" applyBorder="1" applyAlignment="1">
      <alignment horizontal="right" vertical="top" wrapText="1"/>
    </xf>
    <xf numFmtId="0" fontId="26" fillId="0" borderId="41" xfId="0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1" fillId="0" borderId="0" xfId="0" applyFont="1" applyAlignment="1">
      <alignment vertical="center" wrapText="1"/>
    </xf>
    <xf numFmtId="180" fontId="25" fillId="0" borderId="16" xfId="40" applyNumberFormat="1" applyFont="1" applyBorder="1" applyAlignment="1">
      <alignment horizontal="right" vertical="center" wrapText="1"/>
    </xf>
    <xf numFmtId="3" fontId="25" fillId="0" borderId="28" xfId="0" applyNumberFormat="1" applyFont="1" applyBorder="1" applyAlignment="1">
      <alignment horizontal="right" vertical="center" wrapText="1"/>
    </xf>
    <xf numFmtId="175" fontId="25" fillId="0" borderId="14" xfId="40" applyNumberFormat="1" applyFont="1" applyBorder="1" applyAlignment="1">
      <alignment horizontal="right" vertical="center" wrapText="1"/>
    </xf>
    <xf numFmtId="0" fontId="26" fillId="0" borderId="4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right" vertical="center" wrapText="1"/>
    </xf>
    <xf numFmtId="175" fontId="0" fillId="0" borderId="0" xfId="0" applyNumberForma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175" fontId="19" fillId="0" borderId="40" xfId="0" applyNumberFormat="1" applyFont="1" applyBorder="1" applyAlignment="1">
      <alignment horizontal="right" vertical="center" wrapText="1"/>
    </xf>
    <xf numFmtId="175" fontId="19" fillId="0" borderId="40" xfId="40" applyNumberFormat="1" applyFont="1" applyBorder="1" applyAlignment="1">
      <alignment horizontal="right" vertical="center" wrapText="1"/>
    </xf>
    <xf numFmtId="175" fontId="25" fillId="0" borderId="19" xfId="40" applyNumberFormat="1" applyFont="1" applyBorder="1" applyAlignment="1">
      <alignment horizontal="right" vertical="center" wrapText="1"/>
    </xf>
    <xf numFmtId="175" fontId="26" fillId="0" borderId="40" xfId="40" applyNumberFormat="1" applyFont="1" applyBorder="1" applyAlignment="1">
      <alignment horizontal="right" vertical="center" wrapText="1"/>
    </xf>
    <xf numFmtId="175" fontId="26" fillId="0" borderId="40" xfId="0" applyNumberFormat="1" applyFont="1" applyBorder="1" applyAlignment="1">
      <alignment horizontal="right" vertical="center" wrapText="1"/>
    </xf>
    <xf numFmtId="175" fontId="26" fillId="0" borderId="48" xfId="40" applyNumberFormat="1" applyFont="1" applyBorder="1" applyAlignment="1">
      <alignment horizontal="right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8" fillId="1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16" borderId="50" xfId="0" applyFont="1" applyFill="1" applyBorder="1" applyAlignment="1">
      <alignment horizontal="center" vertical="center" wrapText="1"/>
    </xf>
    <xf numFmtId="0" fontId="8" fillId="16" borderId="51" xfId="0" applyFont="1" applyFill="1" applyBorder="1" applyAlignment="1">
      <alignment horizontal="center" vertical="center" wrapText="1"/>
    </xf>
    <xf numFmtId="0" fontId="8" fillId="16" borderId="5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5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3" fontId="1" fillId="0" borderId="54" xfId="40" applyNumberFormat="1" applyBorder="1" applyAlignment="1">
      <alignment horizontal="right" vertical="top" wrapText="1"/>
    </xf>
    <xf numFmtId="173" fontId="1" fillId="0" borderId="55" xfId="40" applyNumberFormat="1" applyBorder="1" applyAlignment="1">
      <alignment horizontal="right" vertical="top" wrapText="1"/>
    </xf>
    <xf numFmtId="0" fontId="14" fillId="0" borderId="0" xfId="0" applyFont="1" applyAlignment="1">
      <alignment horizontal="center" vertical="center"/>
    </xf>
    <xf numFmtId="0" fontId="6" fillId="29" borderId="0" xfId="0" applyFont="1" applyFill="1" applyAlignment="1">
      <alignment horizontal="center" vertical="center" wrapText="1"/>
    </xf>
    <xf numFmtId="3" fontId="25" fillId="0" borderId="56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175" fontId="25" fillId="0" borderId="56" xfId="40" applyNumberFormat="1" applyFont="1" applyBorder="1" applyAlignment="1">
      <alignment horizontal="center" vertical="center" wrapText="1"/>
    </xf>
    <xf numFmtId="175" fontId="25" fillId="0" borderId="25" xfId="4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175" fontId="25" fillId="0" borderId="27" xfId="40" applyNumberFormat="1" applyFont="1" applyBorder="1" applyAlignment="1">
      <alignment horizontal="right" vertical="center" wrapText="1"/>
    </xf>
    <xf numFmtId="175" fontId="25" fillId="0" borderId="16" xfId="4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175" fontId="25" fillId="0" borderId="17" xfId="40" applyNumberFormat="1" applyFont="1" applyBorder="1" applyAlignment="1">
      <alignment horizontal="right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175" fontId="26" fillId="0" borderId="48" xfId="4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5" fontId="26" fillId="0" borderId="67" xfId="40" applyNumberFormat="1" applyFont="1" applyBorder="1" applyAlignment="1">
      <alignment horizontal="right" vertical="center" wrapText="1"/>
    </xf>
    <xf numFmtId="175" fontId="26" fillId="0" borderId="32" xfId="40" applyNumberFormat="1" applyFont="1" applyBorder="1" applyAlignment="1">
      <alignment horizontal="right" vertical="center" wrapText="1"/>
    </xf>
    <xf numFmtId="175" fontId="26" fillId="0" borderId="36" xfId="40" applyNumberFormat="1" applyFont="1" applyBorder="1" applyAlignment="1">
      <alignment horizontal="right" vertical="center" wrapText="1"/>
    </xf>
    <xf numFmtId="175" fontId="26" fillId="0" borderId="22" xfId="4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75" fontId="19" fillId="0" borderId="40" xfId="0" applyNumberFormat="1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40" xfId="0" applyFont="1" applyBorder="1" applyAlignment="1">
      <alignment vertical="center" wrapText="1"/>
    </xf>
    <xf numFmtId="175" fontId="19" fillId="0" borderId="40" xfId="40" applyNumberFormat="1" applyFont="1" applyBorder="1" applyAlignment="1">
      <alignment horizontal="right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5" fontId="26" fillId="0" borderId="70" xfId="40" applyNumberFormat="1" applyFont="1" applyBorder="1" applyAlignment="1">
      <alignment horizontal="right" vertical="center" wrapText="1"/>
    </xf>
    <xf numFmtId="175" fontId="26" fillId="0" borderId="35" xfId="4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175" fontId="25" fillId="0" borderId="56" xfId="40" applyNumberFormat="1" applyFont="1" applyBorder="1" applyAlignment="1">
      <alignment horizontal="right" vertical="center" wrapText="1"/>
    </xf>
    <xf numFmtId="175" fontId="25" fillId="0" borderId="25" xfId="40" applyNumberFormat="1" applyFont="1" applyBorder="1" applyAlignment="1">
      <alignment horizontal="right" vertical="center" wrapText="1"/>
    </xf>
    <xf numFmtId="3" fontId="19" fillId="0" borderId="40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25" fillId="0" borderId="56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71" xfId="0" applyFont="1" applyBorder="1" applyAlignment="1">
      <alignment vertical="center" wrapText="1"/>
    </xf>
    <xf numFmtId="0" fontId="25" fillId="0" borderId="72" xfId="0" applyFont="1" applyBorder="1" applyAlignment="1">
      <alignment vertical="center" wrapText="1"/>
    </xf>
    <xf numFmtId="3" fontId="25" fillId="0" borderId="73" xfId="0" applyNumberFormat="1" applyFont="1" applyBorder="1" applyAlignment="1">
      <alignment horizontal="right" vertical="center" wrapText="1"/>
    </xf>
    <xf numFmtId="0" fontId="25" fillId="0" borderId="72" xfId="0" applyFont="1" applyBorder="1" applyAlignment="1">
      <alignment horizontal="right" vertical="center" wrapText="1"/>
    </xf>
    <xf numFmtId="175" fontId="25" fillId="0" borderId="73" xfId="40" applyNumberFormat="1" applyFont="1" applyBorder="1" applyAlignment="1">
      <alignment horizontal="right" vertical="center" wrapText="1"/>
    </xf>
    <xf numFmtId="175" fontId="25" fillId="0" borderId="71" xfId="40" applyNumberFormat="1" applyFont="1" applyBorder="1" applyAlignment="1">
      <alignment horizontal="right" vertical="center" wrapText="1"/>
    </xf>
    <xf numFmtId="175" fontId="25" fillId="0" borderId="72" xfId="40" applyNumberFormat="1" applyFont="1" applyBorder="1" applyAlignment="1">
      <alignment horizontal="righ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175" fontId="25" fillId="0" borderId="26" xfId="40" applyNumberFormat="1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4" fillId="0" borderId="74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175" fontId="24" fillId="0" borderId="69" xfId="40" applyNumberFormat="1" applyFont="1" applyBorder="1" applyAlignment="1">
      <alignment horizontal="right" vertical="center" wrapText="1"/>
    </xf>
    <xf numFmtId="175" fontId="24" fillId="0" borderId="12" xfId="40" applyNumberFormat="1" applyFont="1" applyBorder="1" applyAlignment="1">
      <alignment horizontal="right" vertical="center" wrapText="1"/>
    </xf>
    <xf numFmtId="175" fontId="24" fillId="0" borderId="13" xfId="4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75" xfId="0" applyFont="1" applyBorder="1" applyAlignment="1">
      <alignment vertical="center" wrapText="1"/>
    </xf>
    <xf numFmtId="0" fontId="26" fillId="0" borderId="76" xfId="0" applyFont="1" applyBorder="1" applyAlignment="1">
      <alignment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76" xfId="0" applyFont="1" applyBorder="1" applyAlignment="1">
      <alignment horizontal="right" vertical="center" wrapText="1"/>
    </xf>
    <xf numFmtId="0" fontId="26" fillId="0" borderId="77" xfId="0" applyFont="1" applyBorder="1" applyAlignment="1">
      <alignment horizontal="right" vertical="center" wrapText="1"/>
    </xf>
    <xf numFmtId="0" fontId="26" fillId="0" borderId="7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75" fontId="26" fillId="0" borderId="33" xfId="40" applyNumberFormat="1" applyFont="1" applyBorder="1" applyAlignment="1">
      <alignment horizontal="right" vertical="center" wrapText="1"/>
    </xf>
    <xf numFmtId="175" fontId="26" fillId="0" borderId="76" xfId="40" applyNumberFormat="1" applyFont="1" applyBorder="1" applyAlignment="1">
      <alignment horizontal="right" vertical="center" wrapText="1"/>
    </xf>
    <xf numFmtId="0" fontId="30" fillId="0" borderId="56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56" xfId="0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30" fillId="0" borderId="79" xfId="0" applyFont="1" applyBorder="1" applyAlignment="1">
      <alignment horizontal="left" vertical="center" wrapText="1"/>
    </xf>
    <xf numFmtId="0" fontId="30" fillId="0" borderId="76" xfId="0" applyFont="1" applyBorder="1" applyAlignment="1">
      <alignment horizontal="left" vertical="center" wrapText="1"/>
    </xf>
    <xf numFmtId="0" fontId="30" fillId="0" borderId="80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right" vertical="center" wrapText="1"/>
    </xf>
    <xf numFmtId="0" fontId="29" fillId="0" borderId="25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right" vertical="center" wrapText="1"/>
    </xf>
    <xf numFmtId="0" fontId="25" fillId="0" borderId="78" xfId="0" applyFont="1" applyBorder="1" applyAlignment="1">
      <alignment horizontal="right" vertical="center" wrapText="1"/>
    </xf>
    <xf numFmtId="0" fontId="25" fillId="0" borderId="80" xfId="0" applyFont="1" applyBorder="1" applyAlignment="1">
      <alignment vertical="center" wrapText="1"/>
    </xf>
    <xf numFmtId="0" fontId="25" fillId="0" borderId="56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73" xfId="0" applyFont="1" applyBorder="1" applyAlignment="1">
      <alignment vertical="center" wrapText="1"/>
    </xf>
    <xf numFmtId="0" fontId="25" fillId="0" borderId="73" xfId="0" applyFont="1" applyBorder="1" applyAlignment="1">
      <alignment horizontal="right" vertical="center" wrapText="1"/>
    </xf>
    <xf numFmtId="0" fontId="25" fillId="0" borderId="81" xfId="0" applyFont="1" applyBorder="1" applyAlignment="1">
      <alignment horizontal="right" vertical="center" wrapText="1"/>
    </xf>
    <xf numFmtId="0" fontId="27" fillId="0" borderId="82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horizontal="right" vertical="center" wrapText="1"/>
    </xf>
    <xf numFmtId="0" fontId="27" fillId="0" borderId="72" xfId="0" applyFont="1" applyBorder="1" applyAlignment="1">
      <alignment horizontal="right" vertical="center" wrapText="1"/>
    </xf>
    <xf numFmtId="0" fontId="26" fillId="0" borderId="69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175" fontId="26" fillId="0" borderId="77" xfId="40" applyNumberFormat="1" applyFont="1" applyBorder="1" applyAlignment="1">
      <alignment horizontal="right" vertical="center" wrapText="1"/>
    </xf>
    <xf numFmtId="0" fontId="26" fillId="0" borderId="74" xfId="0" applyFont="1" applyBorder="1" applyAlignment="1">
      <alignment vertical="center" wrapText="1"/>
    </xf>
    <xf numFmtId="175" fontId="26" fillId="0" borderId="69" xfId="40" applyNumberFormat="1" applyFont="1" applyBorder="1" applyAlignment="1">
      <alignment horizontal="right" vertical="center" wrapText="1"/>
    </xf>
    <xf numFmtId="175" fontId="26" fillId="0" borderId="12" xfId="40" applyNumberFormat="1" applyFont="1" applyBorder="1" applyAlignment="1">
      <alignment horizontal="right" vertical="center" wrapText="1"/>
    </xf>
    <xf numFmtId="175" fontId="25" fillId="0" borderId="78" xfId="40" applyNumberFormat="1" applyFont="1" applyBorder="1" applyAlignment="1">
      <alignment horizontal="righ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83" xfId="0" applyFont="1" applyBorder="1" applyAlignment="1">
      <alignment horizontal="left" vertical="center" wrapText="1"/>
    </xf>
    <xf numFmtId="175" fontId="25" fillId="0" borderId="48" xfId="40" applyNumberFormat="1" applyFont="1" applyBorder="1" applyAlignment="1">
      <alignment horizontal="center" vertical="center" wrapText="1"/>
    </xf>
    <xf numFmtId="175" fontId="25" fillId="0" borderId="29" xfId="40" applyNumberFormat="1" applyFont="1" applyBorder="1" applyAlignment="1">
      <alignment horizontal="center" vertical="center" wrapText="1"/>
    </xf>
    <xf numFmtId="175" fontId="25" fillId="0" borderId="83" xfId="40" applyNumberFormat="1" applyFont="1" applyBorder="1" applyAlignment="1">
      <alignment horizontal="center" vertical="center" wrapText="1"/>
    </xf>
    <xf numFmtId="175" fontId="25" fillId="0" borderId="84" xfId="40" applyNumberFormat="1" applyFont="1" applyBorder="1" applyAlignment="1">
      <alignment horizontal="center" vertical="center" wrapText="1"/>
    </xf>
    <xf numFmtId="175" fontId="25" fillId="0" borderId="85" xfId="40" applyNumberFormat="1" applyFont="1" applyBorder="1" applyAlignment="1">
      <alignment horizontal="center" vertical="center" wrapText="1"/>
    </xf>
    <xf numFmtId="175" fontId="25" fillId="0" borderId="86" xfId="40" applyNumberFormat="1" applyFont="1" applyBorder="1" applyAlignment="1">
      <alignment horizontal="center" vertical="center" wrapText="1"/>
    </xf>
    <xf numFmtId="0" fontId="25" fillId="0" borderId="87" xfId="0" applyFont="1" applyBorder="1" applyAlignment="1">
      <alignment horizontal="left" vertical="center" wrapText="1"/>
    </xf>
    <xf numFmtId="0" fontId="25" fillId="0" borderId="88" xfId="0" applyFont="1" applyBorder="1" applyAlignment="1">
      <alignment horizontal="left" vertical="center" wrapText="1"/>
    </xf>
    <xf numFmtId="175" fontId="25" fillId="0" borderId="29" xfId="40" applyNumberFormat="1" applyFont="1" applyBorder="1" applyAlignment="1">
      <alignment horizontal="right" vertical="center" wrapText="1"/>
    </xf>
    <xf numFmtId="175" fontId="25" fillId="0" borderId="83" xfId="40" applyNumberFormat="1" applyFont="1" applyBorder="1" applyAlignment="1">
      <alignment horizontal="righ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175" fontId="26" fillId="0" borderId="92" xfId="40" applyNumberFormat="1" applyFont="1" applyBorder="1" applyAlignment="1">
      <alignment horizontal="right" vertical="center" wrapText="1"/>
    </xf>
    <xf numFmtId="175" fontId="26" fillId="0" borderId="24" xfId="40" applyNumberFormat="1" applyFont="1" applyBorder="1" applyAlignment="1">
      <alignment horizontal="right" vertical="center" wrapText="1"/>
    </xf>
    <xf numFmtId="0" fontId="26" fillId="0" borderId="67" xfId="0" applyFont="1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5" fillId="0" borderId="9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175" fontId="25" fillId="0" borderId="26" xfId="40" applyNumberFormat="1" applyFont="1" applyBorder="1" applyAlignment="1">
      <alignment horizontal="right" vertical="center" wrapText="1"/>
    </xf>
    <xf numFmtId="0" fontId="27" fillId="0" borderId="71" xfId="0" applyFont="1" applyBorder="1" applyAlignment="1">
      <alignment horizontal="right" vertical="center" wrapText="1"/>
    </xf>
    <xf numFmtId="0" fontId="26" fillId="0" borderId="40" xfId="0" applyFont="1" applyBorder="1" applyAlignment="1">
      <alignment vertical="center" wrapText="1"/>
    </xf>
    <xf numFmtId="175" fontId="26" fillId="0" borderId="40" xfId="4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0" fontId="26" fillId="0" borderId="40" xfId="0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0" fontId="25" fillId="0" borderId="67" xfId="0" applyFont="1" applyBorder="1" applyAlignment="1">
      <alignment vertical="center" wrapText="1"/>
    </xf>
    <xf numFmtId="0" fontId="25" fillId="0" borderId="92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175" fontId="25" fillId="0" borderId="67" xfId="40" applyNumberFormat="1" applyFont="1" applyBorder="1" applyAlignment="1">
      <alignment horizontal="right" vertical="center" wrapText="1"/>
    </xf>
    <xf numFmtId="175" fontId="25" fillId="0" borderId="32" xfId="40" applyNumberFormat="1" applyFont="1" applyBorder="1" applyAlignment="1">
      <alignment horizontal="right" vertical="center" wrapText="1"/>
    </xf>
    <xf numFmtId="175" fontId="25" fillId="0" borderId="92" xfId="40" applyNumberFormat="1" applyFont="1" applyBorder="1" applyAlignment="1">
      <alignment horizontal="right" vertical="center" wrapText="1"/>
    </xf>
    <xf numFmtId="180" fontId="25" fillId="0" borderId="56" xfId="40" applyNumberFormat="1" applyFont="1" applyBorder="1" applyAlignment="1">
      <alignment horizontal="right" vertical="center" wrapText="1"/>
    </xf>
    <xf numFmtId="180" fontId="25" fillId="0" borderId="26" xfId="40" applyNumberFormat="1" applyFont="1" applyBorder="1" applyAlignment="1">
      <alignment horizontal="right" vertical="center" wrapText="1"/>
    </xf>
    <xf numFmtId="180" fontId="25" fillId="0" borderId="25" xfId="4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6" fillId="29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  <xf numFmtId="0" fontId="17" fillId="0" borderId="7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 wrapText="1"/>
    </xf>
    <xf numFmtId="0" fontId="37" fillId="0" borderId="70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right" vertical="top" wrapText="1"/>
    </xf>
    <xf numFmtId="0" fontId="26" fillId="0" borderId="15" xfId="0" applyFont="1" applyBorder="1" applyAlignment="1">
      <alignment horizontal="right" vertical="top" wrapText="1"/>
    </xf>
    <xf numFmtId="0" fontId="26" fillId="0" borderId="62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6" fillId="0" borderId="95" xfId="0" applyFont="1" applyBorder="1" applyAlignment="1">
      <alignment horizontal="right" vertical="top" wrapText="1"/>
    </xf>
    <xf numFmtId="0" fontId="26" fillId="0" borderId="31" xfId="0" applyFont="1" applyBorder="1" applyAlignment="1">
      <alignment horizontal="right" vertical="top" wrapText="1"/>
    </xf>
    <xf numFmtId="0" fontId="26" fillId="0" borderId="94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right" vertical="top" wrapText="1"/>
    </xf>
    <xf numFmtId="0" fontId="26" fillId="0" borderId="49" xfId="0" applyFont="1" applyBorder="1" applyAlignment="1">
      <alignment horizontal="right" vertical="top" wrapText="1"/>
    </xf>
    <xf numFmtId="0" fontId="26" fillId="0" borderId="67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39" fillId="0" borderId="67" xfId="0" applyFont="1" applyBorder="1" applyAlignment="1">
      <alignment horizontal="center" vertical="top" wrapText="1"/>
    </xf>
    <xf numFmtId="0" fontId="39" fillId="0" borderId="92" xfId="0" applyFont="1" applyBorder="1" applyAlignment="1">
      <alignment horizontal="center" vertical="top" wrapText="1"/>
    </xf>
    <xf numFmtId="0" fontId="39" fillId="0" borderId="96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26" fillId="0" borderId="27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54" xfId="0" applyFont="1" applyBorder="1" applyAlignment="1">
      <alignment horizontal="right" vertical="top" wrapText="1"/>
    </xf>
    <xf numFmtId="0" fontId="26" fillId="0" borderId="55" xfId="0" applyFont="1" applyBorder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24" xfId="0" applyFont="1" applyBorder="1" applyAlignment="1">
      <alignment horizontal="right" vertical="top" wrapText="1"/>
    </xf>
    <xf numFmtId="0" fontId="24" fillId="0" borderId="7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L30" sqref="L30"/>
    </sheetView>
  </sheetViews>
  <sheetFormatPr defaultColWidth="9.125" defaultRowHeight="12.75"/>
  <cols>
    <col min="1" max="1" width="4.50390625" style="3" bestFit="1" customWidth="1"/>
    <col min="2" max="2" width="41.00390625" style="3" customWidth="1"/>
    <col min="3" max="3" width="17.50390625" style="3" customWidth="1"/>
    <col min="4" max="4" width="14.125" style="3" bestFit="1" customWidth="1"/>
    <col min="5" max="5" width="23.00390625" style="3" customWidth="1"/>
    <col min="6" max="16384" width="9.125" style="3" customWidth="1"/>
  </cols>
  <sheetData>
    <row r="1" spans="1:5" ht="12.75">
      <c r="A1" s="2" t="s">
        <v>292</v>
      </c>
      <c r="E1" s="21" t="s">
        <v>81</v>
      </c>
    </row>
    <row r="2" spans="1:5" ht="27.75">
      <c r="A2" s="193" t="s">
        <v>51</v>
      </c>
      <c r="B2" s="194"/>
      <c r="C2" s="194"/>
      <c r="D2" s="194"/>
      <c r="E2" s="194"/>
    </row>
    <row r="3" spans="1:5" s="2" customFormat="1" ht="33.75" customHeight="1">
      <c r="A3" s="4"/>
      <c r="B3" s="4" t="s">
        <v>1</v>
      </c>
      <c r="C3" s="4" t="s">
        <v>2</v>
      </c>
      <c r="D3" s="4" t="s">
        <v>3</v>
      </c>
      <c r="E3" s="4" t="s">
        <v>4</v>
      </c>
    </row>
    <row r="4" spans="1:5" ht="20.25" customHeight="1">
      <c r="A4" s="5"/>
      <c r="B4" s="5"/>
      <c r="C4" s="5"/>
      <c r="D4" s="5"/>
      <c r="E4" s="5"/>
    </row>
    <row r="5" spans="1:5" ht="26.25">
      <c r="A5" s="6" t="s">
        <v>52</v>
      </c>
      <c r="B5" s="7" t="s">
        <v>53</v>
      </c>
      <c r="C5" s="8">
        <v>8098010</v>
      </c>
      <c r="D5" s="8">
        <v>8098010</v>
      </c>
      <c r="E5" s="8">
        <v>8098010</v>
      </c>
    </row>
    <row r="6" spans="1:5" ht="39">
      <c r="A6" s="6" t="s">
        <v>54</v>
      </c>
      <c r="B6" s="7" t="s">
        <v>55</v>
      </c>
      <c r="C6" s="8">
        <v>2610000</v>
      </c>
      <c r="D6" s="8">
        <v>2610000</v>
      </c>
      <c r="E6" s="8">
        <v>2610000</v>
      </c>
    </row>
    <row r="7" spans="1:5" ht="26.25">
      <c r="A7" s="6" t="s">
        <v>56</v>
      </c>
      <c r="B7" s="7" t="s">
        <v>57</v>
      </c>
      <c r="C7" s="8">
        <v>1800000</v>
      </c>
      <c r="D7" s="8">
        <v>1800000</v>
      </c>
      <c r="E7" s="8">
        <v>1800000</v>
      </c>
    </row>
    <row r="8" spans="1:5" ht="26.25">
      <c r="A8" s="6" t="s">
        <v>58</v>
      </c>
      <c r="B8" s="7" t="s">
        <v>274</v>
      </c>
      <c r="C8" s="8">
        <v>0</v>
      </c>
      <c r="D8" s="8">
        <v>908320</v>
      </c>
      <c r="E8" s="8">
        <v>908320</v>
      </c>
    </row>
    <row r="9" spans="1:5" ht="12.75">
      <c r="A9" s="6" t="s">
        <v>59</v>
      </c>
      <c r="B9" s="7" t="s">
        <v>167</v>
      </c>
      <c r="C9" s="161">
        <f>SUM(C5:C8)</f>
        <v>12508010</v>
      </c>
      <c r="D9" s="161">
        <f>SUM(D5:D8)</f>
        <v>13416330</v>
      </c>
      <c r="E9" s="161">
        <f>SUM(E5:E8)</f>
        <v>13416330</v>
      </c>
    </row>
    <row r="10" spans="1:5" ht="26.25">
      <c r="A10" s="6" t="s">
        <v>60</v>
      </c>
      <c r="B10" s="7" t="s">
        <v>62</v>
      </c>
      <c r="C10" s="8">
        <v>16776067</v>
      </c>
      <c r="D10" s="8">
        <v>19967381</v>
      </c>
      <c r="E10" s="8">
        <v>19967381</v>
      </c>
    </row>
    <row r="11" spans="1:5" s="12" customFormat="1" ht="9.75">
      <c r="A11" s="9"/>
      <c r="B11" s="10" t="s">
        <v>275</v>
      </c>
      <c r="C11" s="11">
        <v>0</v>
      </c>
      <c r="D11" s="11">
        <v>0</v>
      </c>
      <c r="E11" s="11">
        <v>19967381</v>
      </c>
    </row>
    <row r="12" spans="1:5" ht="26.25">
      <c r="A12" s="13" t="s">
        <v>63</v>
      </c>
      <c r="B12" s="14" t="s">
        <v>64</v>
      </c>
      <c r="C12" s="15">
        <f>SUM(C9,C10)</f>
        <v>29284077</v>
      </c>
      <c r="D12" s="15">
        <f>SUM(D9,D10)</f>
        <v>33383711</v>
      </c>
      <c r="E12" s="15">
        <f>SUM(E9,E10)</f>
        <v>33383711</v>
      </c>
    </row>
    <row r="13" spans="1:5" ht="26.25">
      <c r="A13" s="6" t="s">
        <v>52</v>
      </c>
      <c r="B13" s="7" t="s">
        <v>276</v>
      </c>
      <c r="C13" s="8">
        <v>0</v>
      </c>
      <c r="D13" s="8">
        <v>24385451</v>
      </c>
      <c r="E13" s="8">
        <v>24385451</v>
      </c>
    </row>
    <row r="14" spans="1:5" ht="12.75">
      <c r="A14" s="6"/>
      <c r="B14" s="10" t="s">
        <v>293</v>
      </c>
      <c r="C14" s="8">
        <v>0</v>
      </c>
      <c r="D14" s="8">
        <v>0</v>
      </c>
      <c r="E14" s="11">
        <v>24385451</v>
      </c>
    </row>
    <row r="15" spans="1:5" ht="26.25">
      <c r="A15" s="13" t="s">
        <v>65</v>
      </c>
      <c r="B15" s="14" t="s">
        <v>66</v>
      </c>
      <c r="C15" s="15">
        <v>0</v>
      </c>
      <c r="D15" s="15">
        <v>24385451</v>
      </c>
      <c r="E15" s="15">
        <v>24385451</v>
      </c>
    </row>
    <row r="16" spans="1:5" ht="12.75">
      <c r="A16" s="6" t="s">
        <v>52</v>
      </c>
      <c r="B16" s="7" t="s">
        <v>67</v>
      </c>
      <c r="C16" s="8">
        <v>408000</v>
      </c>
      <c r="D16" s="8">
        <v>408000</v>
      </c>
      <c r="E16" s="8">
        <v>401000</v>
      </c>
    </row>
    <row r="17" spans="1:5" ht="12.75">
      <c r="A17" s="9"/>
      <c r="B17" s="10" t="s">
        <v>68</v>
      </c>
      <c r="C17" s="11">
        <v>0</v>
      </c>
      <c r="D17" s="11">
        <v>0</v>
      </c>
      <c r="E17" s="11">
        <v>401000</v>
      </c>
    </row>
    <row r="18" spans="1:5" ht="12.75">
      <c r="A18" s="6" t="s">
        <v>54</v>
      </c>
      <c r="B18" s="7" t="s">
        <v>69</v>
      </c>
      <c r="C18" s="8">
        <v>700000</v>
      </c>
      <c r="D18" s="8">
        <v>843499</v>
      </c>
      <c r="E18" s="8">
        <v>731775</v>
      </c>
    </row>
    <row r="19" spans="1:5" s="12" customFormat="1" ht="20.25">
      <c r="A19" s="9"/>
      <c r="B19" s="10" t="s">
        <v>70</v>
      </c>
      <c r="C19" s="11">
        <v>0</v>
      </c>
      <c r="D19" s="11">
        <v>0</v>
      </c>
      <c r="E19" s="11">
        <v>731775</v>
      </c>
    </row>
    <row r="20" spans="1:5" ht="12.75">
      <c r="A20" s="6" t="s">
        <v>56</v>
      </c>
      <c r="B20" s="7" t="s">
        <v>294</v>
      </c>
      <c r="C20" s="161">
        <f>SUM(C18)</f>
        <v>700000</v>
      </c>
      <c r="D20" s="161">
        <f>SUM(D18)</f>
        <v>843499</v>
      </c>
      <c r="E20" s="161">
        <f>SUM(E18)</f>
        <v>731775</v>
      </c>
    </row>
    <row r="21" spans="1:5" ht="12.75">
      <c r="A21" s="6" t="s">
        <v>58</v>
      </c>
      <c r="B21" s="7" t="s">
        <v>277</v>
      </c>
      <c r="C21" s="8">
        <v>0</v>
      </c>
      <c r="D21" s="8">
        <v>37030</v>
      </c>
      <c r="E21" s="8">
        <v>37030</v>
      </c>
    </row>
    <row r="22" spans="1:5" ht="12.75">
      <c r="A22" s="6"/>
      <c r="B22" s="10" t="s">
        <v>295</v>
      </c>
      <c r="C22" s="8">
        <v>0</v>
      </c>
      <c r="D22" s="8">
        <v>0</v>
      </c>
      <c r="E22" s="8">
        <v>37030</v>
      </c>
    </row>
    <row r="23" spans="1:5" ht="12.75">
      <c r="A23" s="13" t="s">
        <v>71</v>
      </c>
      <c r="B23" s="14" t="s">
        <v>72</v>
      </c>
      <c r="C23" s="15">
        <f>SUM(C16,C20,C21)</f>
        <v>1108000</v>
      </c>
      <c r="D23" s="15">
        <v>1288529</v>
      </c>
      <c r="E23" s="15">
        <v>1169805</v>
      </c>
    </row>
    <row r="24" spans="1:5" ht="12.75">
      <c r="A24" s="6" t="s">
        <v>52</v>
      </c>
      <c r="B24" s="7" t="s">
        <v>323</v>
      </c>
      <c r="C24" s="8">
        <v>0</v>
      </c>
      <c r="D24" s="8">
        <v>96050</v>
      </c>
      <c r="E24" s="8">
        <v>96050</v>
      </c>
    </row>
    <row r="25" spans="1:5" ht="12.75">
      <c r="A25" s="6" t="s">
        <v>54</v>
      </c>
      <c r="B25" s="7" t="s">
        <v>324</v>
      </c>
      <c r="C25" s="8">
        <v>0</v>
      </c>
      <c r="D25" s="8">
        <v>1770000</v>
      </c>
      <c r="E25" s="8">
        <v>1710034</v>
      </c>
    </row>
    <row r="26" spans="1:5" ht="12.75">
      <c r="A26" s="6"/>
      <c r="B26" s="10" t="s">
        <v>325</v>
      </c>
      <c r="C26" s="11">
        <v>0</v>
      </c>
      <c r="D26" s="11">
        <v>0</v>
      </c>
      <c r="E26" s="11">
        <v>11000</v>
      </c>
    </row>
    <row r="27" spans="1:5" ht="12.75">
      <c r="A27" s="6" t="s">
        <v>56</v>
      </c>
      <c r="B27" s="7" t="s">
        <v>326</v>
      </c>
      <c r="C27" s="8">
        <v>1500000</v>
      </c>
      <c r="D27" s="8">
        <v>26950</v>
      </c>
      <c r="E27" s="8">
        <v>3600</v>
      </c>
    </row>
    <row r="28" spans="1:5" ht="12.75">
      <c r="A28" s="6" t="s">
        <v>58</v>
      </c>
      <c r="B28" s="7" t="s">
        <v>278</v>
      </c>
      <c r="C28" s="8">
        <v>0</v>
      </c>
      <c r="D28" s="8">
        <v>568</v>
      </c>
      <c r="E28" s="8">
        <v>568</v>
      </c>
    </row>
    <row r="29" spans="1:5" ht="12.75">
      <c r="A29" s="13" t="s">
        <v>73</v>
      </c>
      <c r="B29" s="14" t="s">
        <v>74</v>
      </c>
      <c r="C29" s="15">
        <f>SUM(C24:C28)</f>
        <v>1500000</v>
      </c>
      <c r="D29" s="15">
        <f>SUM(D24,D25,D27,D28)</f>
        <v>1893568</v>
      </c>
      <c r="E29" s="15">
        <f>SUM(E24,E25,E27,E28)</f>
        <v>1810252</v>
      </c>
    </row>
    <row r="30" spans="1:5" ht="12.75">
      <c r="A30" s="16"/>
      <c r="B30" s="14" t="s">
        <v>76</v>
      </c>
      <c r="C30" s="15">
        <f>SUM(C12,C15,C23,C29)</f>
        <v>31892077</v>
      </c>
      <c r="D30" s="15">
        <f>SUM(D12,D15,D23,D29)</f>
        <v>60951259</v>
      </c>
      <c r="E30" s="15">
        <f>SUM(E12,E15,E23,E29)</f>
        <v>60749219</v>
      </c>
    </row>
    <row r="31" spans="1:5" ht="26.25">
      <c r="A31" s="6" t="s">
        <v>52</v>
      </c>
      <c r="B31" s="7" t="s">
        <v>327</v>
      </c>
      <c r="C31" s="8">
        <v>0</v>
      </c>
      <c r="D31" s="26">
        <v>0</v>
      </c>
      <c r="E31" s="8">
        <v>4700</v>
      </c>
    </row>
    <row r="32" spans="1:5" ht="12.75">
      <c r="A32" s="6" t="s">
        <v>54</v>
      </c>
      <c r="B32" s="7" t="s">
        <v>328</v>
      </c>
      <c r="C32" s="8">
        <v>0</v>
      </c>
      <c r="D32" s="26">
        <v>4700</v>
      </c>
      <c r="E32" s="8">
        <v>4700</v>
      </c>
    </row>
    <row r="33" spans="1:5" ht="26.25">
      <c r="A33" s="6" t="s">
        <v>320</v>
      </c>
      <c r="B33" s="7" t="s">
        <v>329</v>
      </c>
      <c r="C33" s="8">
        <v>5094113</v>
      </c>
      <c r="D33" s="26">
        <v>5094113</v>
      </c>
      <c r="E33" s="8">
        <v>5094113</v>
      </c>
    </row>
    <row r="34" spans="1:5" ht="12.75">
      <c r="A34" s="6" t="s">
        <v>330</v>
      </c>
      <c r="B34" s="7" t="s">
        <v>331</v>
      </c>
      <c r="C34" s="8">
        <f>SUM(C33)</f>
        <v>5094113</v>
      </c>
      <c r="D34" s="26">
        <f>SUM(D33)</f>
        <v>5094113</v>
      </c>
      <c r="E34" s="8">
        <f>SUM(E33)</f>
        <v>5094113</v>
      </c>
    </row>
    <row r="35" spans="1:5" ht="12.75">
      <c r="A35" s="6" t="s">
        <v>59</v>
      </c>
      <c r="B35" s="7" t="s">
        <v>77</v>
      </c>
      <c r="C35" s="8">
        <v>0</v>
      </c>
      <c r="D35" s="26">
        <v>490834</v>
      </c>
      <c r="E35" s="8">
        <v>490834</v>
      </c>
    </row>
    <row r="36" spans="1:5" ht="12.75">
      <c r="A36" s="6" t="s">
        <v>60</v>
      </c>
      <c r="B36" s="7" t="s">
        <v>332</v>
      </c>
      <c r="C36" s="8">
        <f>SUM(C32,C34,C35)</f>
        <v>5094113</v>
      </c>
      <c r="D36" s="26">
        <v>5584947</v>
      </c>
      <c r="E36" s="8">
        <f>SUM(E32,E34,E35)</f>
        <v>5589647</v>
      </c>
    </row>
    <row r="37" spans="1:5" ht="12.75">
      <c r="A37" s="13"/>
      <c r="B37" s="14" t="s">
        <v>78</v>
      </c>
      <c r="C37" s="15">
        <f>SUM(C36)</f>
        <v>5094113</v>
      </c>
      <c r="D37" s="15">
        <f>SUM(D36)</f>
        <v>5584947</v>
      </c>
      <c r="E37" s="15">
        <f>SUM(E36)</f>
        <v>5589647</v>
      </c>
    </row>
    <row r="38" spans="1:5" ht="30.75">
      <c r="A38" s="17" t="s">
        <v>79</v>
      </c>
      <c r="B38" s="17" t="s">
        <v>80</v>
      </c>
      <c r="C38" s="18">
        <f>SUM(C30,C37)</f>
        <v>36986190</v>
      </c>
      <c r="D38" s="18">
        <f>SUM(D30,D37)</f>
        <v>66536206</v>
      </c>
      <c r="E38" s="18">
        <f>SUM(E30,E37)</f>
        <v>66338866</v>
      </c>
    </row>
    <row r="39" spans="1:5" ht="15">
      <c r="A39" s="19"/>
      <c r="B39" s="19"/>
      <c r="C39" s="19"/>
      <c r="D39" s="19"/>
      <c r="E39" s="19"/>
    </row>
    <row r="40" spans="1:2" ht="12.75">
      <c r="A40" s="195"/>
      <c r="B40" s="195"/>
    </row>
  </sheetData>
  <sheetProtection/>
  <mergeCells count="2">
    <mergeCell ref="A2:E2"/>
    <mergeCell ref="A40:B4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&amp;L1.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00390625" style="0" customWidth="1"/>
    <col min="2" max="2" width="11.125" style="0" customWidth="1"/>
    <col min="4" max="4" width="12.125" style="0" customWidth="1"/>
    <col min="5" max="5" width="8.375" style="0" customWidth="1"/>
    <col min="6" max="6" width="6.125" style="0" customWidth="1"/>
    <col min="7" max="7" width="7.375" style="0" customWidth="1"/>
    <col min="8" max="8" width="7.50390625" style="0" customWidth="1"/>
    <col min="10" max="10" width="12.625" style="0" customWidth="1"/>
  </cols>
  <sheetData>
    <row r="1" spans="1:10" ht="13.5" customHeight="1">
      <c r="A1" s="168" t="s">
        <v>292</v>
      </c>
      <c r="B1" s="168"/>
      <c r="C1" s="168"/>
      <c r="D1" s="168"/>
      <c r="E1" s="168"/>
      <c r="F1" s="168"/>
      <c r="G1" s="168"/>
      <c r="H1" s="168"/>
      <c r="I1" s="168"/>
      <c r="J1" s="119"/>
    </row>
    <row r="2" spans="1:10" ht="12.75">
      <c r="A2" s="426"/>
      <c r="B2" s="426"/>
      <c r="C2" s="426"/>
      <c r="D2" s="426"/>
      <c r="E2" s="426"/>
      <c r="F2" s="426"/>
      <c r="G2" s="426"/>
      <c r="H2" s="426"/>
      <c r="I2" s="426"/>
      <c r="J2" s="120"/>
    </row>
    <row r="3" spans="1:10" ht="15.75" customHeight="1">
      <c r="A3" s="427" t="s">
        <v>250</v>
      </c>
      <c r="B3" s="427"/>
      <c r="C3" s="427"/>
      <c r="D3" s="427"/>
      <c r="E3" s="427"/>
      <c r="F3" s="427"/>
      <c r="G3" s="427"/>
      <c r="H3" s="427"/>
      <c r="I3" s="427"/>
      <c r="J3" s="121"/>
    </row>
    <row r="4" spans="1:10" ht="13.5" thickBot="1">
      <c r="A4" s="428"/>
      <c r="B4" s="428"/>
      <c r="C4" s="428"/>
      <c r="D4" s="428"/>
      <c r="E4" s="428"/>
      <c r="F4" s="429"/>
      <c r="G4" s="429"/>
      <c r="H4" s="429"/>
      <c r="I4" s="429"/>
      <c r="J4" s="122" t="s">
        <v>81</v>
      </c>
    </row>
    <row r="5" spans="1:10" ht="23.25" thickTop="1">
      <c r="A5" s="189" t="s">
        <v>156</v>
      </c>
      <c r="B5" s="123" t="s">
        <v>251</v>
      </c>
      <c r="C5" s="123" t="s">
        <v>252</v>
      </c>
      <c r="D5" s="430" t="s">
        <v>253</v>
      </c>
      <c r="E5" s="430" t="s">
        <v>271</v>
      </c>
      <c r="F5" s="234" t="s">
        <v>254</v>
      </c>
      <c r="G5" s="232"/>
      <c r="H5" s="232"/>
      <c r="I5" s="352"/>
      <c r="J5" s="403" t="s">
        <v>255</v>
      </c>
    </row>
    <row r="6" spans="1:10" ht="12.75">
      <c r="A6" s="190" t="s">
        <v>157</v>
      </c>
      <c r="B6" s="124" t="s">
        <v>256</v>
      </c>
      <c r="C6" s="124" t="s">
        <v>257</v>
      </c>
      <c r="D6" s="431"/>
      <c r="E6" s="431"/>
      <c r="F6" s="433"/>
      <c r="G6" s="434"/>
      <c r="H6" s="434"/>
      <c r="I6" s="435"/>
      <c r="J6" s="404"/>
    </row>
    <row r="7" spans="1:10" ht="13.5" thickBot="1">
      <c r="A7" s="191"/>
      <c r="B7" s="125"/>
      <c r="C7" s="126" t="s">
        <v>258</v>
      </c>
      <c r="D7" s="432"/>
      <c r="E7" s="432"/>
      <c r="F7" s="436"/>
      <c r="G7" s="437"/>
      <c r="H7" s="437"/>
      <c r="I7" s="438"/>
      <c r="J7" s="404"/>
    </row>
    <row r="8" spans="1:10" ht="13.5" thickBot="1">
      <c r="A8" s="127"/>
      <c r="B8" s="128"/>
      <c r="C8" s="128"/>
      <c r="D8" s="128"/>
      <c r="E8" s="128"/>
      <c r="F8" s="129" t="s">
        <v>259</v>
      </c>
      <c r="G8" s="130" t="s">
        <v>260</v>
      </c>
      <c r="H8" s="130" t="s">
        <v>272</v>
      </c>
      <c r="I8" s="131" t="s">
        <v>273</v>
      </c>
      <c r="J8" s="132"/>
    </row>
    <row r="9" spans="1:10" ht="14.25" thickBot="1" thickTop="1">
      <c r="A9" s="192" t="s">
        <v>158</v>
      </c>
      <c r="B9" s="133" t="s">
        <v>261</v>
      </c>
      <c r="C9" s="134" t="s">
        <v>160</v>
      </c>
      <c r="D9" s="135" t="s">
        <v>161</v>
      </c>
      <c r="E9" s="135" t="s">
        <v>162</v>
      </c>
      <c r="F9" s="135" t="s">
        <v>163</v>
      </c>
      <c r="G9" s="135" t="s">
        <v>164</v>
      </c>
      <c r="H9" s="135" t="s">
        <v>165</v>
      </c>
      <c r="I9" s="135" t="s">
        <v>166</v>
      </c>
      <c r="J9" s="136" t="s">
        <v>262</v>
      </c>
    </row>
    <row r="10" spans="1:10" ht="13.5" thickTop="1">
      <c r="A10" s="405" t="s">
        <v>52</v>
      </c>
      <c r="B10" s="407" t="s">
        <v>263</v>
      </c>
      <c r="C10" s="408"/>
      <c r="D10" s="409"/>
      <c r="E10" s="409"/>
      <c r="F10" s="409"/>
      <c r="G10" s="409"/>
      <c r="H10" s="409"/>
      <c r="I10" s="424"/>
      <c r="J10" s="411"/>
    </row>
    <row r="11" spans="1:10" ht="21" customHeight="1" thickBot="1">
      <c r="A11" s="406"/>
      <c r="B11" s="422" t="s">
        <v>264</v>
      </c>
      <c r="C11" s="423"/>
      <c r="D11" s="410"/>
      <c r="E11" s="410"/>
      <c r="F11" s="410"/>
      <c r="G11" s="410"/>
      <c r="H11" s="410"/>
      <c r="I11" s="425"/>
      <c r="J11" s="412"/>
    </row>
    <row r="12" spans="1:10" ht="13.5" thickBot="1">
      <c r="A12" s="137" t="s">
        <v>54</v>
      </c>
      <c r="B12" s="140" t="s">
        <v>265</v>
      </c>
      <c r="C12" s="141"/>
      <c r="D12" s="142"/>
      <c r="E12" s="142"/>
      <c r="F12" s="142"/>
      <c r="G12" s="142"/>
      <c r="H12" s="142"/>
      <c r="I12" s="143"/>
      <c r="J12" s="144"/>
    </row>
    <row r="13" spans="1:10" ht="13.5" thickBot="1">
      <c r="A13" s="137" t="s">
        <v>56</v>
      </c>
      <c r="B13" s="140" t="s">
        <v>265</v>
      </c>
      <c r="C13" s="141"/>
      <c r="D13" s="142"/>
      <c r="E13" s="142"/>
      <c r="F13" s="142"/>
      <c r="G13" s="142"/>
      <c r="H13" s="142"/>
      <c r="I13" s="143"/>
      <c r="J13" s="144"/>
    </row>
    <row r="14" spans="1:10" ht="12.75">
      <c r="A14" s="413" t="s">
        <v>58</v>
      </c>
      <c r="B14" s="414" t="s">
        <v>266</v>
      </c>
      <c r="C14" s="415"/>
      <c r="D14" s="416" t="s">
        <v>240</v>
      </c>
      <c r="E14" s="417"/>
      <c r="F14" s="417"/>
      <c r="G14" s="417"/>
      <c r="H14" s="417"/>
      <c r="I14" s="417"/>
      <c r="J14" s="418"/>
    </row>
    <row r="15" spans="1:10" ht="21" customHeight="1" thickBot="1">
      <c r="A15" s="406"/>
      <c r="B15" s="422" t="s">
        <v>264</v>
      </c>
      <c r="C15" s="423"/>
      <c r="D15" s="419"/>
      <c r="E15" s="420"/>
      <c r="F15" s="420"/>
      <c r="G15" s="420"/>
      <c r="H15" s="420"/>
      <c r="I15" s="420"/>
      <c r="J15" s="421"/>
    </row>
    <row r="16" spans="1:10" ht="13.5" thickBot="1">
      <c r="A16" s="137" t="s">
        <v>59</v>
      </c>
      <c r="B16" s="140" t="s">
        <v>265</v>
      </c>
      <c r="C16" s="141"/>
      <c r="D16" s="142"/>
      <c r="E16" s="142"/>
      <c r="F16" s="142"/>
      <c r="G16" s="142"/>
      <c r="H16" s="142"/>
      <c r="I16" s="143"/>
      <c r="J16" s="144"/>
    </row>
    <row r="17" spans="1:10" ht="13.5" thickBot="1">
      <c r="A17" s="137" t="s">
        <v>60</v>
      </c>
      <c r="B17" s="140" t="s">
        <v>265</v>
      </c>
      <c r="C17" s="141"/>
      <c r="D17" s="142"/>
      <c r="E17" s="142"/>
      <c r="F17" s="142"/>
      <c r="G17" s="142"/>
      <c r="H17" s="142"/>
      <c r="I17" s="143"/>
      <c r="J17" s="144"/>
    </row>
    <row r="18" spans="1:10" ht="21" thickBot="1">
      <c r="A18" s="137" t="s">
        <v>61</v>
      </c>
      <c r="B18" s="138" t="s">
        <v>267</v>
      </c>
      <c r="C18" s="145"/>
      <c r="D18" s="146"/>
      <c r="E18" s="146"/>
      <c r="F18" s="146"/>
      <c r="G18" s="146"/>
      <c r="H18" s="146"/>
      <c r="I18" s="147"/>
      <c r="J18" s="139"/>
    </row>
    <row r="19" spans="1:10" ht="13.5" thickBot="1">
      <c r="A19" s="137" t="s">
        <v>90</v>
      </c>
      <c r="B19" s="140" t="s">
        <v>265</v>
      </c>
      <c r="C19" s="141"/>
      <c r="D19" s="142"/>
      <c r="E19" s="142"/>
      <c r="F19" s="142"/>
      <c r="G19" s="142"/>
      <c r="H19" s="142"/>
      <c r="I19" s="143"/>
      <c r="J19" s="144"/>
    </row>
    <row r="20" spans="1:10" ht="21" thickBot="1">
      <c r="A20" s="137" t="s">
        <v>92</v>
      </c>
      <c r="B20" s="138" t="s">
        <v>268</v>
      </c>
      <c r="C20" s="145"/>
      <c r="D20" s="146"/>
      <c r="E20" s="146"/>
      <c r="F20" s="146"/>
      <c r="G20" s="146"/>
      <c r="H20" s="146"/>
      <c r="I20" s="147"/>
      <c r="J20" s="139"/>
    </row>
    <row r="21" spans="1:10" ht="13.5" thickBot="1">
      <c r="A21" s="137" t="s">
        <v>93</v>
      </c>
      <c r="B21" s="140" t="s">
        <v>265</v>
      </c>
      <c r="C21" s="141"/>
      <c r="D21" s="142"/>
      <c r="E21" s="142"/>
      <c r="F21" s="142"/>
      <c r="G21" s="142"/>
      <c r="H21" s="142"/>
      <c r="I21" s="143"/>
      <c r="J21" s="144"/>
    </row>
    <row r="22" spans="1:10" ht="13.5" thickBot="1">
      <c r="A22" s="148" t="s">
        <v>96</v>
      </c>
      <c r="B22" s="149" t="s">
        <v>269</v>
      </c>
      <c r="C22" s="150"/>
      <c r="D22" s="151"/>
      <c r="E22" s="151"/>
      <c r="F22" s="151"/>
      <c r="G22" s="151"/>
      <c r="H22" s="151"/>
      <c r="I22" s="152"/>
      <c r="J22" s="139"/>
    </row>
    <row r="23" spans="1:10" ht="21" thickBot="1" thickTop="1">
      <c r="A23" s="153" t="s">
        <v>189</v>
      </c>
      <c r="B23" s="154" t="s">
        <v>270</v>
      </c>
      <c r="C23" s="155"/>
      <c r="D23" s="156"/>
      <c r="E23" s="157"/>
      <c r="F23" s="157"/>
      <c r="G23" s="157"/>
      <c r="H23" s="157"/>
      <c r="I23" s="158"/>
      <c r="J23" s="159"/>
    </row>
    <row r="24" ht="13.5" thickTop="1"/>
  </sheetData>
  <sheetProtection/>
  <mergeCells count="21">
    <mergeCell ref="A2:I2"/>
    <mergeCell ref="A3:I3"/>
    <mergeCell ref="A4:I4"/>
    <mergeCell ref="D5:D7"/>
    <mergeCell ref="B11:C11"/>
    <mergeCell ref="E5:E7"/>
    <mergeCell ref="F5:I7"/>
    <mergeCell ref="A14:A15"/>
    <mergeCell ref="B14:C14"/>
    <mergeCell ref="D14:J15"/>
    <mergeCell ref="B15:C15"/>
    <mergeCell ref="H10:H11"/>
    <mergeCell ref="I10:I11"/>
    <mergeCell ref="J5:J7"/>
    <mergeCell ref="A10:A11"/>
    <mergeCell ref="B10:C10"/>
    <mergeCell ref="D10:D11"/>
    <mergeCell ref="E10:E11"/>
    <mergeCell ref="J10:J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&amp;L10.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G31" sqref="G31"/>
    </sheetView>
  </sheetViews>
  <sheetFormatPr defaultColWidth="9.125" defaultRowHeight="12.75"/>
  <cols>
    <col min="1" max="1" width="8.125" style="3" customWidth="1"/>
    <col min="2" max="2" width="41.00390625" style="3" customWidth="1"/>
    <col min="3" max="4" width="14.125" style="3" bestFit="1" customWidth="1"/>
    <col min="5" max="5" width="22.375" style="3" customWidth="1"/>
    <col min="6" max="6" width="10.125" style="3" bestFit="1" customWidth="1"/>
    <col min="7" max="16384" width="9.125" style="3" customWidth="1"/>
  </cols>
  <sheetData>
    <row r="1" spans="1:5" ht="12.75">
      <c r="A1" s="2" t="s">
        <v>292</v>
      </c>
      <c r="E1" s="21" t="s">
        <v>81</v>
      </c>
    </row>
    <row r="2" spans="1:5" ht="29.25" customHeight="1">
      <c r="A2" s="196" t="s">
        <v>82</v>
      </c>
      <c r="B2" s="197"/>
      <c r="C2" s="197"/>
      <c r="D2" s="197"/>
      <c r="E2" s="198"/>
    </row>
    <row r="3" spans="1:5" s="22" customFormat="1" ht="31.5" customHeight="1">
      <c r="A3" s="4"/>
      <c r="B3" s="4" t="s">
        <v>1</v>
      </c>
      <c r="C3" s="4" t="s">
        <v>2</v>
      </c>
      <c r="D3" s="4" t="s">
        <v>3</v>
      </c>
      <c r="E3" s="4" t="s">
        <v>4</v>
      </c>
    </row>
    <row r="4" spans="1:5" s="24" customFormat="1" ht="19.5" customHeight="1">
      <c r="A4" s="23"/>
      <c r="B4" s="23"/>
      <c r="C4" s="23"/>
      <c r="D4" s="23"/>
      <c r="E4" s="23"/>
    </row>
    <row r="5" spans="1:5" ht="12.75">
      <c r="A5" s="6" t="s">
        <v>52</v>
      </c>
      <c r="B5" s="7" t="s">
        <v>279</v>
      </c>
      <c r="C5" s="8">
        <v>16574245</v>
      </c>
      <c r="D5" s="8">
        <v>16574245</v>
      </c>
      <c r="E5" s="8">
        <v>16325289</v>
      </c>
    </row>
    <row r="6" spans="1:5" ht="12.75">
      <c r="A6" s="6" t="s">
        <v>54</v>
      </c>
      <c r="B6" s="7" t="s">
        <v>296</v>
      </c>
      <c r="C6" s="8">
        <v>0</v>
      </c>
      <c r="D6" s="8">
        <v>37594</v>
      </c>
      <c r="E6" s="8">
        <v>37594</v>
      </c>
    </row>
    <row r="7" spans="1:5" ht="12.75">
      <c r="A7" s="6" t="s">
        <v>56</v>
      </c>
      <c r="B7" s="7" t="s">
        <v>297</v>
      </c>
      <c r="C7" s="8">
        <v>117952</v>
      </c>
      <c r="D7" s="8">
        <v>235400</v>
      </c>
      <c r="E7" s="8">
        <v>235400</v>
      </c>
    </row>
    <row r="8" spans="1:5" ht="12.75">
      <c r="A8" s="6" t="s">
        <v>58</v>
      </c>
      <c r="B8" s="7" t="s">
        <v>280</v>
      </c>
      <c r="C8" s="8">
        <v>0</v>
      </c>
      <c r="D8" s="8">
        <v>207089</v>
      </c>
      <c r="E8" s="8">
        <v>207089</v>
      </c>
    </row>
    <row r="9" spans="1:5" ht="12.75">
      <c r="A9" s="6" t="s">
        <v>59</v>
      </c>
      <c r="B9" s="162" t="s">
        <v>298</v>
      </c>
      <c r="C9" s="161">
        <f>SUM(C5:C8)</f>
        <v>16692197</v>
      </c>
      <c r="D9" s="161">
        <f>SUM(D5:D8)</f>
        <v>17054328</v>
      </c>
      <c r="E9" s="161">
        <f>SUM(E5:E8)</f>
        <v>16805372</v>
      </c>
    </row>
    <row r="10" spans="1:5" ht="12.75">
      <c r="A10" s="6" t="s">
        <v>60</v>
      </c>
      <c r="B10" s="7" t="s">
        <v>299</v>
      </c>
      <c r="C10" s="8">
        <v>3758087</v>
      </c>
      <c r="D10" s="8">
        <v>3991099</v>
      </c>
      <c r="E10" s="8">
        <v>3991099</v>
      </c>
    </row>
    <row r="11" spans="1:5" ht="26.25">
      <c r="A11" s="6" t="s">
        <v>61</v>
      </c>
      <c r="B11" s="7" t="s">
        <v>300</v>
      </c>
      <c r="C11" s="8">
        <v>360000</v>
      </c>
      <c r="D11" s="8">
        <v>394800</v>
      </c>
      <c r="E11" s="8">
        <v>358725</v>
      </c>
    </row>
    <row r="12" spans="1:5" ht="12.75">
      <c r="A12" s="6" t="s">
        <v>90</v>
      </c>
      <c r="B12" s="162" t="s">
        <v>301</v>
      </c>
      <c r="C12" s="161">
        <f>SUM(C10:C11)</f>
        <v>4118087</v>
      </c>
      <c r="D12" s="161">
        <f>SUM(D10:D11)</f>
        <v>4385899</v>
      </c>
      <c r="E12" s="161">
        <f>SUM(E10:E11)</f>
        <v>4349824</v>
      </c>
    </row>
    <row r="13" spans="1:6" ht="12.75">
      <c r="A13" s="13" t="s">
        <v>63</v>
      </c>
      <c r="B13" s="14" t="s">
        <v>83</v>
      </c>
      <c r="C13" s="15">
        <v>20810285</v>
      </c>
      <c r="D13" s="15">
        <v>21440227</v>
      </c>
      <c r="E13" s="15">
        <v>21155196</v>
      </c>
      <c r="F13" s="160"/>
    </row>
    <row r="14" spans="1:5" ht="26.25">
      <c r="A14" s="13" t="s">
        <v>65</v>
      </c>
      <c r="B14" s="14" t="s">
        <v>84</v>
      </c>
      <c r="C14" s="15">
        <v>2314064</v>
      </c>
      <c r="D14" s="15">
        <v>2490814</v>
      </c>
      <c r="E14" s="15">
        <v>2490814</v>
      </c>
    </row>
    <row r="15" spans="1:5" s="12" customFormat="1" ht="9.75">
      <c r="A15" s="9"/>
      <c r="B15" s="10" t="s">
        <v>85</v>
      </c>
      <c r="C15" s="11">
        <v>0</v>
      </c>
      <c r="D15" s="11">
        <v>0</v>
      </c>
      <c r="E15" s="11">
        <v>2429635</v>
      </c>
    </row>
    <row r="16" spans="1:5" s="12" customFormat="1" ht="9.75">
      <c r="A16" s="9"/>
      <c r="B16" s="10" t="s">
        <v>86</v>
      </c>
      <c r="C16" s="11">
        <v>0</v>
      </c>
      <c r="D16" s="11">
        <v>0</v>
      </c>
      <c r="E16" s="11">
        <v>35440</v>
      </c>
    </row>
    <row r="17" spans="1:5" s="12" customFormat="1" ht="9.75">
      <c r="A17" s="9"/>
      <c r="B17" s="10" t="s">
        <v>87</v>
      </c>
      <c r="C17" s="11">
        <v>0</v>
      </c>
      <c r="D17" s="11">
        <v>0</v>
      </c>
      <c r="E17" s="11">
        <v>25739</v>
      </c>
    </row>
    <row r="18" spans="1:5" ht="12.75">
      <c r="A18" s="6" t="s">
        <v>52</v>
      </c>
      <c r="B18" s="7" t="s">
        <v>88</v>
      </c>
      <c r="C18" s="8">
        <v>3043183</v>
      </c>
      <c r="D18" s="8">
        <v>4054398</v>
      </c>
      <c r="E18" s="8">
        <v>3550398</v>
      </c>
    </row>
    <row r="19" spans="1:5" ht="12.75">
      <c r="A19" s="6" t="s">
        <v>54</v>
      </c>
      <c r="B19" s="162" t="s">
        <v>302</v>
      </c>
      <c r="C19" s="161">
        <f>SUM(C15:C18)</f>
        <v>3043183</v>
      </c>
      <c r="D19" s="161">
        <f>SUM(D15:D18)</f>
        <v>4054398</v>
      </c>
      <c r="E19" s="161">
        <f>SUM(E18)</f>
        <v>3550398</v>
      </c>
    </row>
    <row r="20" spans="1:5" ht="12.75">
      <c r="A20" s="6" t="s">
        <v>56</v>
      </c>
      <c r="B20" s="7" t="s">
        <v>281</v>
      </c>
      <c r="C20" s="8">
        <v>0</v>
      </c>
      <c r="D20" s="8">
        <v>17120</v>
      </c>
      <c r="E20" s="8">
        <v>17120</v>
      </c>
    </row>
    <row r="21" spans="1:5" ht="12.75">
      <c r="A21" s="6" t="s">
        <v>58</v>
      </c>
      <c r="B21" s="7" t="s">
        <v>282</v>
      </c>
      <c r="C21" s="8">
        <v>345200</v>
      </c>
      <c r="D21" s="8">
        <v>345200</v>
      </c>
      <c r="E21" s="8">
        <v>326906</v>
      </c>
    </row>
    <row r="22" spans="1:5" ht="12.75">
      <c r="A22" s="6" t="s">
        <v>59</v>
      </c>
      <c r="B22" s="162" t="s">
        <v>322</v>
      </c>
      <c r="C22" s="161">
        <f>SUM(C20:C21)</f>
        <v>345200</v>
      </c>
      <c r="D22" s="161">
        <f>SUM(D20:D21)</f>
        <v>362320</v>
      </c>
      <c r="E22" s="161">
        <f>SUM(E20:E21)</f>
        <v>344026</v>
      </c>
    </row>
    <row r="23" spans="1:5" ht="12.75">
      <c r="A23" s="6" t="s">
        <v>60</v>
      </c>
      <c r="B23" s="7" t="s">
        <v>89</v>
      </c>
      <c r="C23" s="8">
        <v>1640000</v>
      </c>
      <c r="D23" s="8">
        <v>1848193</v>
      </c>
      <c r="E23" s="8">
        <v>1767341</v>
      </c>
    </row>
    <row r="24" spans="1:5" ht="12.75">
      <c r="A24" s="6" t="s">
        <v>61</v>
      </c>
      <c r="B24" s="7" t="s">
        <v>283</v>
      </c>
      <c r="C24" s="8">
        <v>0</v>
      </c>
      <c r="D24" s="8">
        <v>13386</v>
      </c>
      <c r="E24" s="8">
        <v>13386</v>
      </c>
    </row>
    <row r="25" spans="1:5" ht="12.75">
      <c r="A25" s="6" t="s">
        <v>90</v>
      </c>
      <c r="B25" s="7" t="s">
        <v>91</v>
      </c>
      <c r="C25" s="8">
        <v>150000</v>
      </c>
      <c r="D25" s="8">
        <v>249768</v>
      </c>
      <c r="E25" s="8">
        <v>117574</v>
      </c>
    </row>
    <row r="26" spans="1:5" ht="12.75">
      <c r="A26" s="6" t="s">
        <v>92</v>
      </c>
      <c r="B26" s="7" t="s">
        <v>303</v>
      </c>
      <c r="C26" s="8">
        <v>0</v>
      </c>
      <c r="D26" s="8">
        <v>32000</v>
      </c>
      <c r="E26" s="8">
        <v>32000</v>
      </c>
    </row>
    <row r="27" spans="1:5" ht="12.75">
      <c r="A27" s="6" t="s">
        <v>93</v>
      </c>
      <c r="B27" s="7" t="s">
        <v>94</v>
      </c>
      <c r="C27" s="8">
        <v>1545920</v>
      </c>
      <c r="D27" s="8">
        <v>2106517</v>
      </c>
      <c r="E27" s="8">
        <v>1388740</v>
      </c>
    </row>
    <row r="28" spans="1:5" ht="12.75">
      <c r="A28" s="6"/>
      <c r="B28" s="10" t="s">
        <v>95</v>
      </c>
      <c r="C28" s="8"/>
      <c r="D28" s="8">
        <v>0</v>
      </c>
      <c r="E28" s="11">
        <v>223252</v>
      </c>
    </row>
    <row r="29" spans="1:5" ht="12.75">
      <c r="A29" s="6" t="s">
        <v>96</v>
      </c>
      <c r="B29" s="162" t="s">
        <v>304</v>
      </c>
      <c r="C29" s="161">
        <f>SUM(C23:C28)</f>
        <v>3335920</v>
      </c>
      <c r="D29" s="161">
        <f>SUM(D23:D28)</f>
        <v>4249864</v>
      </c>
      <c r="E29" s="161">
        <v>3319041</v>
      </c>
    </row>
    <row r="30" spans="1:5" ht="12.75">
      <c r="A30" s="6" t="s">
        <v>97</v>
      </c>
      <c r="B30" s="7" t="s">
        <v>305</v>
      </c>
      <c r="C30" s="8">
        <v>180000</v>
      </c>
      <c r="D30" s="8">
        <v>120849</v>
      </c>
      <c r="E30" s="8">
        <v>119484</v>
      </c>
    </row>
    <row r="31" spans="1:5" ht="22.5" customHeight="1">
      <c r="A31" s="6" t="s">
        <v>186</v>
      </c>
      <c r="B31" s="162" t="s">
        <v>306</v>
      </c>
      <c r="C31" s="161">
        <f>SUM(C30)</f>
        <v>180000</v>
      </c>
      <c r="D31" s="161">
        <f>SUM(D30)</f>
        <v>120849</v>
      </c>
      <c r="E31" s="161">
        <f>SUM(E30)</f>
        <v>119484</v>
      </c>
    </row>
    <row r="32" spans="1:5" ht="26.25">
      <c r="A32" s="6" t="s">
        <v>189</v>
      </c>
      <c r="B32" s="7" t="s">
        <v>307</v>
      </c>
      <c r="C32" s="8">
        <v>1694531</v>
      </c>
      <c r="D32" s="8">
        <v>1977339</v>
      </c>
      <c r="E32" s="8">
        <v>1659508</v>
      </c>
    </row>
    <row r="33" spans="1:5" ht="12.75">
      <c r="A33" s="6" t="s">
        <v>308</v>
      </c>
      <c r="B33" s="7" t="s">
        <v>309</v>
      </c>
      <c r="C33" s="8">
        <v>0</v>
      </c>
      <c r="D33" s="8">
        <v>121765</v>
      </c>
      <c r="E33" s="8">
        <v>121762</v>
      </c>
    </row>
    <row r="34" spans="1:5" ht="26.25">
      <c r="A34" s="6" t="s">
        <v>310</v>
      </c>
      <c r="B34" s="162" t="s">
        <v>311</v>
      </c>
      <c r="C34" s="161">
        <f>SUM(C32:C33)</f>
        <v>1694531</v>
      </c>
      <c r="D34" s="161">
        <f>SUM(D32:D33)</f>
        <v>2099104</v>
      </c>
      <c r="E34" s="161">
        <f>SUM(E32:E33)</f>
        <v>1781270</v>
      </c>
    </row>
    <row r="35" spans="1:5" ht="12.75">
      <c r="A35" s="13" t="s">
        <v>71</v>
      </c>
      <c r="B35" s="14" t="s">
        <v>98</v>
      </c>
      <c r="C35" s="15">
        <v>8589834</v>
      </c>
      <c r="D35" s="15">
        <v>10886535</v>
      </c>
      <c r="E35" s="15">
        <v>9114219</v>
      </c>
    </row>
    <row r="36" spans="1:5" ht="12.75">
      <c r="A36" s="6" t="s">
        <v>52</v>
      </c>
      <c r="B36" s="7" t="s">
        <v>284</v>
      </c>
      <c r="C36" s="8">
        <v>0</v>
      </c>
      <c r="D36" s="8">
        <v>0</v>
      </c>
      <c r="E36" s="8">
        <v>0</v>
      </c>
    </row>
    <row r="37" spans="1:5" ht="12.75">
      <c r="A37" s="6" t="s">
        <v>54</v>
      </c>
      <c r="B37" s="7" t="s">
        <v>99</v>
      </c>
      <c r="C37" s="8">
        <v>3258000</v>
      </c>
      <c r="D37" s="8">
        <v>3684720</v>
      </c>
      <c r="E37" s="8">
        <v>3618944</v>
      </c>
    </row>
    <row r="38" spans="1:5" s="12" customFormat="1" ht="20.25">
      <c r="A38" s="9"/>
      <c r="B38" s="10" t="s">
        <v>312</v>
      </c>
      <c r="C38" s="11">
        <v>0</v>
      </c>
      <c r="D38" s="11">
        <v>0</v>
      </c>
      <c r="E38" s="11">
        <v>698000</v>
      </c>
    </row>
    <row r="39" spans="1:5" s="12" customFormat="1" ht="9.75">
      <c r="A39" s="9"/>
      <c r="B39" s="10" t="s">
        <v>100</v>
      </c>
      <c r="C39" s="11">
        <v>0</v>
      </c>
      <c r="D39" s="11">
        <v>0</v>
      </c>
      <c r="E39" s="11">
        <v>2920944</v>
      </c>
    </row>
    <row r="40" spans="1:5" ht="12.75">
      <c r="A40" s="13" t="s">
        <v>73</v>
      </c>
      <c r="B40" s="14" t="s">
        <v>101</v>
      </c>
      <c r="C40" s="15">
        <v>3258000</v>
      </c>
      <c r="D40" s="15">
        <v>3684720</v>
      </c>
      <c r="E40" s="15">
        <v>3618944</v>
      </c>
    </row>
    <row r="41" spans="1:5" ht="26.25">
      <c r="A41" s="6" t="s">
        <v>52</v>
      </c>
      <c r="B41" s="7" t="s">
        <v>313</v>
      </c>
      <c r="C41" s="8">
        <v>0</v>
      </c>
      <c r="D41" s="8">
        <v>90429</v>
      </c>
      <c r="E41" s="8">
        <v>90429</v>
      </c>
    </row>
    <row r="42" spans="1:5" ht="12.75">
      <c r="A42" s="6" t="s">
        <v>54</v>
      </c>
      <c r="B42" s="162" t="s">
        <v>314</v>
      </c>
      <c r="C42" s="161">
        <f>SUM(C41)</f>
        <v>0</v>
      </c>
      <c r="D42" s="161">
        <f>SUM(D41)</f>
        <v>90429</v>
      </c>
      <c r="E42" s="161">
        <f>SUM(E41)</f>
        <v>90429</v>
      </c>
    </row>
    <row r="43" spans="1:5" ht="26.25">
      <c r="A43" s="6" t="s">
        <v>56</v>
      </c>
      <c r="B43" s="7" t="s">
        <v>102</v>
      </c>
      <c r="C43" s="8">
        <v>1571707</v>
      </c>
      <c r="D43" s="8">
        <v>1612447</v>
      </c>
      <c r="E43" s="8">
        <v>1610247</v>
      </c>
    </row>
    <row r="44" spans="1:5" s="12" customFormat="1" ht="9.75">
      <c r="A44" s="9"/>
      <c r="B44" s="10" t="s">
        <v>103</v>
      </c>
      <c r="C44" s="11">
        <v>0</v>
      </c>
      <c r="D44" s="11">
        <v>0</v>
      </c>
      <c r="E44" s="11">
        <v>1610247</v>
      </c>
    </row>
    <row r="45" spans="1:5" s="27" customFormat="1" ht="26.25">
      <c r="A45" s="6" t="s">
        <v>56</v>
      </c>
      <c r="B45" s="7" t="s">
        <v>104</v>
      </c>
      <c r="C45" s="26">
        <v>124800</v>
      </c>
      <c r="D45" s="26">
        <v>770560</v>
      </c>
      <c r="E45" s="26">
        <v>770560</v>
      </c>
    </row>
    <row r="46" spans="1:5" s="12" customFormat="1" ht="9.75">
      <c r="A46" s="9"/>
      <c r="B46" s="10" t="s">
        <v>315</v>
      </c>
      <c r="C46" s="11">
        <v>0</v>
      </c>
      <c r="D46" s="11">
        <v>0</v>
      </c>
      <c r="E46" s="11">
        <v>10000</v>
      </c>
    </row>
    <row r="47" spans="1:5" s="12" customFormat="1" ht="9.75">
      <c r="A47" s="9"/>
      <c r="B47" s="10" t="s">
        <v>316</v>
      </c>
      <c r="C47" s="11">
        <v>0</v>
      </c>
      <c r="D47" s="11">
        <v>0</v>
      </c>
      <c r="E47" s="11">
        <v>456760</v>
      </c>
    </row>
    <row r="48" spans="1:5" s="12" customFormat="1" ht="9.75">
      <c r="A48" s="9"/>
      <c r="B48" s="10" t="s">
        <v>285</v>
      </c>
      <c r="C48" s="11">
        <v>0</v>
      </c>
      <c r="D48" s="11">
        <v>0</v>
      </c>
      <c r="E48" s="11">
        <v>303800</v>
      </c>
    </row>
    <row r="49" spans="1:5" ht="12.75">
      <c r="A49" s="13" t="s">
        <v>75</v>
      </c>
      <c r="B49" s="14" t="s">
        <v>105</v>
      </c>
      <c r="C49" s="15">
        <v>1696507</v>
      </c>
      <c r="D49" s="15">
        <v>2473436</v>
      </c>
      <c r="E49" s="15">
        <v>2471236</v>
      </c>
    </row>
    <row r="50" spans="1:5" ht="12.75">
      <c r="A50" s="6" t="s">
        <v>52</v>
      </c>
      <c r="B50" s="7" t="s">
        <v>286</v>
      </c>
      <c r="C50" s="8">
        <v>250000</v>
      </c>
      <c r="D50" s="8">
        <v>19677536</v>
      </c>
      <c r="E50" s="8">
        <v>448086</v>
      </c>
    </row>
    <row r="51" spans="1:5" ht="26.25">
      <c r="A51" s="6" t="s">
        <v>54</v>
      </c>
      <c r="B51" s="7" t="s">
        <v>106</v>
      </c>
      <c r="C51" s="8">
        <v>67500</v>
      </c>
      <c r="D51" s="8">
        <v>5377918</v>
      </c>
      <c r="E51" s="8">
        <v>120983</v>
      </c>
    </row>
    <row r="52" spans="1:5" ht="12.75">
      <c r="A52" s="13" t="s">
        <v>73</v>
      </c>
      <c r="B52" s="14" t="s">
        <v>107</v>
      </c>
      <c r="C52" s="15">
        <v>317500</v>
      </c>
      <c r="D52" s="15">
        <v>25055454</v>
      </c>
      <c r="E52" s="15">
        <v>569069</v>
      </c>
    </row>
    <row r="53" spans="1:5" ht="12.75">
      <c r="A53" s="13"/>
      <c r="B53" s="14" t="s">
        <v>108</v>
      </c>
      <c r="C53" s="15">
        <f>SUM(C13,C14,C35,C40,C49,C52)</f>
        <v>36986190</v>
      </c>
      <c r="D53" s="15">
        <f>SUM(D13,D14,D35,D40,D49,D52)</f>
        <v>66031186</v>
      </c>
      <c r="E53" s="15">
        <f>SUM(E13,E14,E35,E40,E49,E52)</f>
        <v>39419478</v>
      </c>
    </row>
    <row r="54" spans="1:5" ht="26.25">
      <c r="A54" s="6" t="s">
        <v>52</v>
      </c>
      <c r="B54" s="7" t="s">
        <v>317</v>
      </c>
      <c r="C54" s="8">
        <v>0</v>
      </c>
      <c r="D54" s="8">
        <v>4700</v>
      </c>
      <c r="E54" s="8">
        <v>0</v>
      </c>
    </row>
    <row r="55" spans="1:5" ht="12.75">
      <c r="A55" s="6" t="s">
        <v>318</v>
      </c>
      <c r="B55" s="7" t="s">
        <v>319</v>
      </c>
      <c r="C55" s="8">
        <v>0</v>
      </c>
      <c r="D55" s="8">
        <v>4700</v>
      </c>
      <c r="E55" s="8">
        <v>0</v>
      </c>
    </row>
    <row r="56" spans="1:5" ht="26.25">
      <c r="A56" s="6" t="s">
        <v>320</v>
      </c>
      <c r="B56" s="7" t="s">
        <v>109</v>
      </c>
      <c r="C56" s="8">
        <v>0</v>
      </c>
      <c r="D56" s="8">
        <v>500320</v>
      </c>
      <c r="E56" s="8">
        <v>500320</v>
      </c>
    </row>
    <row r="57" spans="1:5" ht="12.75">
      <c r="A57" s="6" t="s">
        <v>58</v>
      </c>
      <c r="B57" s="7" t="s">
        <v>362</v>
      </c>
      <c r="C57" s="8">
        <v>0</v>
      </c>
      <c r="D57" s="8">
        <v>505020</v>
      </c>
      <c r="E57" s="8">
        <v>500320</v>
      </c>
    </row>
    <row r="58" spans="1:5" ht="12.75">
      <c r="A58" s="13"/>
      <c r="B58" s="14" t="s">
        <v>110</v>
      </c>
      <c r="C58" s="15">
        <v>0</v>
      </c>
      <c r="D58" s="15">
        <v>505020</v>
      </c>
      <c r="E58" s="15">
        <v>500320</v>
      </c>
    </row>
    <row r="59" spans="1:5" ht="30.75">
      <c r="A59" s="28" t="s">
        <v>111</v>
      </c>
      <c r="B59" s="17" t="s">
        <v>112</v>
      </c>
      <c r="C59" s="29">
        <f>SUM(C53,C58)</f>
        <v>36986190</v>
      </c>
      <c r="D59" s="29">
        <f>SUM(D53,D58)</f>
        <v>66536206</v>
      </c>
      <c r="E59" s="29">
        <f>SUM(E53,E58)</f>
        <v>39919798</v>
      </c>
    </row>
    <row r="60" ht="12.75">
      <c r="E60" s="60"/>
    </row>
  </sheetData>
  <sheetProtection/>
  <mergeCells count="1">
    <mergeCell ref="A2:E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5.00390625" style="0" customWidth="1"/>
    <col min="2" max="2" width="59.50390625" style="0" customWidth="1"/>
    <col min="3" max="3" width="24.125" style="30" customWidth="1"/>
  </cols>
  <sheetData>
    <row r="1" spans="1:3" ht="14.25">
      <c r="A1" s="168" t="s">
        <v>292</v>
      </c>
      <c r="C1" s="47" t="s">
        <v>81</v>
      </c>
    </row>
    <row r="3" spans="1:3" ht="42.75" customHeight="1">
      <c r="A3" s="199" t="s">
        <v>113</v>
      </c>
      <c r="B3" s="199"/>
      <c r="C3" s="199"/>
    </row>
    <row r="4" spans="1:3" ht="15" thickBot="1">
      <c r="A4" s="31"/>
      <c r="B4" s="31"/>
      <c r="C4" s="32"/>
    </row>
    <row r="5" spans="1:3" s="3" customFormat="1" ht="42.75" customHeight="1" thickBot="1" thickTop="1">
      <c r="A5" s="33" t="s">
        <v>114</v>
      </c>
      <c r="B5" s="34" t="s">
        <v>1</v>
      </c>
      <c r="C5" s="35" t="s">
        <v>115</v>
      </c>
    </row>
    <row r="6" spans="1:3" ht="24.75" customHeight="1" thickTop="1">
      <c r="A6" s="200" t="s">
        <v>52</v>
      </c>
      <c r="B6" s="36" t="s">
        <v>363</v>
      </c>
      <c r="C6" s="202">
        <v>3933977</v>
      </c>
    </row>
    <row r="7" spans="1:3" ht="24.75" customHeight="1" thickBot="1">
      <c r="A7" s="201"/>
      <c r="B7" s="38" t="s">
        <v>116</v>
      </c>
      <c r="C7" s="203"/>
    </row>
    <row r="8" spans="1:3" ht="24.75" customHeight="1" thickBot="1">
      <c r="A8" s="37" t="s">
        <v>54</v>
      </c>
      <c r="B8" s="39" t="s">
        <v>117</v>
      </c>
      <c r="C8" s="40">
        <v>3906897</v>
      </c>
    </row>
    <row r="9" spans="1:3" ht="24.75" customHeight="1" thickBot="1">
      <c r="A9" s="37" t="s">
        <v>56</v>
      </c>
      <c r="B9" s="39" t="s">
        <v>118</v>
      </c>
      <c r="C9" s="40">
        <v>27080</v>
      </c>
    </row>
    <row r="10" spans="1:3" ht="24.75" customHeight="1" thickBot="1">
      <c r="A10" s="37" t="s">
        <v>58</v>
      </c>
      <c r="B10" s="38" t="s">
        <v>119</v>
      </c>
      <c r="C10" s="40">
        <v>61234567</v>
      </c>
    </row>
    <row r="11" spans="1:3" ht="24.75" customHeight="1" thickBot="1">
      <c r="A11" s="41" t="s">
        <v>59</v>
      </c>
      <c r="B11" s="36" t="s">
        <v>120</v>
      </c>
      <c r="C11" s="42">
        <v>41312186</v>
      </c>
    </row>
    <row r="12" spans="1:3" ht="24.75" customHeight="1" thickTop="1">
      <c r="A12" s="200" t="s">
        <v>60</v>
      </c>
      <c r="B12" s="43" t="s">
        <v>364</v>
      </c>
      <c r="C12" s="202">
        <v>23856358</v>
      </c>
    </row>
    <row r="13" spans="1:3" ht="24.75" customHeight="1" thickBot="1">
      <c r="A13" s="201"/>
      <c r="B13" s="38" t="s">
        <v>116</v>
      </c>
      <c r="C13" s="203"/>
    </row>
    <row r="14" spans="1:3" ht="24.75" customHeight="1" thickBot="1">
      <c r="A14" s="37" t="s">
        <v>61</v>
      </c>
      <c r="B14" s="39" t="s">
        <v>117</v>
      </c>
      <c r="C14" s="40">
        <v>23652793</v>
      </c>
    </row>
    <row r="15" spans="1:3" ht="24.75" customHeight="1" thickBot="1">
      <c r="A15" s="44" t="s">
        <v>90</v>
      </c>
      <c r="B15" s="45" t="s">
        <v>118</v>
      </c>
      <c r="C15" s="46">
        <v>203565</v>
      </c>
    </row>
    <row r="16" ht="15" thickTop="1"/>
  </sheetData>
  <sheetProtection/>
  <mergeCells count="5">
    <mergeCell ref="A3:C3"/>
    <mergeCell ref="A6:A7"/>
    <mergeCell ref="C6:C7"/>
    <mergeCell ref="A12:A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41.00390625" style="3" customWidth="1"/>
    <col min="2" max="2" width="18.375" style="3" customWidth="1"/>
    <col min="3" max="3" width="21.375" style="3" customWidth="1"/>
    <col min="4" max="4" width="20.50390625" style="3" customWidth="1"/>
    <col min="5" max="5" width="9.125" style="3" customWidth="1"/>
    <col min="6" max="6" width="10.125" style="3" bestFit="1" customWidth="1"/>
    <col min="7" max="8" width="9.125" style="3" customWidth="1"/>
    <col min="9" max="9" width="10.625" style="3" bestFit="1" customWidth="1"/>
    <col min="10" max="16384" width="9.125" style="3" customWidth="1"/>
  </cols>
  <sheetData>
    <row r="1" ht="12.75">
      <c r="A1" s="2" t="s">
        <v>292</v>
      </c>
    </row>
    <row r="2" spans="1:4" ht="15">
      <c r="A2" s="204" t="s">
        <v>350</v>
      </c>
      <c r="B2" s="204"/>
      <c r="C2" s="204"/>
      <c r="D2" s="204"/>
    </row>
    <row r="3" spans="1:4" ht="15">
      <c r="A3" s="48"/>
      <c r="B3" s="48"/>
      <c r="C3" s="48"/>
      <c r="D3" s="53" t="s">
        <v>81</v>
      </c>
    </row>
    <row r="4" spans="1:4" ht="24" customHeight="1">
      <c r="A4" s="5" t="s">
        <v>1</v>
      </c>
      <c r="B4" s="5" t="s">
        <v>6</v>
      </c>
      <c r="C4" s="49" t="s">
        <v>7</v>
      </c>
      <c r="D4" s="5" t="s">
        <v>8</v>
      </c>
    </row>
    <row r="5" spans="1:4" ht="15.75" customHeight="1">
      <c r="A5" s="25" t="s">
        <v>26</v>
      </c>
      <c r="B5" s="50">
        <v>4105662</v>
      </c>
      <c r="C5" s="50">
        <v>0</v>
      </c>
      <c r="D5" s="50">
        <v>103370</v>
      </c>
    </row>
    <row r="6" spans="1:4" ht="26.25">
      <c r="A6" s="25" t="s">
        <v>27</v>
      </c>
      <c r="B6" s="50">
        <v>1794799</v>
      </c>
      <c r="C6" s="50">
        <v>0</v>
      </c>
      <c r="D6" s="50">
        <v>1806084</v>
      </c>
    </row>
    <row r="7" spans="1:4" ht="26.25">
      <c r="A7" s="14" t="s">
        <v>121</v>
      </c>
      <c r="B7" s="51">
        <f>SUM(B5:B6)</f>
        <v>5900461</v>
      </c>
      <c r="C7" s="51">
        <f>SUM(C5:C6)</f>
        <v>0</v>
      </c>
      <c r="D7" s="51">
        <f>SUM(D5:D6)</f>
        <v>1909454</v>
      </c>
    </row>
    <row r="8" spans="1:4" ht="22.5" customHeight="1">
      <c r="A8" s="7" t="s">
        <v>354</v>
      </c>
      <c r="B8" s="50">
        <v>-8000</v>
      </c>
      <c r="C8" s="50">
        <v>0</v>
      </c>
      <c r="D8" s="50">
        <v>-38500</v>
      </c>
    </row>
    <row r="9" spans="1:4" ht="12.75">
      <c r="A9" s="167" t="s">
        <v>355</v>
      </c>
      <c r="B9" s="50">
        <v>-8000</v>
      </c>
      <c r="C9" s="50">
        <v>0</v>
      </c>
      <c r="D9" s="50">
        <v>-38500</v>
      </c>
    </row>
    <row r="10" spans="1:4" ht="26.25">
      <c r="A10" s="7" t="s">
        <v>356</v>
      </c>
      <c r="B10" s="50">
        <v>14695822</v>
      </c>
      <c r="C10" s="50">
        <v>0</v>
      </c>
      <c r="D10" s="50">
        <v>13416330</v>
      </c>
    </row>
    <row r="11" spans="1:4" ht="26.25">
      <c r="A11" s="7" t="s">
        <v>28</v>
      </c>
      <c r="B11" s="50">
        <v>20674772</v>
      </c>
      <c r="C11" s="50">
        <v>0</v>
      </c>
      <c r="D11" s="50">
        <v>19967381</v>
      </c>
    </row>
    <row r="12" spans="1:4" ht="26.25">
      <c r="A12" s="7" t="s">
        <v>29</v>
      </c>
      <c r="B12" s="50">
        <v>0</v>
      </c>
      <c r="C12" s="50">
        <v>0</v>
      </c>
      <c r="D12" s="50">
        <v>24385451</v>
      </c>
    </row>
    <row r="13" spans="1:4" ht="26.25">
      <c r="A13" s="7" t="s">
        <v>30</v>
      </c>
      <c r="B13" s="50">
        <v>600272</v>
      </c>
      <c r="C13" s="50">
        <v>0</v>
      </c>
      <c r="D13" s="50">
        <v>1165840</v>
      </c>
    </row>
    <row r="14" spans="1:4" ht="12.75">
      <c r="A14" s="14" t="s">
        <v>122</v>
      </c>
      <c r="B14" s="51">
        <f>SUM(B10:B13)</f>
        <v>35970866</v>
      </c>
      <c r="C14" s="51">
        <f>SUM(C10:C13)</f>
        <v>0</v>
      </c>
      <c r="D14" s="51">
        <f>SUM(D10:D13)</f>
        <v>58935002</v>
      </c>
    </row>
    <row r="15" spans="1:6" ht="12.75">
      <c r="A15" s="25" t="s">
        <v>31</v>
      </c>
      <c r="B15" s="50">
        <v>4214025</v>
      </c>
      <c r="C15" s="50">
        <v>0</v>
      </c>
      <c r="D15" s="50">
        <v>3563768</v>
      </c>
      <c r="F15" s="160"/>
    </row>
    <row r="16" spans="1:4" ht="12.75">
      <c r="A16" s="7" t="s">
        <v>357</v>
      </c>
      <c r="B16" s="50">
        <v>3641721</v>
      </c>
      <c r="C16" s="50">
        <v>0</v>
      </c>
      <c r="D16" s="50">
        <v>3782551</v>
      </c>
    </row>
    <row r="17" spans="1:6" ht="12.75">
      <c r="A17" s="14" t="s">
        <v>123</v>
      </c>
      <c r="B17" s="51">
        <f>SUM(B15:B16)</f>
        <v>7855746</v>
      </c>
      <c r="C17" s="51">
        <f>SUM(C15:C16)</f>
        <v>0</v>
      </c>
      <c r="D17" s="51">
        <f>SUM(D15:D16)</f>
        <v>7346319</v>
      </c>
      <c r="F17" s="160"/>
    </row>
    <row r="18" spans="1:4" ht="12.75">
      <c r="A18" s="25" t="s">
        <v>32</v>
      </c>
      <c r="B18" s="50">
        <v>16321454</v>
      </c>
      <c r="C18" s="50">
        <v>0</v>
      </c>
      <c r="D18" s="50">
        <v>16028588</v>
      </c>
    </row>
    <row r="19" spans="1:4" ht="12.75">
      <c r="A19" s="25" t="s">
        <v>33</v>
      </c>
      <c r="B19" s="50">
        <v>4522280</v>
      </c>
      <c r="C19" s="50">
        <v>0</v>
      </c>
      <c r="D19" s="50">
        <v>4460080</v>
      </c>
    </row>
    <row r="20" spans="1:4" ht="12.75">
      <c r="A20" s="25" t="s">
        <v>34</v>
      </c>
      <c r="B20" s="50">
        <v>2471477</v>
      </c>
      <c r="C20" s="50">
        <v>0</v>
      </c>
      <c r="D20" s="50">
        <v>2347220</v>
      </c>
    </row>
    <row r="21" spans="1:4" ht="12.75">
      <c r="A21" s="14" t="s">
        <v>124</v>
      </c>
      <c r="B21" s="51">
        <f>SUM(B18:B20)</f>
        <v>23315211</v>
      </c>
      <c r="C21" s="51">
        <f>SUM(C18:C20)</f>
        <v>0</v>
      </c>
      <c r="D21" s="51">
        <f>SUM(D18:D20)</f>
        <v>22835888</v>
      </c>
    </row>
    <row r="22" spans="1:4" ht="12.75">
      <c r="A22" s="52" t="s">
        <v>35</v>
      </c>
      <c r="B22" s="51">
        <v>14313510</v>
      </c>
      <c r="C22" s="51">
        <v>0</v>
      </c>
      <c r="D22" s="51">
        <v>13543121</v>
      </c>
    </row>
    <row r="23" spans="1:4" ht="12.75">
      <c r="A23" s="52" t="s">
        <v>36</v>
      </c>
      <c r="B23" s="51">
        <v>9377520</v>
      </c>
      <c r="C23" s="51">
        <v>0</v>
      </c>
      <c r="D23" s="51">
        <v>8034921</v>
      </c>
    </row>
    <row r="24" spans="1:4" ht="12.75">
      <c r="A24" s="14" t="s">
        <v>125</v>
      </c>
      <c r="B24" s="51">
        <f>(B7+B9+B14)-(B17+B21+B22+B23)</f>
        <v>-12998660</v>
      </c>
      <c r="C24" s="51">
        <f>(C7+C9+C14)-(C17+C21+C22+C23)</f>
        <v>0</v>
      </c>
      <c r="D24" s="51">
        <f>(D7+D9+D14)-(D17+D21+D22+D23)</f>
        <v>9045707</v>
      </c>
    </row>
    <row r="25" spans="1:4" ht="12.75">
      <c r="A25" s="14" t="s">
        <v>126</v>
      </c>
      <c r="B25" s="51">
        <f>B24</f>
        <v>-12998660</v>
      </c>
      <c r="C25" s="51">
        <f>C24</f>
        <v>0</v>
      </c>
      <c r="D25" s="51">
        <f>D24</f>
        <v>9045707</v>
      </c>
    </row>
  </sheetData>
  <sheetProtection/>
  <mergeCells count="1">
    <mergeCell ref="A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&amp;L4.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1.00390625" style="0" customWidth="1"/>
    <col min="2" max="2" width="19.50390625" style="0" customWidth="1"/>
    <col min="3" max="3" width="18.875" style="0" bestFit="1" customWidth="1"/>
    <col min="4" max="4" width="20.50390625" style="0" customWidth="1"/>
  </cols>
  <sheetData>
    <row r="1" ht="12.75">
      <c r="A1" s="168" t="s">
        <v>292</v>
      </c>
    </row>
    <row r="2" spans="1:4" s="1" customFormat="1" ht="20.25" customHeight="1">
      <c r="A2" s="205" t="s">
        <v>0</v>
      </c>
      <c r="B2" s="205"/>
      <c r="C2" s="205"/>
      <c r="D2" s="205"/>
    </row>
    <row r="3" spans="1:4" s="1" customFormat="1" ht="12.75">
      <c r="A3" s="54"/>
      <c r="B3" s="54"/>
      <c r="C3" s="54"/>
      <c r="D3" s="55" t="s">
        <v>81</v>
      </c>
    </row>
    <row r="4" spans="1:4" s="3" customFormat="1" ht="27.75" customHeight="1">
      <c r="A4" s="5" t="s">
        <v>1</v>
      </c>
      <c r="B4" s="5" t="s">
        <v>6</v>
      </c>
      <c r="C4" s="5" t="s">
        <v>7</v>
      </c>
      <c r="D4" s="5" t="s">
        <v>8</v>
      </c>
    </row>
    <row r="5" spans="1:4" ht="12.75">
      <c r="A5" s="56" t="s">
        <v>9</v>
      </c>
      <c r="B5" s="57">
        <v>526846</v>
      </c>
      <c r="C5" s="57">
        <v>0</v>
      </c>
      <c r="D5" s="57">
        <v>267002</v>
      </c>
    </row>
    <row r="6" spans="1:4" ht="12.75">
      <c r="A6" s="58" t="s">
        <v>127</v>
      </c>
      <c r="B6" s="59">
        <v>526846</v>
      </c>
      <c r="C6" s="59">
        <v>0</v>
      </c>
      <c r="D6" s="59">
        <v>267002</v>
      </c>
    </row>
    <row r="7" spans="1:4" ht="26.25">
      <c r="A7" s="56" t="s">
        <v>10</v>
      </c>
      <c r="B7" s="57">
        <v>265398783</v>
      </c>
      <c r="C7" s="57">
        <v>0</v>
      </c>
      <c r="D7" s="57">
        <v>253143126</v>
      </c>
    </row>
    <row r="8" spans="1:4" ht="26.25">
      <c r="A8" s="56" t="s">
        <v>11</v>
      </c>
      <c r="B8" s="57">
        <v>2306618</v>
      </c>
      <c r="C8" s="57">
        <v>0</v>
      </c>
      <c r="D8" s="57">
        <v>1727084</v>
      </c>
    </row>
    <row r="9" spans="1:4" ht="12.75">
      <c r="A9" s="58" t="s">
        <v>128</v>
      </c>
      <c r="B9" s="59">
        <f>SUM(B7:B8)</f>
        <v>267705401</v>
      </c>
      <c r="C9" s="59">
        <f>SUM(C7:C8)</f>
        <v>0</v>
      </c>
      <c r="D9" s="59">
        <f>SUM(D7:D8)</f>
        <v>254870210</v>
      </c>
    </row>
    <row r="10" spans="1:4" ht="12.75">
      <c r="A10" s="56" t="s">
        <v>129</v>
      </c>
      <c r="B10" s="57">
        <v>580000</v>
      </c>
      <c r="C10" s="57">
        <v>0</v>
      </c>
      <c r="D10" s="57">
        <v>580000</v>
      </c>
    </row>
    <row r="11" spans="1:4" ht="22.5">
      <c r="A11" s="166" t="s">
        <v>12</v>
      </c>
      <c r="B11" s="57">
        <v>0</v>
      </c>
      <c r="C11" s="57">
        <v>0</v>
      </c>
      <c r="D11" s="57">
        <v>580000</v>
      </c>
    </row>
    <row r="12" spans="1:4" ht="12.75">
      <c r="A12" s="166" t="s">
        <v>13</v>
      </c>
      <c r="B12" s="57">
        <v>580000</v>
      </c>
      <c r="C12" s="57">
        <v>0</v>
      </c>
      <c r="D12" s="57">
        <v>0</v>
      </c>
    </row>
    <row r="13" spans="1:4" ht="12.75">
      <c r="A13" s="58" t="s">
        <v>130</v>
      </c>
      <c r="B13" s="59">
        <f>SUM(B10)</f>
        <v>580000</v>
      </c>
      <c r="C13" s="59">
        <f>SUM(C10)</f>
        <v>0</v>
      </c>
      <c r="D13" s="59">
        <f>SUM(D10)</f>
        <v>580000</v>
      </c>
    </row>
    <row r="14" spans="1:4" ht="26.25">
      <c r="A14" s="58" t="s">
        <v>131</v>
      </c>
      <c r="B14" s="59">
        <f>SUM(B6,B9,B13)</f>
        <v>268812247</v>
      </c>
      <c r="C14" s="59">
        <f>SUM(C6,C9,C13)</f>
        <v>0</v>
      </c>
      <c r="D14" s="59">
        <f>SUM(D6,D9,D13)</f>
        <v>255717212</v>
      </c>
    </row>
    <row r="15" spans="1:4" ht="12.75">
      <c r="A15" s="163" t="s">
        <v>333</v>
      </c>
      <c r="B15" s="164">
        <v>173134</v>
      </c>
      <c r="C15" s="164">
        <v>0</v>
      </c>
      <c r="D15" s="164">
        <v>159764</v>
      </c>
    </row>
    <row r="16" spans="1:4" ht="26.25">
      <c r="A16" s="163" t="s">
        <v>334</v>
      </c>
      <c r="B16" s="57">
        <v>442500</v>
      </c>
      <c r="C16" s="57">
        <v>0</v>
      </c>
      <c r="D16" s="57">
        <v>404000</v>
      </c>
    </row>
    <row r="17" spans="1:4" ht="12.75">
      <c r="A17" s="58" t="s">
        <v>335</v>
      </c>
      <c r="B17" s="57">
        <f>SUM(B15:B16)</f>
        <v>615634</v>
      </c>
      <c r="C17" s="57">
        <f>SUM(C15:C16)</f>
        <v>0</v>
      </c>
      <c r="D17" s="57">
        <f>SUM(D15:D16)</f>
        <v>563764</v>
      </c>
    </row>
    <row r="18" spans="1:4" ht="26.25">
      <c r="A18" s="58" t="s">
        <v>336</v>
      </c>
      <c r="B18" s="165">
        <f>SUM(B17)</f>
        <v>615634</v>
      </c>
      <c r="C18" s="165">
        <f>SUM(C17)</f>
        <v>0</v>
      </c>
      <c r="D18" s="165">
        <f>SUM(D17)</f>
        <v>563764</v>
      </c>
    </row>
    <row r="19" spans="1:4" ht="12.75">
      <c r="A19" s="163" t="s">
        <v>14</v>
      </c>
      <c r="B19" s="164">
        <v>27080</v>
      </c>
      <c r="C19" s="164">
        <v>0</v>
      </c>
      <c r="D19" s="164">
        <v>203565</v>
      </c>
    </row>
    <row r="20" spans="1:4" ht="12.75">
      <c r="A20" s="58" t="s">
        <v>132</v>
      </c>
      <c r="B20" s="59">
        <f>SUM(B19)</f>
        <v>27080</v>
      </c>
      <c r="C20" s="59">
        <f>SUM(C19)</f>
        <v>0</v>
      </c>
      <c r="D20" s="59">
        <f>SUM(D19)</f>
        <v>203565</v>
      </c>
    </row>
    <row r="21" spans="1:4" ht="12.75">
      <c r="A21" s="56" t="s">
        <v>15</v>
      </c>
      <c r="B21" s="57">
        <v>3906897</v>
      </c>
      <c r="C21" s="57">
        <v>0</v>
      </c>
      <c r="D21" s="57">
        <v>23652793</v>
      </c>
    </row>
    <row r="22" spans="1:4" ht="12.75">
      <c r="A22" s="58" t="s">
        <v>133</v>
      </c>
      <c r="B22" s="59">
        <f>SUM(B21)</f>
        <v>3906897</v>
      </c>
      <c r="C22" s="59">
        <f>SUM(C21)</f>
        <v>0</v>
      </c>
      <c r="D22" s="59">
        <f>SUM(D21)</f>
        <v>23652793</v>
      </c>
    </row>
    <row r="23" spans="1:4" ht="12.75">
      <c r="A23" s="58" t="s">
        <v>134</v>
      </c>
      <c r="B23" s="59">
        <f>SUM(B20,B22)</f>
        <v>3933977</v>
      </c>
      <c r="C23" s="59">
        <f>SUM(C20,C22)</f>
        <v>0</v>
      </c>
      <c r="D23" s="59">
        <f>SUM(D20,D22)</f>
        <v>23856358</v>
      </c>
    </row>
    <row r="24" spans="1:4" ht="26.25">
      <c r="A24" s="56" t="s">
        <v>135</v>
      </c>
      <c r="B24" s="57">
        <v>1170480</v>
      </c>
      <c r="C24" s="57">
        <v>0</v>
      </c>
      <c r="D24" s="57">
        <v>1223229</v>
      </c>
    </row>
    <row r="25" spans="1:4" ht="22.5">
      <c r="A25" s="166" t="s">
        <v>16</v>
      </c>
      <c r="B25" s="57">
        <v>110064</v>
      </c>
      <c r="C25" s="57">
        <v>0</v>
      </c>
      <c r="D25" s="57">
        <v>102704</v>
      </c>
    </row>
    <row r="26" spans="1:4" ht="22.5">
      <c r="A26" s="166" t="s">
        <v>17</v>
      </c>
      <c r="B26" s="57">
        <v>981973</v>
      </c>
      <c r="C26" s="57">
        <v>0</v>
      </c>
      <c r="D26" s="57">
        <v>1045671</v>
      </c>
    </row>
    <row r="27" spans="1:4" ht="22.5">
      <c r="A27" s="166" t="s">
        <v>18</v>
      </c>
      <c r="B27" s="57">
        <v>78443</v>
      </c>
      <c r="C27" s="57">
        <v>0</v>
      </c>
      <c r="D27" s="57">
        <v>74854</v>
      </c>
    </row>
    <row r="28" spans="1:4" ht="22.5">
      <c r="A28" s="166" t="s">
        <v>136</v>
      </c>
      <c r="B28" s="57">
        <v>156246</v>
      </c>
      <c r="C28" s="57">
        <v>0</v>
      </c>
      <c r="D28" s="57">
        <v>156246</v>
      </c>
    </row>
    <row r="29" spans="1:4" ht="45">
      <c r="A29" s="166" t="s">
        <v>337</v>
      </c>
      <c r="B29" s="57">
        <v>156246</v>
      </c>
      <c r="C29" s="57">
        <v>0</v>
      </c>
      <c r="D29" s="57">
        <v>156246</v>
      </c>
    </row>
    <row r="30" spans="1:4" ht="26.25">
      <c r="A30" s="58" t="s">
        <v>137</v>
      </c>
      <c r="B30" s="59">
        <f>SUM(B24,B28)</f>
        <v>1326726</v>
      </c>
      <c r="C30" s="59">
        <f>SUM(C24,C28)</f>
        <v>0</v>
      </c>
      <c r="D30" s="59">
        <f>SUM(D24,D28)</f>
        <v>1379475</v>
      </c>
    </row>
    <row r="31" spans="1:4" ht="12.75">
      <c r="A31" s="163" t="s">
        <v>338</v>
      </c>
      <c r="B31" s="164">
        <v>0</v>
      </c>
      <c r="C31" s="164">
        <v>0</v>
      </c>
      <c r="D31" s="164">
        <v>1041250</v>
      </c>
    </row>
    <row r="32" spans="1:4" ht="12.75">
      <c r="A32" s="166" t="s">
        <v>339</v>
      </c>
      <c r="B32" s="164">
        <v>0</v>
      </c>
      <c r="C32" s="164">
        <v>0</v>
      </c>
      <c r="D32" s="164">
        <v>504000</v>
      </c>
    </row>
    <row r="33" spans="1:4" ht="22.5">
      <c r="A33" s="166" t="s">
        <v>340</v>
      </c>
      <c r="B33" s="164">
        <v>0</v>
      </c>
      <c r="C33" s="164">
        <v>0</v>
      </c>
      <c r="D33" s="164">
        <v>537250</v>
      </c>
    </row>
    <row r="34" spans="1:4" ht="12.75">
      <c r="A34" s="56" t="s">
        <v>19</v>
      </c>
      <c r="B34" s="57">
        <v>50000</v>
      </c>
      <c r="C34" s="57">
        <v>0</v>
      </c>
      <c r="D34" s="57">
        <v>70000</v>
      </c>
    </row>
    <row r="35" spans="1:4" ht="12.75">
      <c r="A35" s="58" t="s">
        <v>138</v>
      </c>
      <c r="B35" s="59">
        <f>SUM(B31,B34)</f>
        <v>50000</v>
      </c>
      <c r="C35" s="59">
        <f>SUM(C31,C34)</f>
        <v>0</v>
      </c>
      <c r="D35" s="59">
        <f>SUM(D31,D34)</f>
        <v>1111250</v>
      </c>
    </row>
    <row r="36" spans="1:4" ht="12.75">
      <c r="A36" s="58" t="s">
        <v>139</v>
      </c>
      <c r="B36" s="59">
        <f>SUM(B30,B35)</f>
        <v>1376726</v>
      </c>
      <c r="C36" s="59">
        <f>SUM(C30,C35)</f>
        <v>0</v>
      </c>
      <c r="D36" s="59">
        <f>SUM(D30,D35)</f>
        <v>2490725</v>
      </c>
    </row>
    <row r="37" spans="1:4" ht="26.25">
      <c r="A37" s="163" t="s">
        <v>341</v>
      </c>
      <c r="B37" s="59">
        <v>0</v>
      </c>
      <c r="C37" s="59">
        <v>0</v>
      </c>
      <c r="D37" s="164">
        <v>281138</v>
      </c>
    </row>
    <row r="38" spans="1:4" ht="26.25">
      <c r="A38" s="58" t="s">
        <v>342</v>
      </c>
      <c r="B38" s="59">
        <f>SUM(B37)</f>
        <v>0</v>
      </c>
      <c r="C38" s="59">
        <f>SUM(C37)</f>
        <v>0</v>
      </c>
      <c r="D38" s="59">
        <f>SUM(D37)</f>
        <v>281138</v>
      </c>
    </row>
    <row r="39" spans="1:4" ht="12.75">
      <c r="A39" s="58" t="s">
        <v>343</v>
      </c>
      <c r="B39" s="59">
        <v>0</v>
      </c>
      <c r="C39" s="59">
        <v>0</v>
      </c>
      <c r="D39" s="59">
        <f>SUM(D38)</f>
        <v>281138</v>
      </c>
    </row>
    <row r="40" spans="1:4" ht="12.75">
      <c r="A40" s="58" t="s">
        <v>140</v>
      </c>
      <c r="B40" s="59">
        <f>SUM(B14,B18,B23,B36,B39)</f>
        <v>274738584</v>
      </c>
      <c r="C40" s="59">
        <f>SUM(C14,C18,C23,C36,C39)</f>
        <v>0</v>
      </c>
      <c r="D40" s="59">
        <f>SUM(D14,D18,D23,D36,D39)</f>
        <v>282909197</v>
      </c>
    </row>
    <row r="41" spans="1:4" ht="12.75">
      <c r="A41" s="56" t="s">
        <v>20</v>
      </c>
      <c r="B41" s="57">
        <v>419460000</v>
      </c>
      <c r="C41" s="57">
        <v>0</v>
      </c>
      <c r="D41" s="57">
        <v>419460000</v>
      </c>
    </row>
    <row r="42" spans="1:4" ht="26.25">
      <c r="A42" s="56" t="s">
        <v>21</v>
      </c>
      <c r="B42" s="57">
        <v>2069079</v>
      </c>
      <c r="C42" s="57">
        <v>0</v>
      </c>
      <c r="D42" s="57">
        <v>2069079</v>
      </c>
    </row>
    <row r="43" spans="1:4" ht="12.75">
      <c r="A43" s="56" t="s">
        <v>22</v>
      </c>
      <c r="B43" s="57">
        <v>-136898749</v>
      </c>
      <c r="C43" s="57">
        <v>0</v>
      </c>
      <c r="D43" s="57">
        <v>-149897409</v>
      </c>
    </row>
    <row r="44" spans="1:4" ht="12.75">
      <c r="A44" s="56" t="s">
        <v>23</v>
      </c>
      <c r="B44" s="57">
        <v>-12998660</v>
      </c>
      <c r="C44" s="57">
        <v>0</v>
      </c>
      <c r="D44" s="57">
        <v>9045707</v>
      </c>
    </row>
    <row r="45" spans="1:4" ht="12.75">
      <c r="A45" s="58" t="s">
        <v>141</v>
      </c>
      <c r="B45" s="59">
        <f>SUM(B41:B44)</f>
        <v>271631670</v>
      </c>
      <c r="C45" s="59">
        <f>SUM(C41:C44)</f>
        <v>0</v>
      </c>
      <c r="D45" s="59">
        <f>SUM(D41:D44)</f>
        <v>280677377</v>
      </c>
    </row>
    <row r="46" spans="1:4" ht="26.25">
      <c r="A46" s="163" t="s">
        <v>344</v>
      </c>
      <c r="B46" s="57">
        <v>168887</v>
      </c>
      <c r="C46" s="57">
        <v>0</v>
      </c>
      <c r="D46" s="57">
        <v>168887</v>
      </c>
    </row>
    <row r="47" spans="1:4" ht="26.25">
      <c r="A47" s="163" t="s">
        <v>345</v>
      </c>
      <c r="B47" s="57">
        <v>0</v>
      </c>
      <c r="C47" s="57">
        <v>0</v>
      </c>
      <c r="D47" s="57">
        <v>4700</v>
      </c>
    </row>
    <row r="48" spans="1:4" ht="33.75">
      <c r="A48" s="166" t="s">
        <v>346</v>
      </c>
      <c r="B48" s="57">
        <v>0</v>
      </c>
      <c r="C48" s="57">
        <v>0</v>
      </c>
      <c r="D48" s="57">
        <v>4700</v>
      </c>
    </row>
    <row r="49" spans="1:4" ht="26.25">
      <c r="A49" s="58" t="s">
        <v>142</v>
      </c>
      <c r="B49" s="59">
        <f>SUM(B46:B47)</f>
        <v>168887</v>
      </c>
      <c r="C49" s="59">
        <f>SUM(C46:C47)</f>
        <v>0</v>
      </c>
      <c r="D49" s="59">
        <f>SUM(D46:D47)</f>
        <v>173587</v>
      </c>
    </row>
    <row r="50" spans="1:4" ht="26.25">
      <c r="A50" s="56" t="s">
        <v>143</v>
      </c>
      <c r="B50" s="57">
        <v>500320</v>
      </c>
      <c r="C50" s="57">
        <v>0</v>
      </c>
      <c r="D50" s="57">
        <v>490834</v>
      </c>
    </row>
    <row r="51" spans="1:4" ht="33.75">
      <c r="A51" s="166" t="s">
        <v>24</v>
      </c>
      <c r="B51" s="57">
        <v>500320</v>
      </c>
      <c r="C51" s="57">
        <v>0</v>
      </c>
      <c r="D51" s="57">
        <v>490834</v>
      </c>
    </row>
    <row r="52" spans="1:4" ht="26.25">
      <c r="A52" s="58" t="s">
        <v>144</v>
      </c>
      <c r="B52" s="59">
        <f>SUM(B50)</f>
        <v>500320</v>
      </c>
      <c r="C52" s="59">
        <f>SUM(C50)</f>
        <v>0</v>
      </c>
      <c r="D52" s="59">
        <f>SUM(D50)</f>
        <v>490834</v>
      </c>
    </row>
    <row r="53" spans="1:4" ht="12.75">
      <c r="A53" s="163" t="s">
        <v>347</v>
      </c>
      <c r="B53" s="164">
        <v>57777</v>
      </c>
      <c r="C53" s="164">
        <v>0</v>
      </c>
      <c r="D53" s="164">
        <v>0</v>
      </c>
    </row>
    <row r="54" spans="1:4" ht="26.25">
      <c r="A54" s="163" t="s">
        <v>348</v>
      </c>
      <c r="B54" s="164">
        <v>3329</v>
      </c>
      <c r="C54" s="164">
        <v>0</v>
      </c>
      <c r="D54" s="164">
        <v>920</v>
      </c>
    </row>
    <row r="55" spans="1:4" ht="17.25" customHeight="1">
      <c r="A55" s="163" t="s">
        <v>349</v>
      </c>
      <c r="B55" s="165">
        <f>SUM(B53:B54)</f>
        <v>61106</v>
      </c>
      <c r="C55" s="165">
        <f>SUM(C53:C54)</f>
        <v>0</v>
      </c>
      <c r="D55" s="165">
        <f>SUM(D53:D54)</f>
        <v>920</v>
      </c>
    </row>
    <row r="56" spans="1:4" ht="12.75">
      <c r="A56" s="58" t="s">
        <v>145</v>
      </c>
      <c r="B56" s="59">
        <f>SUM(B49,B52)+B55</f>
        <v>730313</v>
      </c>
      <c r="C56" s="59">
        <f>SUM(C49,C52)+C55</f>
        <v>0</v>
      </c>
      <c r="D56" s="59">
        <f>SUM(D49,D52)+D55</f>
        <v>665341</v>
      </c>
    </row>
    <row r="57" spans="1:4" ht="26.25">
      <c r="A57" s="56" t="s">
        <v>25</v>
      </c>
      <c r="B57" s="57">
        <v>2376601</v>
      </c>
      <c r="C57" s="57">
        <v>0</v>
      </c>
      <c r="D57" s="57">
        <v>1566479</v>
      </c>
    </row>
    <row r="58" spans="1:4" ht="12.75">
      <c r="A58" s="58" t="s">
        <v>146</v>
      </c>
      <c r="B58" s="59">
        <f>SUM(B57)</f>
        <v>2376601</v>
      </c>
      <c r="C58" s="59">
        <f>SUM(C57)</f>
        <v>0</v>
      </c>
      <c r="D58" s="59">
        <f>SUM(D57)</f>
        <v>1566479</v>
      </c>
    </row>
    <row r="59" spans="1:4" ht="12.75">
      <c r="A59" s="58" t="s">
        <v>147</v>
      </c>
      <c r="B59" s="59">
        <f>SUM(B45,B56,B58)</f>
        <v>274738584</v>
      </c>
      <c r="C59" s="59">
        <f>SUM(C45,C56,C58)</f>
        <v>0</v>
      </c>
      <c r="D59" s="59">
        <f>SUM(D45,D56,D58)</f>
        <v>282909197</v>
      </c>
    </row>
  </sheetData>
  <sheetProtection/>
  <mergeCells count="1">
    <mergeCell ref="A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X48" sqref="X48"/>
    </sheetView>
  </sheetViews>
  <sheetFormatPr defaultColWidth="9.00390625" defaultRowHeight="12.75"/>
  <cols>
    <col min="1" max="1" width="9.125" style="97" customWidth="1"/>
    <col min="2" max="2" width="9.625" style="3" customWidth="1"/>
    <col min="3" max="5" width="9.125" style="3" customWidth="1"/>
    <col min="6" max="6" width="11.375" style="3" bestFit="1" customWidth="1"/>
    <col min="7" max="7" width="9.625" style="3" customWidth="1"/>
    <col min="8" max="8" width="0.875" style="3" customWidth="1"/>
    <col min="9" max="9" width="10.625" style="3" bestFit="1" customWidth="1"/>
    <col min="10" max="10" width="9.125" style="3" customWidth="1"/>
    <col min="11" max="11" width="9.875" style="3" customWidth="1"/>
    <col min="12" max="15" width="9.125" style="3" customWidth="1"/>
    <col min="16" max="16" width="9.625" style="3" customWidth="1"/>
    <col min="17" max="17" width="13.375" style="3" customWidth="1"/>
    <col min="18" max="18" width="0.12890625" style="0" customWidth="1"/>
  </cols>
  <sheetData>
    <row r="1" spans="1:17" ht="15.75" customHeight="1">
      <c r="A1" s="217" t="s">
        <v>292</v>
      </c>
      <c r="B1" s="217"/>
      <c r="C1" s="217"/>
      <c r="D1" s="217"/>
      <c r="E1" s="218" t="s">
        <v>359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69"/>
    </row>
    <row r="2" spans="1:17" ht="14.25" thickBot="1">
      <c r="A2" s="64"/>
      <c r="B2" s="392"/>
      <c r="C2" s="392"/>
      <c r="D2" s="266"/>
      <c r="E2" s="266"/>
      <c r="F2" s="266"/>
      <c r="G2" s="266"/>
      <c r="H2" s="266"/>
      <c r="I2" s="65"/>
      <c r="J2" s="266"/>
      <c r="K2" s="266"/>
      <c r="L2" s="266"/>
      <c r="M2" s="388"/>
      <c r="N2" s="388"/>
      <c r="O2" s="66"/>
      <c r="P2" s="388" t="s">
        <v>155</v>
      </c>
      <c r="Q2" s="388"/>
    </row>
    <row r="3" spans="1:17" ht="13.5" thickTop="1">
      <c r="A3" s="210" t="s">
        <v>234</v>
      </c>
      <c r="B3" s="232" t="s">
        <v>51</v>
      </c>
      <c r="C3" s="232"/>
      <c r="D3" s="232"/>
      <c r="E3" s="232"/>
      <c r="F3" s="232"/>
      <c r="G3" s="232"/>
      <c r="H3" s="232"/>
      <c r="I3" s="233"/>
      <c r="J3" s="234" t="s">
        <v>82</v>
      </c>
      <c r="K3" s="232"/>
      <c r="L3" s="232"/>
      <c r="M3" s="232"/>
      <c r="N3" s="232"/>
      <c r="O3" s="232"/>
      <c r="P3" s="232"/>
      <c r="Q3" s="352"/>
    </row>
    <row r="4" spans="1:17" ht="13.5" thickBot="1">
      <c r="A4" s="211"/>
      <c r="B4" s="384"/>
      <c r="C4" s="384"/>
      <c r="D4" s="384"/>
      <c r="E4" s="384"/>
      <c r="F4" s="384"/>
      <c r="G4" s="384"/>
      <c r="H4" s="384"/>
      <c r="I4" s="385"/>
      <c r="J4" s="386"/>
      <c r="K4" s="384"/>
      <c r="L4" s="384"/>
      <c r="M4" s="384"/>
      <c r="N4" s="384"/>
      <c r="O4" s="384"/>
      <c r="P4" s="384"/>
      <c r="Q4" s="387"/>
    </row>
    <row r="5" spans="1:17" ht="38.25" customHeight="1" thickBot="1" thickTop="1">
      <c r="A5" s="181"/>
      <c r="B5" s="256" t="s">
        <v>1</v>
      </c>
      <c r="C5" s="257"/>
      <c r="D5" s="258" t="s">
        <v>291</v>
      </c>
      <c r="E5" s="257"/>
      <c r="F5" s="258" t="s">
        <v>360</v>
      </c>
      <c r="G5" s="256"/>
      <c r="H5" s="257"/>
      <c r="I5" s="68" t="s">
        <v>361</v>
      </c>
      <c r="J5" s="258" t="s">
        <v>1</v>
      </c>
      <c r="K5" s="256"/>
      <c r="L5" s="257"/>
      <c r="M5" s="258" t="s">
        <v>291</v>
      </c>
      <c r="N5" s="257"/>
      <c r="O5" s="258" t="s">
        <v>360</v>
      </c>
      <c r="P5" s="257"/>
      <c r="Q5" s="67" t="s">
        <v>361</v>
      </c>
    </row>
    <row r="6" spans="1:17" ht="14.25" thickBot="1" thickTop="1">
      <c r="A6" s="182" t="s">
        <v>158</v>
      </c>
      <c r="B6" s="389" t="s">
        <v>159</v>
      </c>
      <c r="C6" s="390"/>
      <c r="D6" s="391" t="s">
        <v>160</v>
      </c>
      <c r="E6" s="390"/>
      <c r="F6" s="391" t="s">
        <v>161</v>
      </c>
      <c r="G6" s="389"/>
      <c r="H6" s="390"/>
      <c r="I6" s="69" t="s">
        <v>162</v>
      </c>
      <c r="J6" s="391" t="s">
        <v>163</v>
      </c>
      <c r="K6" s="389"/>
      <c r="L6" s="390"/>
      <c r="M6" s="391" t="s">
        <v>164</v>
      </c>
      <c r="N6" s="390"/>
      <c r="O6" s="391" t="s">
        <v>165</v>
      </c>
      <c r="P6" s="390"/>
      <c r="Q6" s="70" t="s">
        <v>166</v>
      </c>
    </row>
    <row r="7" spans="1:17" ht="22.5" customHeight="1" thickBot="1" thickTop="1">
      <c r="A7" s="179" t="s">
        <v>52</v>
      </c>
      <c r="B7" s="270" t="s">
        <v>167</v>
      </c>
      <c r="C7" s="271"/>
      <c r="D7" s="272">
        <v>12508010</v>
      </c>
      <c r="E7" s="273"/>
      <c r="F7" s="274">
        <v>13416330</v>
      </c>
      <c r="G7" s="275"/>
      <c r="H7" s="276"/>
      <c r="I7" s="71">
        <v>13416330</v>
      </c>
      <c r="J7" s="320" t="s">
        <v>168</v>
      </c>
      <c r="K7" s="270"/>
      <c r="L7" s="271"/>
      <c r="M7" s="274">
        <v>20810285</v>
      </c>
      <c r="N7" s="276"/>
      <c r="O7" s="274">
        <v>21440227</v>
      </c>
      <c r="P7" s="276"/>
      <c r="Q7" s="72">
        <v>21155196</v>
      </c>
    </row>
    <row r="8" spans="1:18" ht="45" customHeight="1" thickBot="1">
      <c r="A8" s="176" t="s">
        <v>54</v>
      </c>
      <c r="B8" s="277" t="s">
        <v>287</v>
      </c>
      <c r="C8" s="278"/>
      <c r="D8" s="206">
        <v>0</v>
      </c>
      <c r="E8" s="207"/>
      <c r="F8" s="215">
        <v>0</v>
      </c>
      <c r="G8" s="280"/>
      <c r="H8" s="216"/>
      <c r="I8" s="71">
        <v>0</v>
      </c>
      <c r="J8" s="281" t="s">
        <v>290</v>
      </c>
      <c r="K8" s="277"/>
      <c r="L8" s="278"/>
      <c r="M8" s="215">
        <v>0</v>
      </c>
      <c r="N8" s="216"/>
      <c r="O8" s="206">
        <v>0</v>
      </c>
      <c r="P8" s="207"/>
      <c r="Q8" s="206">
        <v>0</v>
      </c>
      <c r="R8" s="207"/>
    </row>
    <row r="9" spans="1:17" ht="33.75" customHeight="1" thickBot="1">
      <c r="A9" s="176" t="s">
        <v>56</v>
      </c>
      <c r="B9" s="268" t="s">
        <v>64</v>
      </c>
      <c r="C9" s="269"/>
      <c r="D9" s="215">
        <v>16776067</v>
      </c>
      <c r="E9" s="216"/>
      <c r="F9" s="263">
        <v>19967381</v>
      </c>
      <c r="G9" s="368"/>
      <c r="H9" s="264"/>
      <c r="I9" s="71">
        <v>19967381</v>
      </c>
      <c r="J9" s="267" t="s">
        <v>169</v>
      </c>
      <c r="K9" s="268"/>
      <c r="L9" s="269"/>
      <c r="M9" s="263">
        <v>2314064</v>
      </c>
      <c r="N9" s="264"/>
      <c r="O9" s="263">
        <v>2490814</v>
      </c>
      <c r="P9" s="264"/>
      <c r="Q9" s="26">
        <v>2490814</v>
      </c>
    </row>
    <row r="10" spans="1:17" ht="13.5" thickBot="1">
      <c r="A10" s="176"/>
      <c r="B10" s="268" t="s">
        <v>170</v>
      </c>
      <c r="C10" s="269"/>
      <c r="D10" s="263"/>
      <c r="E10" s="264"/>
      <c r="F10" s="263"/>
      <c r="G10" s="368"/>
      <c r="H10" s="264"/>
      <c r="I10" s="170">
        <v>0</v>
      </c>
      <c r="J10" s="267" t="s">
        <v>98</v>
      </c>
      <c r="K10" s="268"/>
      <c r="L10" s="269"/>
      <c r="M10" s="263">
        <v>8589834</v>
      </c>
      <c r="N10" s="264"/>
      <c r="O10" s="263">
        <v>10886535</v>
      </c>
      <c r="P10" s="264"/>
      <c r="Q10" s="15">
        <v>9114219</v>
      </c>
    </row>
    <row r="11" spans="1:17" ht="13.5" thickBot="1">
      <c r="A11" s="176" t="s">
        <v>58</v>
      </c>
      <c r="B11" s="268" t="s">
        <v>171</v>
      </c>
      <c r="C11" s="269"/>
      <c r="D11" s="263">
        <v>1108000</v>
      </c>
      <c r="E11" s="264"/>
      <c r="F11" s="263">
        <v>1288529</v>
      </c>
      <c r="G11" s="368"/>
      <c r="H11" s="264"/>
      <c r="I11" s="71">
        <v>1169805</v>
      </c>
      <c r="J11" s="267" t="s">
        <v>101</v>
      </c>
      <c r="K11" s="268"/>
      <c r="L11" s="269"/>
      <c r="M11" s="263">
        <v>3258000</v>
      </c>
      <c r="N11" s="264"/>
      <c r="O11" s="263">
        <v>3684720</v>
      </c>
      <c r="P11" s="264"/>
      <c r="Q11" s="15">
        <v>3618944</v>
      </c>
    </row>
    <row r="12" spans="1:17" ht="22.5" customHeight="1" thickBot="1">
      <c r="A12" s="176" t="s">
        <v>59</v>
      </c>
      <c r="B12" s="268" t="s">
        <v>172</v>
      </c>
      <c r="C12" s="269"/>
      <c r="D12" s="263">
        <v>0</v>
      </c>
      <c r="E12" s="264"/>
      <c r="F12" s="381">
        <v>0</v>
      </c>
      <c r="G12" s="382"/>
      <c r="H12" s="383"/>
      <c r="I12" s="170">
        <v>0</v>
      </c>
      <c r="J12" s="267" t="s">
        <v>173</v>
      </c>
      <c r="K12" s="268"/>
      <c r="L12" s="269"/>
      <c r="M12" s="263">
        <v>1696507</v>
      </c>
      <c r="N12" s="264"/>
      <c r="O12" s="263">
        <v>2473436</v>
      </c>
      <c r="P12" s="264"/>
      <c r="Q12" s="8">
        <v>2471236</v>
      </c>
    </row>
    <row r="13" spans="1:17" ht="13.5" thickBot="1">
      <c r="A13" s="176"/>
      <c r="B13" s="268" t="s">
        <v>174</v>
      </c>
      <c r="C13" s="269"/>
      <c r="D13" s="263"/>
      <c r="E13" s="264"/>
      <c r="F13" s="263"/>
      <c r="G13" s="368"/>
      <c r="H13" s="264"/>
      <c r="I13" s="76">
        <v>0</v>
      </c>
      <c r="J13" s="317" t="s">
        <v>175</v>
      </c>
      <c r="K13" s="268"/>
      <c r="L13" s="269"/>
      <c r="M13" s="263"/>
      <c r="N13" s="264"/>
      <c r="O13" s="263"/>
      <c r="P13" s="264"/>
      <c r="Q13" s="72"/>
    </row>
    <row r="14" spans="1:17" ht="13.5" thickBot="1">
      <c r="A14" s="178" t="s">
        <v>60</v>
      </c>
      <c r="B14" s="376" t="s">
        <v>176</v>
      </c>
      <c r="C14" s="377"/>
      <c r="D14" s="378">
        <v>1500000</v>
      </c>
      <c r="E14" s="379"/>
      <c r="F14" s="378">
        <v>1893568</v>
      </c>
      <c r="G14" s="380"/>
      <c r="H14" s="379"/>
      <c r="I14" s="172">
        <v>1810252</v>
      </c>
      <c r="J14" s="375"/>
      <c r="K14" s="376"/>
      <c r="L14" s="377"/>
      <c r="M14" s="378"/>
      <c r="N14" s="379"/>
      <c r="O14" s="378"/>
      <c r="P14" s="379"/>
      <c r="Q14" s="185"/>
    </row>
    <row r="15" spans="1:17" ht="33.75" customHeight="1" thickBot="1" thickTop="1">
      <c r="A15" s="180"/>
      <c r="B15" s="372" t="s">
        <v>177</v>
      </c>
      <c r="C15" s="373"/>
      <c r="D15" s="374">
        <f>SUM(D7:E9,D11,D12,D14)</f>
        <v>31892077</v>
      </c>
      <c r="E15" s="373"/>
      <c r="F15" s="371">
        <f>SUM(F7:H9,F11,F12,F14)</f>
        <v>36565808</v>
      </c>
      <c r="G15" s="371"/>
      <c r="H15" s="371"/>
      <c r="I15" s="187">
        <f>SUM(I7:I9,I11:I12,I14)</f>
        <v>36363768</v>
      </c>
      <c r="J15" s="370" t="s">
        <v>178</v>
      </c>
      <c r="K15" s="370"/>
      <c r="L15" s="370"/>
      <c r="M15" s="371">
        <f>SUM(M7:N13)</f>
        <v>36668690</v>
      </c>
      <c r="N15" s="371"/>
      <c r="O15" s="371">
        <f>SUM(O7:P13)</f>
        <v>40975732</v>
      </c>
      <c r="P15" s="371"/>
      <c r="Q15" s="186">
        <f>SUM(Q7:Q13)</f>
        <v>38850409</v>
      </c>
    </row>
    <row r="16" spans="1:17" ht="33.75" customHeight="1" thickBot="1" thickTop="1">
      <c r="A16" s="179" t="s">
        <v>61</v>
      </c>
      <c r="B16" s="270" t="s">
        <v>288</v>
      </c>
      <c r="C16" s="271"/>
      <c r="D16" s="325"/>
      <c r="E16" s="326"/>
      <c r="F16" s="325"/>
      <c r="G16" s="369"/>
      <c r="H16" s="326"/>
      <c r="I16" s="77"/>
      <c r="J16" s="320" t="s">
        <v>179</v>
      </c>
      <c r="K16" s="270"/>
      <c r="L16" s="271"/>
      <c r="M16" s="321"/>
      <c r="N16" s="273"/>
      <c r="O16" s="321"/>
      <c r="P16" s="273"/>
      <c r="Q16" s="78"/>
    </row>
    <row r="17" spans="1:17" ht="22.5" customHeight="1" thickBot="1">
      <c r="A17" s="176" t="s">
        <v>90</v>
      </c>
      <c r="B17" s="268" t="s">
        <v>180</v>
      </c>
      <c r="C17" s="269"/>
      <c r="D17" s="263">
        <v>5094113</v>
      </c>
      <c r="E17" s="264"/>
      <c r="F17" s="263">
        <v>5094113</v>
      </c>
      <c r="G17" s="368"/>
      <c r="H17" s="264"/>
      <c r="I17" s="74">
        <v>5094113</v>
      </c>
      <c r="J17" s="267" t="s">
        <v>181</v>
      </c>
      <c r="K17" s="268"/>
      <c r="L17" s="269"/>
      <c r="M17" s="318"/>
      <c r="N17" s="319"/>
      <c r="O17" s="318"/>
      <c r="P17" s="319"/>
      <c r="Q17" s="73"/>
    </row>
    <row r="18" spans="1:17" ht="22.5" customHeight="1" thickBot="1">
      <c r="A18" s="176" t="s">
        <v>92</v>
      </c>
      <c r="B18" s="268" t="s">
        <v>182</v>
      </c>
      <c r="C18" s="269"/>
      <c r="D18" s="318"/>
      <c r="E18" s="319"/>
      <c r="F18" s="318"/>
      <c r="G18" s="315"/>
      <c r="H18" s="319"/>
      <c r="I18" s="80"/>
      <c r="J18" s="267" t="s">
        <v>183</v>
      </c>
      <c r="K18" s="268"/>
      <c r="L18" s="269"/>
      <c r="M18" s="318">
        <v>0</v>
      </c>
      <c r="N18" s="319"/>
      <c r="O18" s="318"/>
      <c r="P18" s="319"/>
      <c r="Q18" s="80">
        <v>0</v>
      </c>
    </row>
    <row r="19" spans="1:17" ht="22.5" customHeight="1" thickBot="1">
      <c r="A19" s="176" t="s">
        <v>93</v>
      </c>
      <c r="B19" s="268" t="s">
        <v>184</v>
      </c>
      <c r="C19" s="269"/>
      <c r="D19" s="318"/>
      <c r="E19" s="319"/>
      <c r="F19" s="318"/>
      <c r="G19" s="315"/>
      <c r="H19" s="319"/>
      <c r="I19" s="80"/>
      <c r="J19" s="267" t="s">
        <v>185</v>
      </c>
      <c r="K19" s="268"/>
      <c r="L19" s="269"/>
      <c r="M19" s="318"/>
      <c r="N19" s="319"/>
      <c r="O19" s="318"/>
      <c r="P19" s="319"/>
      <c r="Q19" s="80"/>
    </row>
    <row r="20" spans="1:17" ht="22.5" customHeight="1" thickBot="1">
      <c r="A20" s="176" t="s">
        <v>96</v>
      </c>
      <c r="B20" s="268" t="s">
        <v>187</v>
      </c>
      <c r="C20" s="269"/>
      <c r="D20" s="318"/>
      <c r="E20" s="319"/>
      <c r="F20" s="206">
        <v>490834</v>
      </c>
      <c r="G20" s="367"/>
      <c r="H20" s="207"/>
      <c r="I20" s="171">
        <v>490834</v>
      </c>
      <c r="J20" s="267" t="s">
        <v>188</v>
      </c>
      <c r="K20" s="268"/>
      <c r="L20" s="269"/>
      <c r="M20" s="318"/>
      <c r="N20" s="319"/>
      <c r="O20" s="318"/>
      <c r="P20" s="319"/>
      <c r="Q20" s="80"/>
    </row>
    <row r="21" spans="1:17" ht="33.75" customHeight="1" thickBot="1">
      <c r="A21" s="176" t="s">
        <v>97</v>
      </c>
      <c r="B21" s="268" t="s">
        <v>289</v>
      </c>
      <c r="C21" s="269"/>
      <c r="D21" s="364"/>
      <c r="E21" s="365"/>
      <c r="F21" s="364"/>
      <c r="G21" s="366"/>
      <c r="H21" s="365"/>
      <c r="I21" s="82"/>
      <c r="J21" s="362" t="s">
        <v>190</v>
      </c>
      <c r="K21" s="363"/>
      <c r="L21" s="363"/>
      <c r="M21" s="214"/>
      <c r="N21" s="212"/>
      <c r="O21" s="318"/>
      <c r="P21" s="319"/>
      <c r="Q21" s="80"/>
    </row>
    <row r="22" spans="1:17" ht="22.5" customHeight="1" thickBot="1">
      <c r="A22" s="176" t="s">
        <v>186</v>
      </c>
      <c r="B22" s="268" t="s">
        <v>191</v>
      </c>
      <c r="C22" s="269"/>
      <c r="D22" s="318"/>
      <c r="E22" s="319"/>
      <c r="F22" s="318"/>
      <c r="G22" s="315"/>
      <c r="H22" s="319"/>
      <c r="I22" s="83"/>
      <c r="J22" s="267" t="s">
        <v>192</v>
      </c>
      <c r="K22" s="268"/>
      <c r="L22" s="269"/>
      <c r="M22" s="208"/>
      <c r="N22" s="209"/>
      <c r="O22" s="318"/>
      <c r="P22" s="319"/>
      <c r="Q22" s="78"/>
    </row>
    <row r="23" spans="1:18" ht="13.5" thickBot="1">
      <c r="A23" s="176" t="s">
        <v>189</v>
      </c>
      <c r="B23" s="268" t="s">
        <v>193</v>
      </c>
      <c r="C23" s="269"/>
      <c r="D23" s="318"/>
      <c r="E23" s="319"/>
      <c r="F23" s="318"/>
      <c r="G23" s="315"/>
      <c r="H23" s="319"/>
      <c r="I23" s="79"/>
      <c r="J23" s="281" t="s">
        <v>194</v>
      </c>
      <c r="K23" s="277"/>
      <c r="L23" s="278"/>
      <c r="M23" s="263">
        <v>0</v>
      </c>
      <c r="N23" s="264"/>
      <c r="O23" s="263">
        <v>500320</v>
      </c>
      <c r="P23" s="264"/>
      <c r="Q23" s="263">
        <v>500320</v>
      </c>
      <c r="R23" s="264"/>
    </row>
    <row r="24" spans="1:17" ht="39" customHeight="1" thickBot="1">
      <c r="A24" s="176" t="s">
        <v>308</v>
      </c>
      <c r="B24" s="212" t="s">
        <v>365</v>
      </c>
      <c r="C24" s="213"/>
      <c r="D24" s="214"/>
      <c r="E24" s="213"/>
      <c r="F24" s="214"/>
      <c r="G24" s="212"/>
      <c r="H24" s="174"/>
      <c r="I24" s="174">
        <v>4700</v>
      </c>
      <c r="J24" s="214"/>
      <c r="K24" s="212"/>
      <c r="L24" s="213"/>
      <c r="M24" s="215"/>
      <c r="N24" s="216"/>
      <c r="O24" s="215">
        <v>4700</v>
      </c>
      <c r="P24" s="216"/>
      <c r="Q24" s="80"/>
    </row>
    <row r="25" spans="1:17" ht="28.5" customHeight="1">
      <c r="A25" s="353"/>
      <c r="B25" s="357" t="s">
        <v>195</v>
      </c>
      <c r="C25" s="358"/>
      <c r="D25" s="243">
        <f>SUM(D16:E23)</f>
        <v>5094113</v>
      </c>
      <c r="E25" s="244"/>
      <c r="F25" s="243">
        <f>SUM(F16:H23)</f>
        <v>5584947</v>
      </c>
      <c r="G25" s="354"/>
      <c r="H25" s="244"/>
      <c r="I25" s="260">
        <f>SUM(I17:I24)</f>
        <v>5589647</v>
      </c>
      <c r="J25" s="356" t="s">
        <v>196</v>
      </c>
      <c r="K25" s="357"/>
      <c r="L25" s="358"/>
      <c r="M25" s="243">
        <f>SUM(M16:N23)</f>
        <v>0</v>
      </c>
      <c r="N25" s="244"/>
      <c r="O25" s="243">
        <f>SUM(O18,O23,O24)</f>
        <v>505020</v>
      </c>
      <c r="P25" s="244"/>
      <c r="Q25" s="260">
        <f>SUM(Q16:Q23)</f>
        <v>500320</v>
      </c>
    </row>
    <row r="26" spans="1:17" ht="13.5" thickBot="1">
      <c r="A26" s="353"/>
      <c r="B26" s="360"/>
      <c r="C26" s="361"/>
      <c r="D26" s="245"/>
      <c r="E26" s="246"/>
      <c r="F26" s="245"/>
      <c r="G26" s="355"/>
      <c r="H26" s="246"/>
      <c r="I26" s="261"/>
      <c r="J26" s="359"/>
      <c r="K26" s="360"/>
      <c r="L26" s="361"/>
      <c r="M26" s="245"/>
      <c r="N26" s="246"/>
      <c r="O26" s="245"/>
      <c r="P26" s="246"/>
      <c r="Q26" s="261"/>
    </row>
    <row r="27" spans="1:17" ht="25.5" customHeight="1" thickBot="1" thickTop="1">
      <c r="A27" s="177"/>
      <c r="B27" s="262" t="s">
        <v>197</v>
      </c>
      <c r="C27" s="253"/>
      <c r="D27" s="265">
        <f>SUM(D25,D15)</f>
        <v>36986190</v>
      </c>
      <c r="E27" s="252"/>
      <c r="F27" s="251">
        <f>SUM(F15,F25)</f>
        <v>42150755</v>
      </c>
      <c r="G27" s="252"/>
      <c r="H27" s="252"/>
      <c r="I27" s="183">
        <f>SUM(I15,I25)</f>
        <v>41953415</v>
      </c>
      <c r="J27" s="253" t="s">
        <v>198</v>
      </c>
      <c r="K27" s="253"/>
      <c r="L27" s="253"/>
      <c r="M27" s="254">
        <f>SUM(M25,M15)</f>
        <v>36668690</v>
      </c>
      <c r="N27" s="254"/>
      <c r="O27" s="254">
        <f>SUM(O25,O15)</f>
        <v>41480752</v>
      </c>
      <c r="P27" s="254"/>
      <c r="Q27" s="184">
        <f>SUM(Q25,Q15)</f>
        <v>39350729</v>
      </c>
    </row>
    <row r="28" spans="1:17" ht="26.25" customHeight="1" thickTop="1">
      <c r="A28" s="247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9"/>
      <c r="Q28" s="249"/>
    </row>
    <row r="29" spans="1:17" ht="15.7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50"/>
      <c r="Q29" s="250"/>
    </row>
    <row r="30" spans="1:17" ht="12.75" customHeight="1" thickBot="1">
      <c r="A30" s="242" t="s">
        <v>199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50"/>
      <c r="Q30" s="250"/>
    </row>
    <row r="31" spans="1:17" ht="15" thickBot="1" thickTop="1">
      <c r="A31" s="255" t="s">
        <v>51</v>
      </c>
      <c r="B31" s="232"/>
      <c r="C31" s="232"/>
      <c r="D31" s="232"/>
      <c r="E31" s="256"/>
      <c r="F31" s="256"/>
      <c r="G31" s="257"/>
      <c r="H31" s="258" t="s">
        <v>82</v>
      </c>
      <c r="I31" s="256"/>
      <c r="J31" s="256"/>
      <c r="K31" s="256"/>
      <c r="L31" s="256"/>
      <c r="M31" s="256"/>
      <c r="N31" s="256"/>
      <c r="O31" s="259"/>
      <c r="P31" s="219"/>
      <c r="Q31" s="219"/>
    </row>
    <row r="32" spans="1:17" ht="41.25" customHeight="1" thickBot="1" thickTop="1">
      <c r="A32" s="228" t="s">
        <v>1</v>
      </c>
      <c r="B32" s="229"/>
      <c r="C32" s="230" t="s">
        <v>291</v>
      </c>
      <c r="D32" s="231"/>
      <c r="E32" s="232" t="s">
        <v>360</v>
      </c>
      <c r="F32" s="233"/>
      <c r="G32" s="87" t="s">
        <v>361</v>
      </c>
      <c r="H32" s="234" t="s">
        <v>1</v>
      </c>
      <c r="I32" s="232"/>
      <c r="J32" s="233"/>
      <c r="K32" s="87" t="s">
        <v>291</v>
      </c>
      <c r="L32" s="234" t="s">
        <v>360</v>
      </c>
      <c r="M32" s="233"/>
      <c r="N32" s="234" t="s">
        <v>361</v>
      </c>
      <c r="O32" s="352"/>
      <c r="P32" s="219"/>
      <c r="Q32" s="219"/>
    </row>
    <row r="33" spans="1:17" ht="10.5" customHeight="1" thickBot="1">
      <c r="A33" s="235" t="s">
        <v>159</v>
      </c>
      <c r="B33" s="236"/>
      <c r="C33" s="236" t="s">
        <v>160</v>
      </c>
      <c r="D33" s="237"/>
      <c r="E33" s="239" t="s">
        <v>161</v>
      </c>
      <c r="F33" s="240"/>
      <c r="G33" s="173" t="s">
        <v>162</v>
      </c>
      <c r="H33" s="238" t="s">
        <v>163</v>
      </c>
      <c r="I33" s="239"/>
      <c r="J33" s="240"/>
      <c r="K33" s="173" t="s">
        <v>164</v>
      </c>
      <c r="L33" s="238" t="s">
        <v>165</v>
      </c>
      <c r="M33" s="240"/>
      <c r="N33" s="238" t="s">
        <v>166</v>
      </c>
      <c r="O33" s="351"/>
      <c r="P33" s="219"/>
      <c r="Q33" s="219"/>
    </row>
    <row r="34" spans="1:17" ht="33.75" customHeight="1" thickBot="1">
      <c r="A34" s="349" t="s">
        <v>200</v>
      </c>
      <c r="B34" s="350"/>
      <c r="C34" s="241"/>
      <c r="D34" s="241"/>
      <c r="E34" s="241"/>
      <c r="F34" s="241"/>
      <c r="G34" s="188"/>
      <c r="H34" s="336" t="s">
        <v>201</v>
      </c>
      <c r="I34" s="336"/>
      <c r="J34" s="336"/>
      <c r="K34" s="339">
        <v>317500</v>
      </c>
      <c r="L34" s="339">
        <v>25055454</v>
      </c>
      <c r="M34" s="339"/>
      <c r="N34" s="339">
        <v>569069</v>
      </c>
      <c r="O34" s="342"/>
      <c r="P34" s="86"/>
      <c r="Q34" s="86"/>
    </row>
    <row r="35" spans="1:17" ht="20.25" customHeight="1" thickBot="1">
      <c r="A35" s="345" t="s">
        <v>202</v>
      </c>
      <c r="B35" s="337"/>
      <c r="C35" s="347">
        <v>0</v>
      </c>
      <c r="D35" s="347"/>
      <c r="E35" s="347">
        <v>24385451</v>
      </c>
      <c r="F35" s="347"/>
      <c r="G35" s="347">
        <v>24385451</v>
      </c>
      <c r="H35" s="337"/>
      <c r="I35" s="337"/>
      <c r="J35" s="337"/>
      <c r="K35" s="340"/>
      <c r="L35" s="340"/>
      <c r="M35" s="340"/>
      <c r="N35" s="340"/>
      <c r="O35" s="343"/>
      <c r="P35" s="219"/>
      <c r="Q35" s="219"/>
    </row>
    <row r="36" spans="1:17" ht="14.25" customHeight="1" thickBot="1">
      <c r="A36" s="346"/>
      <c r="B36" s="338"/>
      <c r="C36" s="348"/>
      <c r="D36" s="348"/>
      <c r="E36" s="348"/>
      <c r="F36" s="348"/>
      <c r="G36" s="348"/>
      <c r="H36" s="338"/>
      <c r="I36" s="338"/>
      <c r="J36" s="338"/>
      <c r="K36" s="341"/>
      <c r="L36" s="341"/>
      <c r="M36" s="341"/>
      <c r="N36" s="341"/>
      <c r="O36" s="344"/>
      <c r="P36" s="219"/>
      <c r="Q36" s="219"/>
    </row>
    <row r="37" spans="1:17" ht="24.75" customHeight="1" thickBot="1">
      <c r="A37" s="220" t="s">
        <v>203</v>
      </c>
      <c r="B37" s="221"/>
      <c r="C37" s="222"/>
      <c r="D37" s="223"/>
      <c r="E37" s="222"/>
      <c r="F37" s="223"/>
      <c r="G37" s="71">
        <v>0</v>
      </c>
      <c r="H37" s="224" t="s">
        <v>204</v>
      </c>
      <c r="I37" s="225"/>
      <c r="J37" s="226"/>
      <c r="K37" s="88"/>
      <c r="L37" s="208"/>
      <c r="M37" s="209"/>
      <c r="N37" s="222"/>
      <c r="O37" s="227"/>
      <c r="P37" s="219"/>
      <c r="Q37" s="219"/>
    </row>
    <row r="38" spans="1:17" ht="15" thickBot="1">
      <c r="A38" s="317" t="s">
        <v>205</v>
      </c>
      <c r="B38" s="269"/>
      <c r="C38" s="263"/>
      <c r="D38" s="264"/>
      <c r="E38" s="263"/>
      <c r="F38" s="264"/>
      <c r="G38" s="71"/>
      <c r="H38" s="267" t="s">
        <v>206</v>
      </c>
      <c r="I38" s="268"/>
      <c r="J38" s="269"/>
      <c r="K38" s="71"/>
      <c r="L38" s="263"/>
      <c r="M38" s="264"/>
      <c r="N38" s="263"/>
      <c r="O38" s="334"/>
      <c r="P38" s="219"/>
      <c r="Q38" s="219"/>
    </row>
    <row r="39" spans="1:17" ht="25.5" customHeight="1" thickBot="1">
      <c r="A39" s="335" t="s">
        <v>207</v>
      </c>
      <c r="B39" s="278"/>
      <c r="C39" s="212"/>
      <c r="D39" s="213"/>
      <c r="E39" s="318"/>
      <c r="F39" s="319"/>
      <c r="G39" s="80"/>
      <c r="H39" s="281" t="s">
        <v>208</v>
      </c>
      <c r="I39" s="277"/>
      <c r="J39" s="278"/>
      <c r="K39" s="73"/>
      <c r="L39" s="318"/>
      <c r="M39" s="319"/>
      <c r="N39" s="263"/>
      <c r="O39" s="334"/>
      <c r="P39" s="219"/>
      <c r="Q39" s="219"/>
    </row>
    <row r="40" spans="1:17" ht="22.5" customHeight="1" thickBot="1">
      <c r="A40" s="317" t="s">
        <v>209</v>
      </c>
      <c r="B40" s="269"/>
      <c r="C40" s="318"/>
      <c r="D40" s="319"/>
      <c r="E40" s="318"/>
      <c r="F40" s="319"/>
      <c r="G40" s="80"/>
      <c r="H40" s="267" t="s">
        <v>210</v>
      </c>
      <c r="I40" s="268"/>
      <c r="J40" s="269"/>
      <c r="K40" s="80"/>
      <c r="L40" s="318"/>
      <c r="M40" s="319"/>
      <c r="N40" s="318"/>
      <c r="O40" s="316"/>
      <c r="P40" s="219"/>
      <c r="Q40" s="219"/>
    </row>
    <row r="41" spans="1:17" ht="22.5" customHeight="1" thickBot="1">
      <c r="A41" s="317" t="s">
        <v>211</v>
      </c>
      <c r="B41" s="269"/>
      <c r="C41" s="318"/>
      <c r="D41" s="319"/>
      <c r="E41" s="318"/>
      <c r="F41" s="319"/>
      <c r="G41" s="84"/>
      <c r="H41" s="317"/>
      <c r="I41" s="268"/>
      <c r="J41" s="269"/>
      <c r="K41" s="80"/>
      <c r="L41" s="318"/>
      <c r="M41" s="319"/>
      <c r="N41" s="318"/>
      <c r="O41" s="316"/>
      <c r="P41" s="219"/>
      <c r="Q41" s="219"/>
    </row>
    <row r="42" spans="1:17" ht="26.25" customHeight="1" thickBot="1" thickTop="1">
      <c r="A42" s="331" t="s">
        <v>212</v>
      </c>
      <c r="B42" s="329"/>
      <c r="C42" s="332">
        <f>SUM(C34:D41)</f>
        <v>0</v>
      </c>
      <c r="D42" s="333"/>
      <c r="E42" s="332">
        <f>SUM(E34:F41)</f>
        <v>24385451</v>
      </c>
      <c r="F42" s="333"/>
      <c r="G42" s="85">
        <f>SUM(G34:G41)</f>
        <v>24385451</v>
      </c>
      <c r="H42" s="327" t="s">
        <v>213</v>
      </c>
      <c r="I42" s="328"/>
      <c r="J42" s="329"/>
      <c r="K42" s="85">
        <f>K34+K38</f>
        <v>317500</v>
      </c>
      <c r="L42" s="297">
        <f>L34+L38</f>
        <v>25055454</v>
      </c>
      <c r="M42" s="298"/>
      <c r="N42" s="297">
        <f>N34+N38</f>
        <v>569069</v>
      </c>
      <c r="O42" s="330"/>
      <c r="P42" s="219"/>
      <c r="Q42" s="219"/>
    </row>
    <row r="43" spans="1:17" ht="22.5" customHeight="1" thickBot="1" thickTop="1">
      <c r="A43" s="323" t="s">
        <v>214</v>
      </c>
      <c r="B43" s="324"/>
      <c r="C43" s="325"/>
      <c r="D43" s="326"/>
      <c r="E43" s="325"/>
      <c r="F43" s="326"/>
      <c r="G43" s="89"/>
      <c r="H43" s="320" t="s">
        <v>179</v>
      </c>
      <c r="I43" s="270"/>
      <c r="J43" s="271"/>
      <c r="K43" s="80"/>
      <c r="L43" s="321"/>
      <c r="M43" s="273"/>
      <c r="N43" s="321"/>
      <c r="O43" s="322"/>
      <c r="P43" s="219"/>
      <c r="Q43" s="219"/>
    </row>
    <row r="44" spans="1:17" ht="22.5" customHeight="1" thickBot="1">
      <c r="A44" s="317" t="s">
        <v>215</v>
      </c>
      <c r="B44" s="269"/>
      <c r="C44" s="263"/>
      <c r="D44" s="264"/>
      <c r="E44" s="263"/>
      <c r="F44" s="264"/>
      <c r="G44" s="71"/>
      <c r="H44" s="267" t="s">
        <v>216</v>
      </c>
      <c r="I44" s="268"/>
      <c r="J44" s="269"/>
      <c r="K44" s="80"/>
      <c r="L44" s="318"/>
      <c r="M44" s="319"/>
      <c r="N44" s="318"/>
      <c r="O44" s="316"/>
      <c r="P44" s="219"/>
      <c r="Q44" s="219"/>
    </row>
    <row r="45" spans="1:17" ht="22.5" customHeight="1" thickBot="1">
      <c r="A45" s="317" t="s">
        <v>217</v>
      </c>
      <c r="B45" s="269"/>
      <c r="C45" s="318"/>
      <c r="D45" s="319"/>
      <c r="E45" s="318"/>
      <c r="F45" s="319"/>
      <c r="G45" s="80"/>
      <c r="H45" s="267" t="s">
        <v>183</v>
      </c>
      <c r="I45" s="268"/>
      <c r="J45" s="269"/>
      <c r="K45" s="80"/>
      <c r="L45" s="318"/>
      <c r="M45" s="319"/>
      <c r="N45" s="318"/>
      <c r="O45" s="316"/>
      <c r="P45" s="219"/>
      <c r="Q45" s="219"/>
    </row>
    <row r="46" spans="1:17" ht="22.5" customHeight="1" thickBot="1">
      <c r="A46" s="317" t="s">
        <v>218</v>
      </c>
      <c r="B46" s="269"/>
      <c r="C46" s="318"/>
      <c r="D46" s="319"/>
      <c r="E46" s="318"/>
      <c r="F46" s="319"/>
      <c r="G46" s="80"/>
      <c r="H46" s="267" t="s">
        <v>185</v>
      </c>
      <c r="I46" s="268"/>
      <c r="J46" s="269"/>
      <c r="K46" s="80"/>
      <c r="L46" s="318"/>
      <c r="M46" s="319"/>
      <c r="N46" s="318"/>
      <c r="O46" s="316"/>
      <c r="P46" s="219"/>
      <c r="Q46" s="219"/>
    </row>
    <row r="47" spans="1:17" ht="15" thickBot="1">
      <c r="A47" s="317" t="s">
        <v>219</v>
      </c>
      <c r="B47" s="269"/>
      <c r="C47" s="318"/>
      <c r="D47" s="319"/>
      <c r="E47" s="318"/>
      <c r="F47" s="319"/>
      <c r="G47" s="80"/>
      <c r="H47" s="267" t="s">
        <v>188</v>
      </c>
      <c r="I47" s="268"/>
      <c r="J47" s="269"/>
      <c r="K47" s="80"/>
      <c r="L47" s="318"/>
      <c r="M47" s="319"/>
      <c r="N47" s="318"/>
      <c r="O47" s="316"/>
      <c r="P47" s="219"/>
      <c r="Q47" s="219"/>
    </row>
    <row r="48" spans="1:17" ht="22.5" customHeight="1" thickBot="1">
      <c r="A48" s="317" t="s">
        <v>220</v>
      </c>
      <c r="B48" s="269"/>
      <c r="C48" s="318"/>
      <c r="D48" s="319"/>
      <c r="E48" s="318"/>
      <c r="F48" s="319"/>
      <c r="G48" s="81"/>
      <c r="H48" s="281" t="s">
        <v>221</v>
      </c>
      <c r="I48" s="277"/>
      <c r="J48" s="278"/>
      <c r="K48" s="75"/>
      <c r="L48" s="281"/>
      <c r="M48" s="278"/>
      <c r="N48" s="315"/>
      <c r="O48" s="316"/>
      <c r="P48" s="219"/>
      <c r="Q48" s="219"/>
    </row>
    <row r="49" spans="1:17" s="92" customFormat="1" ht="33.75" customHeight="1" thickBot="1">
      <c r="A49" s="311" t="s">
        <v>222</v>
      </c>
      <c r="B49" s="312"/>
      <c r="C49" s="313"/>
      <c r="D49" s="314"/>
      <c r="E49" s="313"/>
      <c r="F49" s="314"/>
      <c r="G49" s="90"/>
      <c r="H49" s="299" t="s">
        <v>192</v>
      </c>
      <c r="I49" s="300"/>
      <c r="J49" s="301"/>
      <c r="K49" s="91"/>
      <c r="L49" s="302"/>
      <c r="M49" s="303"/>
      <c r="N49" s="302"/>
      <c r="O49" s="304"/>
      <c r="P49" s="288"/>
      <c r="Q49" s="288"/>
    </row>
    <row r="50" spans="1:17" s="92" customFormat="1" ht="24.75" customHeight="1" thickBot="1">
      <c r="A50" s="307" t="s">
        <v>223</v>
      </c>
      <c r="B50" s="308"/>
      <c r="C50" s="309"/>
      <c r="D50" s="310"/>
      <c r="E50" s="302"/>
      <c r="F50" s="303"/>
      <c r="G50" s="91"/>
      <c r="H50" s="299" t="s">
        <v>224</v>
      </c>
      <c r="I50" s="300"/>
      <c r="J50" s="301"/>
      <c r="K50" s="91"/>
      <c r="L50" s="302"/>
      <c r="M50" s="303"/>
      <c r="N50" s="302"/>
      <c r="O50" s="304"/>
      <c r="P50" s="288"/>
      <c r="Q50" s="288"/>
    </row>
    <row r="51" spans="1:17" s="92" customFormat="1" ht="22.5" customHeight="1" thickBot="1">
      <c r="A51" s="307" t="s">
        <v>225</v>
      </c>
      <c r="B51" s="308"/>
      <c r="C51" s="309"/>
      <c r="D51" s="310"/>
      <c r="E51" s="302"/>
      <c r="F51" s="303"/>
      <c r="G51" s="91"/>
      <c r="H51" s="299"/>
      <c r="I51" s="300"/>
      <c r="J51" s="301"/>
      <c r="K51" s="91"/>
      <c r="L51" s="302"/>
      <c r="M51" s="303"/>
      <c r="N51" s="302"/>
      <c r="O51" s="304"/>
      <c r="P51" s="288"/>
      <c r="Q51" s="288"/>
    </row>
    <row r="52" spans="1:17" s="92" customFormat="1" ht="23.25" customHeight="1" thickBot="1">
      <c r="A52" s="307" t="s">
        <v>226</v>
      </c>
      <c r="B52" s="308"/>
      <c r="C52" s="309"/>
      <c r="D52" s="310"/>
      <c r="E52" s="302"/>
      <c r="F52" s="303"/>
      <c r="G52" s="91"/>
      <c r="H52" s="299"/>
      <c r="I52" s="300"/>
      <c r="J52" s="301"/>
      <c r="K52" s="91"/>
      <c r="L52" s="302"/>
      <c r="M52" s="303"/>
      <c r="N52" s="302"/>
      <c r="O52" s="304"/>
      <c r="P52" s="288"/>
      <c r="Q52" s="288"/>
    </row>
    <row r="53" spans="1:17" s="92" customFormat="1" ht="9.75" thickBot="1">
      <c r="A53" s="307" t="s">
        <v>227</v>
      </c>
      <c r="B53" s="308"/>
      <c r="C53" s="302"/>
      <c r="D53" s="303"/>
      <c r="E53" s="302"/>
      <c r="F53" s="303"/>
      <c r="G53" s="91"/>
      <c r="H53" s="299"/>
      <c r="I53" s="300"/>
      <c r="J53" s="301"/>
      <c r="K53" s="91"/>
      <c r="L53" s="302"/>
      <c r="M53" s="303"/>
      <c r="N53" s="302"/>
      <c r="O53" s="304"/>
      <c r="P53" s="288"/>
      <c r="Q53" s="288"/>
    </row>
    <row r="54" spans="1:17" s="92" customFormat="1" ht="9.75" thickBot="1">
      <c r="A54" s="305" t="s">
        <v>228</v>
      </c>
      <c r="B54" s="306"/>
      <c r="C54" s="302"/>
      <c r="D54" s="303"/>
      <c r="E54" s="302"/>
      <c r="F54" s="303"/>
      <c r="G54" s="91"/>
      <c r="H54" s="299"/>
      <c r="I54" s="300"/>
      <c r="J54" s="301"/>
      <c r="K54" s="91"/>
      <c r="L54" s="302"/>
      <c r="M54" s="303"/>
      <c r="N54" s="302"/>
      <c r="O54" s="304"/>
      <c r="P54" s="288"/>
      <c r="Q54" s="288"/>
    </row>
    <row r="55" spans="1:17" ht="32.25" customHeight="1" thickBot="1" thickTop="1">
      <c r="A55" s="295" t="s">
        <v>229</v>
      </c>
      <c r="B55" s="296"/>
      <c r="C55" s="297"/>
      <c r="D55" s="298"/>
      <c r="E55" s="297"/>
      <c r="F55" s="298"/>
      <c r="G55" s="85"/>
      <c r="H55" s="289" t="s">
        <v>230</v>
      </c>
      <c r="I55" s="290"/>
      <c r="J55" s="291"/>
      <c r="K55" s="93">
        <v>0</v>
      </c>
      <c r="L55" s="292">
        <v>0</v>
      </c>
      <c r="M55" s="293"/>
      <c r="N55" s="292">
        <v>0</v>
      </c>
      <c r="O55" s="294"/>
      <c r="P55" s="219"/>
      <c r="Q55" s="219"/>
    </row>
    <row r="56" spans="1:17" s="96" customFormat="1" ht="13.5" customHeight="1" thickBot="1" thickTop="1">
      <c r="A56" s="282" t="s">
        <v>197</v>
      </c>
      <c r="B56" s="284"/>
      <c r="C56" s="285">
        <f>SUM(C42,C55)</f>
        <v>0</v>
      </c>
      <c r="D56" s="286"/>
      <c r="E56" s="285">
        <f>SUM(E42,E55)</f>
        <v>24385451</v>
      </c>
      <c r="F56" s="286"/>
      <c r="G56" s="94">
        <f>SUM(G42,G55)</f>
        <v>24385451</v>
      </c>
      <c r="H56" s="282" t="s">
        <v>198</v>
      </c>
      <c r="I56" s="283"/>
      <c r="J56" s="284"/>
      <c r="K56" s="95">
        <f>K42</f>
        <v>317500</v>
      </c>
      <c r="L56" s="285">
        <f>L42</f>
        <v>25055454</v>
      </c>
      <c r="M56" s="286"/>
      <c r="N56" s="285">
        <f>N42</f>
        <v>569069</v>
      </c>
      <c r="O56" s="287"/>
      <c r="P56" s="279"/>
      <c r="Q56" s="279"/>
    </row>
    <row r="57" spans="6:7" ht="13.5" thickTop="1">
      <c r="F57" s="175"/>
      <c r="G57" s="175"/>
    </row>
    <row r="58" spans="6:11" ht="12.75">
      <c r="F58" s="175"/>
      <c r="K58" s="175"/>
    </row>
    <row r="59" ht="12.75">
      <c r="F59" s="175"/>
    </row>
  </sheetData>
  <sheetProtection/>
  <mergeCells count="322">
    <mergeCell ref="M6:N6"/>
    <mergeCell ref="O6:P6"/>
    <mergeCell ref="D5:E5"/>
    <mergeCell ref="J7:L7"/>
    <mergeCell ref="M7:N7"/>
    <mergeCell ref="O7:P7"/>
    <mergeCell ref="B3:I4"/>
    <mergeCell ref="J3:Q4"/>
    <mergeCell ref="P2:Q2"/>
    <mergeCell ref="B6:C6"/>
    <mergeCell ref="D6:E6"/>
    <mergeCell ref="F6:H6"/>
    <mergeCell ref="J6:L6"/>
    <mergeCell ref="M2:N2"/>
    <mergeCell ref="B2:C2"/>
    <mergeCell ref="D2:E2"/>
    <mergeCell ref="M10:N10"/>
    <mergeCell ref="O10:P10"/>
    <mergeCell ref="B9:C9"/>
    <mergeCell ref="D9:E9"/>
    <mergeCell ref="F9:H9"/>
    <mergeCell ref="J9:L9"/>
    <mergeCell ref="M9:N9"/>
    <mergeCell ref="O9:P9"/>
    <mergeCell ref="B10:C10"/>
    <mergeCell ref="F10:H10"/>
    <mergeCell ref="J11:L11"/>
    <mergeCell ref="M11:N11"/>
    <mergeCell ref="O11:P11"/>
    <mergeCell ref="B11:C11"/>
    <mergeCell ref="D11:E11"/>
    <mergeCell ref="F11:H11"/>
    <mergeCell ref="J12:L12"/>
    <mergeCell ref="M12:N12"/>
    <mergeCell ref="O12:P12"/>
    <mergeCell ref="B12:C12"/>
    <mergeCell ref="D12:E12"/>
    <mergeCell ref="F12:H12"/>
    <mergeCell ref="J13:L13"/>
    <mergeCell ref="M13:N13"/>
    <mergeCell ref="O13:P13"/>
    <mergeCell ref="B13:C13"/>
    <mergeCell ref="D13:E13"/>
    <mergeCell ref="F13:H13"/>
    <mergeCell ref="J14:L14"/>
    <mergeCell ref="M14:N14"/>
    <mergeCell ref="O14:P14"/>
    <mergeCell ref="B14:C14"/>
    <mergeCell ref="D14:E14"/>
    <mergeCell ref="F14:H14"/>
    <mergeCell ref="J15:L15"/>
    <mergeCell ref="M15:N15"/>
    <mergeCell ref="O15:P15"/>
    <mergeCell ref="B15:C15"/>
    <mergeCell ref="D15:E15"/>
    <mergeCell ref="F15:H15"/>
    <mergeCell ref="J16:L16"/>
    <mergeCell ref="M16:N16"/>
    <mergeCell ref="O16:P16"/>
    <mergeCell ref="B16:C16"/>
    <mergeCell ref="D16:E16"/>
    <mergeCell ref="F16:H16"/>
    <mergeCell ref="J17:L17"/>
    <mergeCell ref="M17:N17"/>
    <mergeCell ref="O17:P17"/>
    <mergeCell ref="B17:C17"/>
    <mergeCell ref="D17:E17"/>
    <mergeCell ref="F17:H17"/>
    <mergeCell ref="J18:L18"/>
    <mergeCell ref="M18:N18"/>
    <mergeCell ref="O18:P18"/>
    <mergeCell ref="B18:C18"/>
    <mergeCell ref="D18:E18"/>
    <mergeCell ref="F18:H18"/>
    <mergeCell ref="J19:L19"/>
    <mergeCell ref="M19:N19"/>
    <mergeCell ref="O19:P19"/>
    <mergeCell ref="B19:C19"/>
    <mergeCell ref="D19:E19"/>
    <mergeCell ref="F19:H19"/>
    <mergeCell ref="J20:L20"/>
    <mergeCell ref="M20:N20"/>
    <mergeCell ref="O20:P20"/>
    <mergeCell ref="B20:C20"/>
    <mergeCell ref="D20:E20"/>
    <mergeCell ref="F20:H20"/>
    <mergeCell ref="D22:E22"/>
    <mergeCell ref="F22:H22"/>
    <mergeCell ref="J21:L21"/>
    <mergeCell ref="M21:N21"/>
    <mergeCell ref="O21:P21"/>
    <mergeCell ref="B21:C21"/>
    <mergeCell ref="D21:E21"/>
    <mergeCell ref="F21:H21"/>
    <mergeCell ref="M25:N26"/>
    <mergeCell ref="J23:L23"/>
    <mergeCell ref="M23:N23"/>
    <mergeCell ref="O23:P23"/>
    <mergeCell ref="B23:C23"/>
    <mergeCell ref="D23:E23"/>
    <mergeCell ref="F23:H23"/>
    <mergeCell ref="B25:C26"/>
    <mergeCell ref="O24:P24"/>
    <mergeCell ref="N33:O33"/>
    <mergeCell ref="E33:F33"/>
    <mergeCell ref="P32:Q32"/>
    <mergeCell ref="N32:O32"/>
    <mergeCell ref="A25:A26"/>
    <mergeCell ref="D25:E26"/>
    <mergeCell ref="F25:H26"/>
    <mergeCell ref="I25:I26"/>
    <mergeCell ref="O27:P27"/>
    <mergeCell ref="J25:L26"/>
    <mergeCell ref="H34:J36"/>
    <mergeCell ref="K34:K36"/>
    <mergeCell ref="L34:M36"/>
    <mergeCell ref="N34:O36"/>
    <mergeCell ref="A35:B36"/>
    <mergeCell ref="C35:D36"/>
    <mergeCell ref="E35:F36"/>
    <mergeCell ref="G35:G36"/>
    <mergeCell ref="A34:B34"/>
    <mergeCell ref="E34:F34"/>
    <mergeCell ref="A39:B39"/>
    <mergeCell ref="C39:D39"/>
    <mergeCell ref="E39:F39"/>
    <mergeCell ref="H38:J38"/>
    <mergeCell ref="L38:M38"/>
    <mergeCell ref="N38:O38"/>
    <mergeCell ref="E38:F38"/>
    <mergeCell ref="P38:Q38"/>
    <mergeCell ref="A40:B40"/>
    <mergeCell ref="C40:D40"/>
    <mergeCell ref="E40:F40"/>
    <mergeCell ref="H39:J39"/>
    <mergeCell ref="L39:M39"/>
    <mergeCell ref="N39:O39"/>
    <mergeCell ref="P39:Q39"/>
    <mergeCell ref="A38:B38"/>
    <mergeCell ref="C38:D38"/>
    <mergeCell ref="N41:O41"/>
    <mergeCell ref="P41:Q41"/>
    <mergeCell ref="A41:B41"/>
    <mergeCell ref="C41:D41"/>
    <mergeCell ref="E41:F41"/>
    <mergeCell ref="H40:J40"/>
    <mergeCell ref="L40:M40"/>
    <mergeCell ref="N40:O40"/>
    <mergeCell ref="E43:F43"/>
    <mergeCell ref="H42:J42"/>
    <mergeCell ref="L42:M42"/>
    <mergeCell ref="N42:O42"/>
    <mergeCell ref="P40:Q40"/>
    <mergeCell ref="A42:B42"/>
    <mergeCell ref="C42:D42"/>
    <mergeCell ref="E42:F42"/>
    <mergeCell ref="H41:J41"/>
    <mergeCell ref="L41:M41"/>
    <mergeCell ref="P42:Q42"/>
    <mergeCell ref="A44:B44"/>
    <mergeCell ref="C44:D44"/>
    <mergeCell ref="E44:F44"/>
    <mergeCell ref="H43:J43"/>
    <mergeCell ref="L43:M43"/>
    <mergeCell ref="N43:O43"/>
    <mergeCell ref="P43:Q43"/>
    <mergeCell ref="A43:B43"/>
    <mergeCell ref="C43:D43"/>
    <mergeCell ref="N45:O45"/>
    <mergeCell ref="P45:Q45"/>
    <mergeCell ref="A45:B45"/>
    <mergeCell ref="C45:D45"/>
    <mergeCell ref="E45:F45"/>
    <mergeCell ref="H44:J44"/>
    <mergeCell ref="L44:M44"/>
    <mergeCell ref="N44:O44"/>
    <mergeCell ref="E47:F47"/>
    <mergeCell ref="H46:J46"/>
    <mergeCell ref="L46:M46"/>
    <mergeCell ref="N46:O46"/>
    <mergeCell ref="P44:Q44"/>
    <mergeCell ref="A46:B46"/>
    <mergeCell ref="C46:D46"/>
    <mergeCell ref="E46:F46"/>
    <mergeCell ref="H45:J45"/>
    <mergeCell ref="L45:M45"/>
    <mergeCell ref="P46:Q46"/>
    <mergeCell ref="A48:B48"/>
    <mergeCell ref="C48:D48"/>
    <mergeCell ref="E48:F48"/>
    <mergeCell ref="H47:J47"/>
    <mergeCell ref="L47:M47"/>
    <mergeCell ref="N47:O47"/>
    <mergeCell ref="P47:Q47"/>
    <mergeCell ref="A47:B47"/>
    <mergeCell ref="C47:D47"/>
    <mergeCell ref="N49:O49"/>
    <mergeCell ref="P49:Q49"/>
    <mergeCell ref="A49:B49"/>
    <mergeCell ref="C49:D49"/>
    <mergeCell ref="E49:F49"/>
    <mergeCell ref="H48:J48"/>
    <mergeCell ref="L48:M48"/>
    <mergeCell ref="N48:O48"/>
    <mergeCell ref="E51:F51"/>
    <mergeCell ref="H50:J50"/>
    <mergeCell ref="L50:M50"/>
    <mergeCell ref="N50:O50"/>
    <mergeCell ref="P48:Q48"/>
    <mergeCell ref="A50:B50"/>
    <mergeCell ref="C50:D50"/>
    <mergeCell ref="E50:F50"/>
    <mergeCell ref="H49:J49"/>
    <mergeCell ref="L49:M49"/>
    <mergeCell ref="P50:Q50"/>
    <mergeCell ref="A52:B52"/>
    <mergeCell ref="C52:D52"/>
    <mergeCell ref="E52:F52"/>
    <mergeCell ref="H51:J51"/>
    <mergeCell ref="L51:M51"/>
    <mergeCell ref="N51:O51"/>
    <mergeCell ref="P51:Q51"/>
    <mergeCell ref="A51:B51"/>
    <mergeCell ref="C51:D51"/>
    <mergeCell ref="N53:O53"/>
    <mergeCell ref="P53:Q53"/>
    <mergeCell ref="A53:B53"/>
    <mergeCell ref="C53:D53"/>
    <mergeCell ref="E53:F53"/>
    <mergeCell ref="H52:J52"/>
    <mergeCell ref="L52:M52"/>
    <mergeCell ref="N52:O52"/>
    <mergeCell ref="E55:F55"/>
    <mergeCell ref="H54:J54"/>
    <mergeCell ref="L54:M54"/>
    <mergeCell ref="N54:O54"/>
    <mergeCell ref="P52:Q52"/>
    <mergeCell ref="A54:B54"/>
    <mergeCell ref="C54:D54"/>
    <mergeCell ref="E54:F54"/>
    <mergeCell ref="H53:J53"/>
    <mergeCell ref="L53:M53"/>
    <mergeCell ref="P54:Q54"/>
    <mergeCell ref="A56:B56"/>
    <mergeCell ref="C56:D56"/>
    <mergeCell ref="E56:F56"/>
    <mergeCell ref="H55:J55"/>
    <mergeCell ref="L55:M55"/>
    <mergeCell ref="N55:O55"/>
    <mergeCell ref="P55:Q55"/>
    <mergeCell ref="A55:B55"/>
    <mergeCell ref="C55:D55"/>
    <mergeCell ref="P56:Q56"/>
    <mergeCell ref="D8:E8"/>
    <mergeCell ref="F8:H8"/>
    <mergeCell ref="J8:L8"/>
    <mergeCell ref="M8:N8"/>
    <mergeCell ref="O8:P8"/>
    <mergeCell ref="H56:J56"/>
    <mergeCell ref="D10:E10"/>
    <mergeCell ref="L56:M56"/>
    <mergeCell ref="N56:O56"/>
    <mergeCell ref="D27:E27"/>
    <mergeCell ref="F2:H2"/>
    <mergeCell ref="J2:L2"/>
    <mergeCell ref="J10:L10"/>
    <mergeCell ref="B7:C7"/>
    <mergeCell ref="D7:E7"/>
    <mergeCell ref="F7:H7"/>
    <mergeCell ref="B8:C8"/>
    <mergeCell ref="B5:C5"/>
    <mergeCell ref="J22:L22"/>
    <mergeCell ref="A31:G31"/>
    <mergeCell ref="H31:O31"/>
    <mergeCell ref="P31:Q31"/>
    <mergeCell ref="F5:H5"/>
    <mergeCell ref="J5:L5"/>
    <mergeCell ref="M5:N5"/>
    <mergeCell ref="O5:P5"/>
    <mergeCell ref="Q25:Q26"/>
    <mergeCell ref="B27:C27"/>
    <mergeCell ref="Q23:R23"/>
    <mergeCell ref="C34:D34"/>
    <mergeCell ref="A30:O30"/>
    <mergeCell ref="O25:P26"/>
    <mergeCell ref="A28:O28"/>
    <mergeCell ref="P28:Q29"/>
    <mergeCell ref="A29:O29"/>
    <mergeCell ref="P30:Q30"/>
    <mergeCell ref="F27:H27"/>
    <mergeCell ref="J27:L27"/>
    <mergeCell ref="M27:N27"/>
    <mergeCell ref="A32:B32"/>
    <mergeCell ref="C32:D32"/>
    <mergeCell ref="E32:F32"/>
    <mergeCell ref="H32:J32"/>
    <mergeCell ref="L32:M32"/>
    <mergeCell ref="P33:Q33"/>
    <mergeCell ref="A33:B33"/>
    <mergeCell ref="C33:D33"/>
    <mergeCell ref="H33:J33"/>
    <mergeCell ref="L33:M33"/>
    <mergeCell ref="A1:D1"/>
    <mergeCell ref="E1:P1"/>
    <mergeCell ref="P35:Q36"/>
    <mergeCell ref="A37:B37"/>
    <mergeCell ref="C37:D37"/>
    <mergeCell ref="E37:F37"/>
    <mergeCell ref="H37:J37"/>
    <mergeCell ref="L37:M37"/>
    <mergeCell ref="N37:O37"/>
    <mergeCell ref="P37:Q37"/>
    <mergeCell ref="Q8:R8"/>
    <mergeCell ref="M22:N22"/>
    <mergeCell ref="A3:A4"/>
    <mergeCell ref="B24:C24"/>
    <mergeCell ref="D24:E24"/>
    <mergeCell ref="F24:G24"/>
    <mergeCell ref="J24:L24"/>
    <mergeCell ref="M24:N24"/>
    <mergeCell ref="O22:P22"/>
    <mergeCell ref="B22:C22"/>
  </mergeCells>
  <printOptions/>
  <pageMargins left="0.1968503937007874" right="0.15748031496062992" top="0.5905511811023623" bottom="0.35433070866141736" header="0.31496062992125984" footer="0.31496062992125984"/>
  <pageSetup horizontalDpi="600" verticalDpi="600" orientation="landscape" paperSize="9" scale="90" r:id="rId1"/>
  <headerFooter>
    <oddHeader>&amp;L6.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38.125" style="0" bestFit="1" customWidth="1"/>
    <col min="2" max="2" width="13.50390625" style="0" bestFit="1" customWidth="1"/>
    <col min="3" max="3" width="15.625" style="0" bestFit="1" customWidth="1"/>
    <col min="4" max="4" width="18.50390625" style="0" customWidth="1"/>
    <col min="5" max="5" width="16.00390625" style="0" bestFit="1" customWidth="1"/>
    <col min="6" max="6" width="14.50390625" style="0" bestFit="1" customWidth="1"/>
    <col min="7" max="7" width="18.625" style="0" bestFit="1" customWidth="1"/>
    <col min="8" max="8" width="11.125" style="0" bestFit="1" customWidth="1"/>
  </cols>
  <sheetData>
    <row r="1" spans="1:8" ht="12.75">
      <c r="A1" s="168" t="s">
        <v>292</v>
      </c>
      <c r="G1" s="394" t="s">
        <v>81</v>
      </c>
      <c r="H1" s="394"/>
    </row>
    <row r="2" spans="1:8" ht="25.5" customHeight="1">
      <c r="A2" s="393" t="s">
        <v>358</v>
      </c>
      <c r="B2" s="393"/>
      <c r="C2" s="393"/>
      <c r="D2" s="393"/>
      <c r="E2" s="393"/>
      <c r="F2" s="393"/>
      <c r="G2" s="393"/>
      <c r="H2" s="393"/>
    </row>
    <row r="3" spans="1:8" s="3" customFormat="1" ht="63.75" customHeight="1">
      <c r="A3" s="5" t="s">
        <v>1</v>
      </c>
      <c r="B3" s="5" t="s">
        <v>37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154</v>
      </c>
    </row>
    <row r="4" spans="1:8" ht="26.25">
      <c r="A4" s="63" t="s">
        <v>43</v>
      </c>
      <c r="B4" s="59">
        <v>787402</v>
      </c>
      <c r="C4" s="59">
        <v>454294192</v>
      </c>
      <c r="D4" s="59">
        <v>6669383</v>
      </c>
      <c r="E4" s="59">
        <v>0</v>
      </c>
      <c r="F4" s="59">
        <v>0</v>
      </c>
      <c r="G4" s="59">
        <v>0</v>
      </c>
      <c r="H4" s="59">
        <f>SUM(B4:G4)</f>
        <v>461750977</v>
      </c>
    </row>
    <row r="5" spans="1:8" ht="26.25">
      <c r="A5" s="56" t="s">
        <v>44</v>
      </c>
      <c r="B5" s="57">
        <v>0</v>
      </c>
      <c r="C5" s="57">
        <v>0</v>
      </c>
      <c r="D5" s="57">
        <v>0</v>
      </c>
      <c r="E5" s="57">
        <v>0</v>
      </c>
      <c r="F5" s="57">
        <v>448086</v>
      </c>
      <c r="G5" s="57">
        <v>0</v>
      </c>
      <c r="H5" s="164">
        <f aca="true" t="shared" si="0" ref="H5:H17">SUM(B5:G5)</f>
        <v>448086</v>
      </c>
    </row>
    <row r="6" spans="1:8" ht="12.75">
      <c r="A6" s="56" t="s">
        <v>45</v>
      </c>
      <c r="B6" s="57">
        <v>0</v>
      </c>
      <c r="C6" s="57">
        <v>0</v>
      </c>
      <c r="D6" s="57">
        <v>448086</v>
      </c>
      <c r="E6" s="57">
        <v>0</v>
      </c>
      <c r="F6" s="57">
        <v>0</v>
      </c>
      <c r="G6" s="57">
        <v>0</v>
      </c>
      <c r="H6" s="164">
        <f t="shared" si="0"/>
        <v>448086</v>
      </c>
    </row>
    <row r="7" spans="1:8" ht="12.75">
      <c r="A7" s="56" t="s">
        <v>46</v>
      </c>
      <c r="B7" s="57">
        <v>0</v>
      </c>
      <c r="C7" s="57">
        <v>0</v>
      </c>
      <c r="D7" s="57">
        <v>4143467</v>
      </c>
      <c r="E7" s="57">
        <v>0</v>
      </c>
      <c r="F7" s="57">
        <v>0</v>
      </c>
      <c r="G7" s="57">
        <v>0</v>
      </c>
      <c r="H7" s="164">
        <f t="shared" si="0"/>
        <v>4143467</v>
      </c>
    </row>
    <row r="8" spans="1:8" ht="12.75">
      <c r="A8" s="58" t="s">
        <v>148</v>
      </c>
      <c r="B8" s="59">
        <f>SUM(B5:B7)</f>
        <v>0</v>
      </c>
      <c r="C8" s="59">
        <f aca="true" t="shared" si="1" ref="C8:H8">SUM(C5:C7)</f>
        <v>0</v>
      </c>
      <c r="D8" s="59">
        <f t="shared" si="1"/>
        <v>4591553</v>
      </c>
      <c r="E8" s="59">
        <f t="shared" si="1"/>
        <v>0</v>
      </c>
      <c r="F8" s="59">
        <f t="shared" si="1"/>
        <v>448086</v>
      </c>
      <c r="G8" s="59">
        <f t="shared" si="1"/>
        <v>0</v>
      </c>
      <c r="H8" s="59">
        <f t="shared" si="1"/>
        <v>5039639</v>
      </c>
    </row>
    <row r="9" spans="1:8" ht="12.75">
      <c r="A9" s="56" t="s">
        <v>47</v>
      </c>
      <c r="B9" s="57">
        <v>0</v>
      </c>
      <c r="C9" s="57">
        <v>0</v>
      </c>
      <c r="D9" s="57">
        <v>4143467</v>
      </c>
      <c r="E9" s="57">
        <v>0</v>
      </c>
      <c r="F9" s="57">
        <v>448086</v>
      </c>
      <c r="G9" s="57">
        <v>0</v>
      </c>
      <c r="H9" s="164">
        <f t="shared" si="0"/>
        <v>4591553</v>
      </c>
    </row>
    <row r="10" spans="1:8" ht="12.75">
      <c r="A10" s="58" t="s">
        <v>149</v>
      </c>
      <c r="B10" s="59">
        <f>SUM(B9)</f>
        <v>0</v>
      </c>
      <c r="C10" s="59">
        <f aca="true" t="shared" si="2" ref="C10:H10">SUM(C9)</f>
        <v>0</v>
      </c>
      <c r="D10" s="59">
        <f t="shared" si="2"/>
        <v>4143467</v>
      </c>
      <c r="E10" s="59">
        <f t="shared" si="2"/>
        <v>0</v>
      </c>
      <c r="F10" s="59">
        <f t="shared" si="2"/>
        <v>448086</v>
      </c>
      <c r="G10" s="59">
        <f t="shared" si="2"/>
        <v>0</v>
      </c>
      <c r="H10" s="59">
        <f t="shared" si="2"/>
        <v>4591553</v>
      </c>
    </row>
    <row r="11" spans="1:8" ht="12.75">
      <c r="A11" s="58" t="s">
        <v>150</v>
      </c>
      <c r="B11" s="59">
        <f>B4+B8-B10</f>
        <v>787402</v>
      </c>
      <c r="C11" s="59">
        <f aca="true" t="shared" si="3" ref="C11:H11">C4+C8-C10</f>
        <v>454294192</v>
      </c>
      <c r="D11" s="59">
        <f t="shared" si="3"/>
        <v>7117469</v>
      </c>
      <c r="E11" s="59">
        <f t="shared" si="3"/>
        <v>0</v>
      </c>
      <c r="F11" s="59">
        <f t="shared" si="3"/>
        <v>0</v>
      </c>
      <c r="G11" s="59">
        <f t="shared" si="3"/>
        <v>0</v>
      </c>
      <c r="H11" s="59">
        <f t="shared" si="3"/>
        <v>462199063</v>
      </c>
    </row>
    <row r="12" spans="1:8" ht="26.25">
      <c r="A12" s="63" t="s">
        <v>48</v>
      </c>
      <c r="B12" s="59">
        <v>260556</v>
      </c>
      <c r="C12" s="59">
        <v>188895409</v>
      </c>
      <c r="D12" s="59">
        <v>4362765</v>
      </c>
      <c r="E12" s="59">
        <v>0</v>
      </c>
      <c r="F12" s="59">
        <v>0</v>
      </c>
      <c r="G12" s="59">
        <v>0</v>
      </c>
      <c r="H12" s="59">
        <f t="shared" si="0"/>
        <v>193518730</v>
      </c>
    </row>
    <row r="13" spans="1:8" ht="12.75">
      <c r="A13" s="56" t="s">
        <v>49</v>
      </c>
      <c r="B13" s="57">
        <v>259844</v>
      </c>
      <c r="C13" s="57">
        <v>12255657</v>
      </c>
      <c r="D13" s="57">
        <v>1027620</v>
      </c>
      <c r="E13" s="57">
        <v>0</v>
      </c>
      <c r="F13" s="57">
        <v>0</v>
      </c>
      <c r="G13" s="57">
        <v>0</v>
      </c>
      <c r="H13" s="164">
        <f t="shared" si="0"/>
        <v>13543121</v>
      </c>
    </row>
    <row r="14" spans="1:8" ht="26.25">
      <c r="A14" s="58" t="s">
        <v>151</v>
      </c>
      <c r="B14" s="59">
        <f>B12+B13</f>
        <v>520400</v>
      </c>
      <c r="C14" s="59">
        <f aca="true" t="shared" si="4" ref="C14:H14">C12+C13</f>
        <v>201151066</v>
      </c>
      <c r="D14" s="59">
        <f t="shared" si="4"/>
        <v>5390385</v>
      </c>
      <c r="E14" s="59">
        <f t="shared" si="4"/>
        <v>0</v>
      </c>
      <c r="F14" s="59">
        <f t="shared" si="4"/>
        <v>0</v>
      </c>
      <c r="G14" s="59">
        <f t="shared" si="4"/>
        <v>0</v>
      </c>
      <c r="H14" s="59">
        <f t="shared" si="4"/>
        <v>207061851</v>
      </c>
    </row>
    <row r="15" spans="1:8" ht="12.75">
      <c r="A15" s="58" t="s">
        <v>152</v>
      </c>
      <c r="B15" s="59">
        <f>SUM(B14)</f>
        <v>520400</v>
      </c>
      <c r="C15" s="59">
        <f aca="true" t="shared" si="5" ref="C15:H15">SUM(C14)</f>
        <v>201151066</v>
      </c>
      <c r="D15" s="59">
        <f t="shared" si="5"/>
        <v>5390385</v>
      </c>
      <c r="E15" s="59">
        <f t="shared" si="5"/>
        <v>0</v>
      </c>
      <c r="F15" s="59">
        <f t="shared" si="5"/>
        <v>0</v>
      </c>
      <c r="G15" s="59">
        <f t="shared" si="5"/>
        <v>0</v>
      </c>
      <c r="H15" s="59">
        <f t="shared" si="5"/>
        <v>207061851</v>
      </c>
    </row>
    <row r="16" spans="1:8" ht="12.75">
      <c r="A16" s="58" t="s">
        <v>153</v>
      </c>
      <c r="B16" s="59">
        <f>B11-B15</f>
        <v>267002</v>
      </c>
      <c r="C16" s="59">
        <f aca="true" t="shared" si="6" ref="C16:H16">C11-C15</f>
        <v>253143126</v>
      </c>
      <c r="D16" s="59">
        <f t="shared" si="6"/>
        <v>1727084</v>
      </c>
      <c r="E16" s="59">
        <f t="shared" si="6"/>
        <v>0</v>
      </c>
      <c r="F16" s="59">
        <f t="shared" si="6"/>
        <v>0</v>
      </c>
      <c r="G16" s="59">
        <f t="shared" si="6"/>
        <v>0</v>
      </c>
      <c r="H16" s="59">
        <f t="shared" si="6"/>
        <v>255137212</v>
      </c>
    </row>
    <row r="17" spans="1:8" ht="12.75">
      <c r="A17" s="56" t="s">
        <v>50</v>
      </c>
      <c r="B17" s="57">
        <v>0</v>
      </c>
      <c r="C17" s="57">
        <v>0</v>
      </c>
      <c r="D17" s="57">
        <v>4143467</v>
      </c>
      <c r="E17" s="57">
        <v>0</v>
      </c>
      <c r="F17" s="57">
        <v>0</v>
      </c>
      <c r="G17" s="57">
        <v>0</v>
      </c>
      <c r="H17" s="164">
        <f t="shared" si="0"/>
        <v>4143467</v>
      </c>
    </row>
  </sheetData>
  <sheetProtection/>
  <mergeCells count="2">
    <mergeCell ref="A2:H2"/>
    <mergeCell ref="G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&amp;L7.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875" style="0" customWidth="1"/>
    <col min="2" max="2" width="13.50390625" style="0" customWidth="1"/>
    <col min="3" max="3" width="16.375" style="0" customWidth="1"/>
    <col min="4" max="4" width="15.50390625" style="0" customWidth="1"/>
    <col min="5" max="5" width="14.50390625" style="0" customWidth="1"/>
    <col min="6" max="6" width="16.375" style="0" customWidth="1"/>
  </cols>
  <sheetData>
    <row r="1" spans="1:6" ht="12.75">
      <c r="A1" s="168" t="s">
        <v>292</v>
      </c>
      <c r="F1" s="20" t="s">
        <v>81</v>
      </c>
    </row>
    <row r="2" spans="1:7" ht="17.25">
      <c r="A2" s="395" t="s">
        <v>231</v>
      </c>
      <c r="B2" s="395"/>
      <c r="C2" s="395"/>
      <c r="D2" s="395"/>
      <c r="E2" s="395"/>
      <c r="F2" s="395"/>
      <c r="G2" s="98"/>
    </row>
    <row r="3" spans="1:7" ht="17.25">
      <c r="A3" s="395" t="s">
        <v>232</v>
      </c>
      <c r="B3" s="395"/>
      <c r="C3" s="395"/>
      <c r="D3" s="395"/>
      <c r="E3" s="395"/>
      <c r="F3" s="395"/>
      <c r="G3" s="98"/>
    </row>
    <row r="4" spans="1:7" ht="17.25">
      <c r="A4" s="395" t="s">
        <v>233</v>
      </c>
      <c r="B4" s="395"/>
      <c r="C4" s="395"/>
      <c r="D4" s="395"/>
      <c r="E4" s="395"/>
      <c r="F4" s="395"/>
      <c r="G4" s="98"/>
    </row>
    <row r="6" ht="13.5" thickBot="1"/>
    <row r="7" spans="1:6" s="102" customFormat="1" ht="42" thickBot="1">
      <c r="A7" s="99" t="s">
        <v>234</v>
      </c>
      <c r="B7" s="100" t="s">
        <v>235</v>
      </c>
      <c r="C7" s="101" t="s">
        <v>236</v>
      </c>
      <c r="D7" s="101" t="s">
        <v>237</v>
      </c>
      <c r="E7" s="101" t="s">
        <v>238</v>
      </c>
      <c r="F7" s="101" t="s">
        <v>239</v>
      </c>
    </row>
    <row r="8" spans="1:6" ht="34.5" customHeight="1" thickBot="1">
      <c r="A8" s="103" t="s">
        <v>52</v>
      </c>
      <c r="B8" s="104" t="s">
        <v>321</v>
      </c>
      <c r="C8" s="105">
        <v>0</v>
      </c>
      <c r="D8" s="105">
        <v>4700</v>
      </c>
      <c r="E8" s="105">
        <v>0</v>
      </c>
      <c r="F8" s="105">
        <v>4700</v>
      </c>
    </row>
    <row r="9" spans="1:6" ht="34.5" customHeight="1" thickBot="1">
      <c r="A9" s="106" t="s">
        <v>54</v>
      </c>
      <c r="B9" s="104"/>
      <c r="C9" s="107"/>
      <c r="D9" s="107"/>
      <c r="E9" s="107"/>
      <c r="F9" s="107"/>
    </row>
    <row r="10" spans="1:6" ht="34.5" customHeight="1" thickBot="1">
      <c r="A10" s="106" t="s">
        <v>56</v>
      </c>
      <c r="B10" s="104"/>
      <c r="C10" s="107"/>
      <c r="D10" s="107"/>
      <c r="E10" s="107"/>
      <c r="F10" s="107"/>
    </row>
    <row r="11" spans="1:6" ht="34.5" customHeight="1" thickBot="1">
      <c r="A11" s="106" t="s">
        <v>241</v>
      </c>
      <c r="B11" s="104"/>
      <c r="C11" s="107"/>
      <c r="D11" s="107"/>
      <c r="E11" s="107"/>
      <c r="F11" s="107"/>
    </row>
    <row r="12" spans="1:6" ht="34.5" customHeight="1" thickBot="1">
      <c r="A12" s="108" t="s">
        <v>5</v>
      </c>
      <c r="B12" s="108"/>
      <c r="C12" s="109">
        <f>SUM(C8)</f>
        <v>0</v>
      </c>
      <c r="D12" s="109">
        <f>SUM(D8)</f>
        <v>4700</v>
      </c>
      <c r="E12" s="109">
        <f>SUM(E8)</f>
        <v>0</v>
      </c>
      <c r="F12" s="109">
        <f>SUM(F8)</f>
        <v>4700</v>
      </c>
    </row>
  </sheetData>
  <sheetProtection/>
  <mergeCells count="3">
    <mergeCell ref="A2:F2"/>
    <mergeCell ref="A3:F3"/>
    <mergeCell ref="A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E1"/>
    </sheetView>
  </sheetViews>
  <sheetFormatPr defaultColWidth="9.125" defaultRowHeight="12.75"/>
  <cols>
    <col min="1" max="1" width="6.125" style="61" customWidth="1"/>
    <col min="2" max="2" width="13.625" style="61" customWidth="1"/>
    <col min="3" max="3" width="22.50390625" style="61" customWidth="1"/>
    <col min="4" max="4" width="13.875" style="61" customWidth="1"/>
    <col min="5" max="5" width="12.875" style="61" customWidth="1"/>
    <col min="6" max="6" width="13.00390625" style="61" customWidth="1"/>
    <col min="7" max="7" width="13.625" style="61" customWidth="1"/>
    <col min="8" max="16384" width="9.125" style="61" customWidth="1"/>
  </cols>
  <sheetData>
    <row r="1" spans="1:5" ht="12.75">
      <c r="A1" s="398" t="s">
        <v>292</v>
      </c>
      <c r="B1" s="399"/>
      <c r="C1" s="399"/>
      <c r="D1" s="399"/>
      <c r="E1" s="399"/>
    </row>
    <row r="3" spans="1:8" ht="12.75" customHeight="1">
      <c r="A3" s="400" t="s">
        <v>242</v>
      </c>
      <c r="B3" s="400"/>
      <c r="C3" s="400"/>
      <c r="D3" s="400"/>
      <c r="E3" s="400"/>
      <c r="F3" s="400"/>
      <c r="G3" s="400"/>
      <c r="H3" s="111"/>
    </row>
    <row r="4" spans="1:8" ht="12.75" customHeight="1">
      <c r="A4" s="400" t="s">
        <v>351</v>
      </c>
      <c r="B4" s="400"/>
      <c r="C4" s="400"/>
      <c r="D4" s="400"/>
      <c r="E4" s="400"/>
      <c r="F4" s="400"/>
      <c r="G4" s="400"/>
      <c r="H4" s="111"/>
    </row>
    <row r="5" ht="13.5">
      <c r="B5" s="110"/>
    </row>
    <row r="8" ht="13.5" thickBot="1">
      <c r="G8" s="112" t="s">
        <v>81</v>
      </c>
    </row>
    <row r="9" spans="1:8" ht="72" customHeight="1">
      <c r="A9" s="401" t="s">
        <v>243</v>
      </c>
      <c r="B9" s="396" t="s">
        <v>244</v>
      </c>
      <c r="C9" s="396" t="s">
        <v>245</v>
      </c>
      <c r="D9" s="396" t="s">
        <v>246</v>
      </c>
      <c r="E9" s="396" t="s">
        <v>247</v>
      </c>
      <c r="F9" s="396" t="s">
        <v>248</v>
      </c>
      <c r="G9" s="396" t="s">
        <v>249</v>
      </c>
      <c r="H9" s="113"/>
    </row>
    <row r="10" spans="1:8" ht="13.5" thickBot="1">
      <c r="A10" s="402"/>
      <c r="B10" s="397"/>
      <c r="C10" s="397"/>
      <c r="D10" s="397"/>
      <c r="E10" s="397"/>
      <c r="F10" s="397"/>
      <c r="G10" s="397"/>
      <c r="H10" s="113"/>
    </row>
    <row r="11" spans="1:8" s="62" customFormat="1" ht="42" thickBot="1">
      <c r="A11" s="114" t="s">
        <v>52</v>
      </c>
      <c r="B11" s="115" t="s">
        <v>352</v>
      </c>
      <c r="C11" s="107" t="s">
        <v>353</v>
      </c>
      <c r="D11" s="107">
        <v>0</v>
      </c>
      <c r="E11" s="107">
        <v>4700</v>
      </c>
      <c r="F11" s="107">
        <v>0</v>
      </c>
      <c r="G11" s="107">
        <v>4700</v>
      </c>
      <c r="H11" s="116"/>
    </row>
    <row r="12" spans="1:8" ht="14.25" thickBot="1">
      <c r="A12" s="117"/>
      <c r="B12" s="104"/>
      <c r="C12" s="105"/>
      <c r="D12" s="118"/>
      <c r="E12" s="105"/>
      <c r="F12" s="118"/>
      <c r="G12" s="118"/>
      <c r="H12" s="113"/>
    </row>
    <row r="13" spans="1:8" ht="14.25" thickBot="1">
      <c r="A13" s="117"/>
      <c r="B13" s="104"/>
      <c r="C13" s="105"/>
      <c r="D13" s="118"/>
      <c r="E13" s="105"/>
      <c r="F13" s="118"/>
      <c r="G13" s="118"/>
      <c r="H13" s="113"/>
    </row>
  </sheetData>
  <sheetProtection/>
  <mergeCells count="10">
    <mergeCell ref="D9:D10"/>
    <mergeCell ref="E9:E10"/>
    <mergeCell ref="F9:F10"/>
    <mergeCell ref="G9:G10"/>
    <mergeCell ref="A1:E1"/>
    <mergeCell ref="A3:G3"/>
    <mergeCell ref="A4:G4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Zelenka Andrea</cp:lastModifiedBy>
  <cp:lastPrinted>2019-04-26T06:49:21Z</cp:lastPrinted>
  <dcterms:created xsi:type="dcterms:W3CDTF">2010-05-29T08:47:41Z</dcterms:created>
  <dcterms:modified xsi:type="dcterms:W3CDTF">2020-06-15T13:31:25Z</dcterms:modified>
  <cp:category/>
  <cp:version/>
  <cp:contentType/>
  <cp:contentStatus/>
</cp:coreProperties>
</file>