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activeTab="2"/>
  </bookViews>
  <sheets>
    <sheet name="1. melléklet" sheetId="1" r:id="rId1"/>
    <sheet name="2. melléklet" sheetId="20" r:id="rId2"/>
    <sheet name="3. melléklet" sheetId="5" r:id="rId3"/>
    <sheet name="4. melléklet" sheetId="7" r:id="rId4"/>
    <sheet name="5. melléklet" sheetId="18" r:id="rId5"/>
    <sheet name="6. melléklet" sheetId="19" r:id="rId6"/>
    <sheet name="7. melléklet" sheetId="15" r:id="rId7"/>
    <sheet name=" 8. melléklet" sheetId="3" r:id="rId8"/>
    <sheet name="9. melléklet" sheetId="2" r:id="rId9"/>
    <sheet name="10. melléklet" sheetId="4" r:id="rId10"/>
    <sheet name="11. melléklet" sheetId="8" r:id="rId11"/>
    <sheet name="12. melléklet" sheetId="10" r:id="rId12"/>
    <sheet name="13. mellékelt" sheetId="14" r:id="rId13"/>
    <sheet name="14. melléklet" sheetId="16" r:id="rId14"/>
    <sheet name="15. melléklet" sheetId="12" r:id="rId15"/>
    <sheet name="16. melléklet" sheetId="9" r:id="rId16"/>
  </sheets>
  <definedNames>
    <definedName name="_xlnm.Print_Titles" localSheetId="1">'2. melléklet'!$1:$9</definedName>
    <definedName name="_xlnm.Print_Titles" localSheetId="2">'3. melléklet'!$1:$10</definedName>
  </definedNames>
  <calcPr calcId="145621"/>
</workbook>
</file>

<file path=xl/calcChain.xml><?xml version="1.0" encoding="utf-8"?>
<calcChain xmlns="http://schemas.openxmlformats.org/spreadsheetml/2006/main">
  <c r="K118" i="20" l="1"/>
  <c r="K125" i="20" s="1"/>
  <c r="J118" i="20"/>
  <c r="J125" i="20" s="1"/>
  <c r="I118" i="20"/>
  <c r="I125" i="20" s="1"/>
  <c r="H118" i="20"/>
  <c r="H125" i="20" s="1"/>
  <c r="F118" i="20"/>
  <c r="F125" i="20" s="1"/>
  <c r="L114" i="20"/>
  <c r="H114" i="20"/>
  <c r="G114" i="20"/>
  <c r="G118" i="20" s="1"/>
  <c r="G125" i="20" s="1"/>
  <c r="E114" i="20"/>
  <c r="E118" i="20" s="1"/>
  <c r="D114" i="20"/>
  <c r="M114" i="20" s="1"/>
  <c r="C114" i="20"/>
  <c r="C118" i="20" s="1"/>
  <c r="N113" i="20"/>
  <c r="M113" i="20"/>
  <c r="L113" i="20"/>
  <c r="G106" i="20"/>
  <c r="M106" i="20" s="1"/>
  <c r="M104" i="20"/>
  <c r="M100" i="20"/>
  <c r="L100" i="20"/>
  <c r="H100" i="20"/>
  <c r="G100" i="20"/>
  <c r="G101" i="20" s="1"/>
  <c r="F100" i="20"/>
  <c r="F101" i="20" s="1"/>
  <c r="E100" i="20"/>
  <c r="E101" i="20" s="1"/>
  <c r="D100" i="20"/>
  <c r="C100" i="20"/>
  <c r="C101" i="20" s="1"/>
  <c r="N99" i="20"/>
  <c r="M99" i="20"/>
  <c r="L99" i="20"/>
  <c r="N98" i="20"/>
  <c r="M98" i="20"/>
  <c r="N97" i="20"/>
  <c r="M97" i="20"/>
  <c r="L97" i="20"/>
  <c r="N91" i="20"/>
  <c r="M91" i="20"/>
  <c r="H91" i="20"/>
  <c r="G91" i="20"/>
  <c r="F91" i="20"/>
  <c r="E91" i="20"/>
  <c r="D91" i="20"/>
  <c r="C91" i="20"/>
  <c r="L91" i="20" s="1"/>
  <c r="N90" i="20"/>
  <c r="M90" i="20"/>
  <c r="L90" i="20"/>
  <c r="N87" i="20"/>
  <c r="L87" i="20"/>
  <c r="L86" i="20"/>
  <c r="H86" i="20"/>
  <c r="H101" i="20" s="1"/>
  <c r="G86" i="20"/>
  <c r="F86" i="20"/>
  <c r="E86" i="20"/>
  <c r="N86" i="20" s="1"/>
  <c r="D86" i="20"/>
  <c r="D101" i="20" s="1"/>
  <c r="C86" i="20"/>
  <c r="N85" i="20"/>
  <c r="M85" i="20"/>
  <c r="L85" i="20"/>
  <c r="N82" i="20"/>
  <c r="M82" i="20"/>
  <c r="L82" i="20"/>
  <c r="N81" i="20"/>
  <c r="M81" i="20"/>
  <c r="L81" i="20"/>
  <c r="N77" i="20"/>
  <c r="H77" i="20"/>
  <c r="H78" i="20" s="1"/>
  <c r="G77" i="20"/>
  <c r="G78" i="20" s="1"/>
  <c r="F77" i="20"/>
  <c r="E77" i="20"/>
  <c r="D77" i="20"/>
  <c r="M77" i="20" s="1"/>
  <c r="C77" i="20"/>
  <c r="L77" i="20" s="1"/>
  <c r="M76" i="20"/>
  <c r="L76" i="20"/>
  <c r="N75" i="20"/>
  <c r="M75" i="20"/>
  <c r="L75" i="20"/>
  <c r="N74" i="20"/>
  <c r="M74" i="20"/>
  <c r="L74" i="20"/>
  <c r="N69" i="20"/>
  <c r="M69" i="20"/>
  <c r="L69" i="20"/>
  <c r="N65" i="20"/>
  <c r="M65" i="20"/>
  <c r="M63" i="20"/>
  <c r="L63" i="20"/>
  <c r="H63" i="20"/>
  <c r="G63" i="20"/>
  <c r="F63" i="20"/>
  <c r="E63" i="20"/>
  <c r="N63" i="20" s="1"/>
  <c r="D63" i="20"/>
  <c r="C63" i="20"/>
  <c r="N62" i="20"/>
  <c r="M62" i="20"/>
  <c r="L62" i="20"/>
  <c r="N60" i="20"/>
  <c r="M60" i="20"/>
  <c r="L60" i="20"/>
  <c r="N59" i="20"/>
  <c r="M59" i="20"/>
  <c r="L59" i="20"/>
  <c r="N58" i="20"/>
  <c r="M58" i="20"/>
  <c r="L58" i="20"/>
  <c r="M54" i="20"/>
  <c r="D54" i="20"/>
  <c r="C54" i="20"/>
  <c r="L54" i="20" s="1"/>
  <c r="L53" i="20"/>
  <c r="E53" i="20"/>
  <c r="N53" i="20" s="1"/>
  <c r="D53" i="20"/>
  <c r="M53" i="20" s="1"/>
  <c r="C53" i="20"/>
  <c r="N52" i="20"/>
  <c r="M52" i="20"/>
  <c r="L52" i="20"/>
  <c r="N48" i="20"/>
  <c r="M48" i="20"/>
  <c r="L48" i="20"/>
  <c r="L47" i="20"/>
  <c r="E47" i="20"/>
  <c r="N47" i="20" s="1"/>
  <c r="D47" i="20"/>
  <c r="M47" i="20" s="1"/>
  <c r="C47" i="20"/>
  <c r="N46" i="20"/>
  <c r="M46" i="20"/>
  <c r="L46" i="20"/>
  <c r="N45" i="20"/>
  <c r="M45" i="20"/>
  <c r="L45" i="20"/>
  <c r="L44" i="20"/>
  <c r="E44" i="20"/>
  <c r="N44" i="20" s="1"/>
  <c r="D44" i="20"/>
  <c r="M44" i="20" s="1"/>
  <c r="C44" i="20"/>
  <c r="N43" i="20"/>
  <c r="M43" i="20"/>
  <c r="L43" i="20"/>
  <c r="N42" i="20"/>
  <c r="M42" i="20"/>
  <c r="L42" i="20"/>
  <c r="N41" i="20"/>
  <c r="M41" i="20"/>
  <c r="N40" i="20"/>
  <c r="M40" i="20"/>
  <c r="L40" i="20"/>
  <c r="M39" i="20"/>
  <c r="L39" i="20"/>
  <c r="N38" i="20"/>
  <c r="M38" i="20"/>
  <c r="L38" i="20"/>
  <c r="N37" i="20"/>
  <c r="M37" i="20"/>
  <c r="L37" i="20"/>
  <c r="M36" i="20"/>
  <c r="L36" i="20"/>
  <c r="E36" i="20"/>
  <c r="N36" i="20" s="1"/>
  <c r="D36" i="20"/>
  <c r="C36" i="20"/>
  <c r="N35" i="20"/>
  <c r="M35" i="20"/>
  <c r="L35" i="20"/>
  <c r="N34" i="20"/>
  <c r="M34" i="20"/>
  <c r="L34" i="20"/>
  <c r="M33" i="20"/>
  <c r="L33" i="20"/>
  <c r="E33" i="20"/>
  <c r="N33" i="20" s="1"/>
  <c r="D33" i="20"/>
  <c r="C33" i="20"/>
  <c r="N31" i="20"/>
  <c r="M31" i="20"/>
  <c r="L31" i="20"/>
  <c r="N30" i="20"/>
  <c r="M30" i="20"/>
  <c r="L30" i="20"/>
  <c r="N29" i="20"/>
  <c r="M29" i="20"/>
  <c r="L29" i="20"/>
  <c r="H28" i="20"/>
  <c r="M27" i="20"/>
  <c r="L27" i="20"/>
  <c r="H27" i="20"/>
  <c r="G27" i="20"/>
  <c r="G28" i="20" s="1"/>
  <c r="F27" i="20"/>
  <c r="F28" i="20" s="1"/>
  <c r="F78" i="20" s="1"/>
  <c r="E27" i="20"/>
  <c r="E28" i="20" s="1"/>
  <c r="N28" i="20" s="1"/>
  <c r="D27" i="20"/>
  <c r="C27" i="20"/>
  <c r="C28" i="20" s="1"/>
  <c r="N26" i="20"/>
  <c r="M26" i="20"/>
  <c r="L26" i="20"/>
  <c r="N25" i="20"/>
  <c r="M25" i="20"/>
  <c r="L25" i="20"/>
  <c r="N24" i="20"/>
  <c r="M24" i="20"/>
  <c r="L24" i="20"/>
  <c r="N23" i="20"/>
  <c r="E23" i="20"/>
  <c r="D23" i="20"/>
  <c r="M23" i="20" s="1"/>
  <c r="C23" i="20"/>
  <c r="L23" i="20" s="1"/>
  <c r="N22" i="20"/>
  <c r="M22" i="20"/>
  <c r="L22" i="20"/>
  <c r="N16" i="20"/>
  <c r="M16" i="20"/>
  <c r="L16" i="20"/>
  <c r="M11" i="20"/>
  <c r="N10" i="20"/>
  <c r="M10" i="20"/>
  <c r="L10" i="20"/>
  <c r="G102" i="20" l="1"/>
  <c r="E78" i="20"/>
  <c r="N78" i="20" s="1"/>
  <c r="L101" i="20"/>
  <c r="G126" i="20"/>
  <c r="M101" i="20"/>
  <c r="H102" i="20"/>
  <c r="H126" i="20" s="1"/>
  <c r="C125" i="20"/>
  <c r="L118" i="20"/>
  <c r="L125" i="20" s="1"/>
  <c r="N101" i="20"/>
  <c r="E102" i="20"/>
  <c r="L28" i="20"/>
  <c r="F102" i="20"/>
  <c r="F126" i="20" s="1"/>
  <c r="N118" i="20"/>
  <c r="N125" i="20" s="1"/>
  <c r="E125" i="20"/>
  <c r="D118" i="20"/>
  <c r="C78" i="20"/>
  <c r="L78" i="20" s="1"/>
  <c r="N27" i="20"/>
  <c r="E54" i="20"/>
  <c r="N54" i="20" s="1"/>
  <c r="M86" i="20"/>
  <c r="N100" i="20"/>
  <c r="N114" i="20"/>
  <c r="D28" i="20"/>
  <c r="M28" i="20" s="1"/>
  <c r="C37" i="16"/>
  <c r="D37" i="16"/>
  <c r="B37" i="16"/>
  <c r="C32" i="16"/>
  <c r="D32" i="16"/>
  <c r="B32" i="16"/>
  <c r="C91" i="5"/>
  <c r="C98" i="5" s="1"/>
  <c r="E91" i="5"/>
  <c r="E98" i="5" s="1"/>
  <c r="C85" i="5"/>
  <c r="D85" i="5"/>
  <c r="D91" i="5" s="1"/>
  <c r="D98" i="5" s="1"/>
  <c r="E85" i="5"/>
  <c r="C52" i="5"/>
  <c r="D52" i="5"/>
  <c r="E52" i="5"/>
  <c r="N102" i="20" l="1"/>
  <c r="E126" i="20"/>
  <c r="N126" i="20" s="1"/>
  <c r="C102" i="20"/>
  <c r="L102" i="20" s="1"/>
  <c r="D78" i="20"/>
  <c r="M118" i="20"/>
  <c r="M125" i="20" s="1"/>
  <c r="D125" i="20"/>
  <c r="C126" i="20"/>
  <c r="L126" i="20" s="1"/>
  <c r="M78" i="20" l="1"/>
  <c r="D102" i="20"/>
  <c r="D42" i="16"/>
  <c r="C44" i="16"/>
  <c r="B12" i="16"/>
  <c r="G75" i="5"/>
  <c r="H75" i="5"/>
  <c r="F75" i="5"/>
  <c r="M102" i="20" l="1"/>
  <c r="D126" i="20"/>
  <c r="M126" i="20" s="1"/>
  <c r="G15" i="4"/>
  <c r="C145" i="15"/>
  <c r="B138" i="15"/>
  <c r="B139" i="15" s="1"/>
  <c r="F18" i="1"/>
  <c r="F20" i="1" s="1"/>
  <c r="F30" i="1"/>
  <c r="F32" i="1" s="1"/>
  <c r="D13" i="12"/>
  <c r="B129" i="12"/>
  <c r="B122" i="12"/>
  <c r="B114" i="12"/>
  <c r="B104" i="12"/>
  <c r="B94" i="12"/>
  <c r="B79" i="12"/>
  <c r="B66" i="12"/>
  <c r="B57" i="12"/>
  <c r="B48" i="12"/>
  <c r="B23" i="12"/>
  <c r="B19" i="12"/>
  <c r="B43" i="16"/>
  <c r="B44" i="16" s="1"/>
  <c r="B29" i="16"/>
  <c r="B25" i="16"/>
  <c r="B20" i="16"/>
  <c r="B14" i="14"/>
  <c r="B11" i="14"/>
  <c r="B30" i="7"/>
  <c r="B26" i="7"/>
  <c r="B22" i="7"/>
  <c r="B123" i="12" l="1"/>
  <c r="B130" i="12" s="1"/>
  <c r="B80" i="12"/>
  <c r="B15" i="14"/>
  <c r="B23" i="14" s="1"/>
  <c r="B27" i="12"/>
  <c r="B31" i="7"/>
  <c r="B86" i="12" l="1"/>
  <c r="B25" i="14"/>
  <c r="N41" i="5"/>
  <c r="M41" i="5"/>
  <c r="L41" i="5"/>
  <c r="D104" i="15"/>
  <c r="D105" i="15"/>
  <c r="D106" i="15"/>
  <c r="D107" i="15"/>
  <c r="D108" i="15"/>
  <c r="D109" i="15"/>
  <c r="D110" i="15"/>
  <c r="D111" i="15"/>
  <c r="D112" i="15"/>
  <c r="D115" i="15"/>
  <c r="D116" i="15"/>
  <c r="D117" i="15"/>
  <c r="D118" i="15"/>
  <c r="D119" i="15"/>
  <c r="D121" i="15"/>
  <c r="D122" i="15"/>
  <c r="D123" i="15"/>
  <c r="D124" i="15"/>
  <c r="D125" i="15"/>
  <c r="D126" i="15"/>
  <c r="D127" i="15"/>
  <c r="D129" i="15"/>
  <c r="D130" i="15"/>
  <c r="D131" i="15"/>
  <c r="D132" i="15"/>
  <c r="D133" i="15"/>
  <c r="D134" i="15"/>
  <c r="D135" i="15"/>
  <c r="D136" i="15"/>
  <c r="D137" i="15"/>
  <c r="D140" i="15"/>
  <c r="D141" i="15"/>
  <c r="D142" i="15"/>
  <c r="D143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00" i="15"/>
  <c r="D99" i="15"/>
  <c r="C43" i="15"/>
  <c r="B43" i="15"/>
  <c r="C33" i="15"/>
  <c r="B33" i="15"/>
  <c r="D104" i="12" l="1"/>
  <c r="D12" i="16" l="1"/>
  <c r="G52" i="5"/>
  <c r="H52" i="5"/>
  <c r="D59" i="5"/>
  <c r="D70" i="5" s="1"/>
  <c r="E59" i="5"/>
  <c r="E70" i="5" s="1"/>
  <c r="F59" i="5"/>
  <c r="G59" i="5"/>
  <c r="H59" i="5"/>
  <c r="I59" i="5"/>
  <c r="J59" i="5"/>
  <c r="K59" i="5"/>
  <c r="C59" i="5"/>
  <c r="C70" i="5" s="1"/>
  <c r="M40" i="5"/>
  <c r="N40" i="5"/>
  <c r="L40" i="5"/>
  <c r="D139" i="15" l="1"/>
  <c r="C65" i="15"/>
  <c r="B65" i="15"/>
  <c r="N86" i="5" l="1"/>
  <c r="F85" i="5"/>
  <c r="F91" i="5" s="1"/>
  <c r="F98" i="5" s="1"/>
  <c r="M82" i="5"/>
  <c r="M81" i="5"/>
  <c r="M67" i="5"/>
  <c r="M62" i="5"/>
  <c r="N62" i="5"/>
  <c r="M58" i="5"/>
  <c r="M54" i="5"/>
  <c r="M42" i="5"/>
  <c r="M39" i="5"/>
  <c r="M33" i="5"/>
  <c r="M30" i="5"/>
  <c r="M22" i="5"/>
  <c r="M15" i="5"/>
  <c r="M14" i="5"/>
  <c r="M13" i="5"/>
  <c r="M11" i="5"/>
  <c r="M59" i="5" l="1"/>
  <c r="B17" i="18"/>
  <c r="D43" i="16" l="1"/>
  <c r="D44" i="16" s="1"/>
  <c r="D29" i="16"/>
  <c r="D25" i="16"/>
  <c r="D20" i="16"/>
  <c r="B29" i="15"/>
  <c r="D8" i="15"/>
  <c r="D9" i="15"/>
  <c r="D10" i="15"/>
  <c r="D11" i="15"/>
  <c r="D12" i="15"/>
  <c r="D13" i="15"/>
  <c r="D14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C29" i="15"/>
  <c r="D30" i="15"/>
  <c r="D31" i="15"/>
  <c r="D32" i="15"/>
  <c r="D33" i="15"/>
  <c r="D34" i="15"/>
  <c r="D35" i="15"/>
  <c r="D37" i="15"/>
  <c r="D38" i="15"/>
  <c r="D39" i="15"/>
  <c r="D40" i="15"/>
  <c r="D41" i="15"/>
  <c r="D42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B59" i="15"/>
  <c r="C59" i="15"/>
  <c r="B60" i="15"/>
  <c r="C60" i="15"/>
  <c r="B61" i="15"/>
  <c r="C61" i="15"/>
  <c r="D61" i="15" s="1"/>
  <c r="B62" i="15"/>
  <c r="C62" i="15"/>
  <c r="B63" i="15"/>
  <c r="C63" i="15"/>
  <c r="B64" i="15"/>
  <c r="C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B77" i="15"/>
  <c r="D77" i="15" s="1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4" i="15"/>
  <c r="D95" i="15"/>
  <c r="D96" i="15"/>
  <c r="D97" i="15"/>
  <c r="D98" i="15"/>
  <c r="D101" i="15"/>
  <c r="D102" i="15"/>
  <c r="B103" i="15"/>
  <c r="D103" i="15" s="1"/>
  <c r="B113" i="15"/>
  <c r="D113" i="15" s="1"/>
  <c r="B128" i="15"/>
  <c r="D138" i="15"/>
  <c r="B144" i="15"/>
  <c r="D144" i="15" l="1"/>
  <c r="B145" i="15"/>
  <c r="C93" i="15"/>
  <c r="C120" i="15" s="1"/>
  <c r="D128" i="15"/>
  <c r="D15" i="15"/>
  <c r="D36" i="15"/>
  <c r="D43" i="15"/>
  <c r="D62" i="15"/>
  <c r="D63" i="15"/>
  <c r="B93" i="15"/>
  <c r="D29" i="15"/>
  <c r="B114" i="15"/>
  <c r="D64" i="15"/>
  <c r="D60" i="15"/>
  <c r="D129" i="12"/>
  <c r="D122" i="12"/>
  <c r="D114" i="12"/>
  <c r="D94" i="12"/>
  <c r="D79" i="12"/>
  <c r="D66" i="12"/>
  <c r="D57" i="12"/>
  <c r="D48" i="12"/>
  <c r="D23" i="12"/>
  <c r="D19" i="12"/>
  <c r="J34" i="8"/>
  <c r="I34" i="8"/>
  <c r="G34" i="8"/>
  <c r="J30" i="8"/>
  <c r="I30" i="8"/>
  <c r="G30" i="8"/>
  <c r="J24" i="8"/>
  <c r="I24" i="8"/>
  <c r="G24" i="8"/>
  <c r="J19" i="8"/>
  <c r="I19" i="8"/>
  <c r="G19" i="8"/>
  <c r="G35" i="8" l="1"/>
  <c r="D145" i="15"/>
  <c r="D93" i="15"/>
  <c r="D27" i="12"/>
  <c r="D59" i="15"/>
  <c r="D80" i="12"/>
  <c r="D114" i="15"/>
  <c r="B120" i="15"/>
  <c r="J35" i="8"/>
  <c r="I35" i="8"/>
  <c r="I25" i="8"/>
  <c r="D123" i="12"/>
  <c r="D130" i="12" s="1"/>
  <c r="J25" i="8"/>
  <c r="G25" i="8"/>
  <c r="I18" i="10"/>
  <c r="G18" i="10"/>
  <c r="D14" i="9"/>
  <c r="D86" i="12" l="1"/>
  <c r="D120" i="15"/>
  <c r="I30" i="1"/>
  <c r="I32" i="1" s="1"/>
  <c r="I18" i="1"/>
  <c r="I20" i="1" s="1"/>
  <c r="M86" i="5" l="1"/>
  <c r="I91" i="5"/>
  <c r="I98" i="5" s="1"/>
  <c r="J91" i="5"/>
  <c r="K91" i="5"/>
  <c r="M73" i="5"/>
  <c r="M75" i="5"/>
  <c r="H65" i="5"/>
  <c r="M45" i="5"/>
  <c r="M16" i="5"/>
  <c r="K98" i="5" l="1"/>
  <c r="K99" i="5" s="1"/>
  <c r="J98" i="5"/>
  <c r="J99" i="5" s="1"/>
  <c r="I99" i="5"/>
  <c r="L91" i="5"/>
  <c r="G85" i="5"/>
  <c r="G91" i="5" s="1"/>
  <c r="G98" i="5" s="1"/>
  <c r="G69" i="5"/>
  <c r="M69" i="5" s="1"/>
  <c r="G65" i="5"/>
  <c r="M65" i="5" s="1"/>
  <c r="G48" i="5"/>
  <c r="D48" i="5"/>
  <c r="D35" i="5"/>
  <c r="D17" i="5"/>
  <c r="M17" i="5" s="1"/>
  <c r="M70" i="5" l="1"/>
  <c r="M85" i="5"/>
  <c r="M91" i="5" s="1"/>
  <c r="M98" i="5" s="1"/>
  <c r="G70" i="5"/>
  <c r="D37" i="5"/>
  <c r="M37" i="5" s="1"/>
  <c r="M35" i="5"/>
  <c r="G53" i="5"/>
  <c r="M48" i="5"/>
  <c r="D23" i="5"/>
  <c r="M23" i="5" s="1"/>
  <c r="G71" i="5" l="1"/>
  <c r="G99" i="5" s="1"/>
  <c r="D53" i="5"/>
  <c r="M53" i="5" s="1"/>
  <c r="L85" i="5"/>
  <c r="L98" i="5" s="1"/>
  <c r="H85" i="5"/>
  <c r="H91" i="5" s="1"/>
  <c r="H98" i="5" s="1"/>
  <c r="N82" i="5"/>
  <c r="L82" i="5"/>
  <c r="N81" i="5"/>
  <c r="L81" i="5"/>
  <c r="H69" i="5"/>
  <c r="N67" i="5"/>
  <c r="L67" i="5"/>
  <c r="N65" i="5"/>
  <c r="L62" i="5"/>
  <c r="N51" i="5"/>
  <c r="N52" i="5"/>
  <c r="L51" i="5"/>
  <c r="E48" i="5"/>
  <c r="H48" i="5"/>
  <c r="N45" i="5"/>
  <c r="L45" i="5"/>
  <c r="N42" i="5"/>
  <c r="L42" i="5"/>
  <c r="N39" i="5"/>
  <c r="L39" i="5"/>
  <c r="N36" i="5"/>
  <c r="L36" i="5"/>
  <c r="E35" i="5"/>
  <c r="E37" i="5" s="1"/>
  <c r="N37" i="5" s="1"/>
  <c r="C35" i="5"/>
  <c r="C37" i="5" s="1"/>
  <c r="L37" i="5" s="1"/>
  <c r="N33" i="5"/>
  <c r="L33" i="5"/>
  <c r="N30" i="5"/>
  <c r="L30" i="5"/>
  <c r="N29" i="5"/>
  <c r="L29" i="5"/>
  <c r="N58" i="5"/>
  <c r="L58" i="5"/>
  <c r="N54" i="5"/>
  <c r="L54" i="5"/>
  <c r="N22" i="5"/>
  <c r="L22" i="5"/>
  <c r="E17" i="5"/>
  <c r="N17" i="5" s="1"/>
  <c r="N16" i="5"/>
  <c r="L16" i="5"/>
  <c r="N15" i="5"/>
  <c r="L15" i="5"/>
  <c r="N14" i="5"/>
  <c r="L14" i="5"/>
  <c r="N13" i="5"/>
  <c r="L13" i="5"/>
  <c r="N11" i="5"/>
  <c r="L11" i="5"/>
  <c r="L59" i="5" l="1"/>
  <c r="N59" i="5"/>
  <c r="D71" i="5"/>
  <c r="H53" i="5"/>
  <c r="N48" i="5"/>
  <c r="H70" i="5"/>
  <c r="E23" i="5"/>
  <c r="N23" i="5" s="1"/>
  <c r="L35" i="5"/>
  <c r="N85" i="5"/>
  <c r="N91" i="5" s="1"/>
  <c r="N98" i="5" s="1"/>
  <c r="N35" i="5"/>
  <c r="N69" i="5"/>
  <c r="F65" i="5"/>
  <c r="L65" i="5" s="1"/>
  <c r="N70" i="5" l="1"/>
  <c r="M71" i="5"/>
  <c r="M99" i="5" s="1"/>
  <c r="D99" i="5"/>
  <c r="H71" i="5"/>
  <c r="E53" i="5"/>
  <c r="N53" i="5" s="1"/>
  <c r="E18" i="10"/>
  <c r="H99" i="5" l="1"/>
  <c r="E71" i="5"/>
  <c r="C14" i="9"/>
  <c r="E99" i="5" l="1"/>
  <c r="N71" i="5"/>
  <c r="N99" i="5" s="1"/>
  <c r="F69" i="5" l="1"/>
  <c r="L69" i="5" s="1"/>
  <c r="L70" i="5" s="1"/>
  <c r="F52" i="5"/>
  <c r="L52" i="5" s="1"/>
  <c r="F48" i="5"/>
  <c r="C48" i="5"/>
  <c r="L34" i="5"/>
  <c r="F23" i="5"/>
  <c r="C17" i="5"/>
  <c r="F53" i="5" l="1"/>
  <c r="C23" i="5"/>
  <c r="L23" i="5" s="1"/>
  <c r="L17" i="5"/>
  <c r="L48" i="5"/>
  <c r="F70" i="5"/>
  <c r="F71" i="5" l="1"/>
  <c r="C53" i="5"/>
  <c r="L53" i="5" s="1"/>
  <c r="M34" i="4"/>
  <c r="L34" i="4"/>
  <c r="K34" i="4"/>
  <c r="J34" i="4"/>
  <c r="F99" i="5" l="1"/>
  <c r="C71" i="5"/>
  <c r="H30" i="1"/>
  <c r="H32" i="1" s="1"/>
  <c r="G30" i="1"/>
  <c r="G32" i="1" s="1"/>
  <c r="G18" i="1"/>
  <c r="G20" i="1" s="1"/>
  <c r="H18" i="1"/>
  <c r="H20" i="1" s="1"/>
  <c r="L71" i="5" l="1"/>
  <c r="L99" i="5" s="1"/>
  <c r="C99" i="5"/>
</calcChain>
</file>

<file path=xl/sharedStrings.xml><?xml version="1.0" encoding="utf-8"?>
<sst xmlns="http://schemas.openxmlformats.org/spreadsheetml/2006/main" count="1094" uniqueCount="845">
  <si>
    <t>Megnevezés</t>
  </si>
  <si>
    <t>BEVÉTELEK</t>
  </si>
  <si>
    <t>KIADÁSOK</t>
  </si>
  <si>
    <t>Költségvetési kiadások összesen</t>
  </si>
  <si>
    <t>Rovat száma</t>
  </si>
  <si>
    <t>B1</t>
  </si>
  <si>
    <t>Működési célú támogatások államháztartáson belülről</t>
  </si>
  <si>
    <t>B2</t>
  </si>
  <si>
    <t>Felhalmozási célú támogatások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</si>
  <si>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</si>
  <si>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</si>
  <si>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</si>
  <si>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</si>
  <si>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</si>
  <si>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</si>
  <si>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</si>
  <si>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</si>
  <si>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</si>
  <si>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</si>
  <si>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Költségvetési bevételek összesen </t>
  </si>
  <si>
    <t>B8</t>
  </si>
  <si>
    <t>Finanszírozási bevételek</t>
  </si>
  <si>
    <t>BEVÉTELEK MINÖSSZESEN:</t>
  </si>
  <si>
    <t>K1</t>
  </si>
  <si>
    <t>Személyi juttatások</t>
  </si>
  <si>
    <t>K2</t>
  </si>
  <si>
    <t>Munkaadókat terhelő járulékok és szoc.hjár.adó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</si>
  <si>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</si>
  <si>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</si>
  <si>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</si>
  <si>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</si>
  <si>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</si>
  <si>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</si>
  <si>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</si>
  <si>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</si>
  <si>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</si>
  <si>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</si>
  <si>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</si>
  <si>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</si>
  <si>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</si>
  <si>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</si>
  <si>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KIADÁSOK MINDÖSSZESEN:</t>
  </si>
  <si>
    <t>Ft-ban</t>
  </si>
  <si>
    <t>Nyújtott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</si>
  <si>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</si>
  <si>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</si>
  <si>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</si>
  <si>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</si>
  <si>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</si>
  <si>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</si>
  <si>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</si>
  <si>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A többéves kihatással járó döntések számszerűsítése évenkénti bontásban és összesítve (E Ft)</t>
  </si>
  <si>
    <t>ÖNKORMÁNYZATI ELŐIRÁNYZATOK</t>
  </si>
  <si>
    <t>Kötelezettségek megnevezése</t>
  </si>
  <si>
    <t>Köt.vállalás éve</t>
  </si>
  <si>
    <t>Tárgyév előtti kifizetés</t>
  </si>
  <si>
    <t>2017. évi kifizetés</t>
  </si>
  <si>
    <t>Összesen</t>
  </si>
  <si>
    <t>Működési célú hiteltörlesztések összesen:</t>
  </si>
  <si>
    <t>Beruházások összesen:</t>
  </si>
  <si>
    <t>Felújítások összesen:</t>
  </si>
  <si>
    <t>MINDÖSSZESEN:</t>
  </si>
  <si>
    <t>Felhalmozási célú hiteltörlesztések összesen:</t>
  </si>
  <si>
    <t>Rovat megnevezése</t>
  </si>
  <si>
    <t>Rovat-szám</t>
  </si>
  <si>
    <t>Likviditási célú hitelek, kölcsönök felvétele pénzügyi vállalkozástól</t>
  </si>
  <si>
    <t>Rövid lejáratú hitelek, kölcsönök felvétele</t>
  </si>
  <si>
    <t>Forgatási célú belföldi értékpapírok kibocsátása</t>
  </si>
  <si>
    <t>Befektetési célú belföldi értékpapírok kibocsátása</t>
  </si>
  <si>
    <t>ÖSSZESEN:</t>
  </si>
  <si>
    <t>Az Áht. 29/A § szerinti tervszámoknak megfelelően  a költségvetési évet követő három év tervezett előirányzatainak</t>
  </si>
  <si>
    <t>Hosszú lejáratú hitelek, kölcsönök felvétele</t>
  </si>
  <si>
    <t>Hitel-, kölcsönfelvétel államházt.kívülről:</t>
  </si>
  <si>
    <t>Forgatási célú belföldi értékpapírok beváltása, értékesítése</t>
  </si>
  <si>
    <t>Befektetési célú belföldi értékpapírok beváltása, értékesítése</t>
  </si>
  <si>
    <t>Belföldi értékpapírok bevételei:</t>
  </si>
  <si>
    <t>Külföldi finanszírozás bevételei:</t>
  </si>
  <si>
    <t>Adósságot keletkeztető ügyletekből és kezességvállalásból fennálló kötelezettségek</t>
  </si>
  <si>
    <t>Helyi adókból származó bevétel</t>
  </si>
  <si>
    <t>Az önkormányzati vagyon és az önkormányzatot megillető vagyoni értékű jog értékesítéséből</t>
  </si>
  <si>
    <t xml:space="preserve">        Saját bevételek</t>
  </si>
  <si>
    <t>2017. év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</si>
  <si>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</si>
  <si>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</si>
  <si>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</si>
  <si>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</si>
  <si>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</si>
  <si>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</si>
  <si>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</si>
  <si>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</si>
  <si>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</si>
  <si>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</si>
  <si>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</si>
  <si>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</si>
  <si>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</si>
  <si>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</si>
  <si>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</si>
  <si>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</si>
  <si>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</si>
  <si>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</si>
  <si>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</si>
  <si>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</si>
  <si>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</si>
  <si>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</si>
  <si>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</si>
  <si>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</si>
  <si>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</si>
  <si>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</si>
  <si>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</si>
  <si>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</si>
  <si>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</si>
  <si>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</si>
  <si>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</si>
  <si>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</si>
  <si>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</si>
  <si>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</si>
  <si>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</si>
  <si>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</si>
  <si>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</si>
  <si>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</si>
  <si>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</si>
  <si>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</si>
  <si>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</si>
  <si>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</si>
  <si>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</si>
  <si>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</si>
  <si>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</si>
  <si>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</si>
  <si>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</si>
  <si>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</si>
  <si>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</si>
  <si>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</si>
  <si>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</si>
  <si>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</si>
  <si>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</si>
  <si>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</si>
  <si>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</si>
  <si>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</si>
  <si>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</si>
  <si>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</si>
  <si>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</si>
  <si>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</si>
  <si>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</si>
  <si>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</si>
  <si>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</si>
  <si>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</si>
  <si>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</si>
  <si>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</si>
  <si>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</si>
  <si>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</si>
  <si>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</si>
  <si>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</si>
  <si>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</si>
  <si>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</si>
  <si>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</si>
  <si>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</si>
  <si>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</si>
  <si>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</si>
  <si>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</si>
  <si>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</si>
  <si>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</si>
  <si>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</si>
  <si>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</si>
  <si>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</si>
  <si>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</si>
  <si>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</si>
  <si>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</si>
  <si>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</si>
  <si>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</si>
  <si>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</si>
  <si>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</si>
  <si>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</si>
  <si>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</si>
  <si>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</si>
  <si>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</si>
  <si>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</si>
  <si>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</si>
  <si>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</si>
  <si>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</si>
  <si>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</si>
  <si>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</si>
  <si>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</si>
  <si>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</si>
  <si>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</si>
  <si>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</si>
  <si>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</si>
  <si>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</si>
  <si>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</si>
  <si>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</si>
  <si>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</si>
  <si>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</si>
  <si>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</si>
  <si>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</si>
  <si>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</si>
  <si>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</si>
  <si>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</si>
  <si>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</si>
  <si>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</si>
  <si>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</si>
  <si>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</si>
  <si>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</si>
  <si>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</si>
  <si>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</si>
  <si>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</si>
  <si>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</si>
  <si>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</si>
  <si>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</si>
  <si>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</si>
  <si>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</si>
  <si>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</si>
  <si>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</si>
  <si>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</si>
  <si>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</si>
  <si>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</si>
  <si>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</si>
  <si>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</si>
  <si>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K512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</si>
  <si>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</si>
  <si>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</si>
  <si>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</si>
  <si>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</si>
  <si>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</si>
  <si>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</si>
  <si>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</si>
  <si>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</si>
  <si>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</si>
  <si>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</si>
  <si>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</si>
  <si>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</si>
  <si>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</si>
  <si>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</si>
  <si>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</si>
  <si>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</si>
  <si>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</si>
  <si>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</si>
  <si>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</si>
  <si>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</si>
  <si>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</si>
  <si>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</si>
  <si>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</si>
  <si>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</si>
  <si>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</si>
  <si>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</si>
  <si>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</si>
  <si>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</si>
  <si>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</si>
  <si>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</si>
  <si>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</si>
  <si>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</si>
  <si>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</si>
  <si>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</si>
  <si>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</si>
  <si>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</si>
  <si>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</si>
  <si>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</si>
  <si>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</si>
  <si>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</si>
  <si>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</si>
  <si>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</si>
  <si>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</si>
  <si>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</si>
  <si>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</si>
  <si>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</si>
  <si>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</si>
  <si>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</si>
  <si>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</si>
  <si>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</si>
  <si>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</si>
  <si>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</si>
  <si>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</si>
  <si>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</si>
  <si>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</si>
  <si>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</si>
  <si>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</si>
  <si>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</si>
  <si>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</si>
  <si>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</si>
  <si>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</si>
  <si>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</si>
  <si>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</si>
  <si>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</si>
  <si>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</si>
  <si>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</si>
  <si>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</si>
  <si>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</si>
  <si>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</si>
  <si>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</si>
  <si>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</si>
  <si>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</si>
  <si>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</si>
  <si>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</si>
  <si>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</si>
  <si>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</si>
  <si>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</si>
  <si>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</si>
  <si>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</si>
  <si>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</si>
  <si>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</si>
  <si>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</si>
  <si>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</si>
  <si>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</si>
  <si>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</si>
  <si>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</si>
  <si>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</si>
  <si>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</si>
  <si>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</si>
  <si>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</si>
  <si>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</si>
  <si>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</si>
  <si>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</si>
  <si>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</si>
  <si>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</si>
  <si>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</si>
  <si>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</si>
  <si>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</si>
  <si>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</si>
  <si>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</si>
  <si>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</si>
  <si>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</si>
  <si>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</si>
  <si>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</si>
  <si>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</si>
  <si>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</si>
  <si>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</si>
  <si>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</si>
  <si>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</si>
  <si>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</si>
  <si>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</si>
  <si>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</si>
  <si>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</si>
  <si>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</si>
  <si>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</si>
  <si>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</si>
  <si>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</si>
  <si>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</si>
  <si>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</si>
  <si>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</si>
  <si>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</si>
  <si>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</si>
  <si>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</si>
  <si>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</si>
  <si>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</si>
  <si>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</si>
  <si>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</si>
  <si>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</si>
  <si>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</si>
  <si>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</si>
  <si>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</si>
  <si>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</si>
  <si>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</si>
  <si>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</si>
  <si>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</si>
  <si>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</si>
  <si>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</si>
  <si>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</si>
  <si>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</si>
  <si>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</si>
  <si>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</si>
  <si>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</si>
  <si>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</si>
  <si>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</si>
  <si>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</si>
  <si>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</si>
  <si>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</si>
  <si>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</si>
  <si>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</si>
  <si>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</si>
  <si>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</si>
  <si>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</si>
  <si>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</si>
  <si>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</si>
  <si>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</si>
  <si>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</si>
  <si>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</si>
  <si>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</si>
  <si>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</si>
  <si>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</si>
  <si>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</si>
  <si>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</si>
  <si>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</si>
  <si>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</si>
  <si>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</si>
  <si>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Egyéb működési célú átvett pénzeszközök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</si>
  <si>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</si>
  <si>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</si>
  <si>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</si>
  <si>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</si>
  <si>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</si>
  <si>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</si>
  <si>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</si>
  <si>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</si>
  <si>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</si>
  <si>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</si>
  <si>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</si>
  <si>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</si>
  <si>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</si>
  <si>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</si>
  <si>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</si>
  <si>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</si>
  <si>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</si>
  <si>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</si>
  <si>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</si>
  <si>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</si>
  <si>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</si>
  <si>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</si>
  <si>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</si>
  <si>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</si>
  <si>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</si>
  <si>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</si>
  <si>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</si>
  <si>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</si>
  <si>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</si>
  <si>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</si>
  <si>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</si>
  <si>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</si>
  <si>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</si>
  <si>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</si>
  <si>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</si>
  <si>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</si>
  <si>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</si>
  <si>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</si>
  <si>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</si>
  <si>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</si>
  <si>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</si>
  <si>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</si>
  <si>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</si>
  <si>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</si>
  <si>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</si>
  <si>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</si>
  <si>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</si>
  <si>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</si>
  <si>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</si>
  <si>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</si>
  <si>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</si>
  <si>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</si>
  <si>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</si>
  <si>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</si>
  <si>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</si>
  <si>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</si>
  <si>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</si>
  <si>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</si>
  <si>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</si>
  <si>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</si>
  <si>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</si>
  <si>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</si>
  <si>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</si>
  <si>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</si>
  <si>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</si>
  <si>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</si>
  <si>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</si>
  <si>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</si>
  <si>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</si>
  <si>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</si>
  <si>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</si>
  <si>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</si>
  <si>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</si>
  <si>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</si>
  <si>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</si>
  <si>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</si>
  <si>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</si>
  <si>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</si>
  <si>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</si>
  <si>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</si>
  <si>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</si>
  <si>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</si>
  <si>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</si>
  <si>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</si>
  <si>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</si>
  <si>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</si>
  <si>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</si>
  <si>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</si>
  <si>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</si>
  <si>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</si>
  <si>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</si>
  <si>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</si>
  <si>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</si>
  <si>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</si>
  <si>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</si>
  <si>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Helyi adók</t>
  </si>
  <si>
    <t>Bérleti díj</t>
  </si>
  <si>
    <t>Kamatbevétel</t>
  </si>
  <si>
    <t>Saját bevételek:</t>
  </si>
  <si>
    <t>eredeti előirányz.</t>
  </si>
  <si>
    <t xml:space="preserve">államigazg.feladatok </t>
  </si>
  <si>
    <t>eredeti előirányz</t>
  </si>
  <si>
    <t xml:space="preserve">          ÖSSZESEN</t>
  </si>
  <si>
    <t xml:space="preserve">      ÖSSZESEN</t>
  </si>
  <si>
    <t>eredeti előirányzat</t>
  </si>
  <si>
    <t>módosí- tott előirányz.</t>
  </si>
  <si>
    <t>módosított előirányzat</t>
  </si>
  <si>
    <t>teljesítés</t>
  </si>
  <si>
    <t>Közvetett támogatások</t>
  </si>
  <si>
    <t>Módosított előirányzat</t>
  </si>
  <si>
    <t>Teljesítés</t>
  </si>
  <si>
    <t>Foglalkoztatottak létszáma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</si>
  <si>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</si>
  <si>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</si>
  <si>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</si>
  <si>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</si>
  <si>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</si>
  <si>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</si>
  <si>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</si>
  <si>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</si>
  <si>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</si>
  <si>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</si>
  <si>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</si>
  <si>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</si>
  <si>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</si>
  <si>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</si>
  <si>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</si>
  <si>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</si>
  <si>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</si>
  <si>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</si>
  <si>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</si>
  <si>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</si>
  <si>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</si>
  <si>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</si>
  <si>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</si>
  <si>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</si>
  <si>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</si>
  <si>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</si>
  <si>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</si>
  <si>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</si>
  <si>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</si>
  <si>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</si>
  <si>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</si>
  <si>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</si>
  <si>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</si>
  <si>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</si>
  <si>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</si>
  <si>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</si>
  <si>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</si>
  <si>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</si>
  <si>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</si>
  <si>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</si>
  <si>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</si>
  <si>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</si>
  <si>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</si>
  <si>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</si>
  <si>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</si>
  <si>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</si>
  <si>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</si>
  <si>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</si>
  <si>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</si>
  <si>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</si>
  <si>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</si>
  <si>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</si>
  <si>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</si>
  <si>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</si>
  <si>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</si>
  <si>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</si>
  <si>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</si>
  <si>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</si>
  <si>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</si>
  <si>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</si>
  <si>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</si>
  <si>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</si>
  <si>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</si>
  <si>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</si>
  <si>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</si>
  <si>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</si>
  <si>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</si>
  <si>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</si>
  <si>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</si>
  <si>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</si>
  <si>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</si>
  <si>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</si>
  <si>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</si>
  <si>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</si>
  <si>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</si>
  <si>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</si>
  <si>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</si>
  <si>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</si>
  <si>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</si>
  <si>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</si>
  <si>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</si>
  <si>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</si>
  <si>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</si>
  <si>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</si>
  <si>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</si>
  <si>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</si>
  <si>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</si>
  <si>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</si>
  <si>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</si>
  <si>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</si>
  <si>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</si>
  <si>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</si>
  <si>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</si>
  <si>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</si>
  <si>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</si>
  <si>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</si>
  <si>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</si>
  <si>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</si>
  <si>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</si>
  <si>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</si>
  <si>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</si>
  <si>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</si>
  <si>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</si>
  <si>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</si>
  <si>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</si>
  <si>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</si>
  <si>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</si>
  <si>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</si>
  <si>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</si>
  <si>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</si>
  <si>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</si>
  <si>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</si>
  <si>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</si>
  <si>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</si>
  <si>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</si>
  <si>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</si>
  <si>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</si>
  <si>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</si>
  <si>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</si>
  <si>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</si>
  <si>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</si>
  <si>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</si>
  <si>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</si>
  <si>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</si>
  <si>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</si>
  <si>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</si>
  <si>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</si>
  <si>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</si>
  <si>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</si>
  <si>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</si>
  <si>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</si>
  <si>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</si>
  <si>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</si>
  <si>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</si>
  <si>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</si>
  <si>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</si>
  <si>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</si>
  <si>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</si>
  <si>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</si>
  <si>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</si>
  <si>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Befizetett</t>
  </si>
  <si>
    <t>Gépjárműadó 40 %-a</t>
  </si>
  <si>
    <t>Telekadó</t>
  </si>
  <si>
    <t xml:space="preserve">                                                                                                                                                               A  bevételek és kiadások mérlegszerűen közgazdasági tagolásban</t>
  </si>
  <si>
    <t>helyi önkormányzat tulajdonában álló gazdálkodó szervezetek működéséből származó kötelezettségeket</t>
  </si>
  <si>
    <t>biztos (jövőbeni) követelések</t>
  </si>
  <si>
    <t>függő kötelezettségek</t>
  </si>
  <si>
    <t>függő követelések</t>
  </si>
  <si>
    <t xml:space="preserve">régészeti leletek </t>
  </si>
  <si>
    <t xml:space="preserve">kulturális javak </t>
  </si>
  <si>
    <t>01-02. számlacsoportban nyilvántartott eszközök</t>
  </si>
  <si>
    <t>FORRÁSOK ÖSSZESEN</t>
  </si>
  <si>
    <t>H/III        Kötelezettség jellegű sajátos elszámolások (=H)/III/1+…+H)/III/7) (146=139+...+145)</t>
  </si>
  <si>
    <t>G)        SAJÁT TŐKE</t>
  </si>
  <si>
    <t xml:space="preserve">F)        AKTÍV IDŐBELI ELHATÁROLÁSOK </t>
  </si>
  <si>
    <t>D)        KÖVETELÉSEK</t>
  </si>
  <si>
    <t>D/I        Költségvetési évben esedékes követelések</t>
  </si>
  <si>
    <t xml:space="preserve">B)        NEMZETI VAGYONBA TARTOZÓ FORGÓESZKÖZÖK </t>
  </si>
  <si>
    <t>használatban lévő kisértékű készletek</t>
  </si>
  <si>
    <t xml:space="preserve">B/I        Készletek </t>
  </si>
  <si>
    <t>használatban lévő kisértékű tárgyi eszközök</t>
  </si>
  <si>
    <t>„0”-ra leírt eszközök</t>
  </si>
  <si>
    <t xml:space="preserve">ebből üzleti vagyon </t>
  </si>
  <si>
    <t>ebből korlátozottan forgalomképes vagyon</t>
  </si>
  <si>
    <t>ebből nemzetgazdasági szempontból kiemelt jelentőségű törzsvagyon</t>
  </si>
  <si>
    <t>ebből forgalomképtelen törzsvagyon</t>
  </si>
  <si>
    <t xml:space="preserve">A/IV        Koncesszióba, vagyonkezelésbe adott eszközök </t>
  </si>
  <si>
    <t>A/III/2b        - ebből: helyi önkormányzatok kötvényei</t>
  </si>
  <si>
    <t>A/III/2a        - ebből: államkötvények</t>
  </si>
  <si>
    <t xml:space="preserve">           Stb.</t>
  </si>
  <si>
    <t xml:space="preserve">           Tartós részesedés: ………………. Kft.</t>
  </si>
  <si>
    <t>A/III/1b        - ebből: tartós részesedések társulásban</t>
  </si>
  <si>
    <t>A/III/1a        - ebből: tartós részesedések jegybankban</t>
  </si>
  <si>
    <t>használatban lévő kisértékű immateriális javak</t>
  </si>
  <si>
    <t xml:space="preserve">ESZKÖZÖK  </t>
  </si>
  <si>
    <t>nettó-mérleg szerinti érték</t>
  </si>
  <si>
    <t>értékcsökkenés/értékvesztés</t>
  </si>
  <si>
    <t>bruttó érték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</si>
  <si>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</si>
  <si>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</si>
  <si>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</si>
  <si>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</si>
  <si>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</si>
  <si>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</si>
  <si>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</si>
  <si>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</si>
  <si>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</si>
  <si>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</si>
  <si>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</si>
  <si>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</si>
  <si>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</si>
  <si>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</si>
  <si>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</si>
  <si>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</si>
  <si>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</si>
  <si>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</si>
  <si>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(E Ft)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</si>
  <si>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</si>
  <si>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</si>
  <si>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</si>
  <si>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</si>
  <si>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</si>
  <si>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</si>
  <si>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</si>
  <si>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</si>
  <si>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</si>
  <si>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</si>
  <si>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</si>
  <si>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</si>
  <si>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</si>
  <si>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</si>
  <si>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</si>
  <si>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</si>
  <si>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</si>
  <si>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</si>
  <si>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</si>
  <si>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</si>
  <si>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</si>
  <si>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</si>
  <si>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</si>
  <si>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</si>
  <si>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</si>
  <si>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</si>
  <si>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</si>
  <si>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Tárgyévi kifizetés (2015. évi ei.)</t>
  </si>
  <si>
    <t>Tárgyévi kifizetés (2015. évi mód.ei.)</t>
  </si>
  <si>
    <t>2018. évi kifizetés</t>
  </si>
  <si>
    <t>2018.év</t>
  </si>
  <si>
    <t>2018. év</t>
  </si>
  <si>
    <t>Működési célú költségvetési támogatások és kieg.támog.</t>
  </si>
  <si>
    <t>A pénzeszközök változása (Ft)</t>
  </si>
  <si>
    <t>(Ft)</t>
  </si>
  <si>
    <t>A költségvetési év azon fejlesztései, amelyek megvalósításához a Gst. 3. § (1) bekezdése szerinti adósságot keletkeztető ügylet megkötése vált szükségessé (Ft)</t>
  </si>
  <si>
    <t>Vagyonkimutatás (Ft)</t>
  </si>
  <si>
    <t>Tárgyévi kifizetés (2016. teljesítés)</t>
  </si>
  <si>
    <t>2019. évi kifizetés</t>
  </si>
  <si>
    <t>2019. év utáni kifizetések</t>
  </si>
  <si>
    <t>2019.év</t>
  </si>
  <si>
    <t>2019. év</t>
  </si>
  <si>
    <t>Kiadások (Ft)</t>
  </si>
  <si>
    <t>A helyi önkormányzat maradvány kimutatása (Ft)</t>
  </si>
  <si>
    <t>A helyi önkormányzat eredménykimutatása (Ft)</t>
  </si>
  <si>
    <t>C)        MÉRLEG SZERINTI EREDMÉNY (=±C±D) (41=±35±40)</t>
  </si>
  <si>
    <t>A helyi önkormányzat mérlege (Ft)</t>
  </si>
  <si>
    <t>Általános- és céltartalékok (Ft)</t>
  </si>
  <si>
    <t>2016. évi tény</t>
  </si>
  <si>
    <t>2017.évi eredeti előirányzat</t>
  </si>
  <si>
    <t>2017.évi módosított előirányzat</t>
  </si>
  <si>
    <t>2017.évi teljesítés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</si>
  <si>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</si>
  <si>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</si>
  <si>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</si>
  <si>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</si>
  <si>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>2020.év</t>
  </si>
  <si>
    <t>2020. év</t>
  </si>
  <si>
    <t xml:space="preserve">        2017. évi zárszámadása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</si>
  <si>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</si>
  <si>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</si>
  <si>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</si>
  <si>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</si>
  <si>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</si>
  <si>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</si>
  <si>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</si>
  <si>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</si>
  <si>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</si>
  <si>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</si>
  <si>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</si>
  <si>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</si>
  <si>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</si>
  <si>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</si>
  <si>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</si>
  <si>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</si>
  <si>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</si>
  <si>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</si>
  <si>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</si>
  <si>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</si>
  <si>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</si>
  <si>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</si>
  <si>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</si>
  <si>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</si>
  <si>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</si>
  <si>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</si>
  <si>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</si>
  <si>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</si>
  <si>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</si>
  <si>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</si>
  <si>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2017. évi zárszámadása</t>
  </si>
  <si>
    <t>Előző időszak (2016. év)</t>
  </si>
  <si>
    <t>Tárgyi időszak (2017. év)</t>
  </si>
  <si>
    <t xml:space="preserve">Tartalékok </t>
  </si>
  <si>
    <t>K513</t>
  </si>
  <si>
    <t>Elszámolásból származó bevételek</t>
  </si>
  <si>
    <t>08        Felhalmozási célú támogatások eredmányszemléletű bevételei</t>
  </si>
  <si>
    <t>09        Különféle egyéb eredményszemléletű bevételek</t>
  </si>
  <si>
    <t>Tanakajd község Önkormányzata 2017. évi zárszámadásának előterjesztéséhez</t>
  </si>
  <si>
    <t>Tartalékok</t>
  </si>
  <si>
    <t>Működési célú támogatások EU-nak</t>
  </si>
  <si>
    <t>K89</t>
  </si>
  <si>
    <t>B411</t>
  </si>
  <si>
    <t>B64</t>
  </si>
  <si>
    <t>B65</t>
  </si>
  <si>
    <t>Tanakajd község Önkormányzata</t>
  </si>
  <si>
    <t>Tanakajd község Önkormányzata 2017. évi zárszámadása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</si>
  <si>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</si>
  <si>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</si>
  <si>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</si>
  <si>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</si>
  <si>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</si>
  <si>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</si>
  <si>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</si>
  <si>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 Kapott (járó) osztalék és részesedés</t>
  </si>
  <si>
    <t>18        Részesedésekből származó eredményszemléletű bevételek, árfolyamnyereségek</t>
  </si>
  <si>
    <t>24        Fizetendő kamatok és kamatjellegű ráfordítások</t>
  </si>
  <si>
    <t xml:space="preserve">21        Pénzügyi eszközökből egyéb eredményszemléletű bevételei </t>
  </si>
  <si>
    <t>21b        - ebből: egyéb pénzeszközök és s.el. árfolyamnyeresége</t>
  </si>
  <si>
    <t>22        Részesedések, értékpapírok, pénzeszközök értékvesztése</t>
  </si>
  <si>
    <t>26        Pénzügyi műveletek egyéb ráfordításai (&gt;=21a) (31&gt;=32)</t>
  </si>
  <si>
    <t>26a        - ebből: árfolyamveszteség</t>
  </si>
  <si>
    <t xml:space="preserve">I)       </t>
  </si>
  <si>
    <t>I)        KINCSTÁRI SZÁMLAVEZETÉSSEL KAPCSOLATOS ELSZÁMOLÁSOK</t>
  </si>
  <si>
    <t>J)        PASSZÍV IDŐBELI ELHATÁROLÁSOK</t>
  </si>
  <si>
    <t>1. melléklet a 3/2018.(V.30.) önkormányzati rendelethez</t>
  </si>
  <si>
    <t>2. melléklet a 3/2018.(V.30.)önkormányzati rendelethez</t>
  </si>
  <si>
    <t>3. melléklet a 3/2018.(V.30.) önkormányzati rendelethez</t>
  </si>
  <si>
    <t>Tanakajd Község Önkormányzata 2017. évi zárszámadása</t>
  </si>
  <si>
    <t>4.melléklet a 3/2018.(V.30.) önkormányzati rendelethez</t>
  </si>
  <si>
    <t>keretszámai főbb csoportonként Ft-ban</t>
  </si>
  <si>
    <t xml:space="preserve">         Költségvetési egyenleg működési és felhalmozási cél szerinti bontásban</t>
  </si>
  <si>
    <t xml:space="preserve">         </t>
  </si>
  <si>
    <t>Tanakajd Község Önkormányzat 2017. évi zárszámadása</t>
  </si>
  <si>
    <t xml:space="preserve">            </t>
  </si>
  <si>
    <t xml:space="preserve">                                        </t>
  </si>
  <si>
    <t>14. melléklet a 3/2018.(V.30.) önkormányzati rendelethez</t>
  </si>
  <si>
    <t xml:space="preserve">   </t>
  </si>
  <si>
    <t>5. melléklet a 3/2018.(V.30.) önkormányzati rendelethez</t>
  </si>
  <si>
    <t>6. melléklet a 3/201/.(.30.) önkormányzati rendelethez</t>
  </si>
  <si>
    <t>7. melléklet  a 3/2018.(V.30.) önkormányzati rendelethez</t>
  </si>
  <si>
    <t>8. melléklet a 3/2018.(V.30.) önkormányzati rendelethez</t>
  </si>
  <si>
    <t>9. melléklet a 3/2018.(V.30.) önkormányzati rendelethez</t>
  </si>
  <si>
    <t>10. melléklet a 3/2018.(V.30. ) önkormányzati rendelethez</t>
  </si>
  <si>
    <t>11. melléklet a 3/2018.(V.30.) önkormányzati rendelethez</t>
  </si>
  <si>
    <t>12. melléklet a 3/2018.(V30.) önkormányzati rendelethez</t>
  </si>
  <si>
    <t>13. melléklet a 3/2018.(V.30.) önkormányzati rendelethez</t>
  </si>
  <si>
    <t>15. melléklet a 3/2018.(V.30.) önkorányzati rendelethez</t>
  </si>
  <si>
    <t>16. melléklet a 3/2018.(V.30.) önkormányzati rendelethez</t>
  </si>
  <si>
    <t>Tanakajd Község Önkormányzata</t>
  </si>
  <si>
    <t xml:space="preserve">         Tanakajd község Önkormányzata 2017. évi zárszámadása </t>
  </si>
  <si>
    <t>Tanakajd község Önkormányzata 2017.évi zárszámadása</t>
  </si>
  <si>
    <t>Tanakajd Község Önkormányzata kötelező, önként vállalt és államigazgatási feladatai</t>
  </si>
  <si>
    <t xml:space="preserve">Tanakajd község Önkormányzata kötelező, önként vállalt és államigazgatási feladatai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</si>
</sst>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5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63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sz val="11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b/>
      <sz val="14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4"/>
      <name val="Bookman Old Style"/>
      <family val="1"/>
      <charset val="238"/>
    </font>
    <font>
      <i/>
      <sz val="10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  <xf numFmtId="43" fontId="50" fillId="0" borderId="0" applyFont="0" applyFill="0" applyBorder="0" applyAlignment="0" applyProtection="0"/>
    <xf numFmtId="0" fontId="51" fillId="0" borderId="0"/>
  </cellStyleXfs>
  <cellXfs count="46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0" xfId="0" applyBorder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0" borderId="5" xfId="0" applyFont="1" applyBorder="1"/>
    <xf numFmtId="0" fontId="0" fillId="0" borderId="6" xfId="0" applyBorder="1"/>
    <xf numFmtId="0" fontId="7" fillId="0" borderId="0" xfId="0" applyFont="1" applyBorder="1" applyAlignment="1">
      <alignment horizontal="right"/>
    </xf>
    <xf numFmtId="0" fontId="0" fillId="0" borderId="3" xfId="0" applyBorder="1"/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8" fillId="0" borderId="15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13" fillId="0" borderId="25" xfId="0" applyNumberFormat="1" applyFont="1" applyBorder="1" applyAlignment="1">
      <alignment horizontal="center"/>
    </xf>
    <xf numFmtId="0" fontId="7" fillId="0" borderId="26" xfId="0" applyFont="1" applyBorder="1"/>
    <xf numFmtId="0" fontId="10" fillId="0" borderId="11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0" fillId="0" borderId="29" xfId="0" applyBorder="1"/>
    <xf numFmtId="49" fontId="13" fillId="0" borderId="30" xfId="0" applyNumberFormat="1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49" fontId="13" fillId="0" borderId="5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35" xfId="0" applyFont="1" applyBorder="1" applyAlignment="1">
      <alignment horizontal="left"/>
    </xf>
    <xf numFmtId="49" fontId="7" fillId="0" borderId="5" xfId="0" applyNumberFormat="1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2" fillId="0" borderId="0" xfId="0" applyFont="1"/>
    <xf numFmtId="0" fontId="6" fillId="0" borderId="0" xfId="0" applyFont="1"/>
    <xf numFmtId="0" fontId="0" fillId="0" borderId="4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42" xfId="0" applyBorder="1"/>
    <xf numFmtId="0" fontId="12" fillId="0" borderId="0" xfId="0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5" fillId="0" borderId="0" xfId="0" applyFont="1"/>
    <xf numFmtId="0" fontId="15" fillId="0" borderId="0" xfId="0" applyFont="1"/>
    <xf numFmtId="0" fontId="16" fillId="0" borderId="22" xfId="0" applyFont="1" applyFill="1" applyBorder="1" applyAlignment="1">
      <alignment wrapText="1"/>
    </xf>
    <xf numFmtId="0" fontId="17" fillId="0" borderId="22" xfId="0" applyFont="1" applyFill="1" applyBorder="1" applyAlignment="1">
      <alignment wrapText="1"/>
    </xf>
    <xf numFmtId="0" fontId="18" fillId="0" borderId="22" xfId="0" applyFont="1" applyFill="1" applyBorder="1" applyAlignment="1">
      <alignment wrapText="1"/>
    </xf>
    <xf numFmtId="0" fontId="19" fillId="0" borderId="22" xfId="0" applyFont="1" applyFill="1" applyBorder="1"/>
    <xf numFmtId="3" fontId="19" fillId="0" borderId="22" xfId="0" applyNumberFormat="1" applyFont="1" applyFill="1" applyBorder="1"/>
    <xf numFmtId="0" fontId="16" fillId="0" borderId="22" xfId="0" applyFont="1" applyFill="1" applyBorder="1"/>
    <xf numFmtId="3" fontId="16" fillId="0" borderId="22" xfId="0" applyNumberFormat="1" applyFont="1" applyFill="1" applyBorder="1"/>
    <xf numFmtId="0" fontId="20" fillId="0" borderId="22" xfId="0" applyFont="1" applyFill="1" applyBorder="1"/>
    <xf numFmtId="3" fontId="20" fillId="0" borderId="22" xfId="0" applyNumberFormat="1" applyFont="1" applyFill="1" applyBorder="1"/>
    <xf numFmtId="0" fontId="0" fillId="0" borderId="21" xfId="0" applyBorder="1"/>
    <xf numFmtId="0" fontId="24" fillId="0" borderId="2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horizontal="left" vertical="center" wrapText="1"/>
    </xf>
    <xf numFmtId="0" fontId="15" fillId="0" borderId="22" xfId="0" applyFont="1" applyBorder="1"/>
    <xf numFmtId="0" fontId="0" fillId="0" borderId="22" xfId="0" applyBorder="1"/>
    <xf numFmtId="0" fontId="19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0" fillId="0" borderId="47" xfId="0" applyBorder="1"/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6" fillId="0" borderId="32" xfId="0" applyFont="1" applyBorder="1"/>
    <xf numFmtId="0" fontId="6" fillId="0" borderId="33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15" xfId="0" applyFont="1" applyBorder="1"/>
    <xf numFmtId="0" fontId="5" fillId="0" borderId="35" xfId="0" applyFont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Border="1"/>
    <xf numFmtId="0" fontId="5" fillId="0" borderId="54" xfId="0" applyFont="1" applyBorder="1"/>
    <xf numFmtId="0" fontId="5" fillId="0" borderId="55" xfId="0" applyFont="1" applyBorder="1"/>
    <xf numFmtId="0" fontId="0" fillId="0" borderId="49" xfId="0" applyBorder="1"/>
    <xf numFmtId="0" fontId="0" fillId="0" borderId="50" xfId="0" applyBorder="1"/>
    <xf numFmtId="0" fontId="5" fillId="0" borderId="14" xfId="0" applyFont="1" applyBorder="1"/>
    <xf numFmtId="0" fontId="0" fillId="0" borderId="15" xfId="0" applyBorder="1"/>
    <xf numFmtId="0" fontId="0" fillId="0" borderId="35" xfId="0" applyBorder="1"/>
    <xf numFmtId="0" fontId="6" fillId="0" borderId="14" xfId="0" applyFont="1" applyBorder="1"/>
    <xf numFmtId="0" fontId="6" fillId="0" borderId="56" xfId="0" applyFont="1" applyBorder="1"/>
    <xf numFmtId="0" fontId="0" fillId="0" borderId="53" xfId="0" applyBorder="1"/>
    <xf numFmtId="0" fontId="0" fillId="0" borderId="54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5" fillId="0" borderId="2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57" xfId="0" applyFont="1" applyBorder="1"/>
    <xf numFmtId="0" fontId="5" fillId="0" borderId="13" xfId="0" applyFont="1" applyBorder="1"/>
    <xf numFmtId="0" fontId="5" fillId="0" borderId="58" xfId="0" applyFont="1" applyBorder="1"/>
    <xf numFmtId="0" fontId="5" fillId="0" borderId="60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57" xfId="0" applyFont="1" applyFill="1" applyBorder="1"/>
    <xf numFmtId="0" fontId="5" fillId="0" borderId="60" xfId="0" applyFont="1" applyFill="1" applyBorder="1"/>
    <xf numFmtId="0" fontId="6" fillId="0" borderId="46" xfId="0" applyFont="1" applyBorder="1"/>
    <xf numFmtId="0" fontId="23" fillId="0" borderId="0" xfId="0" applyFont="1"/>
    <xf numFmtId="0" fontId="25" fillId="0" borderId="22" xfId="0" applyFont="1" applyFill="1" applyBorder="1" applyAlignment="1">
      <alignment vertical="center"/>
    </xf>
    <xf numFmtId="0" fontId="25" fillId="0" borderId="22" xfId="0" applyNumberFormat="1" applyFont="1" applyFill="1" applyBorder="1" applyAlignment="1">
      <alignment vertical="center"/>
    </xf>
    <xf numFmtId="164" fontId="25" fillId="0" borderId="22" xfId="0" applyNumberFormat="1" applyFont="1" applyFill="1" applyBorder="1" applyAlignment="1">
      <alignment vertical="center"/>
    </xf>
    <xf numFmtId="0" fontId="25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164" fontId="24" fillId="0" borderId="22" xfId="0" applyNumberFormat="1" applyFont="1" applyFill="1" applyBorder="1" applyAlignment="1">
      <alignment vertical="center"/>
    </xf>
    <xf numFmtId="0" fontId="25" fillId="0" borderId="22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vertical="center" wrapText="1"/>
    </xf>
    <xf numFmtId="164" fontId="29" fillId="0" borderId="22" xfId="0" applyNumberFormat="1" applyFont="1" applyFill="1" applyBorder="1" applyAlignment="1">
      <alignment vertical="center"/>
    </xf>
    <xf numFmtId="0" fontId="25" fillId="2" borderId="22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31" fillId="3" borderId="22" xfId="0" applyFont="1" applyFill="1" applyBorder="1"/>
    <xf numFmtId="165" fontId="25" fillId="0" borderId="22" xfId="0" applyNumberFormat="1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30" fillId="4" borderId="22" xfId="0" applyFont="1" applyFill="1" applyBorder="1" applyAlignment="1">
      <alignment horizontal="left" vertical="center"/>
    </xf>
    <xf numFmtId="164" fontId="30" fillId="4" borderId="22" xfId="0" applyNumberFormat="1" applyFont="1" applyFill="1" applyBorder="1" applyAlignment="1">
      <alignment vertical="center"/>
    </xf>
    <xf numFmtId="0" fontId="27" fillId="0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0" fontId="32" fillId="4" borderId="22" xfId="0" applyFont="1" applyFill="1" applyBorder="1" applyAlignment="1">
      <alignment horizontal="left" vertical="center"/>
    </xf>
    <xf numFmtId="0" fontId="30" fillId="4" borderId="22" xfId="0" applyFont="1" applyFill="1" applyBorder="1" applyAlignment="1">
      <alignment horizontal="left" vertical="center" wrapText="1"/>
    </xf>
    <xf numFmtId="0" fontId="30" fillId="5" borderId="22" xfId="0" applyFont="1" applyFill="1" applyBorder="1"/>
    <xf numFmtId="0" fontId="33" fillId="5" borderId="22" xfId="0" applyFont="1" applyFill="1" applyBorder="1"/>
    <xf numFmtId="0" fontId="26" fillId="0" borderId="22" xfId="0" applyFont="1" applyBorder="1" applyAlignment="1">
      <alignment horizontal="center" wrapText="1"/>
    </xf>
    <xf numFmtId="0" fontId="26" fillId="0" borderId="22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5" fillId="0" borderId="22" xfId="0" applyFont="1" applyFill="1" applyBorder="1" applyAlignment="1">
      <alignment horizontal="center" wrapText="1"/>
    </xf>
    <xf numFmtId="0" fontId="24" fillId="0" borderId="22" xfId="0" applyFont="1" applyFill="1" applyBorder="1" applyAlignment="1">
      <alignment horizontal="left" vertical="center"/>
    </xf>
    <xf numFmtId="0" fontId="29" fillId="3" borderId="22" xfId="0" applyFont="1" applyFill="1" applyBorder="1" applyAlignment="1">
      <alignment horizontal="left" vertical="center"/>
    </xf>
    <xf numFmtId="0" fontId="32" fillId="4" borderId="22" xfId="0" applyFont="1" applyFill="1" applyBorder="1" applyAlignment="1">
      <alignment horizontal="left" vertical="center" wrapText="1"/>
    </xf>
    <xf numFmtId="0" fontId="6" fillId="0" borderId="0" xfId="0" applyFont="1" applyBorder="1"/>
    <xf numFmtId="0" fontId="6" fillId="0" borderId="3" xfId="0" applyFont="1" applyBorder="1"/>
    <xf numFmtId="0" fontId="5" fillId="0" borderId="51" xfId="0" applyFont="1" applyBorder="1"/>
    <xf numFmtId="0" fontId="6" fillId="0" borderId="51" xfId="0" applyFont="1" applyBorder="1"/>
    <xf numFmtId="0" fontId="6" fillId="0" borderId="52" xfId="0" applyFont="1" applyBorder="1"/>
    <xf numFmtId="0" fontId="5" fillId="0" borderId="39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0" fillId="0" borderId="59" xfId="0" applyBorder="1"/>
    <xf numFmtId="0" fontId="27" fillId="0" borderId="39" xfId="0" applyFont="1" applyFill="1" applyBorder="1" applyAlignment="1">
      <alignment horizontal="left"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34" fillId="0" borderId="0" xfId="0" applyFont="1"/>
    <xf numFmtId="0" fontId="34" fillId="0" borderId="12" xfId="0" applyFont="1" applyBorder="1"/>
    <xf numFmtId="0" fontId="34" fillId="0" borderId="65" xfId="0" applyFont="1" applyBorder="1"/>
    <xf numFmtId="0" fontId="0" fillId="0" borderId="7" xfId="0" applyBorder="1"/>
    <xf numFmtId="0" fontId="0" fillId="0" borderId="66" xfId="0" applyBorder="1"/>
    <xf numFmtId="0" fontId="0" fillId="0" borderId="23" xfId="0" applyBorder="1"/>
    <xf numFmtId="0" fontId="0" fillId="0" borderId="67" xfId="0" applyBorder="1"/>
    <xf numFmtId="0" fontId="34" fillId="0" borderId="22" xfId="0" applyFont="1" applyBorder="1"/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64" xfId="0" applyBorder="1"/>
    <xf numFmtId="0" fontId="24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wrapText="1"/>
    </xf>
    <xf numFmtId="0" fontId="25" fillId="0" borderId="1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9" fillId="0" borderId="0" xfId="0" applyFont="1" applyBorder="1"/>
    <xf numFmtId="0" fontId="35" fillId="0" borderId="0" xfId="0" applyFont="1" applyBorder="1"/>
    <xf numFmtId="0" fontId="6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6" xfId="0" applyFont="1" applyBorder="1"/>
    <xf numFmtId="0" fontId="0" fillId="0" borderId="21" xfId="0" applyBorder="1"/>
    <xf numFmtId="0" fontId="4" fillId="0" borderId="0" xfId="1"/>
    <xf numFmtId="0" fontId="4" fillId="0" borderId="0" xfId="1" applyAlignment="1">
      <alignment horizontal="center" wrapText="1"/>
    </xf>
    <xf numFmtId="0" fontId="15" fillId="0" borderId="0" xfId="1" applyFont="1"/>
    <xf numFmtId="0" fontId="29" fillId="0" borderId="22" xfId="1" applyFont="1" applyBorder="1"/>
    <xf numFmtId="0" fontId="19" fillId="0" borderId="22" xfId="1" applyFont="1" applyBorder="1" applyAlignment="1">
      <alignment horizontal="left" vertical="top" wrapText="1"/>
    </xf>
    <xf numFmtId="3" fontId="19" fillId="0" borderId="22" xfId="1" applyNumberFormat="1" applyFont="1" applyBorder="1" applyAlignment="1">
      <alignment horizontal="right" vertical="top" wrapText="1"/>
    </xf>
    <xf numFmtId="0" fontId="27" fillId="0" borderId="22" xfId="1" applyFont="1" applyBorder="1" applyAlignment="1">
      <alignment horizontal="left" vertical="top" wrapText="1"/>
    </xf>
    <xf numFmtId="3" fontId="27" fillId="0" borderId="22" xfId="1" applyNumberFormat="1" applyFont="1" applyBorder="1" applyAlignment="1">
      <alignment horizontal="right" vertical="top" wrapText="1"/>
    </xf>
    <xf numFmtId="3" fontId="27" fillId="6" borderId="22" xfId="1" applyNumberFormat="1" applyFont="1" applyFill="1" applyBorder="1" applyAlignment="1">
      <alignment horizontal="right" vertical="top" wrapText="1"/>
    </xf>
    <xf numFmtId="0" fontId="27" fillId="6" borderId="22" xfId="1" applyFont="1" applyFill="1" applyBorder="1" applyAlignment="1">
      <alignment horizontal="left" vertical="top" wrapText="1"/>
    </xf>
    <xf numFmtId="0" fontId="15" fillId="0" borderId="22" xfId="1" applyFont="1" applyBorder="1"/>
    <xf numFmtId="0" fontId="27" fillId="0" borderId="22" xfId="1" applyFont="1" applyFill="1" applyBorder="1" applyAlignment="1">
      <alignment horizontal="center" vertical="top" wrapText="1"/>
    </xf>
    <xf numFmtId="0" fontId="4" fillId="0" borderId="0" xfId="1" applyAlignment="1">
      <alignment wrapText="1"/>
    </xf>
    <xf numFmtId="0" fontId="4" fillId="0" borderId="0" xfId="1" applyFont="1" applyFill="1" applyAlignment="1">
      <alignment horizontal="center" wrapText="1"/>
    </xf>
    <xf numFmtId="0" fontId="15" fillId="6" borderId="22" xfId="1" applyFont="1" applyFill="1" applyBorder="1"/>
    <xf numFmtId="0" fontId="28" fillId="6" borderId="22" xfId="1" applyFont="1" applyFill="1" applyBorder="1" applyAlignment="1">
      <alignment horizontal="left" vertical="top" wrapText="1"/>
    </xf>
    <xf numFmtId="3" fontId="27" fillId="7" borderId="22" xfId="1" applyNumberFormat="1" applyFont="1" applyFill="1" applyBorder="1" applyAlignment="1">
      <alignment horizontal="right" vertical="top" wrapText="1"/>
    </xf>
    <xf numFmtId="0" fontId="27" fillId="7" borderId="22" xfId="1" applyFont="1" applyFill="1" applyBorder="1" applyAlignment="1">
      <alignment horizontal="left" vertical="top" wrapText="1"/>
    </xf>
    <xf numFmtId="0" fontId="24" fillId="0" borderId="22" xfId="1" applyFont="1" applyBorder="1"/>
    <xf numFmtId="0" fontId="3" fillId="0" borderId="0" xfId="2"/>
    <xf numFmtId="3" fontId="19" fillId="0" borderId="22" xfId="2" applyNumberFormat="1" applyFont="1" applyBorder="1" applyAlignment="1">
      <alignment horizontal="right" vertical="top" wrapText="1"/>
    </xf>
    <xf numFmtId="0" fontId="3" fillId="0" borderId="22" xfId="2" applyBorder="1"/>
    <xf numFmtId="0" fontId="41" fillId="0" borderId="22" xfId="2" applyFont="1" applyBorder="1" applyAlignment="1">
      <alignment wrapText="1"/>
    </xf>
    <xf numFmtId="0" fontId="15" fillId="0" borderId="22" xfId="2" applyFont="1" applyBorder="1"/>
    <xf numFmtId="0" fontId="15" fillId="0" borderId="0" xfId="2" applyFont="1"/>
    <xf numFmtId="3" fontId="27" fillId="0" borderId="22" xfId="2" applyNumberFormat="1" applyFont="1" applyBorder="1" applyAlignment="1">
      <alignment horizontal="right" vertical="top" wrapText="1"/>
    </xf>
    <xf numFmtId="3" fontId="27" fillId="6" borderId="22" xfId="2" applyNumberFormat="1" applyFont="1" applyFill="1" applyBorder="1" applyAlignment="1">
      <alignment horizontal="right" vertical="top" wrapText="1"/>
    </xf>
    <xf numFmtId="0" fontId="32" fillId="6" borderId="22" xfId="2" applyFont="1" applyFill="1" applyBorder="1" applyAlignment="1">
      <alignment horizontal="left" vertical="top" wrapText="1"/>
    </xf>
    <xf numFmtId="0" fontId="27" fillId="0" borderId="22" xfId="2" applyFont="1" applyBorder="1" applyAlignment="1">
      <alignment horizontal="left" vertical="top" wrapText="1"/>
    </xf>
    <xf numFmtId="0" fontId="19" fillId="0" borderId="22" xfId="2" applyFont="1" applyBorder="1" applyAlignment="1">
      <alignment horizontal="left" vertical="top" wrapText="1"/>
    </xf>
    <xf numFmtId="0" fontId="42" fillId="0" borderId="22" xfId="2" applyFont="1" applyBorder="1"/>
    <xf numFmtId="0" fontId="24" fillId="0" borderId="22" xfId="2" applyFont="1" applyBorder="1" applyAlignment="1">
      <alignment wrapText="1"/>
    </xf>
    <xf numFmtId="0" fontId="29" fillId="6" borderId="22" xfId="2" applyFont="1" applyFill="1" applyBorder="1"/>
    <xf numFmtId="0" fontId="29" fillId="0" borderId="22" xfId="2" applyFont="1" applyBorder="1"/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Font="1" applyAlignment="1">
      <alignment horizontal="center" wrapText="1"/>
    </xf>
    <xf numFmtId="0" fontId="43" fillId="0" borderId="0" xfId="2" applyFont="1"/>
    <xf numFmtId="0" fontId="5" fillId="0" borderId="0" xfId="3" applyFont="1"/>
    <xf numFmtId="0" fontId="15" fillId="0" borderId="0" xfId="2" applyFont="1" applyAlignment="1">
      <alignment horizontal="center" wrapText="1"/>
    </xf>
    <xf numFmtId="0" fontId="27" fillId="0" borderId="22" xfId="2" applyFont="1" applyFill="1" applyBorder="1" applyAlignment="1">
      <alignment horizontal="center" vertical="top" wrapText="1"/>
    </xf>
    <xf numFmtId="0" fontId="5" fillId="0" borderId="0" xfId="0" applyFont="1" applyProtection="1">
      <protection locked="0"/>
    </xf>
    <xf numFmtId="0" fontId="2" fillId="0" borderId="0" xfId="4"/>
    <xf numFmtId="0" fontId="2" fillId="0" borderId="0" xfId="4" applyFont="1" applyAlignment="1">
      <alignment horizontal="center" wrapText="1"/>
    </xf>
    <xf numFmtId="0" fontId="2" fillId="0" borderId="0" xfId="4" applyAlignment="1"/>
    <xf numFmtId="0" fontId="2" fillId="0" borderId="0" xfId="4" applyAlignment="1">
      <alignment horizontal="center" wrapText="1"/>
    </xf>
    <xf numFmtId="0" fontId="23" fillId="0" borderId="0" xfId="4" applyFont="1" applyAlignment="1">
      <alignment horizontal="center" wrapText="1"/>
    </xf>
    <xf numFmtId="0" fontId="44" fillId="0" borderId="22" xfId="4" applyFont="1" applyBorder="1"/>
    <xf numFmtId="0" fontId="44" fillId="0" borderId="22" xfId="4" applyFont="1" applyBorder="1" applyAlignment="1">
      <alignment horizontal="right"/>
    </xf>
    <xf numFmtId="0" fontId="30" fillId="0" borderId="22" xfId="4" applyFont="1" applyBorder="1" applyAlignment="1">
      <alignment vertical="center" wrapText="1"/>
    </xf>
    <xf numFmtId="0" fontId="15" fillId="0" borderId="22" xfId="4" applyFont="1" applyBorder="1"/>
    <xf numFmtId="0" fontId="15" fillId="0" borderId="0" xfId="4" applyFont="1"/>
    <xf numFmtId="0" fontId="15" fillId="0" borderId="22" xfId="4" applyFont="1" applyBorder="1" applyAlignment="1">
      <alignment vertical="center" wrapText="1"/>
    </xf>
    <xf numFmtId="0" fontId="30" fillId="0" borderId="22" xfId="4" applyFont="1" applyBorder="1"/>
    <xf numFmtId="0" fontId="15" fillId="0" borderId="22" xfId="4" applyFont="1" applyBorder="1" applyAlignment="1">
      <alignment wrapText="1"/>
    </xf>
    <xf numFmtId="0" fontId="24" fillId="0" borderId="22" xfId="4" applyFont="1" applyFill="1" applyBorder="1" applyAlignment="1">
      <alignment horizontal="center" vertical="center"/>
    </xf>
    <xf numFmtId="0" fontId="24" fillId="0" borderId="22" xfId="4" applyFont="1" applyFill="1" applyBorder="1" applyAlignment="1">
      <alignment horizontal="center" vertical="center" wrapText="1"/>
    </xf>
    <xf numFmtId="0" fontId="25" fillId="0" borderId="22" xfId="4" applyFont="1" applyBorder="1" applyAlignment="1">
      <alignment wrapText="1"/>
    </xf>
    <xf numFmtId="0" fontId="26" fillId="0" borderId="22" xfId="4" applyFont="1" applyBorder="1" applyAlignment="1">
      <alignment wrapText="1"/>
    </xf>
    <xf numFmtId="0" fontId="45" fillId="0" borderId="0" xfId="4" applyFont="1" applyAlignment="1">
      <alignment wrapText="1"/>
    </xf>
    <xf numFmtId="0" fontId="26" fillId="0" borderId="22" xfId="4" applyFont="1" applyBorder="1"/>
    <xf numFmtId="0" fontId="19" fillId="0" borderId="22" xfId="4" applyFont="1" applyFill="1" applyBorder="1" applyAlignment="1">
      <alignment horizontal="left" vertical="center" wrapText="1"/>
    </xf>
    <xf numFmtId="0" fontId="25" fillId="0" borderId="22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 wrapText="1"/>
    </xf>
    <xf numFmtId="0" fontId="32" fillId="6" borderId="22" xfId="4" applyFont="1" applyFill="1" applyBorder="1" applyAlignment="1">
      <alignment horizontal="left" vertical="center" wrapText="1"/>
    </xf>
    <xf numFmtId="0" fontId="24" fillId="6" borderId="22" xfId="4" applyFont="1" applyFill="1" applyBorder="1" applyAlignment="1">
      <alignment horizontal="left" vertical="center"/>
    </xf>
    <xf numFmtId="0" fontId="15" fillId="6" borderId="22" xfId="4" applyFont="1" applyFill="1" applyBorder="1"/>
    <xf numFmtId="0" fontId="32" fillId="0" borderId="22" xfId="4" applyFont="1" applyFill="1" applyBorder="1" applyAlignment="1">
      <alignment horizontal="left" vertical="center" wrapText="1"/>
    </xf>
    <xf numFmtId="0" fontId="24" fillId="0" borderId="22" xfId="4" applyFont="1" applyFill="1" applyBorder="1" applyAlignment="1">
      <alignment horizontal="left" vertical="center"/>
    </xf>
    <xf numFmtId="3" fontId="9" fillId="0" borderId="38" xfId="0" applyNumberFormat="1" applyFont="1" applyBorder="1" applyAlignment="1">
      <alignment horizontal="right"/>
    </xf>
    <xf numFmtId="3" fontId="0" fillId="0" borderId="38" xfId="0" applyNumberFormat="1" applyBorder="1"/>
    <xf numFmtId="3" fontId="5" fillId="0" borderId="39" xfId="0" applyNumberFormat="1" applyFont="1" applyBorder="1"/>
    <xf numFmtId="3" fontId="9" fillId="0" borderId="39" xfId="0" applyNumberFormat="1" applyFont="1" applyBorder="1"/>
    <xf numFmtId="3" fontId="0" fillId="0" borderId="39" xfId="0" applyNumberFormat="1" applyBorder="1"/>
    <xf numFmtId="3" fontId="9" fillId="0" borderId="39" xfId="0" applyNumberFormat="1" applyFont="1" applyBorder="1" applyAlignment="1">
      <alignment horizontal="right"/>
    </xf>
    <xf numFmtId="3" fontId="5" fillId="0" borderId="40" xfId="0" applyNumberFormat="1" applyFont="1" applyBorder="1"/>
    <xf numFmtId="3" fontId="0" fillId="0" borderId="40" xfId="0" applyNumberFormat="1" applyBorder="1"/>
    <xf numFmtId="3" fontId="12" fillId="0" borderId="6" xfId="0" applyNumberFormat="1" applyFont="1" applyBorder="1"/>
    <xf numFmtId="3" fontId="6" fillId="0" borderId="6" xfId="0" applyNumberFormat="1" applyFont="1" applyBorder="1"/>
    <xf numFmtId="3" fontId="12" fillId="0" borderId="8" xfId="0" applyNumberFormat="1" applyFont="1" applyBorder="1"/>
    <xf numFmtId="3" fontId="7" fillId="0" borderId="29" xfId="0" applyNumberFormat="1" applyFont="1" applyBorder="1"/>
    <xf numFmtId="3" fontId="0" fillId="0" borderId="29" xfId="0" applyNumberFormat="1" applyBorder="1"/>
    <xf numFmtId="3" fontId="0" fillId="0" borderId="6" xfId="0" applyNumberFormat="1" applyBorder="1"/>
    <xf numFmtId="3" fontId="5" fillId="0" borderId="38" xfId="0" applyNumberFormat="1" applyFont="1" applyBorder="1"/>
    <xf numFmtId="3" fontId="5" fillId="0" borderId="39" xfId="0" applyNumberFormat="1" applyFont="1" applyBorder="1" applyAlignment="1"/>
    <xf numFmtId="3" fontId="5" fillId="0" borderId="40" xfId="0" applyNumberFormat="1" applyFont="1" applyBorder="1" applyAlignment="1"/>
    <xf numFmtId="3" fontId="12" fillId="0" borderId="6" xfId="0" applyNumberFormat="1" applyFont="1" applyBorder="1" applyAlignment="1"/>
    <xf numFmtId="3" fontId="6" fillId="0" borderId="3" xfId="0" applyNumberFormat="1" applyFont="1" applyBorder="1" applyAlignment="1"/>
    <xf numFmtId="3" fontId="6" fillId="0" borderId="3" xfId="0" applyNumberFormat="1" applyFont="1" applyBorder="1"/>
    <xf numFmtId="3" fontId="5" fillId="0" borderId="38" xfId="0" applyNumberFormat="1" applyFont="1" applyBorder="1" applyAlignment="1">
      <alignment horizontal="center"/>
    </xf>
    <xf numFmtId="3" fontId="5" fillId="0" borderId="59" xfId="0" applyNumberFormat="1" applyFont="1" applyBorder="1" applyAlignment="1">
      <alignment horizontal="center"/>
    </xf>
    <xf numFmtId="3" fontId="5" fillId="0" borderId="58" xfId="0" applyNumberFormat="1" applyFont="1" applyBorder="1" applyAlignment="1">
      <alignment horizontal="center"/>
    </xf>
    <xf numFmtId="3" fontId="5" fillId="0" borderId="63" xfId="0" applyNumberFormat="1" applyFont="1" applyBorder="1" applyAlignment="1">
      <alignment horizontal="center"/>
    </xf>
    <xf numFmtId="3" fontId="5" fillId="0" borderId="62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3" fontId="5" fillId="0" borderId="54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47" xfId="0" applyNumberFormat="1" applyFont="1" applyBorder="1" applyAlignment="1">
      <alignment horizontal="center"/>
    </xf>
    <xf numFmtId="3" fontId="36" fillId="0" borderId="22" xfId="0" applyNumberFormat="1" applyFont="1" applyBorder="1"/>
    <xf numFmtId="3" fontId="5" fillId="0" borderId="22" xfId="0" applyNumberFormat="1" applyFont="1" applyBorder="1"/>
    <xf numFmtId="3" fontId="47" fillId="0" borderId="22" xfId="0" applyNumberFormat="1" applyFont="1" applyBorder="1"/>
    <xf numFmtId="3" fontId="6" fillId="0" borderId="22" xfId="0" applyNumberFormat="1" applyFont="1" applyBorder="1"/>
    <xf numFmtId="3" fontId="5" fillId="0" borderId="22" xfId="0" applyNumberFormat="1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6" fillId="0" borderId="22" xfId="0" applyNumberFormat="1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left" vertical="center"/>
    </xf>
    <xf numFmtId="3" fontId="5" fillId="0" borderId="22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lef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0" fillId="0" borderId="22" xfId="0" applyNumberFormat="1" applyBorder="1"/>
    <xf numFmtId="3" fontId="37" fillId="0" borderId="38" xfId="0" applyNumberFormat="1" applyFont="1" applyBorder="1" applyAlignment="1">
      <alignment horizontal="center"/>
    </xf>
    <xf numFmtId="3" fontId="37" fillId="0" borderId="39" xfId="0" applyNumberFormat="1" applyFont="1" applyBorder="1" applyAlignment="1">
      <alignment horizontal="center"/>
    </xf>
    <xf numFmtId="3" fontId="38" fillId="0" borderId="39" xfId="0" applyNumberFormat="1" applyFont="1" applyBorder="1" applyAlignment="1">
      <alignment horizontal="center"/>
    </xf>
    <xf numFmtId="3" fontId="38" fillId="0" borderId="40" xfId="0" applyNumberFormat="1" applyFont="1" applyBorder="1" applyAlignment="1">
      <alignment horizontal="center"/>
    </xf>
    <xf numFmtId="3" fontId="38" fillId="0" borderId="6" xfId="0" applyNumberFormat="1" applyFont="1" applyBorder="1" applyAlignment="1">
      <alignment horizontal="center"/>
    </xf>
    <xf numFmtId="3" fontId="37" fillId="0" borderId="0" xfId="0" applyNumberFormat="1" applyFont="1" applyBorder="1"/>
    <xf numFmtId="3" fontId="37" fillId="0" borderId="36" xfId="0" applyNumberFormat="1" applyFont="1" applyBorder="1"/>
    <xf numFmtId="3" fontId="49" fillId="0" borderId="39" xfId="0" applyNumberFormat="1" applyFont="1" applyBorder="1" applyAlignment="1">
      <alignment horizontal="center"/>
    </xf>
    <xf numFmtId="3" fontId="49" fillId="0" borderId="40" xfId="0" applyNumberFormat="1" applyFont="1" applyBorder="1" applyAlignment="1">
      <alignment horizontal="center"/>
    </xf>
    <xf numFmtId="3" fontId="49" fillId="0" borderId="6" xfId="0" applyNumberFormat="1" applyFont="1" applyBorder="1" applyAlignment="1">
      <alignment horizontal="center"/>
    </xf>
    <xf numFmtId="3" fontId="0" fillId="0" borderId="23" xfId="0" applyNumberFormat="1" applyBorder="1"/>
    <xf numFmtId="3" fontId="0" fillId="0" borderId="67" xfId="0" applyNumberFormat="1" applyBorder="1"/>
    <xf numFmtId="3" fontId="0" fillId="0" borderId="7" xfId="0" applyNumberFormat="1" applyBorder="1"/>
    <xf numFmtId="3" fontId="0" fillId="0" borderId="66" xfId="0" applyNumberFormat="1" applyBorder="1"/>
    <xf numFmtId="3" fontId="0" fillId="0" borderId="14" xfId="0" applyNumberFormat="1" applyBorder="1"/>
    <xf numFmtId="3" fontId="34" fillId="0" borderId="64" xfId="0" applyNumberFormat="1" applyFont="1" applyBorder="1"/>
    <xf numFmtId="0" fontId="5" fillId="0" borderId="6" xfId="0" applyFont="1" applyBorder="1" applyAlignment="1">
      <alignment horizontal="center"/>
    </xf>
    <xf numFmtId="166" fontId="15" fillId="0" borderId="0" xfId="5" applyNumberFormat="1" applyFont="1"/>
    <xf numFmtId="166" fontId="15" fillId="0" borderId="22" xfId="5" applyNumberFormat="1" applyFont="1" applyBorder="1" applyAlignment="1">
      <alignment horizontal="right"/>
    </xf>
    <xf numFmtId="0" fontId="27" fillId="8" borderId="22" xfId="2" applyFont="1" applyFill="1" applyBorder="1" applyAlignment="1">
      <alignment horizontal="left" vertical="top" wrapText="1"/>
    </xf>
    <xf numFmtId="3" fontId="27" fillId="8" borderId="22" xfId="2" applyNumberFormat="1" applyFont="1" applyFill="1" applyBorder="1" applyAlignment="1">
      <alignment horizontal="right" vertical="top" wrapText="1"/>
    </xf>
    <xf numFmtId="3" fontId="19" fillId="8" borderId="22" xfId="2" applyNumberFormat="1" applyFont="1" applyFill="1" applyBorder="1" applyAlignment="1">
      <alignment horizontal="right" vertical="top" wrapText="1"/>
    </xf>
    <xf numFmtId="0" fontId="42" fillId="8" borderId="22" xfId="2" applyFont="1" applyFill="1" applyBorder="1"/>
    <xf numFmtId="3" fontId="19" fillId="9" borderId="22" xfId="2" applyNumberFormat="1" applyFont="1" applyFill="1" applyBorder="1" applyAlignment="1">
      <alignment horizontal="right" vertical="top" wrapText="1"/>
    </xf>
    <xf numFmtId="0" fontId="27" fillId="10" borderId="22" xfId="2" applyFont="1" applyFill="1" applyBorder="1" applyAlignment="1">
      <alignment horizontal="left" vertical="top" wrapText="1"/>
    </xf>
    <xf numFmtId="0" fontId="32" fillId="10" borderId="22" xfId="2" applyFont="1" applyFill="1" applyBorder="1" applyAlignment="1">
      <alignment horizontal="left" vertical="top" wrapText="1"/>
    </xf>
    <xf numFmtId="0" fontId="15" fillId="10" borderId="22" xfId="2" applyFont="1" applyFill="1" applyBorder="1"/>
    <xf numFmtId="3" fontId="27" fillId="10" borderId="22" xfId="2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center"/>
    </xf>
    <xf numFmtId="0" fontId="27" fillId="0" borderId="22" xfId="6" applyFont="1" applyFill="1" applyBorder="1" applyAlignment="1">
      <alignment horizontal="left" vertical="center" wrapText="1"/>
    </xf>
    <xf numFmtId="0" fontId="19" fillId="0" borderId="22" xfId="6" applyFont="1" applyFill="1" applyBorder="1" applyAlignment="1">
      <alignment horizontal="left" vertical="center" wrapText="1"/>
    </xf>
    <xf numFmtId="0" fontId="19" fillId="0" borderId="22" xfId="1" applyFont="1" applyFill="1" applyBorder="1" applyAlignment="1">
      <alignment horizontal="center" vertical="center" wrapText="1"/>
    </xf>
    <xf numFmtId="0" fontId="27" fillId="0" borderId="22" xfId="1" applyFont="1" applyFill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3" fontId="0" fillId="11" borderId="38" xfId="0" applyNumberFormat="1" applyFill="1" applyBorder="1"/>
    <xf numFmtId="3" fontId="0" fillId="11" borderId="39" xfId="0" applyNumberFormat="1" applyFill="1" applyBorder="1"/>
    <xf numFmtId="3" fontId="0" fillId="11" borderId="40" xfId="0" applyNumberFormat="1" applyFill="1" applyBorder="1"/>
    <xf numFmtId="3" fontId="6" fillId="11" borderId="6" xfId="0" applyNumberFormat="1" applyFont="1" applyFill="1" applyBorder="1"/>
    <xf numFmtId="3" fontId="0" fillId="11" borderId="6" xfId="0" applyNumberFormat="1" applyFill="1" applyBorder="1"/>
    <xf numFmtId="0" fontId="0" fillId="9" borderId="29" xfId="0" applyFill="1" applyBorder="1"/>
    <xf numFmtId="0" fontId="0" fillId="9" borderId="45" xfId="0" applyFill="1" applyBorder="1"/>
    <xf numFmtId="0" fontId="6" fillId="0" borderId="0" xfId="0" applyFont="1" applyAlignment="1">
      <alignment horizontal="center"/>
    </xf>
    <xf numFmtId="0" fontId="1" fillId="0" borderId="0" xfId="2" applyFont="1"/>
    <xf numFmtId="0" fontId="34" fillId="0" borderId="0" xfId="1" applyFont="1"/>
    <xf numFmtId="0" fontId="6" fillId="0" borderId="0" xfId="0" applyFont="1" applyAlignment="1">
      <alignment horizontal="center"/>
    </xf>
    <xf numFmtId="0" fontId="46" fillId="0" borderId="0" xfId="2" applyFont="1" applyAlignment="1">
      <alignment horizontal="center" wrapText="1"/>
    </xf>
    <xf numFmtId="0" fontId="21" fillId="0" borderId="0" xfId="2" applyFont="1" applyAlignment="1">
      <alignment horizontal="center" wrapText="1"/>
    </xf>
    <xf numFmtId="0" fontId="22" fillId="0" borderId="0" xfId="0" applyFont="1" applyAlignment="1">
      <alignment wrapText="1"/>
    </xf>
    <xf numFmtId="0" fontId="30" fillId="0" borderId="0" xfId="0" applyFont="1" applyFill="1" applyBorder="1"/>
    <xf numFmtId="0" fontId="33" fillId="0" borderId="0" xfId="0" applyFont="1" applyFill="1" applyBorder="1"/>
    <xf numFmtId="0" fontId="5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1" xfId="0" applyBorder="1"/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4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0" xfId="4" applyFont="1" applyAlignment="1">
      <alignment horizontal="center" wrapText="1"/>
    </xf>
    <xf numFmtId="0" fontId="2" fillId="0" borderId="0" xfId="4" applyAlignment="1">
      <alignment horizontal="center" wrapText="1"/>
    </xf>
    <xf numFmtId="0" fontId="23" fillId="0" borderId="0" xfId="4" applyFont="1" applyAlignment="1">
      <alignment horizontal="center" wrapText="1"/>
    </xf>
    <xf numFmtId="0" fontId="56" fillId="0" borderId="0" xfId="4" applyFont="1" applyAlignment="1">
      <alignment horizontal="right"/>
    </xf>
    <xf numFmtId="0" fontId="2" fillId="0" borderId="0" xfId="4" applyFont="1" applyAlignment="1">
      <alignment horizontal="center" wrapText="1"/>
    </xf>
    <xf numFmtId="0" fontId="54" fillId="0" borderId="0" xfId="4" applyFont="1" applyAlignment="1">
      <alignment horizontal="right"/>
    </xf>
    <xf numFmtId="0" fontId="30" fillId="0" borderId="0" xfId="2" applyFont="1" applyAlignment="1">
      <alignment horizontal="center" wrapText="1"/>
    </xf>
    <xf numFmtId="0" fontId="46" fillId="0" borderId="0" xfId="2" applyFont="1" applyAlignment="1">
      <alignment horizontal="center" wrapText="1"/>
    </xf>
    <xf numFmtId="0" fontId="21" fillId="0" borderId="0" xfId="2" applyFont="1" applyAlignment="1">
      <alignment horizontal="center" wrapText="1"/>
    </xf>
    <xf numFmtId="0" fontId="54" fillId="0" borderId="0" xfId="2" applyFont="1" applyAlignment="1">
      <alignment horizontal="right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1" fillId="0" borderId="0" xfId="0" applyFont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3" fontId="37" fillId="0" borderId="15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3" fontId="38" fillId="0" borderId="15" xfId="0" applyNumberFormat="1" applyFont="1" applyBorder="1" applyAlignment="1">
      <alignment horizontal="center"/>
    </xf>
    <xf numFmtId="3" fontId="38" fillId="0" borderId="35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45" xfId="0" applyFont="1" applyBorder="1" applyAlignment="1">
      <alignment wrapText="1"/>
    </xf>
    <xf numFmtId="3" fontId="38" fillId="0" borderId="53" xfId="0" applyNumberFormat="1" applyFont="1" applyBorder="1" applyAlignment="1">
      <alignment horizontal="center"/>
    </xf>
    <xf numFmtId="3" fontId="38" fillId="0" borderId="54" xfId="0" applyNumberFormat="1" applyFont="1" applyBorder="1" applyAlignment="1">
      <alignment horizontal="center"/>
    </xf>
    <xf numFmtId="3" fontId="48" fillId="0" borderId="21" xfId="0" applyNumberFormat="1" applyFont="1" applyBorder="1" applyAlignment="1">
      <alignment horizontal="center"/>
    </xf>
    <xf numFmtId="3" fontId="48" fillId="0" borderId="47" xfId="0" applyNumberFormat="1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3" fontId="37" fillId="0" borderId="49" xfId="0" applyNumberFormat="1" applyFont="1" applyBorder="1" applyAlignment="1">
      <alignment horizontal="center"/>
    </xf>
    <xf numFmtId="3" fontId="37" fillId="0" borderId="50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2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14" fillId="0" borderId="0" xfId="1" applyFont="1" applyFill="1" applyAlignment="1">
      <alignment horizontal="center" wrapText="1"/>
    </xf>
    <xf numFmtId="0" fontId="54" fillId="0" borderId="0" xfId="1" applyFont="1" applyAlignment="1" applyProtection="1">
      <alignment horizontal="right"/>
      <protection locked="0"/>
    </xf>
    <xf numFmtId="0" fontId="14" fillId="0" borderId="0" xfId="2" applyFont="1" applyFill="1" applyAlignment="1">
      <alignment horizontal="center" wrapText="1"/>
    </xf>
    <xf numFmtId="0" fontId="15" fillId="0" borderId="0" xfId="2" applyFont="1" applyAlignment="1">
      <alignment horizontal="center" wrapText="1"/>
    </xf>
    <xf numFmtId="0" fontId="23" fillId="0" borderId="0" xfId="2" applyFont="1" applyAlignment="1">
      <alignment horizontal="center" wrapText="1"/>
    </xf>
    <xf numFmtId="0" fontId="4" fillId="0" borderId="0" xfId="1" applyAlignment="1">
      <alignment horizontal="center" wrapText="1"/>
    </xf>
    <xf numFmtId="0" fontId="54" fillId="0" borderId="0" xfId="1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7">
    <cellStyle name="Ezres" xfId="5" builtinId="3"/>
    <cellStyle name="Normál" xfId="0" builtinId="0"/>
    <cellStyle name="Normál 2" xfId="1"/>
    <cellStyle name="Normál 2 2" xfId="2"/>
    <cellStyle name="Normál 3" xfId="3"/>
    <cellStyle name="Normál 4" xfId="4"/>
    <cellStyle name="Normal_KTRSZJ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6"/>
  <sheetViews>
    <sheetView workbookViewId="0">
      <selection activeCell="A4" sqref="A4:I4"/>
    </sheetView>
  </sheetViews>
  <sheetFormatPr defaultRowHeight="12.75" x14ac:dyDescent="0.2"/>
  <cols>
    <col min="1" max="1" width="6.85546875" customWidth="1"/>
    <col min="4" max="4" width="12.85546875" customWidth="1"/>
    <col min="5" max="5" width="15" customWidth="1"/>
    <col min="6" max="6" width="13.28515625" customWidth="1"/>
    <col min="7" max="7" width="14" customWidth="1"/>
    <col min="8" max="8" width="13.7109375" customWidth="1"/>
    <col min="9" max="9" width="13.140625" customWidth="1"/>
  </cols>
  <sheetData>
    <row r="1" spans="1:11" x14ac:dyDescent="0.2">
      <c r="A1" s="358" t="s">
        <v>816</v>
      </c>
      <c r="B1" s="358"/>
      <c r="C1" s="358"/>
      <c r="D1" s="358"/>
      <c r="E1" s="358"/>
      <c r="F1" s="358"/>
      <c r="G1" s="358"/>
      <c r="H1" s="358"/>
      <c r="I1" s="358"/>
    </row>
    <row r="2" spans="1:11" x14ac:dyDescent="0.2">
      <c r="A2" s="44"/>
      <c r="B2" s="348"/>
      <c r="C2" s="348"/>
      <c r="D2" s="348"/>
      <c r="E2" s="348"/>
      <c r="F2" s="348"/>
      <c r="G2" s="348"/>
      <c r="H2" s="348"/>
      <c r="I2" s="191"/>
    </row>
    <row r="3" spans="1:11" x14ac:dyDescent="0.2">
      <c r="A3" s="232"/>
      <c r="B3" s="348"/>
      <c r="C3" s="348"/>
      <c r="D3" s="348"/>
      <c r="E3" s="348"/>
      <c r="F3" s="348"/>
      <c r="G3" s="348"/>
      <c r="H3" s="348"/>
      <c r="I3" s="191"/>
    </row>
    <row r="4" spans="1:11" ht="16.5" customHeight="1" x14ac:dyDescent="0.2">
      <c r="A4" s="361" t="s">
        <v>841</v>
      </c>
      <c r="B4" s="361"/>
      <c r="C4" s="361"/>
      <c r="D4" s="361"/>
      <c r="E4" s="361"/>
      <c r="F4" s="361"/>
      <c r="G4" s="361"/>
      <c r="H4" s="361"/>
      <c r="I4" s="361"/>
    </row>
    <row r="5" spans="1:11" x14ac:dyDescent="0.2">
      <c r="A5" s="351"/>
      <c r="B5" s="351" t="s">
        <v>638</v>
      </c>
      <c r="C5" s="2"/>
      <c r="D5" s="1"/>
      <c r="E5" s="2"/>
      <c r="F5" s="13"/>
      <c r="G5" s="2"/>
      <c r="H5" s="2"/>
      <c r="I5" s="2"/>
    </row>
    <row r="6" spans="1:11" x14ac:dyDescent="0.2">
      <c r="A6" s="2"/>
      <c r="B6" s="2"/>
      <c r="C6" s="2"/>
      <c r="D6" s="1"/>
      <c r="E6" s="189"/>
      <c r="F6" s="2"/>
      <c r="G6" s="2"/>
      <c r="H6" s="2"/>
      <c r="I6" s="2"/>
    </row>
    <row r="7" spans="1:11" ht="13.5" thickBot="1" x14ac:dyDescent="0.25">
      <c r="H7" s="9"/>
      <c r="I7" s="44" t="s">
        <v>42</v>
      </c>
    </row>
    <row r="8" spans="1:11" ht="18" customHeight="1" thickTop="1" thickBot="1" x14ac:dyDescent="0.25">
      <c r="A8" s="362" t="s">
        <v>4</v>
      </c>
      <c r="B8" s="364" t="s">
        <v>0</v>
      </c>
      <c r="C8" s="364"/>
      <c r="D8" s="364"/>
      <c r="E8" s="365"/>
      <c r="F8" s="190" t="s">
        <v>740</v>
      </c>
      <c r="G8" s="359" t="s">
        <v>741</v>
      </c>
      <c r="H8" s="359" t="s">
        <v>742</v>
      </c>
      <c r="I8" s="368" t="s">
        <v>743</v>
      </c>
    </row>
    <row r="9" spans="1:11" ht="18" customHeight="1" thickBot="1" x14ac:dyDescent="0.25">
      <c r="A9" s="363"/>
      <c r="B9" s="366"/>
      <c r="C9" s="366"/>
      <c r="D9" s="366"/>
      <c r="E9" s="367"/>
      <c r="F9" s="11"/>
      <c r="G9" s="374"/>
      <c r="H9" s="360"/>
      <c r="I9" s="368"/>
    </row>
    <row r="10" spans="1:11" ht="16.5" customHeight="1" thickBot="1" x14ac:dyDescent="0.25">
      <c r="A10" s="5"/>
      <c r="B10" s="373" t="s">
        <v>1</v>
      </c>
      <c r="C10" s="390"/>
      <c r="D10" s="390"/>
      <c r="E10" s="390"/>
      <c r="F10" s="8"/>
      <c r="G10" s="6"/>
      <c r="H10" s="6"/>
      <c r="I10" s="8"/>
    </row>
    <row r="11" spans="1:11" ht="15.95" customHeight="1" x14ac:dyDescent="0.2">
      <c r="A11" s="18" t="s">
        <v>5</v>
      </c>
      <c r="B11" s="386" t="s">
        <v>6</v>
      </c>
      <c r="C11" s="386"/>
      <c r="D11" s="386"/>
      <c r="E11" s="387"/>
      <c r="F11" s="341"/>
      <c r="G11" s="263">
        <v>25015770</v>
      </c>
      <c r="H11" s="264">
        <v>34894050</v>
      </c>
      <c r="I11" s="264">
        <v>33363762</v>
      </c>
    </row>
    <row r="12" spans="1:11" ht="15.95" customHeight="1" x14ac:dyDescent="0.2">
      <c r="A12" s="19" t="s">
        <v>7</v>
      </c>
      <c r="B12" s="388" t="s">
        <v>8</v>
      </c>
      <c r="C12" s="389"/>
      <c r="D12" s="389"/>
      <c r="E12" s="389"/>
      <c r="F12" s="342"/>
      <c r="G12" s="266"/>
      <c r="H12" s="267">
        <v>54651114</v>
      </c>
      <c r="I12" s="267">
        <v>54651114</v>
      </c>
    </row>
    <row r="13" spans="1:11" ht="15.95" customHeight="1" x14ac:dyDescent="0.2">
      <c r="A13" s="20" t="s">
        <v>9</v>
      </c>
      <c r="B13" s="383" t="s">
        <v>10</v>
      </c>
      <c r="C13" s="384"/>
      <c r="D13" s="384"/>
      <c r="E13" s="384"/>
      <c r="F13" s="342"/>
      <c r="G13" s="268">
        <v>9000000</v>
      </c>
      <c r="H13" s="267">
        <v>9000000</v>
      </c>
      <c r="I13" s="267">
        <v>9387090</v>
      </c>
    </row>
    <row r="14" spans="1:11" ht="15.95" customHeight="1" x14ac:dyDescent="0.2">
      <c r="A14" s="21" t="s">
        <v>11</v>
      </c>
      <c r="B14" s="375" t="s">
        <v>12</v>
      </c>
      <c r="C14" s="385"/>
      <c r="D14" s="385"/>
      <c r="E14" s="385"/>
      <c r="F14" s="342"/>
      <c r="G14" s="266">
        <v>900000</v>
      </c>
      <c r="H14" s="267">
        <v>900000</v>
      </c>
      <c r="I14" s="267">
        <v>1862153</v>
      </c>
      <c r="K14" s="12"/>
    </row>
    <row r="15" spans="1:11" ht="15.95" customHeight="1" x14ac:dyDescent="0.2">
      <c r="A15" s="21" t="s">
        <v>13</v>
      </c>
      <c r="B15" s="16" t="s">
        <v>14</v>
      </c>
      <c r="C15" s="14"/>
      <c r="D15" s="14"/>
      <c r="E15" s="14"/>
      <c r="F15" s="342"/>
      <c r="G15" s="266">
        <v>0</v>
      </c>
      <c r="H15" s="267">
        <v>0</v>
      </c>
      <c r="I15" s="267">
        <v>0</v>
      </c>
      <c r="K15" s="12"/>
    </row>
    <row r="16" spans="1:11" ht="15.95" customHeight="1" x14ac:dyDescent="0.2">
      <c r="A16" s="21" t="s">
        <v>15</v>
      </c>
      <c r="B16" s="375" t="s">
        <v>16</v>
      </c>
      <c r="C16" s="381"/>
      <c r="D16" s="381"/>
      <c r="E16" s="381"/>
      <c r="F16" s="342"/>
      <c r="G16" s="265">
        <v>1145000</v>
      </c>
      <c r="H16" s="267">
        <v>1781271</v>
      </c>
      <c r="I16" s="267">
        <v>250000</v>
      </c>
    </row>
    <row r="17" spans="1:9" ht="15.95" customHeight="1" thickBot="1" x14ac:dyDescent="0.25">
      <c r="A17" s="23" t="s">
        <v>17</v>
      </c>
      <c r="B17" s="22" t="s">
        <v>18</v>
      </c>
      <c r="C17" s="22"/>
      <c r="D17" s="22"/>
      <c r="E17" s="22"/>
      <c r="F17" s="343"/>
      <c r="G17" s="269"/>
      <c r="H17" s="270"/>
      <c r="I17" s="270"/>
    </row>
    <row r="18" spans="1:9" ht="15.95" customHeight="1" thickBot="1" x14ac:dyDescent="0.25">
      <c r="A18" s="37"/>
      <c r="B18" s="382" t="s">
        <v>19</v>
      </c>
      <c r="C18" s="372"/>
      <c r="D18" s="372"/>
      <c r="E18" s="373"/>
      <c r="F18" s="344">
        <f>SUM(F11:F17)</f>
        <v>0</v>
      </c>
      <c r="G18" s="271">
        <f>SUM(G11:G17)</f>
        <v>36060770</v>
      </c>
      <c r="H18" s="271">
        <f>SUM(H11:H17)</f>
        <v>101226435</v>
      </c>
      <c r="I18" s="272">
        <f>SUM(I11:I17)</f>
        <v>99514119</v>
      </c>
    </row>
    <row r="19" spans="1:9" ht="15.95" customHeight="1" thickBot="1" x14ac:dyDescent="0.25">
      <c r="A19" s="28" t="s">
        <v>20</v>
      </c>
      <c r="B19" s="29" t="s">
        <v>21</v>
      </c>
      <c r="C19" s="30"/>
      <c r="D19" s="30"/>
      <c r="E19" s="31"/>
      <c r="F19" s="344"/>
      <c r="G19" s="273">
        <v>12043547</v>
      </c>
      <c r="H19" s="273">
        <v>12978441</v>
      </c>
      <c r="I19" s="272">
        <v>12978441</v>
      </c>
    </row>
    <row r="20" spans="1:9" ht="15.95" customHeight="1" thickBot="1" x14ac:dyDescent="0.25">
      <c r="A20" s="32"/>
      <c r="B20" s="25" t="s">
        <v>22</v>
      </c>
      <c r="C20" s="26"/>
      <c r="D20" s="26"/>
      <c r="E20" s="26"/>
      <c r="F20" s="344">
        <f>SUM(F18:F19)</f>
        <v>0</v>
      </c>
      <c r="G20" s="271">
        <f>SUM(G18:G19)</f>
        <v>48104317</v>
      </c>
      <c r="H20" s="271">
        <f>SUM(H18:H19)</f>
        <v>114204876</v>
      </c>
      <c r="I20" s="272">
        <f>SUM(I18:I19)</f>
        <v>112492560</v>
      </c>
    </row>
    <row r="21" spans="1:9" ht="15.95" customHeight="1" thickBot="1" x14ac:dyDescent="0.25">
      <c r="A21" s="24"/>
      <c r="B21" s="379" t="s">
        <v>2</v>
      </c>
      <c r="C21" s="379"/>
      <c r="D21" s="379"/>
      <c r="E21" s="380"/>
      <c r="F21" s="345"/>
      <c r="G21" s="274"/>
      <c r="H21" s="275"/>
      <c r="I21" s="276"/>
    </row>
    <row r="22" spans="1:9" ht="15.95" customHeight="1" x14ac:dyDescent="0.2">
      <c r="A22" s="33" t="s">
        <v>23</v>
      </c>
      <c r="B22" s="377" t="s">
        <v>24</v>
      </c>
      <c r="C22" s="377"/>
      <c r="D22" s="377"/>
      <c r="E22" s="378"/>
      <c r="F22" s="341"/>
      <c r="G22" s="277">
        <v>10544954</v>
      </c>
      <c r="H22" s="264">
        <v>9784809</v>
      </c>
      <c r="I22" s="264">
        <v>9101547</v>
      </c>
    </row>
    <row r="23" spans="1:9" ht="15.95" customHeight="1" x14ac:dyDescent="0.2">
      <c r="A23" s="19" t="s">
        <v>25</v>
      </c>
      <c r="B23" s="369" t="s">
        <v>26</v>
      </c>
      <c r="C23" s="369"/>
      <c r="D23" s="369"/>
      <c r="E23" s="375"/>
      <c r="F23" s="342"/>
      <c r="G23" s="265">
        <v>1897042</v>
      </c>
      <c r="H23" s="267">
        <v>2805020</v>
      </c>
      <c r="I23" s="267">
        <v>1891146</v>
      </c>
    </row>
    <row r="24" spans="1:9" ht="15.95" customHeight="1" x14ac:dyDescent="0.2">
      <c r="A24" s="35" t="s">
        <v>27</v>
      </c>
      <c r="B24" s="369" t="s">
        <v>28</v>
      </c>
      <c r="C24" s="369"/>
      <c r="D24" s="369"/>
      <c r="E24" s="370"/>
      <c r="F24" s="342"/>
      <c r="G24" s="278">
        <v>9884000</v>
      </c>
      <c r="H24" s="267">
        <v>22199467</v>
      </c>
      <c r="I24" s="267">
        <v>15101126</v>
      </c>
    </row>
    <row r="25" spans="1:9" ht="15.95" customHeight="1" x14ac:dyDescent="0.2">
      <c r="A25" s="35" t="s">
        <v>29</v>
      </c>
      <c r="B25" s="16" t="s">
        <v>30</v>
      </c>
      <c r="C25" s="17"/>
      <c r="D25" s="17"/>
      <c r="E25" s="36"/>
      <c r="F25" s="342"/>
      <c r="G25" s="278">
        <v>1291966</v>
      </c>
      <c r="H25" s="267">
        <v>3056946</v>
      </c>
      <c r="I25" s="267">
        <v>3055585</v>
      </c>
    </row>
    <row r="26" spans="1:9" ht="15.95" customHeight="1" x14ac:dyDescent="0.2">
      <c r="A26" s="35" t="s">
        <v>31</v>
      </c>
      <c r="B26" s="16" t="s">
        <v>32</v>
      </c>
      <c r="C26" s="17"/>
      <c r="D26" s="17"/>
      <c r="E26" s="36"/>
      <c r="F26" s="342"/>
      <c r="G26" s="278">
        <v>17064065</v>
      </c>
      <c r="H26" s="267">
        <v>12944462</v>
      </c>
      <c r="I26" s="267">
        <v>12555413</v>
      </c>
    </row>
    <row r="27" spans="1:9" ht="15.95" customHeight="1" x14ac:dyDescent="0.2">
      <c r="A27" s="35" t="s">
        <v>33</v>
      </c>
      <c r="B27" s="16" t="s">
        <v>34</v>
      </c>
      <c r="C27" s="17"/>
      <c r="D27" s="17"/>
      <c r="E27" s="36"/>
      <c r="F27" s="342"/>
      <c r="G27" s="278">
        <v>1670000</v>
      </c>
      <c r="H27" s="267">
        <v>2991000</v>
      </c>
      <c r="I27" s="267">
        <v>1703251</v>
      </c>
    </row>
    <row r="28" spans="1:9" ht="15.95" customHeight="1" x14ac:dyDescent="0.2">
      <c r="A28" s="35" t="s">
        <v>35</v>
      </c>
      <c r="B28" s="16" t="s">
        <v>36</v>
      </c>
      <c r="C28" s="17"/>
      <c r="D28" s="17"/>
      <c r="E28" s="36"/>
      <c r="F28" s="342"/>
      <c r="G28" s="278">
        <v>4877290</v>
      </c>
      <c r="H28" s="267">
        <v>58661404</v>
      </c>
      <c r="I28" s="267">
        <v>4889515</v>
      </c>
    </row>
    <row r="29" spans="1:9" ht="15.95" customHeight="1" thickBot="1" x14ac:dyDescent="0.25">
      <c r="A29" s="34" t="s">
        <v>37</v>
      </c>
      <c r="B29" s="15" t="s">
        <v>38</v>
      </c>
      <c r="C29" s="22"/>
      <c r="D29" s="22"/>
      <c r="E29" s="38"/>
      <c r="F29" s="343"/>
      <c r="G29" s="279">
        <v>875000</v>
      </c>
      <c r="H29" s="270">
        <v>0</v>
      </c>
      <c r="I29" s="270">
        <v>0</v>
      </c>
    </row>
    <row r="30" spans="1:9" ht="15.95" customHeight="1" thickBot="1" x14ac:dyDescent="0.25">
      <c r="A30" s="39"/>
      <c r="B30" s="371" t="s">
        <v>3</v>
      </c>
      <c r="C30" s="371"/>
      <c r="D30" s="371"/>
      <c r="E30" s="376"/>
      <c r="F30" s="344">
        <f>SUM(F22:F29)</f>
        <v>0</v>
      </c>
      <c r="G30" s="280">
        <f>SUM(G22:G29)</f>
        <v>48104317</v>
      </c>
      <c r="H30" s="271">
        <f>SUM(H22:H29)</f>
        <v>112443108</v>
      </c>
      <c r="I30" s="272">
        <f>SUM(I22:I29)</f>
        <v>48297583</v>
      </c>
    </row>
    <row r="31" spans="1:9" ht="15.95" customHeight="1" thickBot="1" x14ac:dyDescent="0.25">
      <c r="A31" s="33" t="s">
        <v>39</v>
      </c>
      <c r="B31" s="377" t="s">
        <v>40</v>
      </c>
      <c r="C31" s="377"/>
      <c r="D31" s="377"/>
      <c r="E31" s="378"/>
      <c r="F31" s="344"/>
      <c r="G31" s="281">
        <v>0</v>
      </c>
      <c r="H31" s="282">
        <v>1761768</v>
      </c>
      <c r="I31" s="272">
        <v>826874</v>
      </c>
    </row>
    <row r="32" spans="1:9" ht="15.95" customHeight="1" thickBot="1" x14ac:dyDescent="0.25">
      <c r="A32" s="7"/>
      <c r="B32" s="371" t="s">
        <v>41</v>
      </c>
      <c r="C32" s="372"/>
      <c r="D32" s="372"/>
      <c r="E32" s="373"/>
      <c r="F32" s="344">
        <f>SUM(F30:F31)</f>
        <v>0</v>
      </c>
      <c r="G32" s="272">
        <f>SUM(G30:G31)</f>
        <v>48104317</v>
      </c>
      <c r="H32" s="272">
        <f>SUM(H30:H31)</f>
        <v>114204876</v>
      </c>
      <c r="I32" s="272">
        <f>SUM(I30:I31)</f>
        <v>49124457</v>
      </c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4"/>
    </row>
    <row r="34" spans="1:9" x14ac:dyDescent="0.2">
      <c r="I34" s="4"/>
    </row>
    <row r="35" spans="1:9" x14ac:dyDescent="0.2">
      <c r="I35" s="4"/>
    </row>
    <row r="36" spans="1:9" x14ac:dyDescent="0.2">
      <c r="I36" s="4"/>
    </row>
    <row r="47" spans="1:9" ht="18" customHeight="1" x14ac:dyDescent="0.2"/>
    <row r="62" ht="18" customHeight="1" x14ac:dyDescent="0.2"/>
    <row r="63" ht="12.75" customHeight="1" x14ac:dyDescent="0.2"/>
    <row r="66" ht="15" customHeight="1" x14ac:dyDescent="0.2"/>
  </sheetData>
  <mergeCells count="21">
    <mergeCell ref="B24:E24"/>
    <mergeCell ref="B32:E32"/>
    <mergeCell ref="G8:G9"/>
    <mergeCell ref="B23:E23"/>
    <mergeCell ref="B30:E30"/>
    <mergeCell ref="B31:E31"/>
    <mergeCell ref="B21:E21"/>
    <mergeCell ref="B22:E22"/>
    <mergeCell ref="B16:E16"/>
    <mergeCell ref="B18:E18"/>
    <mergeCell ref="B13:E13"/>
    <mergeCell ref="B14:E14"/>
    <mergeCell ref="B11:E11"/>
    <mergeCell ref="B12:E12"/>
    <mergeCell ref="B10:E10"/>
    <mergeCell ref="A1:I1"/>
    <mergeCell ref="H8:H9"/>
    <mergeCell ref="A4:I4"/>
    <mergeCell ref="A8:A9"/>
    <mergeCell ref="B8:E9"/>
    <mergeCell ref="I8:I9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4"/>
  <sheetViews>
    <sheetView workbookViewId="0">
      <selection sqref="A1:N1"/>
    </sheetView>
  </sheetViews>
  <sheetFormatPr defaultRowHeight="12.75" x14ac:dyDescent="0.2"/>
  <cols>
    <col min="10" max="10" width="10.5703125" customWidth="1"/>
    <col min="14" max="14" width="13.140625" customWidth="1"/>
  </cols>
  <sheetData>
    <row r="1" spans="1:14" x14ac:dyDescent="0.2">
      <c r="A1" s="358" t="s">
        <v>834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3" spans="1:14" ht="18" x14ac:dyDescent="0.25">
      <c r="A3" s="399" t="s">
        <v>819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</row>
    <row r="4" spans="1:14" ht="18" x14ac:dyDescent="0.25">
      <c r="B4" s="420"/>
      <c r="C4" s="421"/>
      <c r="D4" s="421"/>
      <c r="E4" s="421"/>
      <c r="F4" s="421"/>
      <c r="G4" s="421"/>
      <c r="H4" s="421"/>
      <c r="I4" s="421"/>
      <c r="J4" s="421"/>
    </row>
    <row r="5" spans="1:14" ht="21.75" customHeight="1" x14ac:dyDescent="0.2">
      <c r="A5" s="361" t="s">
        <v>70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</row>
    <row r="6" spans="1:14" ht="19.5" customHeight="1" x14ac:dyDescent="0.2">
      <c r="A6" s="361" t="s">
        <v>821</v>
      </c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</row>
    <row r="9" spans="1:14" ht="13.5" thickBot="1" x14ac:dyDescent="0.25"/>
    <row r="10" spans="1:14" ht="13.5" thickBot="1" x14ac:dyDescent="0.25">
      <c r="A10" s="45"/>
      <c r="B10" s="46"/>
      <c r="C10" s="46"/>
      <c r="D10" s="46"/>
      <c r="E10" s="46"/>
      <c r="F10" s="47"/>
      <c r="G10" s="81" t="s">
        <v>77</v>
      </c>
      <c r="H10" s="81"/>
      <c r="I10" s="81"/>
      <c r="J10" s="81"/>
      <c r="K10" s="81"/>
      <c r="L10" s="81"/>
      <c r="M10" s="81"/>
      <c r="N10" s="82"/>
    </row>
    <row r="11" spans="1:14" ht="13.5" thickBot="1" x14ac:dyDescent="0.25">
      <c r="A11" s="53"/>
      <c r="B11" s="54"/>
      <c r="C11" s="54"/>
      <c r="D11" s="54"/>
      <c r="E11" s="54"/>
      <c r="F11" s="55"/>
      <c r="G11" s="79" t="s">
        <v>81</v>
      </c>
      <c r="H11" s="80"/>
      <c r="I11" s="79" t="s">
        <v>723</v>
      </c>
      <c r="J11" s="78"/>
      <c r="K11" s="105" t="s">
        <v>732</v>
      </c>
      <c r="L11" s="78"/>
      <c r="M11" s="105" t="s">
        <v>748</v>
      </c>
      <c r="N11" s="78"/>
    </row>
    <row r="12" spans="1:14" x14ac:dyDescent="0.2">
      <c r="A12" s="92" t="s">
        <v>71</v>
      </c>
      <c r="B12" s="93"/>
      <c r="C12" s="93"/>
      <c r="D12" s="93"/>
      <c r="E12" s="93"/>
      <c r="F12" s="93"/>
      <c r="G12" s="102"/>
      <c r="H12" s="94"/>
      <c r="I12" s="102"/>
      <c r="J12" s="94"/>
      <c r="K12" s="102"/>
      <c r="L12" s="94"/>
      <c r="M12" s="93"/>
      <c r="N12" s="94"/>
    </row>
    <row r="13" spans="1:14" x14ac:dyDescent="0.2">
      <c r="A13" s="95" t="s">
        <v>65</v>
      </c>
      <c r="B13" s="96"/>
      <c r="C13" s="96"/>
      <c r="D13" s="96"/>
      <c r="E13" s="96"/>
      <c r="F13" s="96"/>
      <c r="G13" s="103"/>
      <c r="H13" s="97"/>
      <c r="I13" s="103"/>
      <c r="J13" s="97"/>
      <c r="K13" s="103"/>
      <c r="L13" s="97"/>
      <c r="M13" s="96"/>
      <c r="N13" s="97"/>
    </row>
    <row r="14" spans="1:14" x14ac:dyDescent="0.2">
      <c r="A14" s="95" t="s">
        <v>66</v>
      </c>
      <c r="B14" s="96"/>
      <c r="C14" s="96"/>
      <c r="D14" s="96"/>
      <c r="E14" s="96"/>
      <c r="F14" s="96"/>
      <c r="G14" s="103"/>
      <c r="H14" s="97"/>
      <c r="I14" s="103"/>
      <c r="J14" s="97"/>
      <c r="K14" s="103"/>
      <c r="L14" s="97"/>
      <c r="M14" s="96"/>
      <c r="N14" s="97"/>
    </row>
    <row r="15" spans="1:14" x14ac:dyDescent="0.2">
      <c r="A15" s="98" t="s">
        <v>72</v>
      </c>
      <c r="B15" s="96"/>
      <c r="C15" s="96"/>
      <c r="D15" s="96"/>
      <c r="E15" s="96"/>
      <c r="F15" s="96"/>
      <c r="G15" s="103">
        <f>SUM(G12:G14)</f>
        <v>0</v>
      </c>
      <c r="H15" s="97"/>
      <c r="I15" s="103"/>
      <c r="J15" s="97"/>
      <c r="K15" s="103"/>
      <c r="L15" s="97"/>
      <c r="M15" s="96"/>
      <c r="N15" s="97"/>
    </row>
    <row r="16" spans="1:14" x14ac:dyDescent="0.2">
      <c r="A16" s="95" t="s">
        <v>73</v>
      </c>
      <c r="B16" s="96"/>
      <c r="C16" s="96"/>
      <c r="D16" s="96"/>
      <c r="E16" s="96"/>
      <c r="F16" s="96"/>
      <c r="G16" s="103"/>
      <c r="H16" s="97"/>
      <c r="I16" s="103"/>
      <c r="J16" s="97"/>
      <c r="K16" s="103"/>
      <c r="L16" s="97"/>
      <c r="M16" s="96"/>
      <c r="N16" s="97"/>
    </row>
    <row r="17" spans="1:14" x14ac:dyDescent="0.2">
      <c r="A17" s="95" t="s">
        <v>67</v>
      </c>
      <c r="B17" s="96"/>
      <c r="C17" s="96"/>
      <c r="D17" s="96"/>
      <c r="E17" s="96"/>
      <c r="F17" s="96"/>
      <c r="G17" s="103"/>
      <c r="H17" s="97"/>
      <c r="I17" s="103"/>
      <c r="J17" s="97"/>
      <c r="K17" s="103"/>
      <c r="L17" s="97"/>
      <c r="M17" s="96"/>
      <c r="N17" s="97"/>
    </row>
    <row r="18" spans="1:14" x14ac:dyDescent="0.2">
      <c r="A18" s="95" t="s">
        <v>74</v>
      </c>
      <c r="B18" s="96"/>
      <c r="C18" s="96"/>
      <c r="D18" s="96"/>
      <c r="E18" s="96"/>
      <c r="F18" s="96"/>
      <c r="G18" s="103"/>
      <c r="H18" s="97"/>
      <c r="I18" s="103"/>
      <c r="J18" s="97"/>
      <c r="K18" s="103"/>
      <c r="L18" s="97"/>
      <c r="M18" s="96"/>
      <c r="N18" s="97"/>
    </row>
    <row r="19" spans="1:14" x14ac:dyDescent="0.2">
      <c r="A19" s="95" t="s">
        <v>68</v>
      </c>
      <c r="B19" s="96"/>
      <c r="C19" s="96"/>
      <c r="D19" s="96"/>
      <c r="E19" s="96"/>
      <c r="F19" s="96"/>
      <c r="G19" s="103"/>
      <c r="H19" s="97"/>
      <c r="I19" s="103"/>
      <c r="J19" s="97"/>
      <c r="K19" s="103"/>
      <c r="L19" s="97"/>
      <c r="M19" s="96"/>
      <c r="N19" s="97"/>
    </row>
    <row r="20" spans="1:14" x14ac:dyDescent="0.2">
      <c r="A20" s="98" t="s">
        <v>75</v>
      </c>
      <c r="B20" s="96"/>
      <c r="C20" s="96"/>
      <c r="D20" s="96"/>
      <c r="E20" s="96"/>
      <c r="F20" s="96"/>
      <c r="G20" s="103"/>
      <c r="H20" s="97"/>
      <c r="I20" s="103"/>
      <c r="J20" s="97"/>
      <c r="K20" s="103"/>
      <c r="L20" s="97"/>
      <c r="M20" s="96"/>
      <c r="N20" s="97"/>
    </row>
    <row r="21" spans="1:14" ht="13.5" thickBot="1" x14ac:dyDescent="0.25">
      <c r="A21" s="99" t="s">
        <v>76</v>
      </c>
      <c r="B21" s="100"/>
      <c r="C21" s="100"/>
      <c r="D21" s="100"/>
      <c r="E21" s="100"/>
      <c r="F21" s="100"/>
      <c r="G21" s="104"/>
      <c r="H21" s="101"/>
      <c r="I21" s="104"/>
      <c r="J21" s="101"/>
      <c r="K21" s="104"/>
      <c r="L21" s="101"/>
      <c r="M21" s="100"/>
      <c r="N21" s="101"/>
    </row>
    <row r="23" spans="1:14" ht="13.5" thickBot="1" x14ac:dyDescent="0.25"/>
    <row r="24" spans="1:14" ht="13.5" thickBot="1" x14ac:dyDescent="0.25">
      <c r="A24" s="45"/>
      <c r="B24" s="46"/>
      <c r="C24" s="46"/>
      <c r="D24" s="46"/>
      <c r="E24" s="46"/>
      <c r="F24" s="46"/>
      <c r="G24" s="46"/>
      <c r="H24" s="46"/>
      <c r="I24" s="47"/>
      <c r="J24" s="81"/>
      <c r="K24" s="81" t="s">
        <v>80</v>
      </c>
      <c r="L24" s="81"/>
      <c r="M24" s="47"/>
    </row>
    <row r="25" spans="1:14" ht="13.5" thickBot="1" x14ac:dyDescent="0.25">
      <c r="A25" s="53"/>
      <c r="B25" s="54"/>
      <c r="C25" s="54"/>
      <c r="D25" s="54"/>
      <c r="E25" s="54"/>
      <c r="F25" s="54"/>
      <c r="G25" s="54"/>
      <c r="H25" s="54"/>
      <c r="I25" s="55"/>
      <c r="J25" s="108" t="s">
        <v>81</v>
      </c>
      <c r="K25" s="108" t="s">
        <v>722</v>
      </c>
      <c r="L25" s="109" t="s">
        <v>733</v>
      </c>
      <c r="M25" s="109" t="s">
        <v>749</v>
      </c>
    </row>
    <row r="26" spans="1:14" ht="15" customHeight="1" x14ac:dyDescent="0.2">
      <c r="A26" s="83" t="s">
        <v>78</v>
      </c>
      <c r="B26" s="84"/>
      <c r="C26" s="84"/>
      <c r="D26" s="84"/>
      <c r="E26" s="84"/>
      <c r="F26" s="84"/>
      <c r="G26" s="84"/>
      <c r="H26" s="84"/>
      <c r="I26" s="85"/>
      <c r="J26" s="283">
        <v>6776647</v>
      </c>
      <c r="K26" s="283">
        <v>6800000</v>
      </c>
      <c r="L26" s="283">
        <v>6800000</v>
      </c>
      <c r="M26" s="283">
        <v>6800000</v>
      </c>
    </row>
    <row r="27" spans="1:14" ht="15" customHeight="1" x14ac:dyDescent="0.2">
      <c r="A27" s="110" t="s">
        <v>79</v>
      </c>
      <c r="B27" s="111"/>
      <c r="C27" s="111"/>
      <c r="D27" s="111"/>
      <c r="E27" s="111"/>
      <c r="F27" s="111"/>
      <c r="G27" s="111"/>
      <c r="H27" s="111"/>
      <c r="I27" s="112"/>
      <c r="J27" s="284">
        <v>449260</v>
      </c>
      <c r="K27" s="284"/>
      <c r="L27" s="284"/>
      <c r="M27" s="285"/>
    </row>
    <row r="28" spans="1:14" ht="15" customHeight="1" x14ac:dyDescent="0.2">
      <c r="A28" s="113" t="s">
        <v>82</v>
      </c>
      <c r="B28" s="114"/>
      <c r="C28" s="114"/>
      <c r="D28" s="114"/>
      <c r="E28" s="114"/>
      <c r="F28" s="114"/>
      <c r="G28" s="114"/>
      <c r="H28" s="114"/>
      <c r="I28" s="115"/>
      <c r="J28" s="286"/>
      <c r="K28" s="286"/>
      <c r="L28" s="286"/>
      <c r="M28" s="287"/>
    </row>
    <row r="29" spans="1:14" ht="15" customHeight="1" x14ac:dyDescent="0.2">
      <c r="A29" s="88" t="s">
        <v>83</v>
      </c>
      <c r="B29" s="86"/>
      <c r="C29" s="86"/>
      <c r="D29" s="86"/>
      <c r="E29" s="86"/>
      <c r="F29" s="86"/>
      <c r="G29" s="86"/>
      <c r="H29" s="86"/>
      <c r="I29" s="87"/>
      <c r="J29" s="288">
        <v>398</v>
      </c>
      <c r="K29" s="288">
        <v>0</v>
      </c>
      <c r="L29" s="288">
        <v>0</v>
      </c>
      <c r="M29" s="289">
        <v>0</v>
      </c>
    </row>
    <row r="30" spans="1:14" ht="15" customHeight="1" x14ac:dyDescent="0.2">
      <c r="A30" s="116" t="s">
        <v>84</v>
      </c>
      <c r="B30" s="111"/>
      <c r="C30" s="111"/>
      <c r="D30" s="111"/>
      <c r="E30" s="111"/>
      <c r="F30" s="111"/>
      <c r="G30" s="111"/>
      <c r="H30" s="111"/>
      <c r="I30" s="112"/>
      <c r="J30" s="284"/>
      <c r="K30" s="284"/>
      <c r="L30" s="284"/>
      <c r="M30" s="285"/>
    </row>
    <row r="31" spans="1:14" ht="15" customHeight="1" x14ac:dyDescent="0.2">
      <c r="A31" s="117" t="s">
        <v>85</v>
      </c>
      <c r="B31" s="114"/>
      <c r="C31" s="114"/>
      <c r="D31" s="114"/>
      <c r="E31" s="114"/>
      <c r="F31" s="114"/>
      <c r="G31" s="114"/>
      <c r="H31" s="114"/>
      <c r="I31" s="115"/>
      <c r="J31" s="286"/>
      <c r="K31" s="286"/>
      <c r="L31" s="286"/>
      <c r="M31" s="287"/>
    </row>
    <row r="32" spans="1:14" ht="15" customHeight="1" x14ac:dyDescent="0.2">
      <c r="A32" s="88" t="s">
        <v>86</v>
      </c>
      <c r="B32" s="86"/>
      <c r="C32" s="86"/>
      <c r="D32" s="86"/>
      <c r="E32" s="86"/>
      <c r="F32" s="86"/>
      <c r="G32" s="86"/>
      <c r="H32" s="86"/>
      <c r="I32" s="87"/>
      <c r="J32" s="288"/>
      <c r="K32" s="288"/>
      <c r="L32" s="288"/>
      <c r="M32" s="289"/>
    </row>
    <row r="33" spans="1:13" ht="15" customHeight="1" thickBot="1" x14ac:dyDescent="0.25">
      <c r="A33" s="89" t="s">
        <v>87</v>
      </c>
      <c r="B33" s="90"/>
      <c r="C33" s="90"/>
      <c r="D33" s="90"/>
      <c r="E33" s="90"/>
      <c r="F33" s="90"/>
      <c r="G33" s="90"/>
      <c r="H33" s="90"/>
      <c r="I33" s="91"/>
      <c r="J33" s="290"/>
      <c r="K33" s="290"/>
      <c r="L33" s="290"/>
      <c r="M33" s="291"/>
    </row>
    <row r="34" spans="1:13" ht="18.75" customHeight="1" thickBot="1" x14ac:dyDescent="0.25">
      <c r="A34" s="118" t="s">
        <v>69</v>
      </c>
      <c r="B34" s="67"/>
      <c r="C34" s="67"/>
      <c r="D34" s="67"/>
      <c r="E34" s="67"/>
      <c r="F34" s="67"/>
      <c r="G34" s="67"/>
      <c r="H34" s="67"/>
      <c r="I34" s="78"/>
      <c r="J34" s="292">
        <f>SUM(J26:J33)</f>
        <v>7226305</v>
      </c>
      <c r="K34" s="292">
        <f>SUM(K26:K33)</f>
        <v>6800000</v>
      </c>
      <c r="L34" s="292">
        <f>SUM(L26:L33)</f>
        <v>6800000</v>
      </c>
      <c r="M34" s="293">
        <f>SUM(M26:M33)</f>
        <v>6800000</v>
      </c>
    </row>
  </sheetData>
  <mergeCells count="5">
    <mergeCell ref="B4:J4"/>
    <mergeCell ref="A1:N1"/>
    <mergeCell ref="A3:N3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sqref="A1:J1"/>
    </sheetView>
  </sheetViews>
  <sheetFormatPr defaultRowHeight="12.75" x14ac:dyDescent="0.2"/>
  <cols>
    <col min="5" max="6" width="7.42578125" customWidth="1"/>
    <col min="8" max="8" width="10" customWidth="1"/>
    <col min="9" max="9" width="12.42578125" customWidth="1"/>
    <col min="10" max="10" width="11.7109375" customWidth="1"/>
  </cols>
  <sheetData>
    <row r="1" spans="1:10" x14ac:dyDescent="0.2">
      <c r="A1" s="358" t="s">
        <v>835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x14ac:dyDescent="0.2">
      <c r="G2" s="56"/>
    </row>
    <row r="3" spans="1:10" x14ac:dyDescent="0.2">
      <c r="C3" s="44"/>
    </row>
    <row r="4" spans="1:10" x14ac:dyDescent="0.2">
      <c r="C4" s="44"/>
    </row>
    <row r="5" spans="1:10" x14ac:dyDescent="0.2">
      <c r="A5" s="361" t="s">
        <v>797</v>
      </c>
      <c r="B5" s="419"/>
      <c r="C5" s="419"/>
      <c r="D5" s="419"/>
      <c r="E5" s="419"/>
      <c r="F5" s="419"/>
      <c r="G5" s="419"/>
      <c r="H5" s="419"/>
      <c r="I5" s="419"/>
      <c r="J5" s="419"/>
    </row>
    <row r="6" spans="1:10" x14ac:dyDescent="0.2">
      <c r="B6" s="44"/>
    </row>
    <row r="7" spans="1:10" x14ac:dyDescent="0.2">
      <c r="A7" s="361" t="s">
        <v>822</v>
      </c>
      <c r="B7" s="419"/>
      <c r="C7" s="419"/>
      <c r="D7" s="419"/>
      <c r="E7" s="419"/>
      <c r="F7" s="419"/>
      <c r="G7" s="419"/>
      <c r="H7" s="419"/>
      <c r="I7" s="419"/>
      <c r="J7" s="419"/>
    </row>
    <row r="8" spans="1:10" x14ac:dyDescent="0.2">
      <c r="C8" s="44" t="s">
        <v>823</v>
      </c>
      <c r="J8" s="56"/>
    </row>
    <row r="9" spans="1:10" x14ac:dyDescent="0.2">
      <c r="C9" s="56"/>
    </row>
    <row r="10" spans="1:10" ht="13.5" thickBot="1" x14ac:dyDescent="0.25">
      <c r="J10" s="56" t="s">
        <v>42</v>
      </c>
    </row>
    <row r="11" spans="1:10" ht="12.75" customHeight="1" x14ac:dyDescent="0.2">
      <c r="A11" s="45"/>
      <c r="B11" s="46"/>
      <c r="C11" s="46"/>
      <c r="D11" s="46"/>
      <c r="E11" s="47"/>
      <c r="F11" s="48"/>
      <c r="G11" s="427" t="s">
        <v>487</v>
      </c>
      <c r="H11" s="428"/>
      <c r="I11" s="439" t="s">
        <v>489</v>
      </c>
      <c r="J11" s="442" t="s">
        <v>490</v>
      </c>
    </row>
    <row r="12" spans="1:10" ht="12.75" customHeight="1" x14ac:dyDescent="0.2">
      <c r="A12" s="49"/>
      <c r="B12" s="154" t="s">
        <v>63</v>
      </c>
      <c r="C12" s="4"/>
      <c r="D12" s="4"/>
      <c r="E12" s="51"/>
      <c r="F12" s="155" t="s">
        <v>464</v>
      </c>
      <c r="G12" s="429"/>
      <c r="H12" s="430"/>
      <c r="I12" s="440"/>
      <c r="J12" s="443"/>
    </row>
    <row r="13" spans="1:10" ht="13.5" customHeight="1" thickBot="1" x14ac:dyDescent="0.25">
      <c r="A13" s="53"/>
      <c r="B13" s="54"/>
      <c r="C13" s="54"/>
      <c r="D13" s="54"/>
      <c r="E13" s="55"/>
      <c r="F13" s="27"/>
      <c r="G13" s="431"/>
      <c r="H13" s="432"/>
      <c r="I13" s="441"/>
      <c r="J13" s="444"/>
    </row>
    <row r="14" spans="1:10" ht="14.25" x14ac:dyDescent="0.2">
      <c r="A14" s="83" t="s">
        <v>24</v>
      </c>
      <c r="B14" s="93"/>
      <c r="C14" s="93"/>
      <c r="D14" s="93"/>
      <c r="E14" s="93"/>
      <c r="F14" s="106" t="s">
        <v>23</v>
      </c>
      <c r="G14" s="445">
        <v>10544954</v>
      </c>
      <c r="H14" s="446"/>
      <c r="I14" s="307">
        <v>9784809</v>
      </c>
      <c r="J14" s="307">
        <v>9101547</v>
      </c>
    </row>
    <row r="15" spans="1:10" ht="14.25" x14ac:dyDescent="0.2">
      <c r="A15" s="156" t="s">
        <v>463</v>
      </c>
      <c r="B15" s="96"/>
      <c r="C15" s="96"/>
      <c r="D15" s="96"/>
      <c r="E15" s="96"/>
      <c r="F15" s="107" t="s">
        <v>25</v>
      </c>
      <c r="G15" s="423">
        <v>1897042</v>
      </c>
      <c r="H15" s="424"/>
      <c r="I15" s="308">
        <v>2805020</v>
      </c>
      <c r="J15" s="308">
        <v>1891146</v>
      </c>
    </row>
    <row r="16" spans="1:10" ht="14.25" x14ac:dyDescent="0.2">
      <c r="A16" s="156" t="s">
        <v>28</v>
      </c>
      <c r="B16" s="96"/>
      <c r="C16" s="96"/>
      <c r="D16" s="96"/>
      <c r="E16" s="96"/>
      <c r="F16" s="159" t="s">
        <v>27</v>
      </c>
      <c r="G16" s="423">
        <v>9884000</v>
      </c>
      <c r="H16" s="424"/>
      <c r="I16" s="308">
        <v>22199467</v>
      </c>
      <c r="J16" s="308">
        <v>15101126</v>
      </c>
    </row>
    <row r="17" spans="1:10" ht="14.25" x14ac:dyDescent="0.2">
      <c r="A17" s="156" t="s">
        <v>30</v>
      </c>
      <c r="B17" s="96"/>
      <c r="C17" s="96"/>
      <c r="D17" s="96"/>
      <c r="E17" s="96"/>
      <c r="F17" s="159" t="s">
        <v>29</v>
      </c>
      <c r="G17" s="423">
        <v>1291966</v>
      </c>
      <c r="H17" s="424"/>
      <c r="I17" s="308">
        <v>3056946</v>
      </c>
      <c r="J17" s="308">
        <v>3055585</v>
      </c>
    </row>
    <row r="18" spans="1:10" ht="14.25" x14ac:dyDescent="0.2">
      <c r="A18" s="156" t="s">
        <v>32</v>
      </c>
      <c r="B18" s="96"/>
      <c r="C18" s="96"/>
      <c r="D18" s="96"/>
      <c r="E18" s="96"/>
      <c r="F18" s="159" t="s">
        <v>31</v>
      </c>
      <c r="G18" s="423">
        <v>17064065</v>
      </c>
      <c r="H18" s="424"/>
      <c r="I18" s="308">
        <v>12944462</v>
      </c>
      <c r="J18" s="308">
        <v>12555413</v>
      </c>
    </row>
    <row r="19" spans="1:10" ht="15" x14ac:dyDescent="0.25">
      <c r="A19" s="157" t="s">
        <v>465</v>
      </c>
      <c r="B19" s="96"/>
      <c r="C19" s="96"/>
      <c r="D19" s="96"/>
      <c r="E19" s="96"/>
      <c r="F19" s="41"/>
      <c r="G19" s="425">
        <f>SUM(G14:H18)</f>
        <v>40682027</v>
      </c>
      <c r="H19" s="426"/>
      <c r="I19" s="309">
        <f>SUM(I14:I18)</f>
        <v>50790704</v>
      </c>
      <c r="J19" s="314">
        <f>SUM(J14:J18)</f>
        <v>41704817</v>
      </c>
    </row>
    <row r="20" spans="1:10" ht="14.25" x14ac:dyDescent="0.2">
      <c r="A20" s="156" t="s">
        <v>466</v>
      </c>
      <c r="B20" s="96"/>
      <c r="C20" s="96"/>
      <c r="D20" s="96"/>
      <c r="E20" s="96"/>
      <c r="F20" s="159" t="s">
        <v>5</v>
      </c>
      <c r="G20" s="423">
        <v>25015770</v>
      </c>
      <c r="H20" s="424"/>
      <c r="I20" s="308">
        <v>34894050</v>
      </c>
      <c r="J20" s="308">
        <v>33363762</v>
      </c>
    </row>
    <row r="21" spans="1:10" ht="14.25" x14ac:dyDescent="0.2">
      <c r="A21" s="156" t="s">
        <v>10</v>
      </c>
      <c r="B21" s="96"/>
      <c r="C21" s="96"/>
      <c r="D21" s="96"/>
      <c r="E21" s="96"/>
      <c r="F21" s="159" t="s">
        <v>9</v>
      </c>
      <c r="G21" s="423">
        <v>9000000</v>
      </c>
      <c r="H21" s="424"/>
      <c r="I21" s="308">
        <v>9000000</v>
      </c>
      <c r="J21" s="308">
        <v>9387090</v>
      </c>
    </row>
    <row r="22" spans="1:10" ht="14.25" x14ac:dyDescent="0.2">
      <c r="A22" s="156" t="s">
        <v>12</v>
      </c>
      <c r="B22" s="96"/>
      <c r="C22" s="96"/>
      <c r="D22" s="96"/>
      <c r="E22" s="96"/>
      <c r="F22" s="159" t="s">
        <v>11</v>
      </c>
      <c r="G22" s="423">
        <v>900000</v>
      </c>
      <c r="H22" s="424"/>
      <c r="I22" s="308">
        <v>900000</v>
      </c>
      <c r="J22" s="308">
        <v>1862153</v>
      </c>
    </row>
    <row r="23" spans="1:10" ht="14.25" x14ac:dyDescent="0.2">
      <c r="A23" s="156" t="s">
        <v>467</v>
      </c>
      <c r="B23" s="96"/>
      <c r="C23" s="96"/>
      <c r="D23" s="96"/>
      <c r="E23" s="96"/>
      <c r="F23" s="159" t="s">
        <v>15</v>
      </c>
      <c r="G23" s="423">
        <v>1145000</v>
      </c>
      <c r="H23" s="424"/>
      <c r="I23" s="308">
        <v>1781271</v>
      </c>
      <c r="J23" s="308">
        <v>250000</v>
      </c>
    </row>
    <row r="24" spans="1:10" ht="15.75" thickBot="1" x14ac:dyDescent="0.3">
      <c r="A24" s="158" t="s">
        <v>468</v>
      </c>
      <c r="B24" s="100"/>
      <c r="C24" s="100"/>
      <c r="D24" s="100"/>
      <c r="E24" s="100"/>
      <c r="F24" s="42"/>
      <c r="G24" s="433">
        <f>SUM(G20:H23)</f>
        <v>36060770</v>
      </c>
      <c r="H24" s="434"/>
      <c r="I24" s="310">
        <f>SUM(I20:I23)</f>
        <v>46575321</v>
      </c>
      <c r="J24" s="315">
        <f>SUM(J20:J23)</f>
        <v>44863005</v>
      </c>
    </row>
    <row r="25" spans="1:10" ht="15.75" thickBot="1" x14ac:dyDescent="0.3">
      <c r="A25" s="437" t="s">
        <v>469</v>
      </c>
      <c r="B25" s="438"/>
      <c r="C25" s="438"/>
      <c r="D25" s="438"/>
      <c r="E25" s="438"/>
      <c r="F25" s="8"/>
      <c r="G25" s="435">
        <f>G24-G19</f>
        <v>-4621257</v>
      </c>
      <c r="H25" s="436"/>
      <c r="I25" s="311">
        <f>I24-I19</f>
        <v>-4215383</v>
      </c>
      <c r="J25" s="316">
        <f>J24-J19</f>
        <v>3158188</v>
      </c>
    </row>
    <row r="26" spans="1:10" ht="14.25" x14ac:dyDescent="0.2">
      <c r="A26" s="49"/>
      <c r="B26" s="4"/>
      <c r="C26" s="4"/>
      <c r="D26" s="4"/>
      <c r="E26" s="4"/>
      <c r="F26" s="48"/>
      <c r="G26" s="312"/>
      <c r="H26" s="313"/>
      <c r="I26" s="307"/>
      <c r="J26" s="307"/>
    </row>
    <row r="27" spans="1:10" ht="14.25" x14ac:dyDescent="0.2">
      <c r="A27" s="156" t="s">
        <v>34</v>
      </c>
      <c r="B27" s="96"/>
      <c r="C27" s="96"/>
      <c r="D27" s="96"/>
      <c r="E27" s="96"/>
      <c r="F27" s="107" t="s">
        <v>33</v>
      </c>
      <c r="G27" s="423">
        <v>1670000</v>
      </c>
      <c r="H27" s="424"/>
      <c r="I27" s="308">
        <v>2991000</v>
      </c>
      <c r="J27" s="308">
        <v>1703251</v>
      </c>
    </row>
    <row r="28" spans="1:10" ht="14.25" x14ac:dyDescent="0.2">
      <c r="A28" s="156" t="s">
        <v>36</v>
      </c>
      <c r="B28" s="96"/>
      <c r="C28" s="96"/>
      <c r="D28" s="96"/>
      <c r="E28" s="96"/>
      <c r="F28" s="107" t="s">
        <v>35</v>
      </c>
      <c r="G28" s="423">
        <v>4877290</v>
      </c>
      <c r="H28" s="424"/>
      <c r="I28" s="308">
        <v>58661404</v>
      </c>
      <c r="J28" s="308">
        <v>4889515</v>
      </c>
    </row>
    <row r="29" spans="1:10" ht="14.25" x14ac:dyDescent="0.2">
      <c r="A29" s="156" t="s">
        <v>470</v>
      </c>
      <c r="B29" s="96"/>
      <c r="C29" s="96"/>
      <c r="D29" s="96"/>
      <c r="E29" s="96"/>
      <c r="F29" s="107" t="s">
        <v>37</v>
      </c>
      <c r="G29" s="423">
        <v>875000</v>
      </c>
      <c r="H29" s="424"/>
      <c r="I29" s="308"/>
      <c r="J29" s="308"/>
    </row>
    <row r="30" spans="1:10" ht="15" x14ac:dyDescent="0.25">
      <c r="A30" s="157" t="s">
        <v>471</v>
      </c>
      <c r="B30" s="96"/>
      <c r="C30" s="96"/>
      <c r="D30" s="96"/>
      <c r="E30" s="96"/>
      <c r="F30" s="41"/>
      <c r="G30" s="425">
        <f>SUM(G27:H29)</f>
        <v>7422290</v>
      </c>
      <c r="H30" s="426"/>
      <c r="I30" s="309">
        <f>SUM(I27:I29)</f>
        <v>61652404</v>
      </c>
      <c r="J30" s="314">
        <f>SUM(J27:J29)</f>
        <v>6592766</v>
      </c>
    </row>
    <row r="31" spans="1:10" ht="14.25" x14ac:dyDescent="0.2">
      <c r="A31" s="156" t="s">
        <v>472</v>
      </c>
      <c r="B31" s="96"/>
      <c r="C31" s="96"/>
      <c r="D31" s="96"/>
      <c r="E31" s="96"/>
      <c r="F31" s="107" t="s">
        <v>7</v>
      </c>
      <c r="G31" s="423"/>
      <c r="H31" s="424"/>
      <c r="I31" s="308">
        <v>54651114</v>
      </c>
      <c r="J31" s="308">
        <v>54651114</v>
      </c>
    </row>
    <row r="32" spans="1:10" ht="14.25" x14ac:dyDescent="0.2">
      <c r="A32" s="156" t="s">
        <v>14</v>
      </c>
      <c r="B32" s="96"/>
      <c r="C32" s="96"/>
      <c r="D32" s="96"/>
      <c r="E32" s="96"/>
      <c r="F32" s="107" t="s">
        <v>13</v>
      </c>
      <c r="G32" s="423"/>
      <c r="H32" s="424"/>
      <c r="I32" s="308"/>
      <c r="J32" s="308"/>
    </row>
    <row r="33" spans="1:10" ht="14.25" x14ac:dyDescent="0.2">
      <c r="A33" s="156" t="s">
        <v>473</v>
      </c>
      <c r="B33" s="96"/>
      <c r="C33" s="96"/>
      <c r="D33" s="96"/>
      <c r="E33" s="96"/>
      <c r="F33" s="107" t="s">
        <v>17</v>
      </c>
      <c r="G33" s="423"/>
      <c r="H33" s="424"/>
      <c r="I33" s="308"/>
      <c r="J33" s="308"/>
    </row>
    <row r="34" spans="1:10" ht="15.75" thickBot="1" x14ac:dyDescent="0.3">
      <c r="A34" s="158" t="s">
        <v>474</v>
      </c>
      <c r="B34" s="100"/>
      <c r="C34" s="100"/>
      <c r="D34" s="100"/>
      <c r="E34" s="100"/>
      <c r="F34" s="42"/>
      <c r="G34" s="433">
        <f>SUM(G31:H33)</f>
        <v>0</v>
      </c>
      <c r="H34" s="434"/>
      <c r="I34" s="310">
        <f>SUM(I31:I33)</f>
        <v>54651114</v>
      </c>
      <c r="J34" s="315">
        <f>SUM(J31:J33)</f>
        <v>54651114</v>
      </c>
    </row>
    <row r="35" spans="1:10" ht="15.75" thickBot="1" x14ac:dyDescent="0.3">
      <c r="A35" s="118" t="s">
        <v>475</v>
      </c>
      <c r="B35" s="193"/>
      <c r="C35" s="193"/>
      <c r="D35" s="193"/>
      <c r="E35" s="193"/>
      <c r="F35" s="8"/>
      <c r="G35" s="435">
        <f>G34-G30</f>
        <v>-7422290</v>
      </c>
      <c r="H35" s="436"/>
      <c r="I35" s="311">
        <f>I34-I30</f>
        <v>-7001290</v>
      </c>
      <c r="J35" s="316">
        <f>J34-J30</f>
        <v>48058348</v>
      </c>
    </row>
  </sheetData>
  <mergeCells count="28">
    <mergeCell ref="A25:E25"/>
    <mergeCell ref="G30:H30"/>
    <mergeCell ref="G31:H31"/>
    <mergeCell ref="G32:H32"/>
    <mergeCell ref="G33:H33"/>
    <mergeCell ref="G18:H18"/>
    <mergeCell ref="G19:H19"/>
    <mergeCell ref="G11:H13"/>
    <mergeCell ref="G34:H34"/>
    <mergeCell ref="G35:H35"/>
    <mergeCell ref="G29:H29"/>
    <mergeCell ref="G28:H28"/>
    <mergeCell ref="G20:H20"/>
    <mergeCell ref="G27:H27"/>
    <mergeCell ref="G21:H21"/>
    <mergeCell ref="G22:H22"/>
    <mergeCell ref="G23:H23"/>
    <mergeCell ref="G24:H24"/>
    <mergeCell ref="G25:H25"/>
    <mergeCell ref="G14:H14"/>
    <mergeCell ref="G15:H15"/>
    <mergeCell ref="A1:J1"/>
    <mergeCell ref="A5:J5"/>
    <mergeCell ref="A7:J7"/>
    <mergeCell ref="G16:H16"/>
    <mergeCell ref="G17:H17"/>
    <mergeCell ref="I11:I13"/>
    <mergeCell ref="J11:J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8"/>
  <sheetViews>
    <sheetView workbookViewId="0">
      <selection sqref="A1:I1"/>
    </sheetView>
  </sheetViews>
  <sheetFormatPr defaultRowHeight="12.75" x14ac:dyDescent="0.2"/>
  <cols>
    <col min="5" max="5" width="9.5703125" customWidth="1"/>
    <col min="6" max="6" width="5.7109375" customWidth="1"/>
    <col min="7" max="7" width="12.28515625" customWidth="1"/>
    <col min="9" max="9" width="11.5703125" customWidth="1"/>
  </cols>
  <sheetData>
    <row r="1" spans="1:9" x14ac:dyDescent="0.2">
      <c r="A1" s="358" t="s">
        <v>836</v>
      </c>
      <c r="B1" s="358"/>
      <c r="C1" s="358"/>
      <c r="D1" s="358"/>
      <c r="E1" s="358"/>
      <c r="F1" s="358"/>
      <c r="G1" s="358"/>
      <c r="H1" s="358"/>
      <c r="I1" s="358"/>
    </row>
    <row r="2" spans="1:9" ht="15" x14ac:dyDescent="0.25">
      <c r="G2" s="56"/>
      <c r="H2" s="167"/>
    </row>
    <row r="3" spans="1:9" x14ac:dyDescent="0.2">
      <c r="C3" s="44"/>
    </row>
    <row r="4" spans="1:9" ht="15" x14ac:dyDescent="0.25">
      <c r="D4" s="167"/>
    </row>
    <row r="5" spans="1:9" ht="15" x14ac:dyDescent="0.25">
      <c r="A5" s="451" t="s">
        <v>824</v>
      </c>
      <c r="B5" s="419"/>
      <c r="C5" s="419"/>
      <c r="D5" s="419"/>
      <c r="E5" s="419"/>
      <c r="F5" s="419"/>
      <c r="G5" s="419"/>
      <c r="H5" s="419"/>
      <c r="I5" s="419"/>
    </row>
    <row r="6" spans="1:9" ht="15" x14ac:dyDescent="0.25">
      <c r="C6" s="167"/>
      <c r="D6" s="44"/>
    </row>
    <row r="7" spans="1:9" ht="15" x14ac:dyDescent="0.25">
      <c r="C7" s="167"/>
    </row>
    <row r="8" spans="1:9" ht="15" x14ac:dyDescent="0.25">
      <c r="A8" s="451" t="s">
        <v>476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">
      <c r="D9" s="56" t="s">
        <v>825</v>
      </c>
    </row>
    <row r="12" spans="1:9" x14ac:dyDescent="0.2">
      <c r="I12" s="357" t="s">
        <v>42</v>
      </c>
    </row>
    <row r="13" spans="1:9" ht="15" x14ac:dyDescent="0.25">
      <c r="B13" s="168" t="s">
        <v>0</v>
      </c>
      <c r="C13" s="169"/>
      <c r="D13" s="447" t="s">
        <v>477</v>
      </c>
      <c r="E13" s="448"/>
      <c r="F13" s="447" t="s">
        <v>492</v>
      </c>
      <c r="G13" s="448"/>
      <c r="H13" s="447" t="s">
        <v>493</v>
      </c>
      <c r="I13" s="448"/>
    </row>
    <row r="14" spans="1:9" x14ac:dyDescent="0.2">
      <c r="B14" s="170"/>
      <c r="C14" s="171"/>
      <c r="D14" s="449"/>
      <c r="E14" s="450"/>
      <c r="F14" s="449"/>
      <c r="G14" s="450"/>
      <c r="H14" s="449"/>
      <c r="I14" s="450"/>
    </row>
    <row r="15" spans="1:9" x14ac:dyDescent="0.2">
      <c r="B15" s="172" t="s">
        <v>478</v>
      </c>
      <c r="C15" s="173"/>
      <c r="D15" s="317"/>
      <c r="E15" s="318">
        <v>7000000</v>
      </c>
      <c r="F15" s="317"/>
      <c r="G15" s="318">
        <v>7000000</v>
      </c>
      <c r="H15" s="317"/>
      <c r="I15" s="318">
        <v>6776647</v>
      </c>
    </row>
    <row r="16" spans="1:9" x14ac:dyDescent="0.2">
      <c r="B16" s="172" t="s">
        <v>479</v>
      </c>
      <c r="C16" s="173"/>
      <c r="D16" s="317"/>
      <c r="E16" s="318"/>
      <c r="F16" s="317"/>
      <c r="G16" s="318"/>
      <c r="H16" s="317"/>
      <c r="I16" s="318"/>
    </row>
    <row r="17" spans="2:9" x14ac:dyDescent="0.2">
      <c r="B17" s="170" t="s">
        <v>480</v>
      </c>
      <c r="C17" s="171"/>
      <c r="D17" s="319"/>
      <c r="E17" s="320"/>
      <c r="F17" s="319"/>
      <c r="G17" s="320"/>
      <c r="H17" s="319"/>
      <c r="I17" s="320">
        <v>398</v>
      </c>
    </row>
    <row r="18" spans="2:9" ht="15" x14ac:dyDescent="0.25">
      <c r="B18" s="174" t="s">
        <v>481</v>
      </c>
      <c r="C18" s="73"/>
      <c r="D18" s="321"/>
      <c r="E18" s="322">
        <f>SUM(E15:E17)</f>
        <v>7000000</v>
      </c>
      <c r="F18" s="321"/>
      <c r="G18" s="322">
        <f>SUM(G15:G17)</f>
        <v>7000000</v>
      </c>
      <c r="H18" s="321"/>
      <c r="I18" s="322">
        <f>SUM(I15:I17)</f>
        <v>6777045</v>
      </c>
    </row>
  </sheetData>
  <mergeCells count="6">
    <mergeCell ref="F13:G14"/>
    <mergeCell ref="D13:E14"/>
    <mergeCell ref="H13:I14"/>
    <mergeCell ref="A1:I1"/>
    <mergeCell ref="A5:I5"/>
    <mergeCell ref="A8:I8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83"/>
  <sheetViews>
    <sheetView workbookViewId="0">
      <selection sqref="A1:B1"/>
    </sheetView>
  </sheetViews>
  <sheetFormatPr defaultRowHeight="15" x14ac:dyDescent="0.25"/>
  <cols>
    <col min="1" max="1" width="67.140625" style="194" customWidth="1"/>
    <col min="2" max="2" width="18.7109375" style="194" customWidth="1"/>
    <col min="3" max="16384" width="9.140625" style="194"/>
  </cols>
  <sheetData>
    <row r="1" spans="1:3" x14ac:dyDescent="0.25">
      <c r="A1" s="455" t="s">
        <v>837</v>
      </c>
      <c r="B1" s="358"/>
    </row>
    <row r="2" spans="1:3" x14ac:dyDescent="0.25">
      <c r="A2" s="350"/>
    </row>
    <row r="3" spans="1:3" x14ac:dyDescent="0.25">
      <c r="A3" s="235"/>
    </row>
    <row r="4" spans="1:3" x14ac:dyDescent="0.25">
      <c r="A4" s="454" t="s">
        <v>797</v>
      </c>
      <c r="B4" s="453"/>
    </row>
    <row r="5" spans="1:3" ht="23.25" customHeight="1" x14ac:dyDescent="0.25">
      <c r="A5" s="452" t="s">
        <v>735</v>
      </c>
      <c r="B5" s="453"/>
    </row>
    <row r="8" spans="1:3" x14ac:dyDescent="0.25">
      <c r="A8" s="212" t="s">
        <v>0</v>
      </c>
      <c r="B8" s="212" t="s">
        <v>634</v>
      </c>
      <c r="C8" s="196"/>
    </row>
    <row r="9" spans="1:3" x14ac:dyDescent="0.25">
      <c r="A9" s="198" t="s">
        <v>633</v>
      </c>
      <c r="B9" s="199">
        <v>99514119</v>
      </c>
      <c r="C9" s="196"/>
    </row>
    <row r="10" spans="1:3" x14ac:dyDescent="0.25">
      <c r="A10" s="198" t="s">
        <v>632</v>
      </c>
      <c r="B10" s="199">
        <v>48297583</v>
      </c>
      <c r="C10" s="196"/>
    </row>
    <row r="11" spans="1:3" x14ac:dyDescent="0.25">
      <c r="A11" s="200" t="s">
        <v>631</v>
      </c>
      <c r="B11" s="201">
        <f>SUM(B9-B10)</f>
        <v>51216536</v>
      </c>
      <c r="C11" s="196"/>
    </row>
    <row r="12" spans="1:3" x14ac:dyDescent="0.25">
      <c r="A12" s="198" t="s">
        <v>630</v>
      </c>
      <c r="B12" s="199">
        <v>12978441</v>
      </c>
      <c r="C12" s="196"/>
    </row>
    <row r="13" spans="1:3" x14ac:dyDescent="0.25">
      <c r="A13" s="198" t="s">
        <v>629</v>
      </c>
      <c r="B13" s="199">
        <v>826874</v>
      </c>
      <c r="C13" s="196"/>
    </row>
    <row r="14" spans="1:3" x14ac:dyDescent="0.25">
      <c r="A14" s="200" t="s">
        <v>628</v>
      </c>
      <c r="B14" s="201">
        <f>SUM(B12-B13)</f>
        <v>12151567</v>
      </c>
      <c r="C14" s="196"/>
    </row>
    <row r="15" spans="1:3" x14ac:dyDescent="0.25">
      <c r="A15" s="203" t="s">
        <v>627</v>
      </c>
      <c r="B15" s="202">
        <f>SUM(B14,B11)</f>
        <v>63368103</v>
      </c>
      <c r="C15" s="196"/>
    </row>
    <row r="16" spans="1:3" x14ac:dyDescent="0.25">
      <c r="A16" s="198" t="s">
        <v>626</v>
      </c>
      <c r="B16" s="199"/>
      <c r="C16" s="196"/>
    </row>
    <row r="17" spans="1:3" x14ac:dyDescent="0.25">
      <c r="A17" s="198" t="s">
        <v>625</v>
      </c>
      <c r="B17" s="199"/>
      <c r="C17" s="196"/>
    </row>
    <row r="18" spans="1:3" ht="25.5" x14ac:dyDescent="0.25">
      <c r="A18" s="200" t="s">
        <v>624</v>
      </c>
      <c r="B18" s="201"/>
      <c r="C18" s="196"/>
    </row>
    <row r="19" spans="1:3" x14ac:dyDescent="0.25">
      <c r="A19" s="198" t="s">
        <v>623</v>
      </c>
      <c r="B19" s="199"/>
      <c r="C19" s="196"/>
    </row>
    <row r="20" spans="1:3" x14ac:dyDescent="0.25">
      <c r="A20" s="198" t="s">
        <v>622</v>
      </c>
      <c r="B20" s="199"/>
      <c r="C20" s="196"/>
    </row>
    <row r="21" spans="1:3" ht="25.5" x14ac:dyDescent="0.25">
      <c r="A21" s="200" t="s">
        <v>621</v>
      </c>
      <c r="B21" s="201"/>
      <c r="C21" s="196"/>
    </row>
    <row r="22" spans="1:3" x14ac:dyDescent="0.25">
      <c r="A22" s="211" t="s">
        <v>620</v>
      </c>
      <c r="B22" s="210"/>
      <c r="C22" s="196"/>
    </row>
    <row r="23" spans="1:3" x14ac:dyDescent="0.25">
      <c r="A23" s="200" t="s">
        <v>619</v>
      </c>
      <c r="B23" s="201">
        <f>SUM(B15,B22)</f>
        <v>63368103</v>
      </c>
      <c r="C23" s="196"/>
    </row>
    <row r="24" spans="1:3" ht="25.5" x14ac:dyDescent="0.25">
      <c r="A24" s="203" t="s">
        <v>618</v>
      </c>
      <c r="B24" s="202"/>
      <c r="C24" s="196"/>
    </row>
    <row r="25" spans="1:3" x14ac:dyDescent="0.25">
      <c r="A25" s="203" t="s">
        <v>617</v>
      </c>
      <c r="B25" s="202">
        <f>SUM(B15-B24)</f>
        <v>63368103</v>
      </c>
      <c r="C25" s="196"/>
    </row>
    <row r="26" spans="1:3" ht="25.5" x14ac:dyDescent="0.25">
      <c r="A26" s="211" t="s">
        <v>616</v>
      </c>
      <c r="B26" s="210"/>
      <c r="C26" s="196"/>
    </row>
    <row r="27" spans="1:3" ht="25.5" x14ac:dyDescent="0.25">
      <c r="A27" s="211" t="s">
        <v>615</v>
      </c>
      <c r="B27" s="210"/>
      <c r="C27" s="196"/>
    </row>
    <row r="28" spans="1:3" ht="27" customHeight="1" x14ac:dyDescent="0.25">
      <c r="A28" s="209" t="s">
        <v>614</v>
      </c>
      <c r="B28" s="208"/>
      <c r="C28" s="196"/>
    </row>
    <row r="29" spans="1:3" x14ac:dyDescent="0.25">
      <c r="A29" s="196"/>
      <c r="B29" s="196"/>
      <c r="C29" s="196"/>
    </row>
    <row r="30" spans="1:3" x14ac:dyDescent="0.25">
      <c r="A30" s="196"/>
      <c r="B30" s="196"/>
      <c r="C30" s="196"/>
    </row>
    <row r="31" spans="1:3" x14ac:dyDescent="0.25">
      <c r="A31" s="196"/>
      <c r="B31" s="196"/>
      <c r="C31" s="196"/>
    </row>
    <row r="32" spans="1:3" x14ac:dyDescent="0.25">
      <c r="A32" s="196"/>
      <c r="B32" s="196"/>
      <c r="C32" s="196"/>
    </row>
    <row r="33" spans="1:3" x14ac:dyDescent="0.25">
      <c r="A33" s="196"/>
      <c r="B33" s="196"/>
      <c r="C33" s="196"/>
    </row>
    <row r="34" spans="1:3" x14ac:dyDescent="0.25">
      <c r="A34" s="196"/>
      <c r="B34" s="196"/>
      <c r="C34" s="196"/>
    </row>
    <row r="35" spans="1:3" x14ac:dyDescent="0.25">
      <c r="A35" s="196"/>
      <c r="B35" s="196"/>
      <c r="C35" s="196"/>
    </row>
    <row r="36" spans="1:3" x14ac:dyDescent="0.25">
      <c r="A36" s="196"/>
      <c r="B36" s="196"/>
      <c r="C36" s="196"/>
    </row>
    <row r="37" spans="1:3" x14ac:dyDescent="0.25">
      <c r="A37" s="196"/>
      <c r="B37" s="196"/>
      <c r="C37" s="196"/>
    </row>
    <row r="38" spans="1:3" x14ac:dyDescent="0.25">
      <c r="A38" s="196"/>
      <c r="B38" s="196"/>
      <c r="C38" s="196"/>
    </row>
    <row r="39" spans="1:3" x14ac:dyDescent="0.25">
      <c r="A39" s="196"/>
      <c r="B39" s="196"/>
      <c r="C39" s="196"/>
    </row>
    <row r="40" spans="1:3" x14ac:dyDescent="0.25">
      <c r="A40" s="196"/>
      <c r="B40" s="196"/>
      <c r="C40" s="196"/>
    </row>
    <row r="41" spans="1:3" x14ac:dyDescent="0.25">
      <c r="A41" s="196"/>
      <c r="B41" s="196"/>
      <c r="C41" s="196"/>
    </row>
    <row r="42" spans="1:3" x14ac:dyDescent="0.25">
      <c r="A42" s="196"/>
      <c r="B42" s="196"/>
      <c r="C42" s="196"/>
    </row>
    <row r="43" spans="1:3" x14ac:dyDescent="0.25">
      <c r="A43" s="196"/>
      <c r="B43" s="196"/>
      <c r="C43" s="196"/>
    </row>
    <row r="44" spans="1:3" x14ac:dyDescent="0.25">
      <c r="A44" s="196"/>
      <c r="B44" s="196"/>
      <c r="C44" s="196"/>
    </row>
    <row r="45" spans="1:3" x14ac:dyDescent="0.25">
      <c r="A45" s="196"/>
      <c r="B45" s="196"/>
      <c r="C45" s="196"/>
    </row>
    <row r="46" spans="1:3" x14ac:dyDescent="0.25">
      <c r="A46" s="196"/>
      <c r="B46" s="196"/>
      <c r="C46" s="196"/>
    </row>
    <row r="47" spans="1:3" x14ac:dyDescent="0.25">
      <c r="A47" s="196"/>
      <c r="B47" s="196"/>
      <c r="C47" s="196"/>
    </row>
    <row r="48" spans="1:3" x14ac:dyDescent="0.25">
      <c r="A48" s="196"/>
      <c r="B48" s="196"/>
      <c r="C48" s="196"/>
    </row>
    <row r="49" spans="1:3" x14ac:dyDescent="0.25">
      <c r="A49" s="196"/>
      <c r="B49" s="196"/>
      <c r="C49" s="196"/>
    </row>
    <row r="50" spans="1:3" x14ac:dyDescent="0.25">
      <c r="A50" s="196"/>
      <c r="B50" s="196"/>
      <c r="C50" s="196"/>
    </row>
    <row r="51" spans="1:3" x14ac:dyDescent="0.25">
      <c r="A51" s="196"/>
      <c r="B51" s="196"/>
      <c r="C51" s="196"/>
    </row>
    <row r="52" spans="1:3" x14ac:dyDescent="0.25">
      <c r="A52" s="196"/>
      <c r="B52" s="196"/>
      <c r="C52" s="196"/>
    </row>
    <row r="53" spans="1:3" x14ac:dyDescent="0.25">
      <c r="A53" s="196"/>
      <c r="B53" s="196"/>
      <c r="C53" s="196"/>
    </row>
    <row r="54" spans="1:3" x14ac:dyDescent="0.25">
      <c r="A54" s="196"/>
      <c r="B54" s="196"/>
      <c r="C54" s="196"/>
    </row>
    <row r="55" spans="1:3" x14ac:dyDescent="0.25">
      <c r="A55" s="196"/>
      <c r="B55" s="196"/>
      <c r="C55" s="196"/>
    </row>
    <row r="56" spans="1:3" x14ac:dyDescent="0.25">
      <c r="A56" s="196"/>
      <c r="B56" s="196"/>
      <c r="C56" s="196"/>
    </row>
    <row r="57" spans="1:3" x14ac:dyDescent="0.25">
      <c r="A57" s="196"/>
      <c r="B57" s="196"/>
      <c r="C57" s="196"/>
    </row>
    <row r="58" spans="1:3" x14ac:dyDescent="0.25">
      <c r="A58" s="196"/>
      <c r="B58" s="196"/>
      <c r="C58" s="196"/>
    </row>
    <row r="59" spans="1:3" x14ac:dyDescent="0.25">
      <c r="A59" s="196"/>
      <c r="B59" s="196"/>
      <c r="C59" s="196"/>
    </row>
    <row r="60" spans="1:3" x14ac:dyDescent="0.25">
      <c r="A60" s="196"/>
      <c r="B60" s="196"/>
      <c r="C60" s="196"/>
    </row>
    <row r="61" spans="1:3" x14ac:dyDescent="0.25">
      <c r="A61" s="196"/>
      <c r="B61" s="196"/>
      <c r="C61" s="196"/>
    </row>
    <row r="62" spans="1:3" x14ac:dyDescent="0.25">
      <c r="A62" s="196"/>
      <c r="B62" s="196"/>
      <c r="C62" s="196"/>
    </row>
    <row r="63" spans="1:3" x14ac:dyDescent="0.25">
      <c r="A63" s="196"/>
      <c r="B63" s="196"/>
      <c r="C63" s="196"/>
    </row>
    <row r="64" spans="1:3" x14ac:dyDescent="0.25">
      <c r="A64" s="196"/>
      <c r="B64" s="196"/>
      <c r="C64" s="196"/>
    </row>
    <row r="65" spans="1:3" x14ac:dyDescent="0.25">
      <c r="A65" s="196"/>
      <c r="B65" s="196"/>
      <c r="C65" s="196"/>
    </row>
    <row r="66" spans="1:3" x14ac:dyDescent="0.25">
      <c r="A66" s="196"/>
      <c r="B66" s="196"/>
      <c r="C66" s="196"/>
    </row>
    <row r="67" spans="1:3" x14ac:dyDescent="0.25">
      <c r="A67" s="196"/>
      <c r="B67" s="196"/>
      <c r="C67" s="196"/>
    </row>
    <row r="68" spans="1:3" x14ac:dyDescent="0.25">
      <c r="A68" s="196"/>
      <c r="B68" s="196"/>
      <c r="C68" s="196"/>
    </row>
    <row r="69" spans="1:3" x14ac:dyDescent="0.25">
      <c r="A69" s="196"/>
      <c r="B69" s="196"/>
      <c r="C69" s="196"/>
    </row>
    <row r="70" spans="1:3" x14ac:dyDescent="0.25">
      <c r="A70" s="196"/>
      <c r="B70" s="196"/>
      <c r="C70" s="196"/>
    </row>
    <row r="71" spans="1:3" x14ac:dyDescent="0.25">
      <c r="A71" s="196"/>
      <c r="B71" s="196"/>
      <c r="C71" s="196"/>
    </row>
    <row r="72" spans="1:3" x14ac:dyDescent="0.25">
      <c r="A72" s="196"/>
      <c r="B72" s="196"/>
      <c r="C72" s="196"/>
    </row>
    <row r="73" spans="1:3" x14ac:dyDescent="0.25">
      <c r="A73" s="196"/>
      <c r="B73" s="196"/>
      <c r="C73" s="196"/>
    </row>
    <row r="74" spans="1:3" x14ac:dyDescent="0.25">
      <c r="A74" s="196"/>
      <c r="B74" s="196"/>
      <c r="C74" s="196"/>
    </row>
    <row r="75" spans="1:3" x14ac:dyDescent="0.25">
      <c r="A75" s="196"/>
      <c r="B75" s="196"/>
      <c r="C75" s="196"/>
    </row>
    <row r="76" spans="1:3" x14ac:dyDescent="0.25">
      <c r="A76" s="196"/>
      <c r="B76" s="196"/>
      <c r="C76" s="196"/>
    </row>
    <row r="77" spans="1:3" x14ac:dyDescent="0.25">
      <c r="A77" s="196"/>
      <c r="B77" s="196"/>
      <c r="C77" s="196"/>
    </row>
    <row r="78" spans="1:3" x14ac:dyDescent="0.25">
      <c r="A78" s="196"/>
      <c r="B78" s="196"/>
      <c r="C78" s="196"/>
    </row>
    <row r="79" spans="1:3" x14ac:dyDescent="0.25">
      <c r="A79" s="196"/>
      <c r="B79" s="196"/>
      <c r="C79" s="196"/>
    </row>
    <row r="80" spans="1:3" x14ac:dyDescent="0.25">
      <c r="A80" s="196"/>
      <c r="B80" s="196"/>
      <c r="C80" s="196"/>
    </row>
    <row r="81" spans="1:3" x14ac:dyDescent="0.25">
      <c r="A81" s="196"/>
      <c r="B81" s="196"/>
      <c r="C81" s="196"/>
    </row>
    <row r="82" spans="1:3" x14ac:dyDescent="0.25">
      <c r="A82" s="196"/>
      <c r="B82" s="196"/>
      <c r="C82" s="196"/>
    </row>
    <row r="83" spans="1:3" x14ac:dyDescent="0.25">
      <c r="A83" s="196"/>
      <c r="B83" s="196"/>
      <c r="C83" s="196"/>
    </row>
  </sheetData>
  <mergeCells count="3">
    <mergeCell ref="A5:B5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45"/>
  <sheetViews>
    <sheetView workbookViewId="0">
      <selection sqref="A1:D1"/>
    </sheetView>
  </sheetViews>
  <sheetFormatPr defaultRowHeight="15" x14ac:dyDescent="0.25"/>
  <cols>
    <col min="1" max="1" width="65" style="213" customWidth="1"/>
    <col min="2" max="2" width="14.140625" style="213" customWidth="1"/>
    <col min="3" max="3" width="14.42578125" style="213" customWidth="1"/>
    <col min="4" max="4" width="14.28515625" style="213" customWidth="1"/>
    <col min="5" max="16384" width="9.140625" style="213"/>
  </cols>
  <sheetData>
    <row r="1" spans="1:4" x14ac:dyDescent="0.25">
      <c r="A1" s="414" t="s">
        <v>827</v>
      </c>
      <c r="B1" s="358"/>
      <c r="C1" s="358"/>
      <c r="D1" s="358"/>
    </row>
    <row r="2" spans="1:4" x14ac:dyDescent="0.25">
      <c r="D2" s="349"/>
    </row>
    <row r="3" spans="1:4" x14ac:dyDescent="0.25">
      <c r="A3" s="232" t="s">
        <v>826</v>
      </c>
      <c r="B3" s="233"/>
      <c r="C3" s="233"/>
      <c r="D3" s="233"/>
    </row>
    <row r="4" spans="1:4" x14ac:dyDescent="0.25">
      <c r="A4" s="232"/>
      <c r="B4" s="233"/>
      <c r="C4" s="233"/>
      <c r="D4" s="233"/>
    </row>
    <row r="5" spans="1:4" ht="21" customHeight="1" x14ac:dyDescent="0.25">
      <c r="A5" s="456" t="s">
        <v>797</v>
      </c>
      <c r="B5" s="457"/>
      <c r="C5" s="457"/>
      <c r="D5" s="457"/>
    </row>
    <row r="6" spans="1:4" ht="21" customHeight="1" x14ac:dyDescent="0.25">
      <c r="A6" s="458" t="s">
        <v>736</v>
      </c>
      <c r="B6" s="457"/>
      <c r="C6" s="457"/>
      <c r="D6" s="457"/>
    </row>
    <row r="7" spans="1:4" x14ac:dyDescent="0.25">
      <c r="A7" s="232"/>
      <c r="B7" s="233"/>
      <c r="C7" s="233"/>
      <c r="D7" s="233"/>
    </row>
    <row r="8" spans="1:4" ht="38.25" x14ac:dyDescent="0.25">
      <c r="A8" s="227" t="s">
        <v>0</v>
      </c>
      <c r="B8" s="234" t="s">
        <v>782</v>
      </c>
      <c r="C8" s="234" t="s">
        <v>612</v>
      </c>
      <c r="D8" s="234" t="s">
        <v>783</v>
      </c>
    </row>
    <row r="9" spans="1:4" x14ac:dyDescent="0.25">
      <c r="A9" s="223" t="s">
        <v>673</v>
      </c>
      <c r="B9" s="214">
        <v>13738770</v>
      </c>
      <c r="C9" s="214"/>
      <c r="D9" s="214">
        <v>11885978</v>
      </c>
    </row>
    <row r="10" spans="1:4" ht="30" x14ac:dyDescent="0.25">
      <c r="A10" s="223" t="s">
        <v>674</v>
      </c>
      <c r="B10" s="214">
        <v>217050</v>
      </c>
      <c r="C10" s="214"/>
      <c r="D10" s="214">
        <v>1059548</v>
      </c>
    </row>
    <row r="11" spans="1:4" x14ac:dyDescent="0.25">
      <c r="A11" s="223" t="s">
        <v>675</v>
      </c>
      <c r="B11" s="214">
        <v>2263480</v>
      </c>
      <c r="C11" s="214"/>
      <c r="D11" s="214">
        <v>954360</v>
      </c>
    </row>
    <row r="12" spans="1:4" ht="25.5" x14ac:dyDescent="0.25">
      <c r="A12" s="222" t="s">
        <v>676</v>
      </c>
      <c r="B12" s="219">
        <f>SUM(B9:B11)</f>
        <v>16219300</v>
      </c>
      <c r="C12" s="219"/>
      <c r="D12" s="219">
        <f>SUM(D9:D11)</f>
        <v>13899886</v>
      </c>
    </row>
    <row r="13" spans="1:4" x14ac:dyDescent="0.25">
      <c r="A13" s="223" t="s">
        <v>677</v>
      </c>
      <c r="B13" s="214"/>
      <c r="C13" s="214"/>
      <c r="D13" s="214"/>
    </row>
    <row r="14" spans="1:4" x14ac:dyDescent="0.25">
      <c r="A14" s="223" t="s">
        <v>678</v>
      </c>
      <c r="B14" s="214"/>
      <c r="C14" s="214"/>
      <c r="D14" s="214"/>
    </row>
    <row r="15" spans="1:4" ht="25.5" x14ac:dyDescent="0.25">
      <c r="A15" s="222" t="s">
        <v>679</v>
      </c>
      <c r="B15" s="219"/>
      <c r="C15" s="219"/>
      <c r="D15" s="219"/>
    </row>
    <row r="16" spans="1:4" ht="30" x14ac:dyDescent="0.25">
      <c r="A16" s="223" t="s">
        <v>680</v>
      </c>
      <c r="B16" s="214">
        <v>23535734</v>
      </c>
      <c r="C16" s="214"/>
      <c r="D16" s="214">
        <v>146597</v>
      </c>
    </row>
    <row r="17" spans="1:4" ht="30" x14ac:dyDescent="0.25">
      <c r="A17" s="223" t="s">
        <v>681</v>
      </c>
      <c r="B17" s="214">
        <v>3215447</v>
      </c>
      <c r="C17" s="214"/>
      <c r="D17" s="214">
        <v>2833403</v>
      </c>
    </row>
    <row r="18" spans="1:4" ht="30" x14ac:dyDescent="0.25">
      <c r="A18" s="223" t="s">
        <v>787</v>
      </c>
      <c r="B18" s="214"/>
      <c r="C18" s="214"/>
      <c r="D18" s="214">
        <v>40666900</v>
      </c>
    </row>
    <row r="19" spans="1:4" x14ac:dyDescent="0.25">
      <c r="A19" s="223" t="s">
        <v>788</v>
      </c>
      <c r="B19" s="214"/>
      <c r="C19" s="214"/>
      <c r="D19" s="214"/>
    </row>
    <row r="20" spans="1:4" ht="25.5" x14ac:dyDescent="0.25">
      <c r="A20" s="222" t="s">
        <v>682</v>
      </c>
      <c r="B20" s="219">
        <f>SUM(B16:B19)</f>
        <v>26751181</v>
      </c>
      <c r="C20" s="219"/>
      <c r="D20" s="219">
        <f>SUM(D16:D19)</f>
        <v>43646900</v>
      </c>
    </row>
    <row r="21" spans="1:4" x14ac:dyDescent="0.25">
      <c r="A21" s="223" t="s">
        <v>798</v>
      </c>
      <c r="B21" s="214">
        <v>2416377</v>
      </c>
      <c r="C21" s="214"/>
      <c r="D21" s="214">
        <v>2535695</v>
      </c>
    </row>
    <row r="22" spans="1:4" x14ac:dyDescent="0.25">
      <c r="A22" s="223" t="s">
        <v>799</v>
      </c>
      <c r="B22" s="214">
        <v>8078876</v>
      </c>
      <c r="C22" s="214"/>
      <c r="D22" s="214">
        <v>8296104</v>
      </c>
    </row>
    <row r="23" spans="1:4" x14ac:dyDescent="0.25">
      <c r="A23" s="223" t="s">
        <v>800</v>
      </c>
      <c r="B23" s="214"/>
      <c r="C23" s="214"/>
      <c r="D23" s="214"/>
    </row>
    <row r="24" spans="1:4" x14ac:dyDescent="0.25">
      <c r="A24" s="223" t="s">
        <v>801</v>
      </c>
      <c r="B24" s="214"/>
      <c r="C24" s="214"/>
      <c r="D24" s="214">
        <v>0</v>
      </c>
    </row>
    <row r="25" spans="1:4" ht="25.5" x14ac:dyDescent="0.25">
      <c r="A25" s="222" t="s">
        <v>683</v>
      </c>
      <c r="B25" s="219">
        <f>SUM(B21:B24)</f>
        <v>10495253</v>
      </c>
      <c r="C25" s="219"/>
      <c r="D25" s="219">
        <f>SUM(D21:D24)</f>
        <v>10831799</v>
      </c>
    </row>
    <row r="26" spans="1:4" x14ac:dyDescent="0.25">
      <c r="A26" s="223" t="s">
        <v>802</v>
      </c>
      <c r="B26" s="214">
        <v>5728107</v>
      </c>
      <c r="C26" s="214"/>
      <c r="D26" s="214">
        <v>5914693</v>
      </c>
    </row>
    <row r="27" spans="1:4" x14ac:dyDescent="0.25">
      <c r="A27" s="223" t="s">
        <v>803</v>
      </c>
      <c r="B27" s="214">
        <v>2432576</v>
      </c>
      <c r="C27" s="214"/>
      <c r="D27" s="214">
        <v>3198834</v>
      </c>
    </row>
    <row r="28" spans="1:4" x14ac:dyDescent="0.25">
      <c r="A28" s="223" t="s">
        <v>804</v>
      </c>
      <c r="B28" s="214">
        <v>1863909</v>
      </c>
      <c r="C28" s="214"/>
      <c r="D28" s="214">
        <v>1891146</v>
      </c>
    </row>
    <row r="29" spans="1:4" ht="25.5" x14ac:dyDescent="0.25">
      <c r="A29" s="222" t="s">
        <v>684</v>
      </c>
      <c r="B29" s="219">
        <f>SUM(B26:B28)</f>
        <v>10024592</v>
      </c>
      <c r="C29" s="219"/>
      <c r="D29" s="219">
        <f>SUM(D26:D28)</f>
        <v>11004673</v>
      </c>
    </row>
    <row r="30" spans="1:4" x14ac:dyDescent="0.25">
      <c r="A30" s="222" t="s">
        <v>685</v>
      </c>
      <c r="B30" s="219">
        <v>11816587</v>
      </c>
      <c r="C30" s="219"/>
      <c r="D30" s="219">
        <v>11654194</v>
      </c>
    </row>
    <row r="31" spans="1:4" x14ac:dyDescent="0.25">
      <c r="A31" s="222" t="s">
        <v>686</v>
      </c>
      <c r="B31" s="219">
        <v>19477489</v>
      </c>
      <c r="C31" s="219"/>
      <c r="D31" s="219">
        <v>21797719</v>
      </c>
    </row>
    <row r="32" spans="1:4" ht="25.5" x14ac:dyDescent="0.25">
      <c r="A32" s="222" t="s">
        <v>687</v>
      </c>
      <c r="B32" s="219">
        <f>B12+B15+B20-B25-B29-B30-B31</f>
        <v>-8843440</v>
      </c>
      <c r="C32" s="219">
        <f t="shared" ref="C32:D32" si="0">C12+C15+C20-C25-C29-C30-C31</f>
        <v>0</v>
      </c>
      <c r="D32" s="219">
        <f t="shared" si="0"/>
        <v>2258401</v>
      </c>
    </row>
    <row r="33" spans="1:5" x14ac:dyDescent="0.25">
      <c r="A33" s="223" t="s">
        <v>805</v>
      </c>
      <c r="B33" s="214"/>
      <c r="C33" s="214"/>
      <c r="D33" s="214">
        <v>398</v>
      </c>
    </row>
    <row r="34" spans="1:5" ht="30" x14ac:dyDescent="0.25">
      <c r="A34" s="223" t="s">
        <v>806</v>
      </c>
      <c r="B34" s="214"/>
      <c r="C34" s="214"/>
      <c r="D34" s="214"/>
    </row>
    <row r="35" spans="1:5" x14ac:dyDescent="0.25">
      <c r="A35" s="223" t="s">
        <v>808</v>
      </c>
      <c r="B35" s="214">
        <v>1265</v>
      </c>
      <c r="C35" s="214"/>
      <c r="D35" s="214">
        <v>79274</v>
      </c>
    </row>
    <row r="36" spans="1:5" x14ac:dyDescent="0.25">
      <c r="A36" s="223" t="s">
        <v>809</v>
      </c>
      <c r="B36" s="214">
        <v>420</v>
      </c>
      <c r="C36" s="214"/>
      <c r="D36" s="214">
        <v>79274</v>
      </c>
    </row>
    <row r="37" spans="1:5" ht="25.5" x14ac:dyDescent="0.25">
      <c r="A37" s="222" t="s">
        <v>688</v>
      </c>
      <c r="B37" s="219">
        <f>SUM(B33:B35)</f>
        <v>1265</v>
      </c>
      <c r="C37" s="219">
        <f t="shared" ref="C37:D37" si="1">SUM(C33:C35)</f>
        <v>0</v>
      </c>
      <c r="D37" s="219">
        <f t="shared" si="1"/>
        <v>79672</v>
      </c>
      <c r="E37" s="219"/>
    </row>
    <row r="38" spans="1:5" x14ac:dyDescent="0.25">
      <c r="A38" s="223" t="s">
        <v>807</v>
      </c>
      <c r="B38" s="214"/>
      <c r="C38" s="214"/>
      <c r="D38" s="214"/>
    </row>
    <row r="39" spans="1:5" x14ac:dyDescent="0.25">
      <c r="A39" s="223" t="s">
        <v>810</v>
      </c>
      <c r="B39" s="214"/>
      <c r="C39" s="214"/>
      <c r="D39" s="214"/>
    </row>
    <row r="40" spans="1:5" x14ac:dyDescent="0.25">
      <c r="A40" s="223" t="s">
        <v>811</v>
      </c>
      <c r="B40" s="214"/>
      <c r="C40" s="214"/>
      <c r="D40" s="214"/>
    </row>
    <row r="41" spans="1:5" x14ac:dyDescent="0.25">
      <c r="A41" s="223" t="s">
        <v>812</v>
      </c>
      <c r="B41" s="214"/>
      <c r="C41" s="214"/>
      <c r="D41" s="214"/>
    </row>
    <row r="42" spans="1:5" ht="25.5" x14ac:dyDescent="0.25">
      <c r="A42" s="222" t="s">
        <v>689</v>
      </c>
      <c r="B42" s="219"/>
      <c r="C42" s="219"/>
      <c r="D42" s="219">
        <f>SUM(D38:D41)</f>
        <v>0</v>
      </c>
    </row>
    <row r="43" spans="1:5" ht="25.5" x14ac:dyDescent="0.25">
      <c r="A43" s="222" t="s">
        <v>690</v>
      </c>
      <c r="B43" s="219">
        <f>B37-B42</f>
        <v>1265</v>
      </c>
      <c r="C43" s="219"/>
      <c r="D43" s="219">
        <f>D37-D42</f>
        <v>79672</v>
      </c>
    </row>
    <row r="44" spans="1:5" x14ac:dyDescent="0.25">
      <c r="A44" s="222" t="s">
        <v>737</v>
      </c>
      <c r="B44" s="219">
        <f>SUM(B32+B43)</f>
        <v>-8842175</v>
      </c>
      <c r="C44" s="219">
        <f t="shared" ref="C44:D44" si="2">SUM(C32+C43)</f>
        <v>0</v>
      </c>
      <c r="D44" s="219">
        <f t="shared" si="2"/>
        <v>2338073</v>
      </c>
    </row>
    <row r="45" spans="1:5" x14ac:dyDescent="0.25">
      <c r="A45" s="218"/>
      <c r="B45" s="218"/>
      <c r="C45" s="218"/>
      <c r="D45" s="218"/>
    </row>
  </sheetData>
  <mergeCells count="3">
    <mergeCell ref="A5:D5"/>
    <mergeCell ref="A6:D6"/>
    <mergeCell ref="A1:D1"/>
  </mergeCells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8"/>
  <sheetViews>
    <sheetView workbookViewId="0">
      <selection sqref="A1:D1"/>
    </sheetView>
  </sheetViews>
  <sheetFormatPr defaultRowHeight="15" x14ac:dyDescent="0.25"/>
  <cols>
    <col min="1" max="1" width="73.140625" style="194" customWidth="1"/>
    <col min="2" max="2" width="14.42578125" style="194" customWidth="1"/>
    <col min="3" max="3" width="17.28515625" style="194" customWidth="1"/>
    <col min="4" max="4" width="14.28515625" style="194" customWidth="1"/>
    <col min="5" max="16384" width="9.140625" style="194"/>
  </cols>
  <sheetData>
    <row r="1" spans="1:6" x14ac:dyDescent="0.25">
      <c r="A1" s="460" t="s">
        <v>838</v>
      </c>
      <c r="B1" s="358"/>
      <c r="C1" s="358"/>
      <c r="D1" s="358"/>
    </row>
    <row r="2" spans="1:6" x14ac:dyDescent="0.25">
      <c r="A2" s="350"/>
    </row>
    <row r="3" spans="1:6" x14ac:dyDescent="0.25">
      <c r="A3" s="56"/>
      <c r="B3"/>
      <c r="C3"/>
      <c r="D3"/>
    </row>
    <row r="4" spans="1:6" ht="27" customHeight="1" x14ac:dyDescent="0.25">
      <c r="A4" s="454" t="s">
        <v>797</v>
      </c>
      <c r="B4" s="459"/>
      <c r="C4" s="459"/>
      <c r="D4" s="459"/>
      <c r="E4" s="207"/>
      <c r="F4" s="206"/>
    </row>
    <row r="5" spans="1:6" ht="25.5" customHeight="1" x14ac:dyDescent="0.25">
      <c r="A5" s="452" t="s">
        <v>738</v>
      </c>
      <c r="B5" s="459"/>
      <c r="C5" s="459"/>
      <c r="D5" s="459"/>
      <c r="E5" s="195"/>
      <c r="F5" s="206"/>
    </row>
    <row r="7" spans="1:6" x14ac:dyDescent="0.25">
      <c r="A7" s="196" t="s">
        <v>613</v>
      </c>
      <c r="B7" s="196"/>
      <c r="C7" s="196"/>
      <c r="D7" s="196"/>
      <c r="E7" s="196"/>
      <c r="F7" s="196"/>
    </row>
    <row r="8" spans="1:6" ht="38.25" x14ac:dyDescent="0.25">
      <c r="A8" s="197" t="s">
        <v>0</v>
      </c>
      <c r="B8" s="205" t="s">
        <v>782</v>
      </c>
      <c r="C8" s="205" t="s">
        <v>612</v>
      </c>
      <c r="D8" s="205" t="s">
        <v>783</v>
      </c>
      <c r="E8" s="196"/>
      <c r="F8" s="196"/>
    </row>
    <row r="9" spans="1:6" x14ac:dyDescent="0.25">
      <c r="A9" s="200" t="s">
        <v>611</v>
      </c>
      <c r="B9" s="204"/>
      <c r="C9" s="204"/>
      <c r="D9" s="204"/>
      <c r="E9" s="196"/>
      <c r="F9" s="196"/>
    </row>
    <row r="10" spans="1:6" x14ac:dyDescent="0.25">
      <c r="A10" s="198" t="s">
        <v>495</v>
      </c>
      <c r="B10" s="199"/>
      <c r="C10" s="199"/>
      <c r="D10" s="199"/>
      <c r="E10" s="196"/>
      <c r="F10" s="196"/>
    </row>
    <row r="11" spans="1:6" x14ac:dyDescent="0.25">
      <c r="A11" s="198" t="s">
        <v>496</v>
      </c>
      <c r="B11" s="199"/>
      <c r="C11" s="199"/>
      <c r="D11" s="199"/>
      <c r="E11" s="196"/>
      <c r="F11" s="196"/>
    </row>
    <row r="12" spans="1:6" x14ac:dyDescent="0.25">
      <c r="A12" s="198" t="s">
        <v>497</v>
      </c>
      <c r="B12" s="199"/>
      <c r="C12" s="199"/>
      <c r="D12" s="199"/>
      <c r="E12" s="196"/>
      <c r="F12" s="196"/>
    </row>
    <row r="13" spans="1:6" x14ac:dyDescent="0.25">
      <c r="A13" s="200" t="s">
        <v>498</v>
      </c>
      <c r="B13" s="201"/>
      <c r="C13" s="201"/>
      <c r="D13" s="201">
        <f>SUM(D10:D12)</f>
        <v>0</v>
      </c>
      <c r="E13" s="196"/>
      <c r="F13" s="196"/>
    </row>
    <row r="14" spans="1:6" x14ac:dyDescent="0.25">
      <c r="A14" s="198" t="s">
        <v>499</v>
      </c>
      <c r="B14" s="199">
        <v>320481226</v>
      </c>
      <c r="C14" s="199"/>
      <c r="D14" s="199">
        <v>313167941</v>
      </c>
      <c r="E14" s="196"/>
      <c r="F14" s="196"/>
    </row>
    <row r="15" spans="1:6" x14ac:dyDescent="0.25">
      <c r="A15" s="198" t="s">
        <v>500</v>
      </c>
      <c r="B15" s="199">
        <v>114950</v>
      </c>
      <c r="C15" s="199"/>
      <c r="D15" s="199">
        <v>9660</v>
      </c>
      <c r="E15" s="196"/>
      <c r="F15" s="196"/>
    </row>
    <row r="16" spans="1:6" x14ac:dyDescent="0.25">
      <c r="A16" s="198" t="s">
        <v>501</v>
      </c>
      <c r="B16" s="199"/>
      <c r="C16" s="199"/>
      <c r="D16" s="199"/>
      <c r="E16" s="196"/>
      <c r="F16" s="196"/>
    </row>
    <row r="17" spans="1:6" x14ac:dyDescent="0.25">
      <c r="A17" s="198" t="s">
        <v>502</v>
      </c>
      <c r="B17" s="199"/>
      <c r="C17" s="199"/>
      <c r="D17" s="199">
        <v>1235800</v>
      </c>
      <c r="E17" s="196"/>
      <c r="F17" s="196"/>
    </row>
    <row r="18" spans="1:6" x14ac:dyDescent="0.25">
      <c r="A18" s="198" t="s">
        <v>503</v>
      </c>
      <c r="B18" s="199"/>
      <c r="C18" s="199"/>
      <c r="D18" s="199"/>
      <c r="E18" s="196"/>
      <c r="F18" s="196"/>
    </row>
    <row r="19" spans="1:6" x14ac:dyDescent="0.25">
      <c r="A19" s="200" t="s">
        <v>504</v>
      </c>
      <c r="B19" s="201">
        <f>SUM(B14:B18)</f>
        <v>320596176</v>
      </c>
      <c r="C19" s="201"/>
      <c r="D19" s="201">
        <f>SUM(D14:D18)</f>
        <v>314413401</v>
      </c>
      <c r="E19" s="196"/>
      <c r="F19" s="196"/>
    </row>
    <row r="20" spans="1:6" x14ac:dyDescent="0.25">
      <c r="A20" s="198" t="s">
        <v>505</v>
      </c>
      <c r="B20" s="199">
        <v>461820</v>
      </c>
      <c r="C20" s="199"/>
      <c r="D20" s="199">
        <v>461820</v>
      </c>
      <c r="E20" s="196"/>
      <c r="F20" s="196"/>
    </row>
    <row r="21" spans="1:6" x14ac:dyDescent="0.25">
      <c r="A21" s="198" t="s">
        <v>506</v>
      </c>
      <c r="B21" s="199"/>
      <c r="C21" s="199"/>
      <c r="D21" s="199"/>
      <c r="E21" s="196"/>
      <c r="F21" s="196"/>
    </row>
    <row r="22" spans="1:6" x14ac:dyDescent="0.25">
      <c r="A22" s="198" t="s">
        <v>507</v>
      </c>
      <c r="B22" s="199"/>
      <c r="C22" s="199"/>
      <c r="D22" s="199"/>
      <c r="E22" s="196"/>
      <c r="F22" s="196"/>
    </row>
    <row r="23" spans="1:6" x14ac:dyDescent="0.25">
      <c r="A23" s="200" t="s">
        <v>508</v>
      </c>
      <c r="B23" s="201">
        <f>SUM(B20:B22)</f>
        <v>461820</v>
      </c>
      <c r="C23" s="201"/>
      <c r="D23" s="201">
        <f>SUM(D20:D22)</f>
        <v>461820</v>
      </c>
      <c r="E23" s="196"/>
      <c r="F23" s="196"/>
    </row>
    <row r="24" spans="1:6" x14ac:dyDescent="0.25">
      <c r="A24" s="198" t="s">
        <v>509</v>
      </c>
      <c r="B24" s="199"/>
      <c r="C24" s="199"/>
      <c r="D24" s="199"/>
      <c r="E24" s="196"/>
      <c r="F24" s="196"/>
    </row>
    <row r="25" spans="1:6" ht="30" x14ac:dyDescent="0.25">
      <c r="A25" s="198" t="s">
        <v>510</v>
      </c>
      <c r="B25" s="199"/>
      <c r="C25" s="199"/>
      <c r="D25" s="199"/>
      <c r="E25" s="196"/>
      <c r="F25" s="196"/>
    </row>
    <row r="26" spans="1:6" x14ac:dyDescent="0.25">
      <c r="A26" s="200" t="s">
        <v>610</v>
      </c>
      <c r="B26" s="201"/>
      <c r="C26" s="201"/>
      <c r="D26" s="201"/>
      <c r="E26" s="196"/>
      <c r="F26" s="196"/>
    </row>
    <row r="27" spans="1:6" x14ac:dyDescent="0.25">
      <c r="A27" s="200" t="s">
        <v>511</v>
      </c>
      <c r="B27" s="201">
        <f>SUM(B23,B19)</f>
        <v>321057996</v>
      </c>
      <c r="C27" s="201"/>
      <c r="D27" s="201">
        <f>SUM(D23,D19,D13)</f>
        <v>314875221</v>
      </c>
      <c r="E27" s="196"/>
      <c r="F27" s="196"/>
    </row>
    <row r="28" spans="1:6" x14ac:dyDescent="0.25">
      <c r="A28" s="198" t="s">
        <v>609</v>
      </c>
      <c r="B28" s="199"/>
      <c r="C28" s="199"/>
      <c r="D28" s="199"/>
      <c r="E28" s="196"/>
      <c r="F28" s="196"/>
    </row>
    <row r="29" spans="1:6" x14ac:dyDescent="0.25">
      <c r="A29" s="198" t="s">
        <v>608</v>
      </c>
      <c r="B29" s="199"/>
      <c r="C29" s="199"/>
      <c r="D29" s="199"/>
      <c r="E29" s="196"/>
      <c r="F29" s="196"/>
    </row>
    <row r="30" spans="1:6" x14ac:dyDescent="0.25">
      <c r="A30" s="198" t="s">
        <v>607</v>
      </c>
      <c r="B30" s="199"/>
      <c r="C30" s="199"/>
      <c r="D30" s="199"/>
      <c r="E30" s="196"/>
      <c r="F30" s="196"/>
    </row>
    <row r="31" spans="1:6" x14ac:dyDescent="0.25">
      <c r="A31" s="198" t="s">
        <v>606</v>
      </c>
      <c r="B31" s="199"/>
      <c r="C31" s="199"/>
      <c r="D31" s="199"/>
      <c r="E31" s="196"/>
      <c r="F31" s="196"/>
    </row>
    <row r="32" spans="1:6" x14ac:dyDescent="0.25">
      <c r="A32" s="198" t="s">
        <v>605</v>
      </c>
      <c r="B32" s="199"/>
      <c r="C32" s="199"/>
      <c r="D32" s="199"/>
      <c r="E32" s="196"/>
      <c r="F32" s="196"/>
    </row>
    <row r="33" spans="1:6" x14ac:dyDescent="0.25">
      <c r="A33" s="200" t="s">
        <v>604</v>
      </c>
      <c r="B33" s="201"/>
      <c r="C33" s="201"/>
      <c r="D33" s="201"/>
      <c r="E33" s="196"/>
      <c r="F33" s="196"/>
    </row>
    <row r="34" spans="1:6" x14ac:dyDescent="0.25">
      <c r="A34" s="198" t="s">
        <v>603</v>
      </c>
      <c r="B34" s="199"/>
      <c r="C34" s="199"/>
      <c r="D34" s="199"/>
      <c r="E34" s="196"/>
      <c r="F34" s="196"/>
    </row>
    <row r="35" spans="1:6" x14ac:dyDescent="0.25">
      <c r="A35" s="198" t="s">
        <v>602</v>
      </c>
      <c r="B35" s="199"/>
      <c r="C35" s="199"/>
      <c r="D35" s="199"/>
      <c r="E35" s="196"/>
      <c r="F35" s="196"/>
    </row>
    <row r="36" spans="1:6" x14ac:dyDescent="0.25">
      <c r="A36" s="198" t="s">
        <v>601</v>
      </c>
      <c r="B36" s="199"/>
      <c r="C36" s="199"/>
      <c r="D36" s="199"/>
      <c r="E36" s="196"/>
      <c r="F36" s="196"/>
    </row>
    <row r="37" spans="1:6" x14ac:dyDescent="0.25">
      <c r="A37" s="198" t="s">
        <v>600</v>
      </c>
      <c r="B37" s="199"/>
      <c r="C37" s="199"/>
      <c r="D37" s="199"/>
      <c r="E37" s="196"/>
      <c r="F37" s="196"/>
    </row>
    <row r="38" spans="1:6" x14ac:dyDescent="0.25">
      <c r="A38" s="198" t="s">
        <v>599</v>
      </c>
      <c r="B38" s="199"/>
      <c r="C38" s="199"/>
      <c r="D38" s="199"/>
      <c r="E38" s="196"/>
      <c r="F38" s="196"/>
    </row>
    <row r="39" spans="1:6" x14ac:dyDescent="0.25">
      <c r="A39" s="198" t="s">
        <v>598</v>
      </c>
      <c r="B39" s="199"/>
      <c r="C39" s="199"/>
      <c r="D39" s="199"/>
      <c r="E39" s="196"/>
      <c r="F39" s="196"/>
    </row>
    <row r="40" spans="1:6" x14ac:dyDescent="0.25">
      <c r="A40" s="198" t="s">
        <v>597</v>
      </c>
      <c r="B40" s="199"/>
      <c r="C40" s="199"/>
      <c r="D40" s="199"/>
      <c r="E40" s="196"/>
      <c r="F40" s="196"/>
    </row>
    <row r="41" spans="1:6" x14ac:dyDescent="0.25">
      <c r="A41" s="200" t="s">
        <v>512</v>
      </c>
      <c r="B41" s="201"/>
      <c r="C41" s="201"/>
      <c r="D41" s="201"/>
      <c r="E41" s="196"/>
      <c r="F41" s="196"/>
    </row>
    <row r="42" spans="1:6" x14ac:dyDescent="0.25">
      <c r="A42" s="200" t="s">
        <v>596</v>
      </c>
      <c r="B42" s="201"/>
      <c r="C42" s="201"/>
      <c r="D42" s="201"/>
      <c r="E42" s="196"/>
      <c r="F42" s="196"/>
    </row>
    <row r="43" spans="1:6" x14ac:dyDescent="0.25">
      <c r="A43" s="198" t="s">
        <v>513</v>
      </c>
      <c r="B43" s="199"/>
      <c r="C43" s="199"/>
      <c r="D43" s="199"/>
      <c r="E43" s="196"/>
      <c r="F43" s="196"/>
    </row>
    <row r="44" spans="1:6" x14ac:dyDescent="0.25">
      <c r="A44" s="198" t="s">
        <v>514</v>
      </c>
      <c r="B44" s="199">
        <v>74025</v>
      </c>
      <c r="C44" s="199"/>
      <c r="D44" s="199">
        <v>157730</v>
      </c>
      <c r="E44" s="196"/>
      <c r="F44" s="196"/>
    </row>
    <row r="45" spans="1:6" x14ac:dyDescent="0.25">
      <c r="A45" s="198" t="s">
        <v>515</v>
      </c>
      <c r="B45" s="199">
        <v>12512435</v>
      </c>
      <c r="C45" s="199"/>
      <c r="D45" s="199">
        <v>64436314</v>
      </c>
      <c r="E45" s="196"/>
      <c r="F45" s="196"/>
    </row>
    <row r="46" spans="1:6" x14ac:dyDescent="0.25">
      <c r="A46" s="198" t="s">
        <v>516</v>
      </c>
      <c r="B46" s="199"/>
      <c r="C46" s="199"/>
      <c r="D46" s="199"/>
      <c r="E46" s="196"/>
      <c r="F46" s="196"/>
    </row>
    <row r="47" spans="1:6" x14ac:dyDescent="0.25">
      <c r="A47" s="198" t="s">
        <v>517</v>
      </c>
      <c r="B47" s="199"/>
      <c r="C47" s="199"/>
      <c r="D47" s="199"/>
      <c r="E47" s="196"/>
      <c r="F47" s="196"/>
    </row>
    <row r="48" spans="1:6" x14ac:dyDescent="0.25">
      <c r="A48" s="200" t="s">
        <v>518</v>
      </c>
      <c r="B48" s="201">
        <f t="shared" ref="B48:D48" si="0">SUM(B43:B47)</f>
        <v>12586460</v>
      </c>
      <c r="C48" s="201"/>
      <c r="D48" s="201">
        <f t="shared" si="0"/>
        <v>64594044</v>
      </c>
      <c r="E48" s="196"/>
      <c r="F48" s="196"/>
    </row>
    <row r="49" spans="1:6" ht="30" x14ac:dyDescent="0.25">
      <c r="A49" s="198" t="s">
        <v>595</v>
      </c>
      <c r="B49" s="199"/>
      <c r="C49" s="199"/>
      <c r="D49" s="199"/>
      <c r="E49" s="196"/>
      <c r="F49" s="196"/>
    </row>
    <row r="50" spans="1:6" ht="30" x14ac:dyDescent="0.25">
      <c r="A50" s="198" t="s">
        <v>594</v>
      </c>
      <c r="B50" s="199"/>
      <c r="C50" s="199"/>
      <c r="D50" s="199"/>
      <c r="E50" s="196"/>
      <c r="F50" s="196"/>
    </row>
    <row r="51" spans="1:6" ht="30" x14ac:dyDescent="0.25">
      <c r="A51" s="198" t="s">
        <v>593</v>
      </c>
      <c r="B51" s="199">
        <v>1650021</v>
      </c>
      <c r="C51" s="199"/>
      <c r="D51" s="199">
        <v>4212468</v>
      </c>
      <c r="E51" s="196"/>
      <c r="F51" s="196"/>
    </row>
    <row r="52" spans="1:6" x14ac:dyDescent="0.25">
      <c r="A52" s="198" t="s">
        <v>592</v>
      </c>
      <c r="B52" s="199">
        <v>180000</v>
      </c>
      <c r="C52" s="199"/>
      <c r="D52" s="199">
        <v>2505100</v>
      </c>
      <c r="E52" s="196"/>
      <c r="F52" s="196"/>
    </row>
    <row r="53" spans="1:6" ht="30" x14ac:dyDescent="0.25">
      <c r="A53" s="198" t="s">
        <v>591</v>
      </c>
      <c r="B53" s="199"/>
      <c r="C53" s="199"/>
      <c r="D53" s="199"/>
      <c r="E53" s="196"/>
      <c r="F53" s="196"/>
    </row>
    <row r="54" spans="1:6" ht="30" x14ac:dyDescent="0.25">
      <c r="A54" s="198" t="s">
        <v>590</v>
      </c>
      <c r="B54" s="199">
        <v>1145000</v>
      </c>
      <c r="C54" s="199"/>
      <c r="D54" s="199">
        <v>1145000</v>
      </c>
      <c r="E54" s="196"/>
      <c r="F54" s="196"/>
    </row>
    <row r="55" spans="1:6" ht="30" x14ac:dyDescent="0.25">
      <c r="A55" s="198" t="s">
        <v>589</v>
      </c>
      <c r="B55" s="199"/>
      <c r="C55" s="199"/>
      <c r="D55" s="199"/>
      <c r="E55" s="196"/>
      <c r="F55" s="196"/>
    </row>
    <row r="56" spans="1:6" ht="30" x14ac:dyDescent="0.25">
      <c r="A56" s="198" t="s">
        <v>588</v>
      </c>
      <c r="B56" s="199"/>
      <c r="C56" s="199"/>
      <c r="D56" s="199"/>
      <c r="E56" s="196"/>
      <c r="F56" s="196"/>
    </row>
    <row r="57" spans="1:6" x14ac:dyDescent="0.25">
      <c r="A57" s="200" t="s">
        <v>587</v>
      </c>
      <c r="B57" s="201">
        <f>SUM(B49:B56)</f>
        <v>2975021</v>
      </c>
      <c r="C57" s="201"/>
      <c r="D57" s="201">
        <f>SUM(D49:D56)</f>
        <v>7862568</v>
      </c>
      <c r="E57" s="196"/>
      <c r="F57" s="196"/>
    </row>
    <row r="58" spans="1:6" ht="30" x14ac:dyDescent="0.25">
      <c r="A58" s="198" t="s">
        <v>586</v>
      </c>
      <c r="B58" s="199"/>
      <c r="C58" s="199"/>
      <c r="D58" s="199"/>
      <c r="E58" s="196"/>
      <c r="F58" s="196"/>
    </row>
    <row r="59" spans="1:6" ht="30" x14ac:dyDescent="0.25">
      <c r="A59" s="198" t="s">
        <v>585</v>
      </c>
      <c r="B59" s="199"/>
      <c r="C59" s="199"/>
      <c r="D59" s="199"/>
      <c r="E59" s="196"/>
      <c r="F59" s="196"/>
    </row>
    <row r="60" spans="1:6" ht="30" x14ac:dyDescent="0.25">
      <c r="A60" s="198" t="s">
        <v>584</v>
      </c>
      <c r="B60" s="199"/>
      <c r="C60" s="199"/>
      <c r="D60" s="199"/>
      <c r="E60" s="196"/>
      <c r="F60" s="196"/>
    </row>
    <row r="61" spans="1:6" ht="30" x14ac:dyDescent="0.25">
      <c r="A61" s="198" t="s">
        <v>583</v>
      </c>
      <c r="B61" s="199"/>
      <c r="C61" s="199"/>
      <c r="D61" s="199"/>
      <c r="E61" s="196"/>
      <c r="F61" s="196"/>
    </row>
    <row r="62" spans="1:6" ht="30" x14ac:dyDescent="0.25">
      <c r="A62" s="198" t="s">
        <v>582</v>
      </c>
      <c r="B62" s="199"/>
      <c r="C62" s="199"/>
      <c r="D62" s="199"/>
      <c r="E62" s="196"/>
      <c r="F62" s="196"/>
    </row>
    <row r="63" spans="1:6" ht="30" x14ac:dyDescent="0.25">
      <c r="A63" s="198" t="s">
        <v>581</v>
      </c>
      <c r="B63" s="199"/>
      <c r="C63" s="199"/>
      <c r="D63" s="199"/>
      <c r="E63" s="196"/>
      <c r="F63" s="196"/>
    </row>
    <row r="64" spans="1:6" ht="30" x14ac:dyDescent="0.25">
      <c r="A64" s="198" t="s">
        <v>580</v>
      </c>
      <c r="B64" s="199"/>
      <c r="C64" s="199"/>
      <c r="D64" s="199"/>
      <c r="E64" s="196"/>
      <c r="F64" s="196"/>
    </row>
    <row r="65" spans="1:6" ht="30" x14ac:dyDescent="0.25">
      <c r="A65" s="198" t="s">
        <v>579</v>
      </c>
      <c r="B65" s="199"/>
      <c r="C65" s="199"/>
      <c r="D65" s="199"/>
      <c r="E65" s="196"/>
      <c r="F65" s="196"/>
    </row>
    <row r="66" spans="1:6" x14ac:dyDescent="0.25">
      <c r="A66" s="200" t="s">
        <v>519</v>
      </c>
      <c r="B66" s="201">
        <f t="shared" ref="B66:D66" si="1">SUM(B58:B65)</f>
        <v>0</v>
      </c>
      <c r="C66" s="201"/>
      <c r="D66" s="201">
        <f t="shared" si="1"/>
        <v>0</v>
      </c>
      <c r="E66" s="196"/>
      <c r="F66" s="196"/>
    </row>
    <row r="67" spans="1:6" x14ac:dyDescent="0.25">
      <c r="A67" s="198" t="s">
        <v>520</v>
      </c>
      <c r="B67" s="199"/>
      <c r="C67" s="199"/>
      <c r="D67" s="199">
        <v>0</v>
      </c>
      <c r="E67" s="196"/>
      <c r="F67" s="196"/>
    </row>
    <row r="68" spans="1:6" x14ac:dyDescent="0.25">
      <c r="A68" s="198" t="s">
        <v>578</v>
      </c>
      <c r="B68" s="199"/>
      <c r="C68" s="199"/>
      <c r="D68" s="199"/>
      <c r="E68" s="196"/>
      <c r="F68" s="196"/>
    </row>
    <row r="69" spans="1:6" x14ac:dyDescent="0.25">
      <c r="A69" s="198" t="s">
        <v>577</v>
      </c>
      <c r="B69" s="199"/>
      <c r="C69" s="199"/>
      <c r="D69" s="199"/>
      <c r="E69" s="196"/>
      <c r="F69" s="196"/>
    </row>
    <row r="70" spans="1:6" x14ac:dyDescent="0.25">
      <c r="A70" s="198" t="s">
        <v>576</v>
      </c>
      <c r="B70" s="199"/>
      <c r="C70" s="199"/>
      <c r="D70" s="199"/>
      <c r="E70" s="196"/>
      <c r="F70" s="196"/>
    </row>
    <row r="71" spans="1:6" x14ac:dyDescent="0.25">
      <c r="A71" s="198" t="s">
        <v>575</v>
      </c>
      <c r="B71" s="199"/>
      <c r="C71" s="199"/>
      <c r="D71" s="199">
        <v>0</v>
      </c>
      <c r="E71" s="196"/>
      <c r="F71" s="196"/>
    </row>
    <row r="72" spans="1:6" x14ac:dyDescent="0.25">
      <c r="A72" s="198" t="s">
        <v>574</v>
      </c>
      <c r="B72" s="199"/>
      <c r="C72" s="199"/>
      <c r="D72" s="199"/>
      <c r="E72" s="196"/>
      <c r="F72" s="196"/>
    </row>
    <row r="73" spans="1:6" ht="30" x14ac:dyDescent="0.25">
      <c r="A73" s="198" t="s">
        <v>521</v>
      </c>
      <c r="B73" s="199"/>
      <c r="C73" s="199"/>
      <c r="D73" s="199"/>
      <c r="E73" s="196"/>
      <c r="F73" s="196"/>
    </row>
    <row r="74" spans="1:6" x14ac:dyDescent="0.25">
      <c r="A74" s="198" t="s">
        <v>522</v>
      </c>
      <c r="B74" s="199"/>
      <c r="C74" s="199"/>
      <c r="D74" s="199"/>
      <c r="E74" s="196"/>
      <c r="F74" s="196"/>
    </row>
    <row r="75" spans="1:6" x14ac:dyDescent="0.25">
      <c r="A75" s="198" t="s">
        <v>523</v>
      </c>
      <c r="B75" s="199"/>
      <c r="C75" s="199"/>
      <c r="D75" s="199"/>
      <c r="E75" s="196"/>
      <c r="F75" s="196"/>
    </row>
    <row r="76" spans="1:6" ht="30" x14ac:dyDescent="0.25">
      <c r="A76" s="198" t="s">
        <v>524</v>
      </c>
      <c r="B76" s="199"/>
      <c r="C76" s="199"/>
      <c r="D76" s="199"/>
      <c r="E76" s="196"/>
      <c r="F76" s="196"/>
    </row>
    <row r="77" spans="1:6" ht="30" x14ac:dyDescent="0.25">
      <c r="A77" s="198" t="s">
        <v>525</v>
      </c>
      <c r="B77" s="199"/>
      <c r="C77" s="199"/>
      <c r="D77" s="199"/>
      <c r="E77" s="196"/>
      <c r="F77" s="196"/>
    </row>
    <row r="78" spans="1:6" ht="30" x14ac:dyDescent="0.25">
      <c r="A78" s="198" t="s">
        <v>526</v>
      </c>
      <c r="B78" s="199"/>
      <c r="C78" s="199"/>
      <c r="D78" s="199"/>
      <c r="E78" s="196"/>
      <c r="F78" s="196"/>
    </row>
    <row r="79" spans="1:6" x14ac:dyDescent="0.25">
      <c r="A79" s="200" t="s">
        <v>527</v>
      </c>
      <c r="B79" s="201">
        <f t="shared" ref="B79:D79" si="2">SUM(B73:B78,B67)</f>
        <v>0</v>
      </c>
      <c r="C79" s="201"/>
      <c r="D79" s="201">
        <f t="shared" si="2"/>
        <v>0</v>
      </c>
      <c r="E79" s="196"/>
      <c r="F79" s="196"/>
    </row>
    <row r="80" spans="1:6" x14ac:dyDescent="0.25">
      <c r="A80" s="200" t="s">
        <v>573</v>
      </c>
      <c r="B80" s="201">
        <f t="shared" ref="B80:D80" si="3">SUM(B79,B66,B57)</f>
        <v>2975021</v>
      </c>
      <c r="C80" s="201"/>
      <c r="D80" s="201">
        <f t="shared" si="3"/>
        <v>7862568</v>
      </c>
      <c r="E80" s="196"/>
      <c r="F80" s="196"/>
    </row>
    <row r="81" spans="1:6" x14ac:dyDescent="0.25">
      <c r="A81" s="200" t="s">
        <v>528</v>
      </c>
      <c r="B81" s="201"/>
      <c r="C81" s="201"/>
      <c r="D81" s="201">
        <v>8650</v>
      </c>
      <c r="E81" s="196"/>
      <c r="F81" s="196"/>
    </row>
    <row r="82" spans="1:6" x14ac:dyDescent="0.25">
      <c r="A82" s="198" t="s">
        <v>529</v>
      </c>
      <c r="B82" s="199"/>
      <c r="C82" s="199"/>
      <c r="D82" s="199"/>
      <c r="E82" s="196"/>
      <c r="F82" s="196"/>
    </row>
    <row r="83" spans="1:6" x14ac:dyDescent="0.25">
      <c r="A83" s="198" t="s">
        <v>530</v>
      </c>
      <c r="B83" s="199"/>
      <c r="C83" s="199"/>
      <c r="D83" s="199"/>
      <c r="E83" s="196"/>
      <c r="F83" s="196"/>
    </row>
    <row r="84" spans="1:6" x14ac:dyDescent="0.25">
      <c r="A84" s="198" t="s">
        <v>531</v>
      </c>
      <c r="B84" s="199"/>
      <c r="C84" s="199"/>
      <c r="D84" s="199"/>
      <c r="E84" s="196"/>
      <c r="F84" s="196"/>
    </row>
    <row r="85" spans="1:6" x14ac:dyDescent="0.25">
      <c r="A85" s="200" t="s">
        <v>572</v>
      </c>
      <c r="B85" s="201"/>
      <c r="C85" s="201"/>
      <c r="D85" s="201"/>
      <c r="E85" s="196"/>
      <c r="F85" s="196"/>
    </row>
    <row r="86" spans="1:6" x14ac:dyDescent="0.25">
      <c r="A86" s="203" t="s">
        <v>532</v>
      </c>
      <c r="B86" s="202">
        <f t="shared" ref="B86:D86" si="4">SUM(B85,B81,B80,B48,B42,B27)</f>
        <v>336619477</v>
      </c>
      <c r="C86" s="202"/>
      <c r="D86" s="202">
        <f t="shared" si="4"/>
        <v>387340483</v>
      </c>
      <c r="E86" s="196"/>
      <c r="F86" s="196"/>
    </row>
    <row r="87" spans="1:6" x14ac:dyDescent="0.25">
      <c r="A87" s="200" t="s">
        <v>533</v>
      </c>
      <c r="B87" s="204"/>
      <c r="C87" s="204"/>
      <c r="D87" s="204"/>
      <c r="E87" s="196"/>
      <c r="F87" s="196"/>
    </row>
    <row r="88" spans="1:6" x14ac:dyDescent="0.25">
      <c r="A88" s="198" t="s">
        <v>534</v>
      </c>
      <c r="B88" s="199">
        <v>378870000</v>
      </c>
      <c r="C88" s="199"/>
      <c r="D88" s="199">
        <v>378870000</v>
      </c>
      <c r="E88" s="196"/>
      <c r="F88" s="196"/>
    </row>
    <row r="89" spans="1:6" x14ac:dyDescent="0.25">
      <c r="A89" s="198" t="s">
        <v>535</v>
      </c>
      <c r="B89" s="199"/>
      <c r="C89" s="199"/>
      <c r="D89" s="199"/>
      <c r="E89" s="196"/>
      <c r="F89" s="196"/>
    </row>
    <row r="90" spans="1:6" x14ac:dyDescent="0.25">
      <c r="A90" s="198" t="s">
        <v>536</v>
      </c>
      <c r="B90" s="199">
        <v>4407000</v>
      </c>
      <c r="C90" s="199"/>
      <c r="D90" s="199">
        <v>4407000</v>
      </c>
      <c r="E90" s="196"/>
      <c r="F90" s="196"/>
    </row>
    <row r="91" spans="1:6" x14ac:dyDescent="0.25">
      <c r="A91" s="198" t="s">
        <v>537</v>
      </c>
      <c r="B91" s="199">
        <v>-45590814</v>
      </c>
      <c r="C91" s="199"/>
      <c r="D91" s="199">
        <v>-54432989</v>
      </c>
      <c r="E91" s="196"/>
      <c r="F91" s="196"/>
    </row>
    <row r="92" spans="1:6" x14ac:dyDescent="0.25">
      <c r="A92" s="198" t="s">
        <v>538</v>
      </c>
      <c r="B92" s="199"/>
      <c r="C92" s="199"/>
      <c r="D92" s="199"/>
      <c r="E92" s="196"/>
      <c r="F92" s="196"/>
    </row>
    <row r="93" spans="1:6" x14ac:dyDescent="0.25">
      <c r="A93" s="198" t="s">
        <v>539</v>
      </c>
      <c r="B93" s="199">
        <v>-8842175</v>
      </c>
      <c r="C93" s="199"/>
      <c r="D93" s="199">
        <v>2338073</v>
      </c>
      <c r="E93" s="196"/>
      <c r="F93" s="196"/>
    </row>
    <row r="94" spans="1:6" x14ac:dyDescent="0.25">
      <c r="A94" s="200" t="s">
        <v>571</v>
      </c>
      <c r="B94" s="201">
        <f t="shared" ref="B94:D94" si="5">SUM(B88:B93)</f>
        <v>328844011</v>
      </c>
      <c r="C94" s="201"/>
      <c r="D94" s="201">
        <f t="shared" si="5"/>
        <v>331182084</v>
      </c>
      <c r="E94" s="196"/>
      <c r="F94" s="196"/>
    </row>
    <row r="95" spans="1:6" ht="30" x14ac:dyDescent="0.25">
      <c r="A95" s="198" t="s">
        <v>570</v>
      </c>
      <c r="B95" s="199"/>
      <c r="C95" s="199"/>
      <c r="D95" s="199"/>
      <c r="E95" s="196"/>
      <c r="F95" s="196"/>
    </row>
    <row r="96" spans="1:6" ht="30" x14ac:dyDescent="0.25">
      <c r="A96" s="198" t="s">
        <v>569</v>
      </c>
      <c r="B96" s="199"/>
      <c r="C96" s="199"/>
      <c r="D96" s="199"/>
      <c r="E96" s="196"/>
      <c r="F96" s="196"/>
    </row>
    <row r="97" spans="1:6" ht="30" x14ac:dyDescent="0.25">
      <c r="A97" s="198" t="s">
        <v>568</v>
      </c>
      <c r="B97" s="199">
        <v>1760640</v>
      </c>
      <c r="C97" s="199"/>
      <c r="D97" s="199">
        <v>3000</v>
      </c>
      <c r="E97" s="196"/>
      <c r="F97" s="196"/>
    </row>
    <row r="98" spans="1:6" ht="30" x14ac:dyDescent="0.25">
      <c r="A98" s="198" t="s">
        <v>567</v>
      </c>
      <c r="B98" s="199"/>
      <c r="C98" s="199"/>
      <c r="D98" s="199"/>
      <c r="E98" s="196"/>
      <c r="F98" s="196"/>
    </row>
    <row r="99" spans="1:6" ht="30" x14ac:dyDescent="0.25">
      <c r="A99" s="198" t="s">
        <v>566</v>
      </c>
      <c r="B99" s="199"/>
      <c r="C99" s="199"/>
      <c r="D99" s="199"/>
      <c r="E99" s="196"/>
      <c r="F99" s="196"/>
    </row>
    <row r="100" spans="1:6" x14ac:dyDescent="0.25">
      <c r="A100" s="198" t="s">
        <v>565</v>
      </c>
      <c r="B100" s="199"/>
      <c r="C100" s="199"/>
      <c r="D100" s="199"/>
      <c r="E100" s="196"/>
      <c r="F100" s="196"/>
    </row>
    <row r="101" spans="1:6" x14ac:dyDescent="0.25">
      <c r="A101" s="198" t="s">
        <v>564</v>
      </c>
      <c r="B101" s="199"/>
      <c r="C101" s="199"/>
      <c r="D101" s="199"/>
      <c r="E101" s="196"/>
      <c r="F101" s="196"/>
    </row>
    <row r="102" spans="1:6" ht="30" x14ac:dyDescent="0.25">
      <c r="A102" s="198" t="s">
        <v>563</v>
      </c>
      <c r="B102" s="199"/>
      <c r="C102" s="199"/>
      <c r="D102" s="199"/>
      <c r="E102" s="196"/>
      <c r="F102" s="196"/>
    </row>
    <row r="103" spans="1:6" ht="30" x14ac:dyDescent="0.25">
      <c r="A103" s="198" t="s">
        <v>562</v>
      </c>
      <c r="B103" s="199"/>
      <c r="C103" s="199"/>
      <c r="D103" s="199"/>
      <c r="E103" s="196"/>
      <c r="F103" s="196"/>
    </row>
    <row r="104" spans="1:6" x14ac:dyDescent="0.25">
      <c r="A104" s="200" t="s">
        <v>540</v>
      </c>
      <c r="B104" s="201">
        <f>SUM(B95:B103)</f>
        <v>1760640</v>
      </c>
      <c r="C104" s="201"/>
      <c r="D104" s="201">
        <f>SUM(D95:D103)</f>
        <v>3000</v>
      </c>
      <c r="E104" s="196"/>
      <c r="F104" s="196"/>
    </row>
    <row r="105" spans="1:6" ht="30" x14ac:dyDescent="0.25">
      <c r="A105" s="198" t="s">
        <v>561</v>
      </c>
      <c r="B105" s="199"/>
      <c r="C105" s="199"/>
      <c r="D105" s="199"/>
      <c r="E105" s="196"/>
      <c r="F105" s="196"/>
    </row>
    <row r="106" spans="1:6" ht="30" x14ac:dyDescent="0.25">
      <c r="A106" s="198" t="s">
        <v>560</v>
      </c>
      <c r="B106" s="199"/>
      <c r="C106" s="199"/>
      <c r="D106" s="199"/>
      <c r="E106" s="196"/>
      <c r="F106" s="196"/>
    </row>
    <row r="107" spans="1:6" ht="30" x14ac:dyDescent="0.25">
      <c r="A107" s="198" t="s">
        <v>559</v>
      </c>
      <c r="B107" s="199"/>
      <c r="C107" s="199"/>
      <c r="D107" s="199"/>
      <c r="E107" s="196"/>
      <c r="F107" s="196"/>
    </row>
    <row r="108" spans="1:6" ht="30" x14ac:dyDescent="0.25">
      <c r="A108" s="198" t="s">
        <v>558</v>
      </c>
      <c r="B108" s="199"/>
      <c r="C108" s="199"/>
      <c r="D108" s="199"/>
      <c r="E108" s="196"/>
      <c r="F108" s="196"/>
    </row>
    <row r="109" spans="1:6" ht="30" x14ac:dyDescent="0.25">
      <c r="A109" s="198" t="s">
        <v>557</v>
      </c>
      <c r="B109" s="199"/>
      <c r="C109" s="199"/>
      <c r="D109" s="199"/>
      <c r="E109" s="196"/>
      <c r="F109" s="196"/>
    </row>
    <row r="110" spans="1:6" ht="30" x14ac:dyDescent="0.25">
      <c r="A110" s="198" t="s">
        <v>556</v>
      </c>
      <c r="B110" s="199"/>
      <c r="C110" s="199"/>
      <c r="D110" s="199"/>
      <c r="E110" s="196"/>
      <c r="F110" s="196"/>
    </row>
    <row r="111" spans="1:6" ht="30" x14ac:dyDescent="0.25">
      <c r="A111" s="198" t="s">
        <v>555</v>
      </c>
      <c r="B111" s="199"/>
      <c r="C111" s="199"/>
      <c r="D111" s="199"/>
      <c r="E111" s="196"/>
      <c r="F111" s="196"/>
    </row>
    <row r="112" spans="1:6" ht="30" x14ac:dyDescent="0.25">
      <c r="A112" s="198" t="s">
        <v>554</v>
      </c>
      <c r="B112" s="199"/>
      <c r="C112" s="199"/>
      <c r="D112" s="199"/>
      <c r="E112" s="196"/>
      <c r="F112" s="196"/>
    </row>
    <row r="113" spans="1:6" ht="30" x14ac:dyDescent="0.25">
      <c r="A113" s="198" t="s">
        <v>553</v>
      </c>
      <c r="B113" s="199">
        <v>826874</v>
      </c>
      <c r="C113" s="199"/>
      <c r="D113" s="199">
        <v>934894</v>
      </c>
      <c r="E113" s="196"/>
      <c r="F113" s="196"/>
    </row>
    <row r="114" spans="1:6" x14ac:dyDescent="0.25">
      <c r="A114" s="200" t="s">
        <v>541</v>
      </c>
      <c r="B114" s="201">
        <f t="shared" ref="B114:D114" si="6">SUM(B105:B113)</f>
        <v>826874</v>
      </c>
      <c r="C114" s="201"/>
      <c r="D114" s="201">
        <f t="shared" si="6"/>
        <v>934894</v>
      </c>
      <c r="E114" s="196"/>
      <c r="F114" s="196"/>
    </row>
    <row r="115" spans="1:6" x14ac:dyDescent="0.25">
      <c r="A115" s="198" t="s">
        <v>542</v>
      </c>
      <c r="B115" s="199">
        <v>526762</v>
      </c>
      <c r="C115" s="199"/>
      <c r="D115" s="199">
        <v>747600</v>
      </c>
      <c r="E115" s="196"/>
      <c r="F115" s="196"/>
    </row>
    <row r="116" spans="1:6" ht="30" x14ac:dyDescent="0.25">
      <c r="A116" s="198" t="s">
        <v>543</v>
      </c>
      <c r="B116" s="199"/>
      <c r="C116" s="199"/>
      <c r="D116" s="199"/>
      <c r="E116" s="196"/>
      <c r="F116" s="196"/>
    </row>
    <row r="117" spans="1:6" x14ac:dyDescent="0.25">
      <c r="A117" s="198" t="s">
        <v>544</v>
      </c>
      <c r="B117" s="199">
        <v>16151</v>
      </c>
      <c r="C117" s="199"/>
      <c r="D117" s="199">
        <v>407717</v>
      </c>
      <c r="E117" s="196"/>
      <c r="F117" s="196"/>
    </row>
    <row r="118" spans="1:6" x14ac:dyDescent="0.25">
      <c r="A118" s="198" t="s">
        <v>545</v>
      </c>
      <c r="B118" s="199"/>
      <c r="C118" s="199"/>
      <c r="D118" s="199"/>
      <c r="E118" s="196"/>
      <c r="F118" s="196"/>
    </row>
    <row r="119" spans="1:6" ht="30" x14ac:dyDescent="0.25">
      <c r="A119" s="198" t="s">
        <v>546</v>
      </c>
      <c r="B119" s="199"/>
      <c r="C119" s="199"/>
      <c r="D119" s="199"/>
      <c r="E119" s="196"/>
      <c r="F119" s="196"/>
    </row>
    <row r="120" spans="1:6" ht="30" x14ac:dyDescent="0.25">
      <c r="A120" s="198" t="s">
        <v>547</v>
      </c>
      <c r="B120" s="199"/>
      <c r="C120" s="199"/>
      <c r="D120" s="199"/>
      <c r="E120" s="196"/>
      <c r="F120" s="196"/>
    </row>
    <row r="121" spans="1:6" ht="30" x14ac:dyDescent="0.25">
      <c r="A121" s="198" t="s">
        <v>548</v>
      </c>
      <c r="B121" s="199"/>
      <c r="C121" s="199"/>
      <c r="D121" s="199"/>
      <c r="E121" s="196"/>
      <c r="F121" s="196"/>
    </row>
    <row r="122" spans="1:6" x14ac:dyDescent="0.25">
      <c r="A122" s="200" t="s">
        <v>552</v>
      </c>
      <c r="B122" s="201">
        <f t="shared" ref="B122:D122" si="7">SUM(B115:B121)</f>
        <v>542913</v>
      </c>
      <c r="C122" s="201"/>
      <c r="D122" s="201">
        <f t="shared" si="7"/>
        <v>1155317</v>
      </c>
      <c r="E122" s="196"/>
      <c r="F122" s="196"/>
    </row>
    <row r="123" spans="1:6" x14ac:dyDescent="0.25">
      <c r="A123" s="200" t="s">
        <v>549</v>
      </c>
      <c r="B123" s="201">
        <f t="shared" ref="B123:D123" si="8">SUM(B122,B114,B104)</f>
        <v>3130427</v>
      </c>
      <c r="C123" s="201"/>
      <c r="D123" s="201">
        <f t="shared" si="8"/>
        <v>2093211</v>
      </c>
      <c r="E123" s="196"/>
      <c r="F123" s="196"/>
    </row>
    <row r="124" spans="1:6" x14ac:dyDescent="0.25">
      <c r="A124" s="200" t="s">
        <v>813</v>
      </c>
      <c r="B124" s="201"/>
      <c r="C124" s="201"/>
      <c r="D124" s="201"/>
      <c r="E124" s="196"/>
      <c r="F124" s="196"/>
    </row>
    <row r="125" spans="1:6" ht="25.5" x14ac:dyDescent="0.25">
      <c r="A125" s="200" t="s">
        <v>814</v>
      </c>
      <c r="B125" s="201"/>
      <c r="C125" s="201"/>
      <c r="D125" s="201"/>
      <c r="E125" s="196"/>
      <c r="F125" s="196"/>
    </row>
    <row r="126" spans="1:6" x14ac:dyDescent="0.25">
      <c r="A126" s="198" t="s">
        <v>744</v>
      </c>
      <c r="B126" s="199"/>
      <c r="C126" s="199"/>
      <c r="D126" s="199"/>
      <c r="E126" s="196"/>
      <c r="F126" s="196"/>
    </row>
    <row r="127" spans="1:6" x14ac:dyDescent="0.25">
      <c r="A127" s="198" t="s">
        <v>745</v>
      </c>
      <c r="B127" s="199">
        <v>4645039</v>
      </c>
      <c r="C127" s="199"/>
      <c r="D127" s="199">
        <v>11980</v>
      </c>
      <c r="E127" s="196"/>
      <c r="F127" s="196"/>
    </row>
    <row r="128" spans="1:6" x14ac:dyDescent="0.25">
      <c r="A128" s="198" t="s">
        <v>746</v>
      </c>
      <c r="B128" s="199"/>
      <c r="C128" s="199"/>
      <c r="D128" s="199">
        <v>54053208</v>
      </c>
      <c r="E128" s="196"/>
      <c r="F128" s="196"/>
    </row>
    <row r="129" spans="1:6" x14ac:dyDescent="0.25">
      <c r="A129" s="200" t="s">
        <v>815</v>
      </c>
      <c r="B129" s="201">
        <f>SUM(B126:B128)</f>
        <v>4645039</v>
      </c>
      <c r="C129" s="201"/>
      <c r="D129" s="201">
        <f>SUM(D126:D128)</f>
        <v>54065188</v>
      </c>
      <c r="E129" s="196"/>
      <c r="F129" s="196"/>
    </row>
    <row r="130" spans="1:6" x14ac:dyDescent="0.25">
      <c r="A130" s="203" t="s">
        <v>551</v>
      </c>
      <c r="B130" s="202">
        <f t="shared" ref="B130:D130" si="9">SUM(B129,B125,B124,B123,B94)</f>
        <v>336619477</v>
      </c>
      <c r="C130" s="202"/>
      <c r="D130" s="202">
        <f t="shared" si="9"/>
        <v>387340483</v>
      </c>
      <c r="E130" s="196"/>
      <c r="F130" s="196"/>
    </row>
    <row r="131" spans="1:6" x14ac:dyDescent="0.25">
      <c r="A131" s="196"/>
      <c r="B131" s="196"/>
      <c r="C131" s="196"/>
      <c r="D131" s="196"/>
      <c r="E131" s="196"/>
      <c r="F131" s="196"/>
    </row>
    <row r="132" spans="1:6" x14ac:dyDescent="0.25">
      <c r="A132" s="196"/>
      <c r="B132" s="196"/>
      <c r="C132" s="196"/>
      <c r="D132" s="196"/>
      <c r="E132" s="196"/>
      <c r="F132" s="196"/>
    </row>
    <row r="133" spans="1:6" x14ac:dyDescent="0.25">
      <c r="A133" s="196"/>
      <c r="B133" s="196"/>
      <c r="C133" s="196"/>
      <c r="D133" s="196"/>
      <c r="E133" s="196"/>
      <c r="F133" s="196"/>
    </row>
    <row r="134" spans="1:6" x14ac:dyDescent="0.25">
      <c r="A134" s="196"/>
      <c r="B134" s="196"/>
      <c r="C134" s="196"/>
      <c r="D134" s="196"/>
      <c r="E134" s="196"/>
      <c r="F134" s="196"/>
    </row>
    <row r="135" spans="1:6" x14ac:dyDescent="0.25">
      <c r="A135" s="196"/>
      <c r="B135" s="196"/>
      <c r="C135" s="196"/>
      <c r="D135" s="196"/>
      <c r="E135" s="196"/>
      <c r="F135" s="196"/>
    </row>
    <row r="136" spans="1:6" x14ac:dyDescent="0.25">
      <c r="A136" s="196"/>
      <c r="B136" s="196"/>
      <c r="C136" s="196"/>
      <c r="D136" s="196"/>
      <c r="E136" s="196"/>
      <c r="F136" s="196"/>
    </row>
    <row r="137" spans="1:6" x14ac:dyDescent="0.25">
      <c r="A137" s="196"/>
      <c r="B137" s="196"/>
      <c r="C137" s="196"/>
      <c r="D137" s="196"/>
      <c r="E137" s="196"/>
      <c r="F137" s="196"/>
    </row>
    <row r="138" spans="1:6" x14ac:dyDescent="0.25">
      <c r="A138" s="196"/>
      <c r="B138" s="196"/>
      <c r="C138" s="196"/>
      <c r="D138" s="196"/>
      <c r="E138" s="196"/>
      <c r="F138" s="196"/>
    </row>
  </sheetData>
  <mergeCells count="3">
    <mergeCell ref="A4:D4"/>
    <mergeCell ref="A5:D5"/>
    <mergeCell ref="A1:D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4" sqref="A4:E4"/>
    </sheetView>
  </sheetViews>
  <sheetFormatPr defaultRowHeight="12.75" x14ac:dyDescent="0.2"/>
  <cols>
    <col min="1" max="1" width="21.140625" customWidth="1"/>
    <col min="3" max="4" width="15.5703125" customWidth="1"/>
    <col min="5" max="5" width="12.42578125" customWidth="1"/>
  </cols>
  <sheetData>
    <row r="1" spans="1:5" x14ac:dyDescent="0.2">
      <c r="A1" s="358" t="s">
        <v>839</v>
      </c>
      <c r="B1" s="358"/>
      <c r="C1" s="358"/>
      <c r="D1" s="358"/>
      <c r="E1" s="358"/>
    </row>
    <row r="2" spans="1:5" x14ac:dyDescent="0.2">
      <c r="C2" s="56" t="s">
        <v>828</v>
      </c>
    </row>
    <row r="4" spans="1:5" ht="36.75" customHeight="1" x14ac:dyDescent="0.25">
      <c r="A4" s="420" t="s">
        <v>840</v>
      </c>
      <c r="B4" s="461"/>
      <c r="C4" s="461"/>
      <c r="D4" s="404"/>
      <c r="E4" s="404"/>
    </row>
    <row r="5" spans="1:5" ht="20.100000000000001" customHeight="1" x14ac:dyDescent="0.25">
      <c r="A5" s="420" t="s">
        <v>781</v>
      </c>
      <c r="B5" s="419"/>
      <c r="C5" s="419"/>
      <c r="D5" s="404"/>
      <c r="E5" s="404"/>
    </row>
    <row r="6" spans="1:5" ht="39.75" customHeight="1" x14ac:dyDescent="0.25">
      <c r="A6" s="462" t="s">
        <v>739</v>
      </c>
      <c r="B6" s="461"/>
      <c r="C6" s="461"/>
      <c r="D6" s="404"/>
      <c r="E6" s="404"/>
    </row>
    <row r="7" spans="1:5" ht="20.100000000000001" customHeight="1" x14ac:dyDescent="0.25">
      <c r="A7" s="119"/>
    </row>
    <row r="8" spans="1:5" ht="20.100000000000001" customHeight="1" x14ac:dyDescent="0.25">
      <c r="A8" s="119"/>
    </row>
    <row r="9" spans="1:5" ht="20.100000000000001" customHeight="1" thickBot="1" x14ac:dyDescent="0.25"/>
    <row r="10" spans="1:5" ht="26.25" thickBot="1" x14ac:dyDescent="0.25">
      <c r="A10" s="160" t="s">
        <v>63</v>
      </c>
      <c r="B10" s="161" t="s">
        <v>64</v>
      </c>
      <c r="C10" s="184" t="s">
        <v>487</v>
      </c>
      <c r="D10" s="183" t="s">
        <v>489</v>
      </c>
      <c r="E10" s="323" t="s">
        <v>490</v>
      </c>
    </row>
    <row r="11" spans="1:5" ht="20.100000000000001" customHeight="1" x14ac:dyDescent="0.2">
      <c r="A11" s="40"/>
      <c r="B11" s="41"/>
      <c r="C11" s="41"/>
      <c r="D11" s="40"/>
      <c r="E11" s="40"/>
    </row>
    <row r="12" spans="1:5" ht="20.100000000000001" customHeight="1" x14ac:dyDescent="0.2">
      <c r="A12" s="165"/>
      <c r="B12" s="162"/>
      <c r="C12" s="41"/>
      <c r="D12" s="41"/>
      <c r="E12" s="41"/>
    </row>
    <row r="13" spans="1:5" ht="20.100000000000001" customHeight="1" thickBot="1" x14ac:dyDescent="0.25">
      <c r="A13" s="166" t="s">
        <v>784</v>
      </c>
      <c r="B13" s="163" t="s">
        <v>785</v>
      </c>
      <c r="C13" s="164">
        <v>5752591</v>
      </c>
      <c r="D13" s="42">
        <v>193717</v>
      </c>
      <c r="E13" s="42">
        <v>0</v>
      </c>
    </row>
    <row r="14" spans="1:5" ht="20.100000000000001" customHeight="1" thickBot="1" x14ac:dyDescent="0.25">
      <c r="A14" s="118" t="s">
        <v>69</v>
      </c>
      <c r="B14" s="8"/>
      <c r="C14" s="108">
        <f>SUM(C11:C13)</f>
        <v>5752591</v>
      </c>
      <c r="D14" s="192">
        <f>SUM(D12:D13)</f>
        <v>193717</v>
      </c>
      <c r="E14" s="192">
        <v>0</v>
      </c>
    </row>
    <row r="15" spans="1:5" ht="20.100000000000001" customHeight="1" x14ac:dyDescent="0.2"/>
    <row r="16" spans="1:5" ht="20.100000000000001" customHeight="1" x14ac:dyDescent="0.2"/>
  </sheetData>
  <mergeCells count="4">
    <mergeCell ref="A1:E1"/>
    <mergeCell ref="A4:E4"/>
    <mergeCell ref="A5:E5"/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view="pageLayout" topLeftCell="A34" zoomScaleNormal="100" workbookViewId="0">
      <selection activeCell="F6" sqref="F6"/>
    </sheetView>
  </sheetViews>
  <sheetFormatPr defaultRowHeight="12.75" x14ac:dyDescent="0.2"/>
  <cols>
    <col min="1" max="1" width="61.140625" bestFit="1" customWidth="1"/>
    <col min="3" max="3" width="10.140625" bestFit="1" customWidth="1"/>
    <col min="4" max="4" width="11.140625" bestFit="1" customWidth="1"/>
    <col min="5" max="5" width="10.140625" bestFit="1" customWidth="1"/>
    <col min="12" max="12" width="17" bestFit="1" customWidth="1"/>
    <col min="13" max="13" width="11.140625" bestFit="1" customWidth="1"/>
    <col min="14" max="14" width="10.140625" bestFit="1" customWidth="1"/>
  </cols>
  <sheetData>
    <row r="1" spans="1:14" x14ac:dyDescent="0.2">
      <c r="A1" s="358" t="s">
        <v>817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3" spans="1:14" ht="18" x14ac:dyDescent="0.25">
      <c r="A3" s="399" t="s">
        <v>842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</row>
    <row r="4" spans="1:14" ht="15.75" x14ac:dyDescent="0.25">
      <c r="A4" s="391" t="s">
        <v>844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3"/>
      <c r="M4" s="354"/>
      <c r="N4" s="354"/>
    </row>
    <row r="5" spans="1:14" ht="15.75" x14ac:dyDescent="0.25">
      <c r="A5" s="394" t="s">
        <v>734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3"/>
      <c r="M5" s="354"/>
      <c r="N5" s="354"/>
    </row>
    <row r="6" spans="1:14" ht="18" x14ac:dyDescent="0.25">
      <c r="A6" s="119"/>
    </row>
    <row r="7" spans="1:14" ht="15" x14ac:dyDescent="0.25">
      <c r="A7" s="57" t="s">
        <v>52</v>
      </c>
    </row>
    <row r="8" spans="1:14" ht="15" x14ac:dyDescent="0.25">
      <c r="A8" s="72"/>
      <c r="B8" s="96"/>
      <c r="C8" s="395" t="s">
        <v>88</v>
      </c>
      <c r="D8" s="396"/>
      <c r="E8" s="397"/>
      <c r="F8" s="398" t="s">
        <v>89</v>
      </c>
      <c r="G8" s="396"/>
      <c r="H8" s="397"/>
      <c r="I8" s="398" t="s">
        <v>483</v>
      </c>
      <c r="J8" s="396"/>
      <c r="K8" s="397"/>
      <c r="L8" s="175" t="s">
        <v>485</v>
      </c>
      <c r="M8" s="96"/>
      <c r="N8" s="178"/>
    </row>
    <row r="9" spans="1:14" ht="51" x14ac:dyDescent="0.25">
      <c r="A9" s="68" t="s">
        <v>63</v>
      </c>
      <c r="B9" s="69" t="s">
        <v>64</v>
      </c>
      <c r="C9" s="145" t="s">
        <v>482</v>
      </c>
      <c r="D9" s="145" t="s">
        <v>488</v>
      </c>
      <c r="E9" s="145" t="s">
        <v>490</v>
      </c>
      <c r="F9" s="145" t="s">
        <v>482</v>
      </c>
      <c r="G9" s="145" t="s">
        <v>488</v>
      </c>
      <c r="H9" s="145" t="s">
        <v>490</v>
      </c>
      <c r="I9" s="145" t="s">
        <v>484</v>
      </c>
      <c r="J9" s="145" t="s">
        <v>488</v>
      </c>
      <c r="K9" s="145" t="s">
        <v>490</v>
      </c>
      <c r="L9" s="146" t="s">
        <v>482</v>
      </c>
      <c r="M9" s="145" t="s">
        <v>488</v>
      </c>
      <c r="N9" s="146" t="s">
        <v>490</v>
      </c>
    </row>
    <row r="10" spans="1:14" ht="15" x14ac:dyDescent="0.2">
      <c r="A10" s="120" t="s">
        <v>90</v>
      </c>
      <c r="B10" s="121" t="s">
        <v>91</v>
      </c>
      <c r="C10" s="294">
        <v>7375440</v>
      </c>
      <c r="D10" s="294">
        <v>6000509</v>
      </c>
      <c r="E10" s="294">
        <v>5902713</v>
      </c>
      <c r="F10" s="294"/>
      <c r="G10" s="294"/>
      <c r="H10" s="294"/>
      <c r="I10" s="294"/>
      <c r="J10" s="294"/>
      <c r="K10" s="294"/>
      <c r="L10" s="295">
        <f>SUM(C10,F10,I10)</f>
        <v>7375440</v>
      </c>
      <c r="M10" s="295">
        <f>SUM(D10,G10,J10)</f>
        <v>6000509</v>
      </c>
      <c r="N10" s="295">
        <f>SUM(E10,H10,K10)</f>
        <v>5902713</v>
      </c>
    </row>
    <row r="11" spans="1:14" ht="15" x14ac:dyDescent="0.2">
      <c r="A11" s="120" t="s">
        <v>92</v>
      </c>
      <c r="B11" s="122" t="s">
        <v>93</v>
      </c>
      <c r="C11" s="294"/>
      <c r="D11" s="294">
        <v>285000</v>
      </c>
      <c r="E11" s="294"/>
      <c r="F11" s="294"/>
      <c r="G11" s="294"/>
      <c r="H11" s="294"/>
      <c r="I11" s="294"/>
      <c r="J11" s="294"/>
      <c r="K11" s="294"/>
      <c r="L11" s="295"/>
      <c r="M11" s="295">
        <f>D11+G11+J11</f>
        <v>285000</v>
      </c>
      <c r="N11" s="295"/>
    </row>
    <row r="12" spans="1:14" ht="15" x14ac:dyDescent="0.2">
      <c r="A12" s="120" t="s">
        <v>94</v>
      </c>
      <c r="B12" s="122" t="s">
        <v>95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5"/>
      <c r="M12" s="295"/>
      <c r="N12" s="295"/>
    </row>
    <row r="13" spans="1:14" ht="18" customHeight="1" x14ac:dyDescent="0.2">
      <c r="A13" s="123" t="s">
        <v>96</v>
      </c>
      <c r="B13" s="122" t="s">
        <v>97</v>
      </c>
      <c r="C13" s="294"/>
      <c r="D13" s="294"/>
      <c r="E13" s="294"/>
      <c r="F13" s="294"/>
      <c r="G13" s="294"/>
      <c r="H13" s="294"/>
      <c r="I13" s="294"/>
      <c r="J13" s="294"/>
      <c r="K13" s="294"/>
      <c r="L13" s="295"/>
      <c r="M13" s="295"/>
      <c r="N13" s="295"/>
    </row>
    <row r="14" spans="1:14" ht="15" customHeight="1" x14ac:dyDescent="0.2">
      <c r="A14" s="123" t="s">
        <v>98</v>
      </c>
      <c r="B14" s="122" t="s">
        <v>99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5"/>
      <c r="M14" s="295"/>
      <c r="N14" s="295"/>
    </row>
    <row r="15" spans="1:14" ht="15" customHeight="1" x14ac:dyDescent="0.2">
      <c r="A15" s="123" t="s">
        <v>100</v>
      </c>
      <c r="B15" s="122" t="s">
        <v>101</v>
      </c>
      <c r="C15" s="294"/>
      <c r="D15" s="294"/>
      <c r="E15" s="294"/>
      <c r="F15" s="294"/>
      <c r="G15" s="294"/>
      <c r="H15" s="294"/>
      <c r="I15" s="294"/>
      <c r="J15" s="294"/>
      <c r="K15" s="294"/>
      <c r="L15" s="295"/>
      <c r="M15" s="295"/>
      <c r="N15" s="295"/>
    </row>
    <row r="16" spans="1:14" ht="15" customHeight="1" x14ac:dyDescent="0.2">
      <c r="A16" s="123" t="s">
        <v>102</v>
      </c>
      <c r="B16" s="122" t="s">
        <v>103</v>
      </c>
      <c r="C16" s="294">
        <v>298018</v>
      </c>
      <c r="D16" s="294">
        <v>298018</v>
      </c>
      <c r="E16" s="294">
        <v>298018</v>
      </c>
      <c r="F16" s="294"/>
      <c r="G16" s="294"/>
      <c r="H16" s="294"/>
      <c r="I16" s="294"/>
      <c r="J16" s="294"/>
      <c r="K16" s="294"/>
      <c r="L16" s="295">
        <f>SUM(C16,F16,I16)</f>
        <v>298018</v>
      </c>
      <c r="M16" s="295">
        <f>SUM(D16,G16,J16)</f>
        <v>298018</v>
      </c>
      <c r="N16" s="295">
        <f>SUM(E16,H16,K16)</f>
        <v>298018</v>
      </c>
    </row>
    <row r="17" spans="1:14" ht="15" customHeight="1" x14ac:dyDescent="0.2">
      <c r="A17" s="123" t="s">
        <v>104</v>
      </c>
      <c r="B17" s="122" t="s">
        <v>105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5"/>
      <c r="M17" s="295"/>
      <c r="N17" s="295"/>
    </row>
    <row r="18" spans="1:14" ht="15" customHeight="1" x14ac:dyDescent="0.2">
      <c r="A18" s="71" t="s">
        <v>106</v>
      </c>
      <c r="B18" s="122" t="s">
        <v>107</v>
      </c>
      <c r="C18" s="294"/>
      <c r="D18" s="294"/>
      <c r="E18" s="294"/>
      <c r="F18" s="294"/>
      <c r="G18" s="294"/>
      <c r="H18" s="294"/>
      <c r="I18" s="294"/>
      <c r="J18" s="294"/>
      <c r="K18" s="294"/>
      <c r="L18" s="295"/>
      <c r="M18" s="295"/>
      <c r="N18" s="295"/>
    </row>
    <row r="19" spans="1:14" ht="15" customHeight="1" x14ac:dyDescent="0.2">
      <c r="A19" s="71" t="s">
        <v>108</v>
      </c>
      <c r="B19" s="122" t="s">
        <v>109</v>
      </c>
      <c r="C19" s="294"/>
      <c r="D19" s="294"/>
      <c r="E19" s="294"/>
      <c r="F19" s="294"/>
      <c r="G19" s="294"/>
      <c r="H19" s="294"/>
      <c r="I19" s="294"/>
      <c r="J19" s="294"/>
      <c r="K19" s="294"/>
      <c r="L19" s="295"/>
      <c r="M19" s="295"/>
      <c r="N19" s="295"/>
    </row>
    <row r="20" spans="1:14" ht="15" customHeight="1" x14ac:dyDescent="0.2">
      <c r="A20" s="71" t="s">
        <v>110</v>
      </c>
      <c r="B20" s="122" t="s">
        <v>111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5"/>
      <c r="M20" s="295"/>
      <c r="N20" s="295"/>
    </row>
    <row r="21" spans="1:14" ht="18.75" customHeight="1" x14ac:dyDescent="0.2">
      <c r="A21" s="71" t="s">
        <v>112</v>
      </c>
      <c r="B21" s="122" t="s">
        <v>113</v>
      </c>
      <c r="C21" s="294"/>
      <c r="D21" s="294"/>
      <c r="E21" s="294"/>
      <c r="F21" s="294"/>
      <c r="G21" s="294"/>
      <c r="H21" s="294"/>
      <c r="I21" s="294"/>
      <c r="J21" s="294"/>
      <c r="K21" s="294"/>
      <c r="L21" s="295"/>
      <c r="M21" s="295"/>
      <c r="N21" s="295"/>
    </row>
    <row r="22" spans="1:14" ht="18.75" customHeight="1" x14ac:dyDescent="0.2">
      <c r="A22" s="71" t="s">
        <v>114</v>
      </c>
      <c r="B22" s="122" t="s">
        <v>115</v>
      </c>
      <c r="C22" s="294"/>
      <c r="D22" s="294">
        <v>13000</v>
      </c>
      <c r="E22" s="294">
        <v>12100</v>
      </c>
      <c r="F22" s="294"/>
      <c r="G22" s="294"/>
      <c r="H22" s="294"/>
      <c r="I22" s="294"/>
      <c r="J22" s="294"/>
      <c r="K22" s="294"/>
      <c r="L22" s="295">
        <f>SUM(C22,F22,I22)</f>
        <v>0</v>
      </c>
      <c r="M22" s="295">
        <f>SUM(D22,G22,J22)</f>
        <v>13000</v>
      </c>
      <c r="N22" s="295">
        <f>SUM(E22,H22,K22)</f>
        <v>12100</v>
      </c>
    </row>
    <row r="23" spans="1:14" ht="15.75" customHeight="1" x14ac:dyDescent="0.2">
      <c r="A23" s="124" t="s">
        <v>116</v>
      </c>
      <c r="B23" s="125" t="s">
        <v>117</v>
      </c>
      <c r="C23" s="294">
        <f>SUM(C10:C22)</f>
        <v>7673458</v>
      </c>
      <c r="D23" s="294">
        <f>SUM(D10:D22)</f>
        <v>6596527</v>
      </c>
      <c r="E23" s="294">
        <f>SUM(E10:E22)</f>
        <v>6212831</v>
      </c>
      <c r="F23" s="294"/>
      <c r="G23" s="294"/>
      <c r="H23" s="294"/>
      <c r="I23" s="294"/>
      <c r="J23" s="294"/>
      <c r="K23" s="294"/>
      <c r="L23" s="295">
        <f t="shared" ref="L23:N31" si="0">SUM(C23,F23,I23)</f>
        <v>7673458</v>
      </c>
      <c r="M23" s="295">
        <f t="shared" si="0"/>
        <v>6596527</v>
      </c>
      <c r="N23" s="295">
        <f>SUM(N10:N22)</f>
        <v>6212831</v>
      </c>
    </row>
    <row r="24" spans="1:14" ht="15.75" customHeight="1" x14ac:dyDescent="0.2">
      <c r="A24" s="71" t="s">
        <v>118</v>
      </c>
      <c r="B24" s="122" t="s">
        <v>119</v>
      </c>
      <c r="C24" s="294">
        <v>2651496</v>
      </c>
      <c r="D24" s="294">
        <v>2652282</v>
      </c>
      <c r="E24" s="294">
        <v>2453001</v>
      </c>
      <c r="F24" s="294"/>
      <c r="G24" s="294"/>
      <c r="H24" s="294"/>
      <c r="I24" s="294"/>
      <c r="J24" s="294"/>
      <c r="K24" s="294"/>
      <c r="L24" s="295">
        <f t="shared" si="0"/>
        <v>2651496</v>
      </c>
      <c r="M24" s="295">
        <f t="shared" si="0"/>
        <v>2652282</v>
      </c>
      <c r="N24" s="295">
        <f>SUM(E24,H24,K24)</f>
        <v>2453001</v>
      </c>
    </row>
    <row r="25" spans="1:14" ht="30.75" customHeight="1" x14ac:dyDescent="0.2">
      <c r="A25" s="71" t="s">
        <v>120</v>
      </c>
      <c r="B25" s="122" t="s">
        <v>121</v>
      </c>
      <c r="C25" s="294"/>
      <c r="D25" s="294"/>
      <c r="E25" s="294"/>
      <c r="F25" s="294"/>
      <c r="G25" s="294"/>
      <c r="H25" s="294"/>
      <c r="I25" s="294"/>
      <c r="J25" s="294"/>
      <c r="K25" s="294"/>
      <c r="L25" s="295">
        <f t="shared" si="0"/>
        <v>0</v>
      </c>
      <c r="M25" s="295">
        <f t="shared" si="0"/>
        <v>0</v>
      </c>
      <c r="N25" s="295">
        <f>SUM(E25,H25,K25)</f>
        <v>0</v>
      </c>
    </row>
    <row r="26" spans="1:14" ht="15" x14ac:dyDescent="0.2">
      <c r="A26" s="126" t="s">
        <v>122</v>
      </c>
      <c r="B26" s="122" t="s">
        <v>123</v>
      </c>
      <c r="C26" s="294">
        <v>220000</v>
      </c>
      <c r="D26" s="294">
        <v>536000</v>
      </c>
      <c r="E26" s="294">
        <v>435715</v>
      </c>
      <c r="F26" s="294"/>
      <c r="G26" s="294"/>
      <c r="H26" s="294"/>
      <c r="I26" s="294"/>
      <c r="J26" s="294"/>
      <c r="K26" s="294"/>
      <c r="L26" s="295">
        <f t="shared" si="0"/>
        <v>220000</v>
      </c>
      <c r="M26" s="295">
        <f t="shared" si="0"/>
        <v>536000</v>
      </c>
      <c r="N26" s="295">
        <f t="shared" si="0"/>
        <v>435715</v>
      </c>
    </row>
    <row r="27" spans="1:14" ht="15.75" customHeight="1" x14ac:dyDescent="0.2">
      <c r="A27" s="75" t="s">
        <v>124</v>
      </c>
      <c r="B27" s="125" t="s">
        <v>125</v>
      </c>
      <c r="C27" s="294">
        <f>SUM(C24:C26)</f>
        <v>2871496</v>
      </c>
      <c r="D27" s="294">
        <f t="shared" ref="D27:H27" si="1">SUM(D24:D26)</f>
        <v>3188282</v>
      </c>
      <c r="E27" s="294">
        <f t="shared" si="1"/>
        <v>2888716</v>
      </c>
      <c r="F27" s="294">
        <f t="shared" si="1"/>
        <v>0</v>
      </c>
      <c r="G27" s="294">
        <f t="shared" si="1"/>
        <v>0</v>
      </c>
      <c r="H27" s="294">
        <f t="shared" si="1"/>
        <v>0</v>
      </c>
      <c r="I27" s="294"/>
      <c r="J27" s="294"/>
      <c r="K27" s="294"/>
      <c r="L27" s="295">
        <f t="shared" si="0"/>
        <v>2871496</v>
      </c>
      <c r="M27" s="295">
        <f t="shared" si="0"/>
        <v>3188282</v>
      </c>
      <c r="N27" s="295">
        <f t="shared" si="0"/>
        <v>2888716</v>
      </c>
    </row>
    <row r="28" spans="1:14" ht="15.75" customHeight="1" x14ac:dyDescent="0.2">
      <c r="A28" s="127" t="s">
        <v>126</v>
      </c>
      <c r="B28" s="128" t="s">
        <v>23</v>
      </c>
      <c r="C28" s="296">
        <f>SUM(C27,C23)</f>
        <v>10544954</v>
      </c>
      <c r="D28" s="296">
        <f>SUM(D27,D23)</f>
        <v>9784809</v>
      </c>
      <c r="E28" s="296">
        <f>SUM(E27,E23)</f>
        <v>9101547</v>
      </c>
      <c r="F28" s="296">
        <f t="shared" ref="F28:H28" si="2">SUM(F27,F23)</f>
        <v>0</v>
      </c>
      <c r="G28" s="296">
        <f t="shared" si="2"/>
        <v>0</v>
      </c>
      <c r="H28" s="296">
        <f t="shared" si="2"/>
        <v>0</v>
      </c>
      <c r="I28" s="296"/>
      <c r="J28" s="296"/>
      <c r="K28" s="296"/>
      <c r="L28" s="297">
        <f t="shared" si="0"/>
        <v>10544954</v>
      </c>
      <c r="M28" s="297">
        <f t="shared" si="0"/>
        <v>9784809</v>
      </c>
      <c r="N28" s="297">
        <f t="shared" si="0"/>
        <v>9101547</v>
      </c>
    </row>
    <row r="29" spans="1:14" ht="30" customHeight="1" x14ac:dyDescent="0.2">
      <c r="A29" s="77" t="s">
        <v>127</v>
      </c>
      <c r="B29" s="128" t="s">
        <v>25</v>
      </c>
      <c r="C29" s="296">
        <v>1897042</v>
      </c>
      <c r="D29" s="296">
        <v>2805020</v>
      </c>
      <c r="E29" s="296">
        <v>1891146</v>
      </c>
      <c r="F29" s="296"/>
      <c r="G29" s="296"/>
      <c r="H29" s="296"/>
      <c r="I29" s="296"/>
      <c r="J29" s="296"/>
      <c r="K29" s="296"/>
      <c r="L29" s="297">
        <f t="shared" si="0"/>
        <v>1897042</v>
      </c>
      <c r="M29" s="297">
        <f t="shared" si="0"/>
        <v>2805020</v>
      </c>
      <c r="N29" s="297">
        <f t="shared" si="0"/>
        <v>1891146</v>
      </c>
    </row>
    <row r="30" spans="1:14" ht="16.5" customHeight="1" x14ac:dyDescent="0.2">
      <c r="A30" s="71" t="s">
        <v>128</v>
      </c>
      <c r="B30" s="122" t="s">
        <v>129</v>
      </c>
      <c r="C30" s="294"/>
      <c r="D30" s="294"/>
      <c r="E30" s="294"/>
      <c r="F30" s="294"/>
      <c r="G30" s="294"/>
      <c r="H30" s="294"/>
      <c r="I30" s="294"/>
      <c r="J30" s="294"/>
      <c r="K30" s="294"/>
      <c r="L30" s="295">
        <f>SUM(C30,F30,I30)</f>
        <v>0</v>
      </c>
      <c r="M30" s="295">
        <f>SUM(D30,G30,J30)</f>
        <v>0</v>
      </c>
      <c r="N30" s="295">
        <f>SUM(E30,H30,K30)</f>
        <v>0</v>
      </c>
    </row>
    <row r="31" spans="1:14" ht="16.5" customHeight="1" x14ac:dyDescent="0.2">
      <c r="A31" s="71" t="s">
        <v>130</v>
      </c>
      <c r="B31" s="122" t="s">
        <v>131</v>
      </c>
      <c r="C31" s="294">
        <v>1332000</v>
      </c>
      <c r="D31" s="294">
        <v>2536000</v>
      </c>
      <c r="E31" s="294">
        <v>2535695</v>
      </c>
      <c r="F31" s="294"/>
      <c r="G31" s="294"/>
      <c r="H31" s="294"/>
      <c r="I31" s="294"/>
      <c r="J31" s="294"/>
      <c r="K31" s="294"/>
      <c r="L31" s="295">
        <f>SUM(C31,F31,I31)</f>
        <v>1332000</v>
      </c>
      <c r="M31" s="295">
        <f>SUM(D31,G31,J31)</f>
        <v>2536000</v>
      </c>
      <c r="N31" s="295">
        <f t="shared" si="0"/>
        <v>2535695</v>
      </c>
    </row>
    <row r="32" spans="1:14" ht="16.5" customHeight="1" x14ac:dyDescent="0.2">
      <c r="A32" s="71" t="s">
        <v>132</v>
      </c>
      <c r="B32" s="122" t="s">
        <v>133</v>
      </c>
      <c r="C32" s="294"/>
      <c r="D32" s="294"/>
      <c r="E32" s="294"/>
      <c r="F32" s="294"/>
      <c r="G32" s="294"/>
      <c r="H32" s="294"/>
      <c r="I32" s="294"/>
      <c r="J32" s="294"/>
      <c r="K32" s="294"/>
      <c r="L32" s="295"/>
      <c r="M32" s="295"/>
      <c r="N32" s="295"/>
    </row>
    <row r="33" spans="1:14" ht="16.5" customHeight="1" x14ac:dyDescent="0.2">
      <c r="A33" s="75" t="s">
        <v>134</v>
      </c>
      <c r="B33" s="125" t="s">
        <v>135</v>
      </c>
      <c r="C33" s="294">
        <f>SUM(C30:C32)</f>
        <v>1332000</v>
      </c>
      <c r="D33" s="294">
        <f>SUM(D30:D32)</f>
        <v>2536000</v>
      </c>
      <c r="E33" s="294">
        <f>SUM(E30:E32)</f>
        <v>2535695</v>
      </c>
      <c r="F33" s="294"/>
      <c r="G33" s="294"/>
      <c r="H33" s="294"/>
      <c r="I33" s="294"/>
      <c r="J33" s="294"/>
      <c r="K33" s="294"/>
      <c r="L33" s="295">
        <f t="shared" ref="L33:N39" si="3">SUM(C33,F33,I33)</f>
        <v>1332000</v>
      </c>
      <c r="M33" s="295">
        <f t="shared" si="3"/>
        <v>2536000</v>
      </c>
      <c r="N33" s="295">
        <f t="shared" si="3"/>
        <v>2535695</v>
      </c>
    </row>
    <row r="34" spans="1:14" ht="16.5" customHeight="1" x14ac:dyDescent="0.2">
      <c r="A34" s="71" t="s">
        <v>136</v>
      </c>
      <c r="B34" s="122" t="s">
        <v>137</v>
      </c>
      <c r="C34" s="294"/>
      <c r="D34" s="294">
        <v>30000</v>
      </c>
      <c r="E34" s="294">
        <v>25982</v>
      </c>
      <c r="F34" s="294"/>
      <c r="G34" s="294"/>
      <c r="H34" s="294"/>
      <c r="I34" s="294"/>
      <c r="J34" s="294"/>
      <c r="K34" s="294"/>
      <c r="L34" s="295">
        <f t="shared" si="3"/>
        <v>0</v>
      </c>
      <c r="M34" s="295">
        <f t="shared" si="3"/>
        <v>30000</v>
      </c>
      <c r="N34" s="295">
        <f t="shared" si="3"/>
        <v>25982</v>
      </c>
    </row>
    <row r="35" spans="1:14" ht="16.5" customHeight="1" x14ac:dyDescent="0.2">
      <c r="A35" s="71" t="s">
        <v>138</v>
      </c>
      <c r="B35" s="122" t="s">
        <v>139</v>
      </c>
      <c r="C35" s="294">
        <v>100000</v>
      </c>
      <c r="D35" s="294">
        <v>68000</v>
      </c>
      <c r="E35" s="294">
        <v>57713</v>
      </c>
      <c r="F35" s="294"/>
      <c r="G35" s="294"/>
      <c r="H35" s="294"/>
      <c r="I35" s="294"/>
      <c r="J35" s="294"/>
      <c r="K35" s="294"/>
      <c r="L35" s="295">
        <f t="shared" si="3"/>
        <v>100000</v>
      </c>
      <c r="M35" s="295">
        <f t="shared" si="3"/>
        <v>68000</v>
      </c>
      <c r="N35" s="295">
        <f t="shared" si="3"/>
        <v>57713</v>
      </c>
    </row>
    <row r="36" spans="1:14" ht="16.5" customHeight="1" x14ac:dyDescent="0.2">
      <c r="A36" s="75" t="s">
        <v>140</v>
      </c>
      <c r="B36" s="125" t="s">
        <v>141</v>
      </c>
      <c r="C36" s="294">
        <f>SUM(C34:C35)</f>
        <v>100000</v>
      </c>
      <c r="D36" s="294">
        <f>SUM(D34:D35)</f>
        <v>98000</v>
      </c>
      <c r="E36" s="294">
        <f>SUM(E34:E35)</f>
        <v>83695</v>
      </c>
      <c r="F36" s="294"/>
      <c r="G36" s="294"/>
      <c r="H36" s="294"/>
      <c r="I36" s="294"/>
      <c r="J36" s="294"/>
      <c r="K36" s="294"/>
      <c r="L36" s="295">
        <f t="shared" si="3"/>
        <v>100000</v>
      </c>
      <c r="M36" s="295">
        <f t="shared" si="3"/>
        <v>98000</v>
      </c>
      <c r="N36" s="295">
        <f t="shared" si="3"/>
        <v>83695</v>
      </c>
    </row>
    <row r="37" spans="1:14" ht="17.25" customHeight="1" x14ac:dyDescent="0.2">
      <c r="A37" s="71" t="s">
        <v>142</v>
      </c>
      <c r="B37" s="122" t="s">
        <v>143</v>
      </c>
      <c r="C37" s="294">
        <v>2717000</v>
      </c>
      <c r="D37" s="294">
        <v>3275000</v>
      </c>
      <c r="E37" s="294">
        <v>3126571</v>
      </c>
      <c r="F37" s="294"/>
      <c r="G37" s="294"/>
      <c r="H37" s="294"/>
      <c r="I37" s="294"/>
      <c r="J37" s="294"/>
      <c r="K37" s="294"/>
      <c r="L37" s="295">
        <f t="shared" si="3"/>
        <v>2717000</v>
      </c>
      <c r="M37" s="295">
        <f t="shared" si="3"/>
        <v>3275000</v>
      </c>
      <c r="N37" s="295">
        <f t="shared" si="3"/>
        <v>3126571</v>
      </c>
    </row>
    <row r="38" spans="1:14" ht="17.25" customHeight="1" x14ac:dyDescent="0.2">
      <c r="A38" s="71" t="s">
        <v>144</v>
      </c>
      <c r="B38" s="122" t="s">
        <v>145</v>
      </c>
      <c r="C38" s="294">
        <v>1000000</v>
      </c>
      <c r="D38" s="294"/>
      <c r="E38" s="294"/>
      <c r="F38" s="294"/>
      <c r="G38" s="294"/>
      <c r="H38" s="294"/>
      <c r="I38" s="294"/>
      <c r="J38" s="294"/>
      <c r="K38" s="294"/>
      <c r="L38" s="295">
        <f t="shared" si="3"/>
        <v>1000000</v>
      </c>
      <c r="M38" s="295">
        <f t="shared" si="3"/>
        <v>0</v>
      </c>
      <c r="N38" s="295">
        <f t="shared" si="3"/>
        <v>0</v>
      </c>
    </row>
    <row r="39" spans="1:14" ht="17.25" customHeight="1" x14ac:dyDescent="0.2">
      <c r="A39" s="71" t="s">
        <v>146</v>
      </c>
      <c r="B39" s="122" t="s">
        <v>147</v>
      </c>
      <c r="C39" s="294"/>
      <c r="D39" s="294"/>
      <c r="E39" s="294"/>
      <c r="F39" s="294"/>
      <c r="G39" s="294"/>
      <c r="H39" s="294"/>
      <c r="I39" s="294"/>
      <c r="J39" s="294"/>
      <c r="K39" s="294"/>
      <c r="L39" s="295">
        <f t="shared" si="3"/>
        <v>0</v>
      </c>
      <c r="M39" s="295">
        <f t="shared" si="3"/>
        <v>0</v>
      </c>
      <c r="N39" s="295"/>
    </row>
    <row r="40" spans="1:14" ht="17.25" customHeight="1" x14ac:dyDescent="0.2">
      <c r="A40" s="71" t="s">
        <v>148</v>
      </c>
      <c r="B40" s="122" t="s">
        <v>149</v>
      </c>
      <c r="C40" s="294">
        <v>1818000</v>
      </c>
      <c r="D40" s="294">
        <v>8368919</v>
      </c>
      <c r="E40" s="294">
        <v>2793650</v>
      </c>
      <c r="F40" s="294"/>
      <c r="G40" s="294"/>
      <c r="H40" s="294"/>
      <c r="I40" s="294"/>
      <c r="J40" s="294"/>
      <c r="K40" s="294"/>
      <c r="L40" s="295">
        <f>SUM(C40,F40,I40)</f>
        <v>1818000</v>
      </c>
      <c r="M40" s="295">
        <f>SUM(D40,G40,J40)</f>
        <v>8368919</v>
      </c>
      <c r="N40" s="295">
        <f>SUM(E40,H40,K40)</f>
        <v>2793650</v>
      </c>
    </row>
    <row r="41" spans="1:14" ht="16.5" customHeight="1" x14ac:dyDescent="0.2">
      <c r="A41" s="129" t="s">
        <v>150</v>
      </c>
      <c r="B41" s="122" t="s">
        <v>151</v>
      </c>
      <c r="C41" s="294"/>
      <c r="D41" s="294"/>
      <c r="E41" s="294"/>
      <c r="F41" s="294"/>
      <c r="G41" s="294"/>
      <c r="H41" s="294"/>
      <c r="I41" s="294"/>
      <c r="J41" s="294"/>
      <c r="K41" s="294"/>
      <c r="L41" s="295"/>
      <c r="M41" s="295">
        <f>SUM(D41,G41,J41)</f>
        <v>0</v>
      </c>
      <c r="N41" s="295">
        <f>SUM(E41,H41,K41)</f>
        <v>0</v>
      </c>
    </row>
    <row r="42" spans="1:14" ht="16.5" customHeight="1" x14ac:dyDescent="0.2">
      <c r="A42" s="126" t="s">
        <v>152</v>
      </c>
      <c r="B42" s="122" t="s">
        <v>153</v>
      </c>
      <c r="C42" s="294"/>
      <c r="D42" s="294">
        <v>56000</v>
      </c>
      <c r="E42" s="294">
        <v>55118</v>
      </c>
      <c r="F42" s="294"/>
      <c r="G42" s="294"/>
      <c r="H42" s="294"/>
      <c r="I42" s="294"/>
      <c r="J42" s="294"/>
      <c r="K42" s="294"/>
      <c r="L42" s="295">
        <f t="shared" ref="L42:N47" si="4">SUM(C42,F42,I42)</f>
        <v>0</v>
      </c>
      <c r="M42" s="295">
        <f t="shared" si="4"/>
        <v>56000</v>
      </c>
      <c r="N42" s="295">
        <f t="shared" si="4"/>
        <v>55118</v>
      </c>
    </row>
    <row r="43" spans="1:14" ht="16.5" customHeight="1" x14ac:dyDescent="0.2">
      <c r="A43" s="71" t="s">
        <v>154</v>
      </c>
      <c r="B43" s="122" t="s">
        <v>155</v>
      </c>
      <c r="C43" s="294">
        <v>570000</v>
      </c>
      <c r="D43" s="294">
        <v>2838402</v>
      </c>
      <c r="E43" s="294">
        <v>2837730</v>
      </c>
      <c r="F43" s="294"/>
      <c r="G43" s="294"/>
      <c r="H43" s="294"/>
      <c r="I43" s="294"/>
      <c r="J43" s="294"/>
      <c r="K43" s="294"/>
      <c r="L43" s="295">
        <f t="shared" si="4"/>
        <v>570000</v>
      </c>
      <c r="M43" s="295">
        <f t="shared" si="4"/>
        <v>2838402</v>
      </c>
      <c r="N43" s="295">
        <f t="shared" si="4"/>
        <v>2837730</v>
      </c>
    </row>
    <row r="44" spans="1:14" ht="16.5" customHeight="1" x14ac:dyDescent="0.2">
      <c r="A44" s="75" t="s">
        <v>156</v>
      </c>
      <c r="B44" s="125" t="s">
        <v>157</v>
      </c>
      <c r="C44" s="294">
        <f>SUM(C37:C43)</f>
        <v>6105000</v>
      </c>
      <c r="D44" s="294">
        <f>SUM(D37:D43)</f>
        <v>14538321</v>
      </c>
      <c r="E44" s="294">
        <f>SUM(E37:E43)</f>
        <v>8813069</v>
      </c>
      <c r="F44" s="294"/>
      <c r="G44" s="294"/>
      <c r="H44" s="294"/>
      <c r="I44" s="294"/>
      <c r="J44" s="294"/>
      <c r="K44" s="294"/>
      <c r="L44" s="295">
        <f t="shared" si="4"/>
        <v>6105000</v>
      </c>
      <c r="M44" s="295">
        <f t="shared" si="4"/>
        <v>14538321</v>
      </c>
      <c r="N44" s="295">
        <f t="shared" si="4"/>
        <v>8813069</v>
      </c>
    </row>
    <row r="45" spans="1:14" ht="16.5" customHeight="1" x14ac:dyDescent="0.2">
      <c r="A45" s="71" t="s">
        <v>158</v>
      </c>
      <c r="B45" s="122" t="s">
        <v>159</v>
      </c>
      <c r="C45" s="294">
        <v>600000</v>
      </c>
      <c r="D45" s="294">
        <v>784000</v>
      </c>
      <c r="E45" s="294">
        <v>783309</v>
      </c>
      <c r="F45" s="294"/>
      <c r="G45" s="294"/>
      <c r="H45" s="294"/>
      <c r="I45" s="294"/>
      <c r="J45" s="294"/>
      <c r="K45" s="294"/>
      <c r="L45" s="295">
        <f t="shared" si="4"/>
        <v>600000</v>
      </c>
      <c r="M45" s="295">
        <f t="shared" si="4"/>
        <v>784000</v>
      </c>
      <c r="N45" s="295">
        <f t="shared" si="4"/>
        <v>783309</v>
      </c>
    </row>
    <row r="46" spans="1:14" ht="17.25" customHeight="1" x14ac:dyDescent="0.2">
      <c r="A46" s="71" t="s">
        <v>160</v>
      </c>
      <c r="B46" s="122" t="s">
        <v>161</v>
      </c>
      <c r="C46" s="294"/>
      <c r="D46" s="294"/>
      <c r="E46" s="294"/>
      <c r="F46" s="294"/>
      <c r="G46" s="294"/>
      <c r="H46" s="294"/>
      <c r="I46" s="294"/>
      <c r="J46" s="294"/>
      <c r="K46" s="294"/>
      <c r="L46" s="295">
        <f t="shared" si="4"/>
        <v>0</v>
      </c>
      <c r="M46" s="295">
        <f t="shared" si="4"/>
        <v>0</v>
      </c>
      <c r="N46" s="295">
        <f t="shared" si="4"/>
        <v>0</v>
      </c>
    </row>
    <row r="47" spans="1:14" ht="17.25" customHeight="1" x14ac:dyDescent="0.2">
      <c r="A47" s="75" t="s">
        <v>162</v>
      </c>
      <c r="B47" s="125" t="s">
        <v>163</v>
      </c>
      <c r="C47" s="294">
        <f>SUM(C45:C46)</f>
        <v>600000</v>
      </c>
      <c r="D47" s="294">
        <f>SUM(D45:D46)</f>
        <v>784000</v>
      </c>
      <c r="E47" s="294">
        <f>SUM(E45:E46)</f>
        <v>783309</v>
      </c>
      <c r="F47" s="294"/>
      <c r="G47" s="294"/>
      <c r="H47" s="294"/>
      <c r="I47" s="294"/>
      <c r="J47" s="294"/>
      <c r="K47" s="294"/>
      <c r="L47" s="295">
        <f t="shared" si="4"/>
        <v>600000</v>
      </c>
      <c r="M47" s="295">
        <f>SUM(D47,G47,J47)</f>
        <v>784000</v>
      </c>
      <c r="N47" s="295">
        <f t="shared" si="4"/>
        <v>783309</v>
      </c>
    </row>
    <row r="48" spans="1:14" ht="15.75" customHeight="1" x14ac:dyDescent="0.2">
      <c r="A48" s="71" t="s">
        <v>164</v>
      </c>
      <c r="B48" s="122" t="s">
        <v>165</v>
      </c>
      <c r="C48" s="294">
        <v>1747000</v>
      </c>
      <c r="D48" s="294">
        <v>4242146</v>
      </c>
      <c r="E48" s="294">
        <v>2885333</v>
      </c>
      <c r="F48" s="294"/>
      <c r="G48" s="294"/>
      <c r="H48" s="294"/>
      <c r="I48" s="294"/>
      <c r="J48" s="294"/>
      <c r="K48" s="294"/>
      <c r="L48" s="295">
        <f>SUM(C48,F48,I48)</f>
        <v>1747000</v>
      </c>
      <c r="M48" s="295">
        <f>SUM(D48,G48,J48)</f>
        <v>4242146</v>
      </c>
      <c r="N48" s="295">
        <f>SUM(E48,H48,K48)</f>
        <v>2885333</v>
      </c>
    </row>
    <row r="49" spans="1:14" ht="15.75" customHeight="1" x14ac:dyDescent="0.2">
      <c r="A49" s="71" t="s">
        <v>166</v>
      </c>
      <c r="B49" s="122" t="s">
        <v>167</v>
      </c>
      <c r="C49" s="294"/>
      <c r="D49" s="294"/>
      <c r="E49" s="294"/>
      <c r="F49" s="294"/>
      <c r="G49" s="294"/>
      <c r="H49" s="294"/>
      <c r="I49" s="294"/>
      <c r="J49" s="294"/>
      <c r="K49" s="294"/>
      <c r="L49" s="295"/>
      <c r="M49" s="295"/>
      <c r="N49" s="295"/>
    </row>
    <row r="50" spans="1:14" ht="15.75" customHeight="1" x14ac:dyDescent="0.2">
      <c r="A50" s="71" t="s">
        <v>168</v>
      </c>
      <c r="B50" s="122" t="s">
        <v>169</v>
      </c>
      <c r="C50" s="294"/>
      <c r="D50" s="294"/>
      <c r="E50" s="294"/>
      <c r="F50" s="294"/>
      <c r="G50" s="294"/>
      <c r="H50" s="294"/>
      <c r="I50" s="294"/>
      <c r="J50" s="294"/>
      <c r="K50" s="294"/>
      <c r="L50" s="295"/>
      <c r="M50" s="295"/>
      <c r="N50" s="295"/>
    </row>
    <row r="51" spans="1:14" ht="15.75" customHeight="1" x14ac:dyDescent="0.2">
      <c r="A51" s="71" t="s">
        <v>170</v>
      </c>
      <c r="B51" s="122" t="s">
        <v>171</v>
      </c>
      <c r="C51" s="294"/>
      <c r="D51" s="294"/>
      <c r="E51" s="294"/>
      <c r="F51" s="294"/>
      <c r="G51" s="294"/>
      <c r="H51" s="294"/>
      <c r="I51" s="294"/>
      <c r="J51" s="294"/>
      <c r="K51" s="294"/>
      <c r="L51" s="295"/>
      <c r="M51" s="295"/>
      <c r="N51" s="295"/>
    </row>
    <row r="52" spans="1:14" ht="15.75" customHeight="1" x14ac:dyDescent="0.2">
      <c r="A52" s="71" t="s">
        <v>172</v>
      </c>
      <c r="B52" s="122" t="s">
        <v>173</v>
      </c>
      <c r="C52" s="294"/>
      <c r="D52" s="294">
        <v>1000</v>
      </c>
      <c r="E52" s="294">
        <v>25</v>
      </c>
      <c r="F52" s="294"/>
      <c r="G52" s="294"/>
      <c r="H52" s="294"/>
      <c r="I52" s="294"/>
      <c r="J52" s="294"/>
      <c r="K52" s="294"/>
      <c r="L52" s="295">
        <f t="shared" ref="L52:N54" si="5">SUM(C52,F52,I52)</f>
        <v>0</v>
      </c>
      <c r="M52" s="295">
        <f t="shared" si="5"/>
        <v>1000</v>
      </c>
      <c r="N52" s="295">
        <f t="shared" si="5"/>
        <v>25</v>
      </c>
    </row>
    <row r="53" spans="1:14" ht="15.75" customHeight="1" x14ac:dyDescent="0.2">
      <c r="A53" s="75" t="s">
        <v>174</v>
      </c>
      <c r="B53" s="125" t="s">
        <v>175</v>
      </c>
      <c r="C53" s="294">
        <f>SUM(C48:C52)</f>
        <v>1747000</v>
      </c>
      <c r="D53" s="294">
        <f>SUM(D48:D52)</f>
        <v>4243146</v>
      </c>
      <c r="E53" s="294">
        <f>SUM(E48:E52)</f>
        <v>2885358</v>
      </c>
      <c r="F53" s="294"/>
      <c r="G53" s="294"/>
      <c r="H53" s="294"/>
      <c r="I53" s="294"/>
      <c r="J53" s="294"/>
      <c r="K53" s="294"/>
      <c r="L53" s="295">
        <f t="shared" si="5"/>
        <v>1747000</v>
      </c>
      <c r="M53" s="295">
        <f t="shared" si="5"/>
        <v>4243146</v>
      </c>
      <c r="N53" s="295">
        <f t="shared" si="5"/>
        <v>2885358</v>
      </c>
    </row>
    <row r="54" spans="1:14" ht="14.25" customHeight="1" x14ac:dyDescent="0.2">
      <c r="A54" s="77" t="s">
        <v>176</v>
      </c>
      <c r="B54" s="128" t="s">
        <v>27</v>
      </c>
      <c r="C54" s="296">
        <f>SUM(C53,C47,C44,C36,C33)</f>
        <v>9884000</v>
      </c>
      <c r="D54" s="296">
        <f t="shared" ref="D54:E54" si="6">SUM(D53,D47,D44,D36,D33)</f>
        <v>22199467</v>
      </c>
      <c r="E54" s="296">
        <f t="shared" si="6"/>
        <v>15101126</v>
      </c>
      <c r="F54" s="296"/>
      <c r="G54" s="296"/>
      <c r="H54" s="296"/>
      <c r="I54" s="296"/>
      <c r="J54" s="296"/>
      <c r="K54" s="296"/>
      <c r="L54" s="297">
        <f t="shared" si="5"/>
        <v>9884000</v>
      </c>
      <c r="M54" s="297">
        <f t="shared" si="5"/>
        <v>22199467</v>
      </c>
      <c r="N54" s="297">
        <f t="shared" si="5"/>
        <v>15101126</v>
      </c>
    </row>
    <row r="55" spans="1:14" ht="14.25" customHeight="1" x14ac:dyDescent="0.2">
      <c r="A55" s="76" t="s">
        <v>177</v>
      </c>
      <c r="B55" s="122" t="s">
        <v>178</v>
      </c>
      <c r="C55" s="294"/>
      <c r="D55" s="294"/>
      <c r="E55" s="294"/>
      <c r="F55" s="294"/>
      <c r="G55" s="294"/>
      <c r="H55" s="294"/>
      <c r="I55" s="294"/>
      <c r="J55" s="294"/>
      <c r="K55" s="294"/>
      <c r="L55" s="295"/>
      <c r="M55" s="295"/>
      <c r="N55" s="295"/>
    </row>
    <row r="56" spans="1:14" ht="14.25" customHeight="1" x14ac:dyDescent="0.2">
      <c r="A56" s="76" t="s">
        <v>179</v>
      </c>
      <c r="B56" s="122" t="s">
        <v>180</v>
      </c>
      <c r="C56" s="294"/>
      <c r="D56" s="294"/>
      <c r="E56" s="294"/>
      <c r="F56" s="294"/>
      <c r="G56" s="294"/>
      <c r="H56" s="294"/>
      <c r="I56" s="294"/>
      <c r="J56" s="294"/>
      <c r="K56" s="294"/>
      <c r="L56" s="295"/>
      <c r="M56" s="295"/>
      <c r="N56" s="295"/>
    </row>
    <row r="57" spans="1:14" ht="16.5" customHeight="1" x14ac:dyDescent="0.2">
      <c r="A57" s="130" t="s">
        <v>181</v>
      </c>
      <c r="B57" s="122" t="s">
        <v>182</v>
      </c>
      <c r="C57" s="294"/>
      <c r="D57" s="294"/>
      <c r="E57" s="294"/>
      <c r="F57" s="294"/>
      <c r="G57" s="294"/>
      <c r="H57" s="294"/>
      <c r="I57" s="294"/>
      <c r="J57" s="294"/>
      <c r="K57" s="294"/>
      <c r="L57" s="295"/>
      <c r="M57" s="295"/>
      <c r="N57" s="295"/>
    </row>
    <row r="58" spans="1:14" ht="16.5" customHeight="1" x14ac:dyDescent="0.2">
      <c r="A58" s="130" t="s">
        <v>183</v>
      </c>
      <c r="B58" s="122" t="s">
        <v>184</v>
      </c>
      <c r="C58" s="294"/>
      <c r="D58" s="294"/>
      <c r="E58" s="294"/>
      <c r="F58" s="294"/>
      <c r="G58" s="294"/>
      <c r="H58" s="294"/>
      <c r="I58" s="294"/>
      <c r="J58" s="294"/>
      <c r="K58" s="294"/>
      <c r="L58" s="295">
        <f t="shared" ref="L58:N60" si="7">SUM(C58,F58,I58)</f>
        <v>0</v>
      </c>
      <c r="M58" s="295">
        <f t="shared" si="7"/>
        <v>0</v>
      </c>
      <c r="N58" s="295">
        <f t="shared" si="7"/>
        <v>0</v>
      </c>
    </row>
    <row r="59" spans="1:14" ht="15" customHeight="1" x14ac:dyDescent="0.2">
      <c r="A59" s="130" t="s">
        <v>185</v>
      </c>
      <c r="B59" s="122" t="s">
        <v>186</v>
      </c>
      <c r="C59" s="294"/>
      <c r="D59" s="294"/>
      <c r="E59" s="294"/>
      <c r="F59" s="294"/>
      <c r="G59" s="294"/>
      <c r="H59" s="294"/>
      <c r="I59" s="294"/>
      <c r="J59" s="294"/>
      <c r="K59" s="294"/>
      <c r="L59" s="295">
        <f t="shared" si="7"/>
        <v>0</v>
      </c>
      <c r="M59" s="295">
        <f t="shared" si="7"/>
        <v>0</v>
      </c>
      <c r="N59" s="295">
        <f t="shared" si="7"/>
        <v>0</v>
      </c>
    </row>
    <row r="60" spans="1:14" ht="15" customHeight="1" x14ac:dyDescent="0.2">
      <c r="A60" s="76" t="s">
        <v>187</v>
      </c>
      <c r="B60" s="122" t="s">
        <v>188</v>
      </c>
      <c r="C60" s="294"/>
      <c r="D60" s="294"/>
      <c r="E60" s="294"/>
      <c r="F60" s="294"/>
      <c r="G60" s="294"/>
      <c r="H60" s="294"/>
      <c r="I60" s="294"/>
      <c r="J60" s="294"/>
      <c r="K60" s="294"/>
      <c r="L60" s="295">
        <f t="shared" si="7"/>
        <v>0</v>
      </c>
      <c r="M60" s="295">
        <f t="shared" si="7"/>
        <v>0</v>
      </c>
      <c r="N60" s="295">
        <f t="shared" si="7"/>
        <v>0</v>
      </c>
    </row>
    <row r="61" spans="1:14" ht="14.25" customHeight="1" x14ac:dyDescent="0.2">
      <c r="A61" s="76" t="s">
        <v>189</v>
      </c>
      <c r="B61" s="122" t="s">
        <v>190</v>
      </c>
      <c r="C61" s="294"/>
      <c r="D61" s="294"/>
      <c r="E61" s="294"/>
      <c r="F61" s="294"/>
      <c r="G61" s="294"/>
      <c r="H61" s="294"/>
      <c r="I61" s="294"/>
      <c r="J61" s="294"/>
      <c r="K61" s="294"/>
      <c r="L61" s="295"/>
      <c r="M61" s="295"/>
      <c r="N61" s="295"/>
    </row>
    <row r="62" spans="1:14" ht="14.25" customHeight="1" x14ac:dyDescent="0.2">
      <c r="A62" s="76" t="s">
        <v>191</v>
      </c>
      <c r="B62" s="122" t="s">
        <v>192</v>
      </c>
      <c r="C62" s="294">
        <v>1291966</v>
      </c>
      <c r="D62" s="294">
        <v>3056946</v>
      </c>
      <c r="E62" s="294">
        <v>3055585</v>
      </c>
      <c r="F62" s="294"/>
      <c r="G62" s="294"/>
      <c r="H62" s="294"/>
      <c r="I62" s="294"/>
      <c r="J62" s="294"/>
      <c r="K62" s="294"/>
      <c r="L62" s="295">
        <f t="shared" ref="L62:N63" si="8">SUM(C62,F62,I62)</f>
        <v>1291966</v>
      </c>
      <c r="M62" s="295">
        <f t="shared" si="8"/>
        <v>3056946</v>
      </c>
      <c r="N62" s="295">
        <f t="shared" si="8"/>
        <v>3055585</v>
      </c>
    </row>
    <row r="63" spans="1:14" ht="14.25" customHeight="1" x14ac:dyDescent="0.2">
      <c r="A63" s="131" t="s">
        <v>193</v>
      </c>
      <c r="B63" s="128" t="s">
        <v>29</v>
      </c>
      <c r="C63" s="296">
        <f>SUM(C55:C62)</f>
        <v>1291966</v>
      </c>
      <c r="D63" s="296">
        <f>SUM(D55:D62)</f>
        <v>3056946</v>
      </c>
      <c r="E63" s="296">
        <f t="shared" ref="E63" si="9">SUM(E55:E62)</f>
        <v>3055585</v>
      </c>
      <c r="F63" s="296">
        <f>SUM(F55:F62)</f>
        <v>0</v>
      </c>
      <c r="G63" s="296">
        <f>SUM(G55:G62)</f>
        <v>0</v>
      </c>
      <c r="H63" s="296">
        <f>SUM(H58:H62)</f>
        <v>0</v>
      </c>
      <c r="I63" s="296"/>
      <c r="J63" s="296"/>
      <c r="K63" s="296"/>
      <c r="L63" s="297">
        <f t="shared" si="8"/>
        <v>1291966</v>
      </c>
      <c r="M63" s="297">
        <f t="shared" si="8"/>
        <v>3056946</v>
      </c>
      <c r="N63" s="297">
        <f t="shared" si="8"/>
        <v>3055585</v>
      </c>
    </row>
    <row r="64" spans="1:14" ht="14.25" customHeight="1" x14ac:dyDescent="0.2">
      <c r="A64" s="74" t="s">
        <v>194</v>
      </c>
      <c r="B64" s="122" t="s">
        <v>195</v>
      </c>
      <c r="C64" s="294"/>
      <c r="D64" s="294"/>
      <c r="E64" s="294"/>
      <c r="F64" s="294"/>
      <c r="G64" s="294"/>
      <c r="H64" s="294"/>
      <c r="I64" s="294"/>
      <c r="J64" s="294"/>
      <c r="K64" s="294"/>
      <c r="L64" s="295"/>
      <c r="M64" s="295"/>
      <c r="N64" s="295"/>
    </row>
    <row r="65" spans="1:14" ht="14.25" customHeight="1" x14ac:dyDescent="0.2">
      <c r="A65" s="74" t="s">
        <v>196</v>
      </c>
      <c r="B65" s="122" t="s">
        <v>197</v>
      </c>
      <c r="C65" s="294"/>
      <c r="D65" s="294"/>
      <c r="E65" s="294"/>
      <c r="F65" s="294"/>
      <c r="G65" s="294"/>
      <c r="H65" s="294"/>
      <c r="I65" s="294"/>
      <c r="J65" s="294"/>
      <c r="K65" s="294"/>
      <c r="L65" s="295"/>
      <c r="M65" s="295">
        <f>SUM(D65,G65,J65)</f>
        <v>0</v>
      </c>
      <c r="N65" s="295">
        <f>SUM(E65,H65,K65)</f>
        <v>0</v>
      </c>
    </row>
    <row r="66" spans="1:14" ht="30" customHeight="1" x14ac:dyDescent="0.2">
      <c r="A66" s="74" t="s">
        <v>198</v>
      </c>
      <c r="B66" s="122" t="s">
        <v>199</v>
      </c>
      <c r="C66" s="294"/>
      <c r="D66" s="294"/>
      <c r="E66" s="294"/>
      <c r="F66" s="294"/>
      <c r="G66" s="294"/>
      <c r="H66" s="294"/>
      <c r="I66" s="294"/>
      <c r="J66" s="294"/>
      <c r="K66" s="294"/>
      <c r="L66" s="295"/>
      <c r="M66" s="295"/>
      <c r="N66" s="295"/>
    </row>
    <row r="67" spans="1:14" ht="32.25" customHeight="1" x14ac:dyDescent="0.2">
      <c r="A67" s="74" t="s">
        <v>200</v>
      </c>
      <c r="B67" s="122" t="s">
        <v>201</v>
      </c>
      <c r="C67" s="294"/>
      <c r="D67" s="294"/>
      <c r="E67" s="294"/>
      <c r="F67" s="294"/>
      <c r="G67" s="294"/>
      <c r="H67" s="294"/>
      <c r="I67" s="294"/>
      <c r="J67" s="294"/>
      <c r="K67" s="294"/>
      <c r="L67" s="295"/>
      <c r="M67" s="295"/>
      <c r="N67" s="295"/>
    </row>
    <row r="68" spans="1:14" ht="30" customHeight="1" x14ac:dyDescent="0.2">
      <c r="A68" s="74" t="s">
        <v>202</v>
      </c>
      <c r="B68" s="122" t="s">
        <v>203</v>
      </c>
      <c r="C68" s="294"/>
      <c r="D68" s="294"/>
      <c r="E68" s="294"/>
      <c r="F68" s="294"/>
      <c r="G68" s="294"/>
      <c r="H68" s="294"/>
      <c r="I68" s="294"/>
      <c r="J68" s="294"/>
      <c r="K68" s="294"/>
      <c r="L68" s="295"/>
      <c r="M68" s="295"/>
      <c r="N68" s="295"/>
    </row>
    <row r="69" spans="1:14" ht="18.75" customHeight="1" x14ac:dyDescent="0.2">
      <c r="A69" s="74" t="s">
        <v>204</v>
      </c>
      <c r="B69" s="122" t="s">
        <v>205</v>
      </c>
      <c r="C69" s="294">
        <v>9203404</v>
      </c>
      <c r="D69" s="294">
        <v>10642675</v>
      </c>
      <c r="E69" s="294">
        <v>10641571</v>
      </c>
      <c r="F69" s="294"/>
      <c r="G69" s="294"/>
      <c r="H69" s="294"/>
      <c r="I69" s="294"/>
      <c r="J69" s="294"/>
      <c r="K69" s="294"/>
      <c r="L69" s="295">
        <f>SUM(C69,F69,I69)</f>
        <v>9203404</v>
      </c>
      <c r="M69" s="295">
        <f>SUM(D69,G69,J69)</f>
        <v>10642675</v>
      </c>
      <c r="N69" s="295">
        <f>SUM(E69,H69,K69)</f>
        <v>10641571</v>
      </c>
    </row>
    <row r="70" spans="1:14" ht="33.75" customHeight="1" x14ac:dyDescent="0.2">
      <c r="A70" s="74" t="s">
        <v>206</v>
      </c>
      <c r="B70" s="122" t="s">
        <v>207</v>
      </c>
      <c r="C70" s="294"/>
      <c r="D70" s="294"/>
      <c r="E70" s="294"/>
      <c r="F70" s="294"/>
      <c r="G70" s="294"/>
      <c r="H70" s="294"/>
      <c r="I70" s="294"/>
      <c r="J70" s="294"/>
      <c r="K70" s="294"/>
      <c r="L70" s="295"/>
      <c r="M70" s="295"/>
      <c r="N70" s="295"/>
    </row>
    <row r="71" spans="1:14" ht="27.75" customHeight="1" x14ac:dyDescent="0.2">
      <c r="A71" s="74" t="s">
        <v>208</v>
      </c>
      <c r="B71" s="122" t="s">
        <v>209</v>
      </c>
      <c r="C71" s="294"/>
      <c r="D71" s="294"/>
      <c r="E71" s="294"/>
      <c r="F71" s="294"/>
      <c r="G71" s="294"/>
      <c r="H71" s="294"/>
      <c r="I71" s="294"/>
      <c r="J71" s="294"/>
      <c r="K71" s="294"/>
      <c r="L71" s="295"/>
      <c r="M71" s="295"/>
      <c r="N71" s="295"/>
    </row>
    <row r="72" spans="1:14" ht="15.75" customHeight="1" x14ac:dyDescent="0.2">
      <c r="A72" s="74" t="s">
        <v>210</v>
      </c>
      <c r="B72" s="122" t="s">
        <v>211</v>
      </c>
      <c r="C72" s="294"/>
      <c r="D72" s="294"/>
      <c r="E72" s="294"/>
      <c r="F72" s="294"/>
      <c r="G72" s="294"/>
      <c r="H72" s="294"/>
      <c r="I72" s="294"/>
      <c r="J72" s="294"/>
      <c r="K72" s="294"/>
      <c r="L72" s="295"/>
      <c r="M72" s="295"/>
      <c r="N72" s="295"/>
    </row>
    <row r="73" spans="1:14" ht="15" x14ac:dyDescent="0.2">
      <c r="A73" s="70" t="s">
        <v>212</v>
      </c>
      <c r="B73" s="122" t="s">
        <v>213</v>
      </c>
      <c r="C73" s="294"/>
      <c r="D73" s="294"/>
      <c r="E73" s="294"/>
      <c r="F73" s="294"/>
      <c r="G73" s="294"/>
      <c r="H73" s="294"/>
      <c r="I73" s="294"/>
      <c r="J73" s="294"/>
      <c r="K73" s="294"/>
      <c r="L73" s="295"/>
      <c r="M73" s="295"/>
      <c r="N73" s="295"/>
    </row>
    <row r="74" spans="1:14" ht="15.75" customHeight="1" x14ac:dyDescent="0.2">
      <c r="A74" s="74" t="s">
        <v>791</v>
      </c>
      <c r="B74" s="122" t="s">
        <v>215</v>
      </c>
      <c r="C74" s="294"/>
      <c r="D74" s="294"/>
      <c r="E74" s="294"/>
      <c r="F74" s="294"/>
      <c r="G74" s="294"/>
      <c r="H74" s="294"/>
      <c r="I74" s="294"/>
      <c r="J74" s="294"/>
      <c r="K74" s="294"/>
      <c r="L74" s="295">
        <f>SUM(F74)</f>
        <v>0</v>
      </c>
      <c r="M74" s="295">
        <f>SUM(D74,G74,J74)</f>
        <v>0</v>
      </c>
      <c r="N74" s="295">
        <f>SUM(E74,H74,K74)</f>
        <v>0</v>
      </c>
    </row>
    <row r="75" spans="1:14" ht="17.25" customHeight="1" x14ac:dyDescent="0.2">
      <c r="A75" s="74" t="s">
        <v>214</v>
      </c>
      <c r="B75" s="122" t="s">
        <v>216</v>
      </c>
      <c r="C75" s="294">
        <v>794228</v>
      </c>
      <c r="D75" s="294">
        <v>794228</v>
      </c>
      <c r="E75" s="294">
        <v>600000</v>
      </c>
      <c r="F75" s="294">
        <v>1313842</v>
      </c>
      <c r="G75" s="294">
        <v>1313842</v>
      </c>
      <c r="H75" s="294">
        <v>1313842</v>
      </c>
      <c r="I75" s="294"/>
      <c r="J75" s="294"/>
      <c r="K75" s="294"/>
      <c r="L75" s="295">
        <f>+C75+F75+P74</f>
        <v>2108070</v>
      </c>
      <c r="M75" s="295">
        <f>D75+G75+J75</f>
        <v>2108070</v>
      </c>
      <c r="N75" s="295">
        <f>E75+H75+Q76</f>
        <v>1913842</v>
      </c>
    </row>
    <row r="76" spans="1:14" ht="15" x14ac:dyDescent="0.2">
      <c r="A76" s="70" t="s">
        <v>790</v>
      </c>
      <c r="B76" s="122" t="s">
        <v>785</v>
      </c>
      <c r="C76" s="294">
        <v>5752591</v>
      </c>
      <c r="D76" s="294">
        <v>193717</v>
      </c>
      <c r="E76" s="294"/>
      <c r="F76" s="294"/>
      <c r="G76" s="294"/>
      <c r="H76" s="294"/>
      <c r="I76" s="294"/>
      <c r="J76" s="294"/>
      <c r="K76" s="294"/>
      <c r="L76" s="295">
        <f>C76+F76+I76</f>
        <v>5752591</v>
      </c>
      <c r="M76" s="295">
        <f>SUM(D76,G76,J76)</f>
        <v>193717</v>
      </c>
      <c r="N76" s="295"/>
    </row>
    <row r="77" spans="1:14" ht="15.75" customHeight="1" x14ac:dyDescent="0.2">
      <c r="A77" s="131" t="s">
        <v>217</v>
      </c>
      <c r="B77" s="128" t="s">
        <v>31</v>
      </c>
      <c r="C77" s="296">
        <f t="shared" ref="C77:H77" si="10">SUM(C64:C76)</f>
        <v>15750223</v>
      </c>
      <c r="D77" s="296">
        <f t="shared" si="10"/>
        <v>11630620</v>
      </c>
      <c r="E77" s="296">
        <f t="shared" si="10"/>
        <v>11241571</v>
      </c>
      <c r="F77" s="296">
        <f t="shared" si="10"/>
        <v>1313842</v>
      </c>
      <c r="G77" s="296">
        <f t="shared" si="10"/>
        <v>1313842</v>
      </c>
      <c r="H77" s="296">
        <f t="shared" si="10"/>
        <v>1313842</v>
      </c>
      <c r="I77" s="296"/>
      <c r="J77" s="296"/>
      <c r="K77" s="296"/>
      <c r="L77" s="297">
        <f t="shared" ref="L77:N78" si="11">SUM(C77,F77,I77)</f>
        <v>17064065</v>
      </c>
      <c r="M77" s="297">
        <f t="shared" si="11"/>
        <v>12944462</v>
      </c>
      <c r="N77" s="297">
        <f t="shared" si="11"/>
        <v>12555413</v>
      </c>
    </row>
    <row r="78" spans="1:14" ht="15.75" x14ac:dyDescent="0.25">
      <c r="A78" s="132" t="s">
        <v>218</v>
      </c>
      <c r="B78" s="128"/>
      <c r="C78" s="296">
        <f>SUM(C77,C63,C54,C29,C28)</f>
        <v>39368185</v>
      </c>
      <c r="D78" s="296">
        <f>SUM(D77,D63,D54,D29,D28)</f>
        <v>49476862</v>
      </c>
      <c r="E78" s="296">
        <f>SUM(E77,E63,E54,E29,E28)</f>
        <v>40390975</v>
      </c>
      <c r="F78" s="296">
        <f>SUM(F77,F63,F54,F29,F28)</f>
        <v>1313842</v>
      </c>
      <c r="G78" s="296">
        <f>SUM(G77,G63,G29,G28,G54)</f>
        <v>1313842</v>
      </c>
      <c r="H78" s="296">
        <f>SUM(H77,H63,H54,H29,H28)</f>
        <v>1313842</v>
      </c>
      <c r="I78" s="294"/>
      <c r="J78" s="294"/>
      <c r="K78" s="294"/>
      <c r="L78" s="297">
        <f t="shared" si="11"/>
        <v>40682027</v>
      </c>
      <c r="M78" s="297">
        <f t="shared" si="11"/>
        <v>50790704</v>
      </c>
      <c r="N78" s="297">
        <f t="shared" si="11"/>
        <v>41704817</v>
      </c>
    </row>
    <row r="79" spans="1:14" ht="15" x14ac:dyDescent="0.2">
      <c r="A79" s="133" t="s">
        <v>219</v>
      </c>
      <c r="B79" s="122" t="s">
        <v>220</v>
      </c>
      <c r="C79" s="294"/>
      <c r="D79" s="294"/>
      <c r="E79" s="294"/>
      <c r="F79" s="294"/>
      <c r="G79" s="294"/>
      <c r="H79" s="294"/>
      <c r="I79" s="294"/>
      <c r="J79" s="294"/>
      <c r="K79" s="294"/>
      <c r="L79" s="295"/>
      <c r="M79" s="295"/>
      <c r="N79" s="295"/>
    </row>
    <row r="80" spans="1:14" ht="15" x14ac:dyDescent="0.2">
      <c r="A80" s="133" t="s">
        <v>221</v>
      </c>
      <c r="B80" s="122" t="s">
        <v>222</v>
      </c>
      <c r="C80" s="294"/>
      <c r="D80" s="294">
        <v>1539000</v>
      </c>
      <c r="E80" s="294">
        <v>1538920</v>
      </c>
      <c r="F80" s="294"/>
      <c r="G80" s="294"/>
      <c r="H80" s="294"/>
      <c r="I80" s="294"/>
      <c r="J80" s="294"/>
      <c r="K80" s="294"/>
      <c r="L80" s="295"/>
      <c r="M80" s="295">
        <v>1539000</v>
      </c>
      <c r="N80" s="295">
        <v>1538920</v>
      </c>
    </row>
    <row r="81" spans="1:14" ht="15" x14ac:dyDescent="0.2">
      <c r="A81" s="133" t="s">
        <v>223</v>
      </c>
      <c r="B81" s="122" t="s">
        <v>224</v>
      </c>
      <c r="C81" s="294"/>
      <c r="D81" s="294"/>
      <c r="E81" s="294"/>
      <c r="F81" s="294"/>
      <c r="G81" s="294"/>
      <c r="H81" s="294"/>
      <c r="I81" s="294"/>
      <c r="J81" s="294"/>
      <c r="K81" s="294"/>
      <c r="L81" s="295">
        <f>SUM(C81,F81,I81)</f>
        <v>0</v>
      </c>
      <c r="M81" s="295">
        <f>SUM(G81)</f>
        <v>0</v>
      </c>
      <c r="N81" s="295">
        <f>SUM(H81)</f>
        <v>0</v>
      </c>
    </row>
    <row r="82" spans="1:14" ht="15" x14ac:dyDescent="0.2">
      <c r="A82" s="133" t="s">
        <v>225</v>
      </c>
      <c r="B82" s="122" t="s">
        <v>226</v>
      </c>
      <c r="C82" s="294">
        <v>1315000</v>
      </c>
      <c r="D82" s="294">
        <v>1015000</v>
      </c>
      <c r="E82" s="294">
        <v>82487</v>
      </c>
      <c r="F82" s="294"/>
      <c r="G82" s="294"/>
      <c r="H82" s="294"/>
      <c r="I82" s="294"/>
      <c r="J82" s="294"/>
      <c r="K82" s="294"/>
      <c r="L82" s="295">
        <f>SUM(C82,F82,I82)</f>
        <v>1315000</v>
      </c>
      <c r="M82" s="295">
        <f>SUM(D82,G82,J82)</f>
        <v>1015000</v>
      </c>
      <c r="N82" s="295">
        <f>SUM(E82,H82,K82)</f>
        <v>82487</v>
      </c>
    </row>
    <row r="83" spans="1:14" ht="15" x14ac:dyDescent="0.2">
      <c r="A83" s="126" t="s">
        <v>227</v>
      </c>
      <c r="B83" s="122" t="s">
        <v>228</v>
      </c>
      <c r="C83" s="294"/>
      <c r="D83" s="294"/>
      <c r="E83" s="294"/>
      <c r="F83" s="294"/>
      <c r="G83" s="294"/>
      <c r="H83" s="294"/>
      <c r="I83" s="294"/>
      <c r="J83" s="294"/>
      <c r="K83" s="294"/>
      <c r="L83" s="295"/>
      <c r="M83" s="295"/>
      <c r="N83" s="295"/>
    </row>
    <row r="84" spans="1:14" ht="15" x14ac:dyDescent="0.2">
      <c r="A84" s="126" t="s">
        <v>229</v>
      </c>
      <c r="B84" s="122" t="s">
        <v>230</v>
      </c>
      <c r="C84" s="294"/>
      <c r="D84" s="294"/>
      <c r="E84" s="294"/>
      <c r="F84" s="294"/>
      <c r="G84" s="294"/>
      <c r="H84" s="294"/>
      <c r="I84" s="294"/>
      <c r="J84" s="294"/>
      <c r="K84" s="294"/>
      <c r="L84" s="295"/>
      <c r="M84" s="295"/>
      <c r="N84" s="295"/>
    </row>
    <row r="85" spans="1:14" ht="15" x14ac:dyDescent="0.2">
      <c r="A85" s="126" t="s">
        <v>231</v>
      </c>
      <c r="B85" s="122" t="s">
        <v>232</v>
      </c>
      <c r="C85" s="294">
        <v>355000</v>
      </c>
      <c r="D85" s="294">
        <v>437000</v>
      </c>
      <c r="E85" s="294">
        <v>81844</v>
      </c>
      <c r="F85" s="294"/>
      <c r="G85" s="294"/>
      <c r="H85" s="294"/>
      <c r="I85" s="294"/>
      <c r="J85" s="294"/>
      <c r="K85" s="294"/>
      <c r="L85" s="295">
        <f>SUM(F85)</f>
        <v>0</v>
      </c>
      <c r="M85" s="295">
        <f>SUM(G85)</f>
        <v>0</v>
      </c>
      <c r="N85" s="295">
        <f>SUM(H85)</f>
        <v>0</v>
      </c>
    </row>
    <row r="86" spans="1:14" ht="15" x14ac:dyDescent="0.2">
      <c r="A86" s="134" t="s">
        <v>233</v>
      </c>
      <c r="B86" s="128" t="s">
        <v>33</v>
      </c>
      <c r="C86" s="296">
        <f t="shared" ref="C86:E86" si="12">SUM(C79:C85)</f>
        <v>1670000</v>
      </c>
      <c r="D86" s="296">
        <f t="shared" si="12"/>
        <v>2991000</v>
      </c>
      <c r="E86" s="296">
        <f t="shared" si="12"/>
        <v>1703251</v>
      </c>
      <c r="F86" s="296">
        <f>SUM(F79:F85)</f>
        <v>0</v>
      </c>
      <c r="G86" s="296">
        <f>SUM(G79:G85)</f>
        <v>0</v>
      </c>
      <c r="H86" s="296">
        <f>SUM(H79:H85)</f>
        <v>0</v>
      </c>
      <c r="I86" s="296"/>
      <c r="J86" s="296"/>
      <c r="K86" s="296"/>
      <c r="L86" s="297">
        <f>SUM(C86,F86,I86)</f>
        <v>1670000</v>
      </c>
      <c r="M86" s="297">
        <f>SUM(D86,G86,J86)</f>
        <v>2991000</v>
      </c>
      <c r="N86" s="297">
        <f>SUM(E86,H86,K86)</f>
        <v>1703251</v>
      </c>
    </row>
    <row r="87" spans="1:14" ht="15.75" customHeight="1" x14ac:dyDescent="0.2">
      <c r="A87" s="76" t="s">
        <v>234</v>
      </c>
      <c r="B87" s="122" t="s">
        <v>235</v>
      </c>
      <c r="C87" s="294">
        <v>3840290</v>
      </c>
      <c r="D87" s="294">
        <v>45968666</v>
      </c>
      <c r="E87" s="294">
        <v>3850012</v>
      </c>
      <c r="F87" s="294"/>
      <c r="G87" s="294"/>
      <c r="H87" s="294"/>
      <c r="I87" s="294"/>
      <c r="J87" s="294"/>
      <c r="K87" s="294"/>
      <c r="L87" s="295">
        <f>SUM(C87,F87,I87)</f>
        <v>3840290</v>
      </c>
      <c r="M87" s="295">
        <v>45968666</v>
      </c>
      <c r="N87" s="295">
        <f>SUM(E87,H87,K87)</f>
        <v>3850012</v>
      </c>
    </row>
    <row r="88" spans="1:14" ht="15.75" customHeight="1" x14ac:dyDescent="0.2">
      <c r="A88" s="76" t="s">
        <v>236</v>
      </c>
      <c r="B88" s="122" t="s">
        <v>237</v>
      </c>
      <c r="C88" s="294"/>
      <c r="D88" s="294"/>
      <c r="E88" s="294"/>
      <c r="F88" s="294"/>
      <c r="G88" s="294"/>
      <c r="H88" s="294"/>
      <c r="I88" s="294"/>
      <c r="J88" s="294"/>
      <c r="K88" s="294"/>
      <c r="L88" s="295"/>
      <c r="M88" s="295"/>
      <c r="N88" s="295"/>
    </row>
    <row r="89" spans="1:14" ht="15.75" customHeight="1" x14ac:dyDescent="0.2">
      <c r="A89" s="76" t="s">
        <v>238</v>
      </c>
      <c r="B89" s="122" t="s">
        <v>239</v>
      </c>
      <c r="C89" s="294"/>
      <c r="D89" s="294"/>
      <c r="E89" s="294"/>
      <c r="F89" s="294"/>
      <c r="G89" s="294"/>
      <c r="H89" s="294"/>
      <c r="I89" s="294"/>
      <c r="J89" s="294"/>
      <c r="K89" s="294"/>
      <c r="L89" s="295"/>
      <c r="M89" s="295"/>
      <c r="N89" s="295"/>
    </row>
    <row r="90" spans="1:14" ht="18.75" customHeight="1" x14ac:dyDescent="0.2">
      <c r="A90" s="76" t="s">
        <v>240</v>
      </c>
      <c r="B90" s="122" t="s">
        <v>241</v>
      </c>
      <c r="C90" s="294">
        <v>1037000</v>
      </c>
      <c r="D90" s="294">
        <v>12692738</v>
      </c>
      <c r="E90" s="294">
        <v>1039503</v>
      </c>
      <c r="F90" s="294"/>
      <c r="G90" s="294"/>
      <c r="H90" s="294"/>
      <c r="I90" s="294"/>
      <c r="J90" s="294"/>
      <c r="K90" s="294"/>
      <c r="L90" s="295">
        <f>SUM(C90,F90,I90)</f>
        <v>1037000</v>
      </c>
      <c r="M90" s="295">
        <f t="shared" ref="M90:N90" si="13">SUM(D90,G90,J90)</f>
        <v>12692738</v>
      </c>
      <c r="N90" s="295">
        <f t="shared" si="13"/>
        <v>1039503</v>
      </c>
    </row>
    <row r="91" spans="1:14" ht="19.5" customHeight="1" x14ac:dyDescent="0.2">
      <c r="A91" s="131" t="s">
        <v>242</v>
      </c>
      <c r="B91" s="128" t="s">
        <v>35</v>
      </c>
      <c r="C91" s="296">
        <f t="shared" ref="C91:H91" si="14">SUM(C87:C90)</f>
        <v>4877290</v>
      </c>
      <c r="D91" s="296">
        <f t="shared" si="14"/>
        <v>58661404</v>
      </c>
      <c r="E91" s="296">
        <f t="shared" si="14"/>
        <v>4889515</v>
      </c>
      <c r="F91" s="296">
        <f t="shared" si="14"/>
        <v>0</v>
      </c>
      <c r="G91" s="296">
        <f t="shared" si="14"/>
        <v>0</v>
      </c>
      <c r="H91" s="296">
        <f t="shared" si="14"/>
        <v>0</v>
      </c>
      <c r="I91" s="296"/>
      <c r="J91" s="296"/>
      <c r="K91" s="296"/>
      <c r="L91" s="297">
        <f>SUM(C91,F91,I91)</f>
        <v>4877290</v>
      </c>
      <c r="M91" s="297">
        <f>SUM(D91,G91,J91)</f>
        <v>58661404</v>
      </c>
      <c r="N91" s="297">
        <f>SUM(E91,H91,K91)</f>
        <v>4889515</v>
      </c>
    </row>
    <row r="92" spans="1:14" ht="33" customHeight="1" x14ac:dyDescent="0.2">
      <c r="A92" s="76" t="s">
        <v>243</v>
      </c>
      <c r="B92" s="122" t="s">
        <v>244</v>
      </c>
      <c r="C92" s="294"/>
      <c r="D92" s="294"/>
      <c r="E92" s="294"/>
      <c r="F92" s="294"/>
      <c r="G92" s="294"/>
      <c r="H92" s="294"/>
      <c r="I92" s="294"/>
      <c r="J92" s="294"/>
      <c r="K92" s="294"/>
      <c r="L92" s="295"/>
      <c r="M92" s="295"/>
      <c r="N92" s="295"/>
    </row>
    <row r="93" spans="1:14" ht="30.75" customHeight="1" x14ac:dyDescent="0.2">
      <c r="A93" s="76" t="s">
        <v>245</v>
      </c>
      <c r="B93" s="122" t="s">
        <v>246</v>
      </c>
      <c r="C93" s="294"/>
      <c r="D93" s="294"/>
      <c r="E93" s="294"/>
      <c r="F93" s="294"/>
      <c r="G93" s="294"/>
      <c r="H93" s="294"/>
      <c r="I93" s="294"/>
      <c r="J93" s="294"/>
      <c r="K93" s="294"/>
      <c r="L93" s="295"/>
      <c r="M93" s="295"/>
      <c r="N93" s="295"/>
    </row>
    <row r="94" spans="1:14" ht="27.75" customHeight="1" x14ac:dyDescent="0.2">
      <c r="A94" s="76" t="s">
        <v>247</v>
      </c>
      <c r="B94" s="122" t="s">
        <v>248</v>
      </c>
      <c r="C94" s="294"/>
      <c r="D94" s="294"/>
      <c r="E94" s="294"/>
      <c r="F94" s="294"/>
      <c r="G94" s="294"/>
      <c r="H94" s="294"/>
      <c r="I94" s="294"/>
      <c r="J94" s="294"/>
      <c r="K94" s="294"/>
      <c r="L94" s="295"/>
      <c r="M94" s="295"/>
      <c r="N94" s="295"/>
    </row>
    <row r="95" spans="1:14" ht="18" customHeight="1" x14ac:dyDescent="0.2">
      <c r="A95" s="76" t="s">
        <v>249</v>
      </c>
      <c r="B95" s="122" t="s">
        <v>250</v>
      </c>
      <c r="C95" s="294">
        <v>575000</v>
      </c>
      <c r="D95" s="294"/>
      <c r="E95" s="294"/>
      <c r="F95" s="294"/>
      <c r="G95" s="294"/>
      <c r="H95" s="294"/>
      <c r="I95" s="294"/>
      <c r="J95" s="294"/>
      <c r="K95" s="294"/>
      <c r="L95" s="295"/>
      <c r="M95" s="295"/>
      <c r="N95" s="295"/>
    </row>
    <row r="96" spans="1:14" ht="25.5" customHeight="1" x14ac:dyDescent="0.2">
      <c r="A96" s="76" t="s">
        <v>251</v>
      </c>
      <c r="B96" s="122" t="s">
        <v>252</v>
      </c>
      <c r="C96" s="294"/>
      <c r="D96" s="294"/>
      <c r="E96" s="294"/>
      <c r="F96" s="294"/>
      <c r="G96" s="294"/>
      <c r="H96" s="294"/>
      <c r="I96" s="294"/>
      <c r="J96" s="294"/>
      <c r="K96" s="294"/>
      <c r="L96" s="295"/>
      <c r="M96" s="295"/>
      <c r="N96" s="295"/>
    </row>
    <row r="97" spans="1:14" ht="26.25" customHeight="1" x14ac:dyDescent="0.2">
      <c r="A97" s="76" t="s">
        <v>253</v>
      </c>
      <c r="B97" s="122" t="s">
        <v>254</v>
      </c>
      <c r="C97" s="294"/>
      <c r="D97" s="294"/>
      <c r="E97" s="294"/>
      <c r="F97" s="294"/>
      <c r="G97" s="294"/>
      <c r="H97" s="294"/>
      <c r="I97" s="294"/>
      <c r="J97" s="294"/>
      <c r="K97" s="294"/>
      <c r="L97" s="295">
        <f>SUM(C97,F97,I97)</f>
        <v>0</v>
      </c>
      <c r="M97" s="295">
        <f>SUM(D97,G97,J97)</f>
        <v>0</v>
      </c>
      <c r="N97" s="295">
        <f>SUM(E97,H97,K97)</f>
        <v>0</v>
      </c>
    </row>
    <row r="98" spans="1:14" ht="18.75" customHeight="1" x14ac:dyDescent="0.2">
      <c r="A98" s="76" t="s">
        <v>255</v>
      </c>
      <c r="B98" s="122" t="s">
        <v>256</v>
      </c>
      <c r="C98" s="294"/>
      <c r="D98" s="294"/>
      <c r="E98" s="294"/>
      <c r="F98" s="294"/>
      <c r="G98" s="294"/>
      <c r="H98" s="294"/>
      <c r="I98" s="294"/>
      <c r="J98" s="294"/>
      <c r="K98" s="294"/>
      <c r="L98" s="295"/>
      <c r="M98" s="295">
        <f>SUM(D98,G98,J98)</f>
        <v>0</v>
      </c>
      <c r="N98" s="295">
        <f>SUM(E98,H98,K98)</f>
        <v>0</v>
      </c>
    </row>
    <row r="99" spans="1:14" ht="18.75" customHeight="1" x14ac:dyDescent="0.2">
      <c r="A99" s="76" t="s">
        <v>257</v>
      </c>
      <c r="B99" s="122" t="s">
        <v>792</v>
      </c>
      <c r="C99" s="294">
        <v>300000</v>
      </c>
      <c r="D99" s="294"/>
      <c r="E99" s="294"/>
      <c r="F99" s="294"/>
      <c r="G99" s="294"/>
      <c r="H99" s="294"/>
      <c r="I99" s="294"/>
      <c r="J99" s="294"/>
      <c r="K99" s="294"/>
      <c r="L99" s="295">
        <f>SUM(C99,F99,I99)</f>
        <v>300000</v>
      </c>
      <c r="M99" s="295">
        <f>SUM(D99,G99,J99)</f>
        <v>0</v>
      </c>
      <c r="N99" s="295">
        <f t="shared" ref="N99:N102" si="15">SUM(E99,H99,K99)</f>
        <v>0</v>
      </c>
    </row>
    <row r="100" spans="1:14" ht="15" customHeight="1" x14ac:dyDescent="0.2">
      <c r="A100" s="131" t="s">
        <v>258</v>
      </c>
      <c r="B100" s="128" t="s">
        <v>37</v>
      </c>
      <c r="C100" s="296">
        <f t="shared" ref="C100:E100" si="16">SUM(C92:C99)</f>
        <v>875000</v>
      </c>
      <c r="D100" s="296">
        <f t="shared" si="16"/>
        <v>0</v>
      </c>
      <c r="E100" s="296">
        <f t="shared" si="16"/>
        <v>0</v>
      </c>
      <c r="F100" s="296">
        <f>SUM(F92:F99)</f>
        <v>0</v>
      </c>
      <c r="G100" s="296">
        <f>SUM(G92:G99)</f>
        <v>0</v>
      </c>
      <c r="H100" s="296">
        <f>SUM(H92:H99)</f>
        <v>0</v>
      </c>
      <c r="I100" s="296"/>
      <c r="J100" s="296"/>
      <c r="K100" s="296"/>
      <c r="L100" s="297">
        <f>SUM(C100,F100,I100)</f>
        <v>875000</v>
      </c>
      <c r="M100" s="297">
        <f t="shared" ref="M100" si="17">SUM(D100,G100,J100)</f>
        <v>0</v>
      </c>
      <c r="N100" s="297">
        <f t="shared" si="15"/>
        <v>0</v>
      </c>
    </row>
    <row r="101" spans="1:14" ht="15.75" x14ac:dyDescent="0.25">
      <c r="A101" s="132" t="s">
        <v>259</v>
      </c>
      <c r="B101" s="128"/>
      <c r="C101" s="296">
        <f t="shared" ref="C101:H101" si="18">SUM(C100,C91,C86)</f>
        <v>7422290</v>
      </c>
      <c r="D101" s="296">
        <f t="shared" si="18"/>
        <v>61652404</v>
      </c>
      <c r="E101" s="296">
        <f t="shared" si="18"/>
        <v>6592766</v>
      </c>
      <c r="F101" s="296">
        <f t="shared" si="18"/>
        <v>0</v>
      </c>
      <c r="G101" s="296">
        <f t="shared" si="18"/>
        <v>0</v>
      </c>
      <c r="H101" s="296">
        <f t="shared" si="18"/>
        <v>0</v>
      </c>
      <c r="I101" s="294"/>
      <c r="J101" s="294"/>
      <c r="K101" s="294"/>
      <c r="L101" s="297">
        <f>SUM(C101,F101,I101)</f>
        <v>7422290</v>
      </c>
      <c r="M101" s="297">
        <f>SUM(D101,G101,J101)</f>
        <v>61652404</v>
      </c>
      <c r="N101" s="297">
        <f t="shared" si="15"/>
        <v>6592766</v>
      </c>
    </row>
    <row r="102" spans="1:14" ht="15.75" x14ac:dyDescent="0.2">
      <c r="A102" s="135" t="s">
        <v>260</v>
      </c>
      <c r="B102" s="136" t="s">
        <v>261</v>
      </c>
      <c r="C102" s="296">
        <f t="shared" ref="C102:H102" si="19">SUM(C101,C78)</f>
        <v>46790475</v>
      </c>
      <c r="D102" s="296">
        <f t="shared" si="19"/>
        <v>111129266</v>
      </c>
      <c r="E102" s="296">
        <f t="shared" si="19"/>
        <v>46983741</v>
      </c>
      <c r="F102" s="296">
        <f t="shared" si="19"/>
        <v>1313842</v>
      </c>
      <c r="G102" s="296">
        <f t="shared" si="19"/>
        <v>1313842</v>
      </c>
      <c r="H102" s="296">
        <f t="shared" si="19"/>
        <v>1313842</v>
      </c>
      <c r="I102" s="296"/>
      <c r="J102" s="296"/>
      <c r="K102" s="296"/>
      <c r="L102" s="297">
        <f>SUM(C102,F102,I102)</f>
        <v>48104317</v>
      </c>
      <c r="M102" s="297">
        <f>SUM(D102,G102,J102)</f>
        <v>112443108</v>
      </c>
      <c r="N102" s="297">
        <f t="shared" si="15"/>
        <v>48297583</v>
      </c>
    </row>
    <row r="103" spans="1:14" ht="30.75" customHeight="1" x14ac:dyDescent="0.2">
      <c r="A103" s="76" t="s">
        <v>262</v>
      </c>
      <c r="B103" s="71" t="s">
        <v>263</v>
      </c>
      <c r="C103" s="298"/>
      <c r="D103" s="298"/>
      <c r="E103" s="298"/>
      <c r="F103" s="298"/>
      <c r="G103" s="299"/>
      <c r="H103" s="298"/>
      <c r="I103" s="298"/>
      <c r="J103" s="298"/>
      <c r="K103" s="298"/>
      <c r="L103" s="298"/>
      <c r="M103" s="298"/>
      <c r="N103" s="298"/>
    </row>
    <row r="104" spans="1:14" ht="30.75" customHeight="1" x14ac:dyDescent="0.2">
      <c r="A104" s="76" t="s">
        <v>264</v>
      </c>
      <c r="B104" s="71" t="s">
        <v>265</v>
      </c>
      <c r="C104" s="298"/>
      <c r="D104" s="298"/>
      <c r="E104" s="298"/>
      <c r="F104" s="298"/>
      <c r="G104" s="299"/>
      <c r="H104" s="299"/>
      <c r="I104" s="298"/>
      <c r="J104" s="298"/>
      <c r="K104" s="298"/>
      <c r="L104" s="298"/>
      <c r="M104" s="299">
        <f>SUM(D104,G104,J104)</f>
        <v>0</v>
      </c>
      <c r="N104" s="299"/>
    </row>
    <row r="105" spans="1:14" ht="18.75" customHeight="1" x14ac:dyDescent="0.2">
      <c r="A105" s="76" t="s">
        <v>266</v>
      </c>
      <c r="B105" s="71" t="s">
        <v>267</v>
      </c>
      <c r="C105" s="298"/>
      <c r="D105" s="298"/>
      <c r="E105" s="298"/>
      <c r="F105" s="298"/>
      <c r="G105" s="299"/>
      <c r="H105" s="299"/>
      <c r="I105" s="298"/>
      <c r="J105" s="298"/>
      <c r="K105" s="298"/>
      <c r="L105" s="298"/>
      <c r="M105" s="299"/>
      <c r="N105" s="299"/>
    </row>
    <row r="106" spans="1:14" ht="17.25" customHeight="1" x14ac:dyDescent="0.2">
      <c r="A106" s="137" t="s">
        <v>268</v>
      </c>
      <c r="B106" s="75" t="s">
        <v>269</v>
      </c>
      <c r="C106" s="300"/>
      <c r="D106" s="300"/>
      <c r="E106" s="300"/>
      <c r="F106" s="300"/>
      <c r="G106" s="301">
        <f>SUM(G103:G105)</f>
        <v>0</v>
      </c>
      <c r="H106" s="301"/>
      <c r="I106" s="300"/>
      <c r="J106" s="300"/>
      <c r="K106" s="300"/>
      <c r="L106" s="300"/>
      <c r="M106" s="301">
        <f>SUM(D106,G106,J106)</f>
        <v>0</v>
      </c>
      <c r="N106" s="301"/>
    </row>
    <row r="107" spans="1:14" ht="15" x14ac:dyDescent="0.2">
      <c r="A107" s="138" t="s">
        <v>270</v>
      </c>
      <c r="B107" s="71" t="s">
        <v>271</v>
      </c>
      <c r="C107" s="302"/>
      <c r="D107" s="302"/>
      <c r="E107" s="302"/>
      <c r="F107" s="302"/>
      <c r="G107" s="303"/>
      <c r="H107" s="303"/>
      <c r="I107" s="302"/>
      <c r="J107" s="302"/>
      <c r="K107" s="302"/>
      <c r="L107" s="302"/>
      <c r="M107" s="303"/>
      <c r="N107" s="303"/>
    </row>
    <row r="108" spans="1:14" ht="15" x14ac:dyDescent="0.2">
      <c r="A108" s="138" t="s">
        <v>272</v>
      </c>
      <c r="B108" s="71" t="s">
        <v>273</v>
      </c>
      <c r="C108" s="302"/>
      <c r="D108" s="302"/>
      <c r="E108" s="302"/>
      <c r="F108" s="302"/>
      <c r="G108" s="303"/>
      <c r="H108" s="303"/>
      <c r="I108" s="302"/>
      <c r="J108" s="302"/>
      <c r="K108" s="302"/>
      <c r="L108" s="302"/>
      <c r="M108" s="303"/>
      <c r="N108" s="303"/>
    </row>
    <row r="109" spans="1:14" ht="20.25" customHeight="1" x14ac:dyDescent="0.2">
      <c r="A109" s="76" t="s">
        <v>274</v>
      </c>
      <c r="B109" s="71" t="s">
        <v>275</v>
      </c>
      <c r="C109" s="298"/>
      <c r="D109" s="298"/>
      <c r="E109" s="298"/>
      <c r="F109" s="298"/>
      <c r="G109" s="299"/>
      <c r="H109" s="299"/>
      <c r="I109" s="298"/>
      <c r="J109" s="298"/>
      <c r="K109" s="298"/>
      <c r="L109" s="298"/>
      <c r="M109" s="299"/>
      <c r="N109" s="299"/>
    </row>
    <row r="110" spans="1:14" ht="15.75" customHeight="1" x14ac:dyDescent="0.2">
      <c r="A110" s="76" t="s">
        <v>276</v>
      </c>
      <c r="B110" s="71" t="s">
        <v>277</v>
      </c>
      <c r="C110" s="298"/>
      <c r="D110" s="298"/>
      <c r="E110" s="298"/>
      <c r="F110" s="298"/>
      <c r="G110" s="299"/>
      <c r="H110" s="299"/>
      <c r="I110" s="298"/>
      <c r="J110" s="298"/>
      <c r="K110" s="298"/>
      <c r="L110" s="298"/>
      <c r="M110" s="299"/>
      <c r="N110" s="299"/>
    </row>
    <row r="111" spans="1:14" x14ac:dyDescent="0.2">
      <c r="A111" s="139" t="s">
        <v>278</v>
      </c>
      <c r="B111" s="75" t="s">
        <v>279</v>
      </c>
      <c r="C111" s="304"/>
      <c r="D111" s="304"/>
      <c r="E111" s="304"/>
      <c r="F111" s="304"/>
      <c r="G111" s="305"/>
      <c r="H111" s="305"/>
      <c r="I111" s="304"/>
      <c r="J111" s="304"/>
      <c r="K111" s="304"/>
      <c r="L111" s="304"/>
      <c r="M111" s="305"/>
      <c r="N111" s="305"/>
    </row>
    <row r="112" spans="1:14" ht="15" x14ac:dyDescent="0.2">
      <c r="A112" s="138" t="s">
        <v>280</v>
      </c>
      <c r="B112" s="71" t="s">
        <v>281</v>
      </c>
      <c r="C112" s="302"/>
      <c r="D112" s="302"/>
      <c r="E112" s="302"/>
      <c r="F112" s="302"/>
      <c r="G112" s="303"/>
      <c r="H112" s="303"/>
      <c r="I112" s="302"/>
      <c r="J112" s="302"/>
      <c r="K112" s="302"/>
      <c r="L112" s="302"/>
      <c r="M112" s="303"/>
      <c r="N112" s="303"/>
    </row>
    <row r="113" spans="1:14" ht="15" x14ac:dyDescent="0.2">
      <c r="A113" s="138" t="s">
        <v>282</v>
      </c>
      <c r="B113" s="71" t="s">
        <v>283</v>
      </c>
      <c r="C113" s="302">
        <v>1761768</v>
      </c>
      <c r="D113" s="303">
        <v>826874</v>
      </c>
      <c r="E113" s="303">
        <v>826874</v>
      </c>
      <c r="F113" s="303"/>
      <c r="G113" s="303"/>
      <c r="H113" s="303"/>
      <c r="I113" s="303"/>
      <c r="J113" s="303"/>
      <c r="K113" s="303"/>
      <c r="L113" s="303">
        <f>SUM(C113)</f>
        <v>1761768</v>
      </c>
      <c r="M113" s="303">
        <f>SUM(D113,G113,J113)</f>
        <v>826874</v>
      </c>
      <c r="N113" s="303">
        <f>SUM(E113,H113,K113)</f>
        <v>826874</v>
      </c>
    </row>
    <row r="114" spans="1:14" x14ac:dyDescent="0.2">
      <c r="A114" s="139" t="s">
        <v>284</v>
      </c>
      <c r="B114" s="75" t="s">
        <v>285</v>
      </c>
      <c r="C114" s="302">
        <f>SUM(C112:C113)</f>
        <v>1761768</v>
      </c>
      <c r="D114" s="302">
        <f t="shared" ref="D114:E114" si="20">SUM(D112:D113)</f>
        <v>826874</v>
      </c>
      <c r="E114" s="302">
        <f t="shared" si="20"/>
        <v>826874</v>
      </c>
      <c r="F114" s="303"/>
      <c r="G114" s="305">
        <f>SUM(G112:G113)</f>
        <v>0</v>
      </c>
      <c r="H114" s="305">
        <f>SUM(H112:H113)</f>
        <v>0</v>
      </c>
      <c r="I114" s="303"/>
      <c r="J114" s="303"/>
      <c r="K114" s="303"/>
      <c r="L114" s="305">
        <f>SUM(C114)</f>
        <v>1761768</v>
      </c>
      <c r="M114" s="305">
        <f>SUM(D114,G114,J114)</f>
        <v>826874</v>
      </c>
      <c r="N114" s="305">
        <f>SUM(E114,H114,K114)</f>
        <v>826874</v>
      </c>
    </row>
    <row r="115" spans="1:14" ht="15" x14ac:dyDescent="0.2">
      <c r="A115" s="138" t="s">
        <v>286</v>
      </c>
      <c r="B115" s="71" t="s">
        <v>287</v>
      </c>
      <c r="C115" s="302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</row>
    <row r="116" spans="1:14" ht="15" x14ac:dyDescent="0.2">
      <c r="A116" s="138" t="s">
        <v>288</v>
      </c>
      <c r="B116" s="71" t="s">
        <v>289</v>
      </c>
      <c r="C116" s="302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</row>
    <row r="117" spans="1:14" ht="15" x14ac:dyDescent="0.2">
      <c r="A117" s="138" t="s">
        <v>290</v>
      </c>
      <c r="B117" s="71" t="s">
        <v>291</v>
      </c>
      <c r="C117" s="302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</row>
    <row r="118" spans="1:14" ht="15" x14ac:dyDescent="0.2">
      <c r="A118" s="140" t="s">
        <v>292</v>
      </c>
      <c r="B118" s="77" t="s">
        <v>293</v>
      </c>
      <c r="C118" s="304">
        <f>SUM(C106,C111,C114)</f>
        <v>1761768</v>
      </c>
      <c r="D118" s="304">
        <f t="shared" ref="D118:E118" si="21">SUM(D106,D111,D114)</f>
        <v>826874</v>
      </c>
      <c r="E118" s="304">
        <f t="shared" si="21"/>
        <v>826874</v>
      </c>
      <c r="F118" s="305">
        <f t="shared" ref="F118:K118" si="22">SUM(F111:F117,F106)</f>
        <v>0</v>
      </c>
      <c r="G118" s="305">
        <f t="shared" si="22"/>
        <v>0</v>
      </c>
      <c r="H118" s="305">
        <f t="shared" si="22"/>
        <v>0</v>
      </c>
      <c r="I118" s="305">
        <f t="shared" si="22"/>
        <v>0</v>
      </c>
      <c r="J118" s="305">
        <f t="shared" si="22"/>
        <v>0</v>
      </c>
      <c r="K118" s="305">
        <f t="shared" si="22"/>
        <v>0</v>
      </c>
      <c r="L118" s="305">
        <f>SUM(C118,F118,I118)</f>
        <v>1761768</v>
      </c>
      <c r="M118" s="305">
        <f t="shared" ref="M118:N118" si="23">SUM(D118,G118,J118)</f>
        <v>826874</v>
      </c>
      <c r="N118" s="305">
        <f t="shared" si="23"/>
        <v>826874</v>
      </c>
    </row>
    <row r="119" spans="1:14" ht="15" x14ac:dyDescent="0.2">
      <c r="A119" s="138" t="s">
        <v>294</v>
      </c>
      <c r="B119" s="71" t="s">
        <v>295</v>
      </c>
      <c r="C119" s="302"/>
      <c r="D119" s="302"/>
      <c r="E119" s="302"/>
      <c r="F119" s="302"/>
      <c r="G119" s="303"/>
      <c r="H119" s="303"/>
      <c r="I119" s="302"/>
      <c r="J119" s="302"/>
      <c r="K119" s="302"/>
      <c r="L119" s="302"/>
      <c r="M119" s="302"/>
      <c r="N119" s="303"/>
    </row>
    <row r="120" spans="1:14" ht="18.75" customHeight="1" x14ac:dyDescent="0.2">
      <c r="A120" s="76" t="s">
        <v>296</v>
      </c>
      <c r="B120" s="71" t="s">
        <v>297</v>
      </c>
      <c r="C120" s="298"/>
      <c r="D120" s="298"/>
      <c r="E120" s="298"/>
      <c r="F120" s="298"/>
      <c r="G120" s="299"/>
      <c r="H120" s="299"/>
      <c r="I120" s="298"/>
      <c r="J120" s="298"/>
      <c r="K120" s="298"/>
      <c r="L120" s="298"/>
      <c r="M120" s="298"/>
      <c r="N120" s="299"/>
    </row>
    <row r="121" spans="1:14" ht="15" x14ac:dyDescent="0.2">
      <c r="A121" s="138" t="s">
        <v>298</v>
      </c>
      <c r="B121" s="71" t="s">
        <v>299</v>
      </c>
      <c r="C121" s="302"/>
      <c r="D121" s="302"/>
      <c r="E121" s="302"/>
      <c r="F121" s="302"/>
      <c r="G121" s="303"/>
      <c r="H121" s="303"/>
      <c r="I121" s="302"/>
      <c r="J121" s="302"/>
      <c r="K121" s="302"/>
      <c r="L121" s="302"/>
      <c r="M121" s="302"/>
      <c r="N121" s="303"/>
    </row>
    <row r="122" spans="1:14" ht="15" x14ac:dyDescent="0.2">
      <c r="A122" s="138" t="s">
        <v>300</v>
      </c>
      <c r="B122" s="71" t="s">
        <v>301</v>
      </c>
      <c r="C122" s="302"/>
      <c r="D122" s="302"/>
      <c r="E122" s="302"/>
      <c r="F122" s="302"/>
      <c r="G122" s="303"/>
      <c r="H122" s="303"/>
      <c r="I122" s="302"/>
      <c r="J122" s="302"/>
      <c r="K122" s="302"/>
      <c r="L122" s="302"/>
      <c r="M122" s="302"/>
      <c r="N122" s="303"/>
    </row>
    <row r="123" spans="1:14" ht="15" x14ac:dyDescent="0.2">
      <c r="A123" s="140" t="s">
        <v>302</v>
      </c>
      <c r="B123" s="77" t="s">
        <v>303</v>
      </c>
      <c r="C123" s="304"/>
      <c r="D123" s="304"/>
      <c r="E123" s="304"/>
      <c r="F123" s="304"/>
      <c r="G123" s="305"/>
      <c r="H123" s="305"/>
      <c r="I123" s="304"/>
      <c r="J123" s="304"/>
      <c r="K123" s="304"/>
      <c r="L123" s="304"/>
      <c r="M123" s="304"/>
      <c r="N123" s="305"/>
    </row>
    <row r="124" spans="1:14" ht="19.5" customHeight="1" x14ac:dyDescent="0.2">
      <c r="A124" s="76" t="s">
        <v>304</v>
      </c>
      <c r="B124" s="71" t="s">
        <v>305</v>
      </c>
      <c r="C124" s="298"/>
      <c r="D124" s="298"/>
      <c r="E124" s="298"/>
      <c r="F124" s="298"/>
      <c r="G124" s="299"/>
      <c r="H124" s="299"/>
      <c r="I124" s="298"/>
      <c r="J124" s="298"/>
      <c r="K124" s="298"/>
      <c r="L124" s="298"/>
      <c r="M124" s="298"/>
      <c r="N124" s="299"/>
    </row>
    <row r="125" spans="1:14" ht="15.75" x14ac:dyDescent="0.2">
      <c r="A125" s="141" t="s">
        <v>306</v>
      </c>
      <c r="B125" s="142" t="s">
        <v>39</v>
      </c>
      <c r="C125" s="304">
        <f>SUM(C118,C123,C124)</f>
        <v>1761768</v>
      </c>
      <c r="D125" s="305">
        <f>SUM(D118:D124)</f>
        <v>826874</v>
      </c>
      <c r="E125" s="305">
        <f t="shared" ref="E125:N125" si="24">SUM(E118:E124)</f>
        <v>826874</v>
      </c>
      <c r="F125" s="305">
        <f t="shared" si="24"/>
        <v>0</v>
      </c>
      <c r="G125" s="305">
        <f t="shared" si="24"/>
        <v>0</v>
      </c>
      <c r="H125" s="305">
        <f t="shared" si="24"/>
        <v>0</v>
      </c>
      <c r="I125" s="305">
        <f t="shared" si="24"/>
        <v>0</v>
      </c>
      <c r="J125" s="305">
        <f t="shared" si="24"/>
        <v>0</v>
      </c>
      <c r="K125" s="305">
        <f t="shared" si="24"/>
        <v>0</v>
      </c>
      <c r="L125" s="305">
        <f t="shared" si="24"/>
        <v>1761768</v>
      </c>
      <c r="M125" s="305">
        <f t="shared" si="24"/>
        <v>826874</v>
      </c>
      <c r="N125" s="305">
        <f t="shared" si="24"/>
        <v>826874</v>
      </c>
    </row>
    <row r="126" spans="1:14" ht="15.75" x14ac:dyDescent="0.25">
      <c r="A126" s="143" t="s">
        <v>307</v>
      </c>
      <c r="B126" s="144"/>
      <c r="C126" s="296">
        <f>SUM(C125,C102)</f>
        <v>48552243</v>
      </c>
      <c r="D126" s="296">
        <f>SUM(D102,D125)</f>
        <v>111956140</v>
      </c>
      <c r="E126" s="296">
        <f>SUM(E102,E125)</f>
        <v>47810615</v>
      </c>
      <c r="F126" s="296">
        <f>SUM(F125,F102)</f>
        <v>1313842</v>
      </c>
      <c r="G126" s="296">
        <f>SUM(G125,G102)</f>
        <v>1313842</v>
      </c>
      <c r="H126" s="296">
        <f>SUM(H102,H125)</f>
        <v>1313842</v>
      </c>
      <c r="I126" s="296"/>
      <c r="J126" s="296"/>
      <c r="K126" s="296"/>
      <c r="L126" s="297">
        <f>SUM(C126,F126,I126)</f>
        <v>49866085</v>
      </c>
      <c r="M126" s="297">
        <f>SUM(D126,G126,J126)</f>
        <v>113269982</v>
      </c>
      <c r="N126" s="297">
        <f>SUM(E126,H126,K126)</f>
        <v>49124457</v>
      </c>
    </row>
  </sheetData>
  <mergeCells count="7">
    <mergeCell ref="A1:N1"/>
    <mergeCell ref="A3:N3"/>
    <mergeCell ref="A4:L4"/>
    <mergeCell ref="A5:L5"/>
    <mergeCell ref="C8:E8"/>
    <mergeCell ref="F8:H8"/>
    <mergeCell ref="I8:K8"/>
  </mergeCells>
  <pageMargins left="0.11811023622047245" right="0.11811023622047245" top="0.74803149606299213" bottom="0.74803149606299213" header="0.31496062992125984" footer="0.31496062992125984"/>
  <pageSetup paperSize="9" scale="75" orientation="landscape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view="pageLayout" zoomScaleNormal="100" workbookViewId="0">
      <selection activeCell="H7" sqref="H7"/>
    </sheetView>
  </sheetViews>
  <sheetFormatPr defaultRowHeight="12.75" x14ac:dyDescent="0.2"/>
  <cols>
    <col min="1" max="1" width="59.140625" customWidth="1"/>
    <col min="2" max="2" width="8" customWidth="1"/>
    <col min="3" max="3" width="9.85546875" customWidth="1"/>
    <col min="4" max="4" width="11.28515625" customWidth="1"/>
    <col min="5" max="5" width="11" customWidth="1"/>
    <col min="6" max="6" width="10.140625" bestFit="1" customWidth="1"/>
    <col min="7" max="8" width="11.140625" bestFit="1" customWidth="1"/>
    <col min="9" max="9" width="8.85546875" customWidth="1"/>
    <col min="10" max="10" width="9.7109375" customWidth="1"/>
    <col min="11" max="11" width="9.5703125" customWidth="1"/>
    <col min="12" max="12" width="9.85546875" customWidth="1"/>
    <col min="13" max="14" width="11.140625" bestFit="1" customWidth="1"/>
  </cols>
  <sheetData>
    <row r="1" spans="1:14" x14ac:dyDescent="0.2">
      <c r="A1" s="358" t="s">
        <v>818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3" spans="1:14" ht="18" x14ac:dyDescent="0.25">
      <c r="A3" s="399" t="s">
        <v>819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</row>
    <row r="4" spans="1:14" ht="18" x14ac:dyDescent="0.25">
      <c r="A4" s="399" t="s">
        <v>843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</row>
    <row r="5" spans="1:14" ht="15.75" x14ac:dyDescent="0.25">
      <c r="A5" s="355"/>
      <c r="B5" s="356"/>
      <c r="C5" s="187"/>
      <c r="D5" s="187"/>
      <c r="E5" s="187"/>
      <c r="F5" s="187"/>
      <c r="G5" s="187"/>
      <c r="H5" s="187"/>
      <c r="I5" s="187"/>
      <c r="J5" s="187"/>
      <c r="K5" s="187"/>
      <c r="L5" s="188"/>
      <c r="M5" s="188"/>
      <c r="N5" s="188"/>
    </row>
    <row r="6" spans="1:14" ht="19.5" customHeight="1" x14ac:dyDescent="0.25">
      <c r="A6" s="400" t="s">
        <v>308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2"/>
      <c r="M6" s="185"/>
      <c r="N6" s="176"/>
    </row>
    <row r="7" spans="1:14" ht="20.100000000000001" customHeight="1" x14ac:dyDescent="0.25">
      <c r="A7" s="147"/>
      <c r="B7" s="149"/>
      <c r="C7" s="149"/>
      <c r="D7" s="186"/>
      <c r="E7" s="177"/>
      <c r="F7" s="149"/>
      <c r="G7" s="186"/>
      <c r="H7" s="177"/>
      <c r="I7" s="149"/>
      <c r="J7" s="186"/>
      <c r="K7" s="177"/>
      <c r="L7" s="148"/>
      <c r="M7" s="185"/>
      <c r="N7" s="176"/>
    </row>
    <row r="8" spans="1:14" ht="20.100000000000001" customHeight="1" x14ac:dyDescent="0.25">
      <c r="A8" s="57" t="s">
        <v>52</v>
      </c>
    </row>
    <row r="9" spans="1:14" ht="15" customHeight="1" x14ac:dyDescent="0.25">
      <c r="A9" s="72"/>
      <c r="B9" s="73"/>
      <c r="C9" s="395" t="s">
        <v>88</v>
      </c>
      <c r="D9" s="396"/>
      <c r="E9" s="397"/>
      <c r="F9" s="395" t="s">
        <v>89</v>
      </c>
      <c r="G9" s="396"/>
      <c r="H9" s="397"/>
      <c r="I9" s="395" t="s">
        <v>483</v>
      </c>
      <c r="J9" s="396"/>
      <c r="K9" s="397"/>
      <c r="L9" s="175" t="s">
        <v>486</v>
      </c>
      <c r="M9" s="96"/>
      <c r="N9" s="178"/>
    </row>
    <row r="10" spans="1:14" ht="30" customHeight="1" x14ac:dyDescent="0.3">
      <c r="A10" s="179" t="s">
        <v>63</v>
      </c>
      <c r="B10" s="180" t="s">
        <v>309</v>
      </c>
      <c r="C10" s="181" t="s">
        <v>482</v>
      </c>
      <c r="D10" s="145" t="s">
        <v>488</v>
      </c>
      <c r="E10" s="181" t="s">
        <v>490</v>
      </c>
      <c r="F10" s="181" t="s">
        <v>482</v>
      </c>
      <c r="G10" s="145" t="s">
        <v>488</v>
      </c>
      <c r="H10" s="181" t="s">
        <v>490</v>
      </c>
      <c r="I10" s="181" t="s">
        <v>484</v>
      </c>
      <c r="J10" s="145" t="s">
        <v>488</v>
      </c>
      <c r="K10" s="181" t="s">
        <v>490</v>
      </c>
      <c r="L10" s="182" t="s">
        <v>482</v>
      </c>
      <c r="M10" s="145" t="s">
        <v>488</v>
      </c>
      <c r="N10" s="150" t="s">
        <v>490</v>
      </c>
    </row>
    <row r="11" spans="1:14" ht="18.75" customHeight="1" x14ac:dyDescent="0.2">
      <c r="A11" s="123" t="s">
        <v>310</v>
      </c>
      <c r="B11" s="126" t="s">
        <v>311</v>
      </c>
      <c r="C11" s="306">
        <v>14338439</v>
      </c>
      <c r="D11" s="306">
        <v>15338439</v>
      </c>
      <c r="E11" s="306">
        <v>15338439</v>
      </c>
      <c r="F11" s="306"/>
      <c r="G11" s="306"/>
      <c r="H11" s="306"/>
      <c r="I11" s="306"/>
      <c r="J11" s="306"/>
      <c r="K11" s="306"/>
      <c r="L11" s="306">
        <f>SUM(C11,F11,I11)</f>
        <v>14338439</v>
      </c>
      <c r="M11" s="306">
        <f>SUM(D11,G11,J11)</f>
        <v>15338439</v>
      </c>
      <c r="N11" s="306">
        <f>SUM(E11,H11,K11)</f>
        <v>15338439</v>
      </c>
    </row>
    <row r="12" spans="1:14" ht="39.75" customHeight="1" x14ac:dyDescent="0.2">
      <c r="A12" s="71" t="s">
        <v>312</v>
      </c>
      <c r="B12" s="126" t="s">
        <v>313</v>
      </c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</row>
    <row r="13" spans="1:14" ht="20.100000000000001" customHeight="1" x14ac:dyDescent="0.2">
      <c r="A13" s="71" t="s">
        <v>314</v>
      </c>
      <c r="B13" s="126" t="s">
        <v>315</v>
      </c>
      <c r="C13" s="306">
        <v>5151320</v>
      </c>
      <c r="D13" s="306">
        <v>5151320</v>
      </c>
      <c r="E13" s="306">
        <v>5151320</v>
      </c>
      <c r="F13" s="306"/>
      <c r="G13" s="306"/>
      <c r="H13" s="306"/>
      <c r="I13" s="306"/>
      <c r="J13" s="306"/>
      <c r="K13" s="306"/>
      <c r="L13" s="306">
        <f t="shared" ref="L13:M16" si="0">SUM(C13,F13,I13)</f>
        <v>5151320</v>
      </c>
      <c r="M13" s="306">
        <f t="shared" si="0"/>
        <v>5151320</v>
      </c>
      <c r="N13" s="306">
        <f t="shared" ref="N13:N17" si="1">SUM(E13,H13,K13)</f>
        <v>5151320</v>
      </c>
    </row>
    <row r="14" spans="1:14" ht="20.100000000000001" customHeight="1" x14ac:dyDescent="0.2">
      <c r="A14" s="71" t="s">
        <v>316</v>
      </c>
      <c r="B14" s="126" t="s">
        <v>317</v>
      </c>
      <c r="C14" s="306">
        <v>1200000</v>
      </c>
      <c r="D14" s="306">
        <v>1200000</v>
      </c>
      <c r="E14" s="306">
        <v>1200000</v>
      </c>
      <c r="F14" s="306"/>
      <c r="G14" s="306"/>
      <c r="H14" s="306"/>
      <c r="I14" s="306"/>
      <c r="J14" s="306"/>
      <c r="K14" s="306"/>
      <c r="L14" s="306">
        <f t="shared" si="0"/>
        <v>1200000</v>
      </c>
      <c r="M14" s="306">
        <f t="shared" si="0"/>
        <v>1200000</v>
      </c>
      <c r="N14" s="306">
        <f t="shared" si="1"/>
        <v>1200000</v>
      </c>
    </row>
    <row r="15" spans="1:14" ht="20.100000000000001" customHeight="1" x14ac:dyDescent="0.2">
      <c r="A15" s="71" t="s">
        <v>724</v>
      </c>
      <c r="B15" s="126" t="s">
        <v>318</v>
      </c>
      <c r="C15" s="306"/>
      <c r="D15" s="306">
        <v>8601480</v>
      </c>
      <c r="E15" s="306">
        <v>8601480</v>
      </c>
      <c r="F15" s="306"/>
      <c r="G15" s="306"/>
      <c r="H15" s="306"/>
      <c r="I15" s="306"/>
      <c r="J15" s="306"/>
      <c r="K15" s="306"/>
      <c r="L15" s="306">
        <f t="shared" si="0"/>
        <v>0</v>
      </c>
      <c r="M15" s="306">
        <f t="shared" si="0"/>
        <v>8601480</v>
      </c>
      <c r="N15" s="306">
        <f t="shared" si="1"/>
        <v>8601480</v>
      </c>
    </row>
    <row r="16" spans="1:14" ht="20.100000000000001" customHeight="1" x14ac:dyDescent="0.2">
      <c r="A16" s="71" t="s">
        <v>786</v>
      </c>
      <c r="B16" s="126" t="s">
        <v>319</v>
      </c>
      <c r="C16" s="306"/>
      <c r="D16" s="306">
        <v>276800</v>
      </c>
      <c r="E16" s="306">
        <v>276800</v>
      </c>
      <c r="F16" s="306"/>
      <c r="G16" s="306"/>
      <c r="H16" s="306"/>
      <c r="I16" s="306"/>
      <c r="J16" s="306"/>
      <c r="K16" s="306"/>
      <c r="L16" s="306">
        <f t="shared" si="0"/>
        <v>0</v>
      </c>
      <c r="M16" s="306">
        <f t="shared" si="0"/>
        <v>276800</v>
      </c>
      <c r="N16" s="306">
        <f t="shared" si="1"/>
        <v>276800</v>
      </c>
    </row>
    <row r="17" spans="1:14" ht="20.100000000000001" customHeight="1" x14ac:dyDescent="0.2">
      <c r="A17" s="75" t="s">
        <v>320</v>
      </c>
      <c r="B17" s="151" t="s">
        <v>321</v>
      </c>
      <c r="C17" s="297">
        <f>SUM(C11:C16)</f>
        <v>20689759</v>
      </c>
      <c r="D17" s="297">
        <f>SUM(D11:D16)</f>
        <v>30568039</v>
      </c>
      <c r="E17" s="297">
        <f>SUM(E11:E16)</f>
        <v>30568039</v>
      </c>
      <c r="F17" s="297"/>
      <c r="G17" s="297"/>
      <c r="H17" s="297"/>
      <c r="I17" s="297"/>
      <c r="J17" s="297"/>
      <c r="K17" s="297"/>
      <c r="L17" s="297">
        <f>SUM(C17,F17,I17)</f>
        <v>20689759</v>
      </c>
      <c r="M17" s="297">
        <f t="shared" ref="M17" si="2">SUM(D17,G17,J17)</f>
        <v>30568039</v>
      </c>
      <c r="N17" s="297">
        <f t="shared" si="1"/>
        <v>30568039</v>
      </c>
    </row>
    <row r="18" spans="1:14" ht="20.100000000000001" customHeight="1" x14ac:dyDescent="0.2">
      <c r="A18" s="71" t="s">
        <v>322</v>
      </c>
      <c r="B18" s="126" t="s">
        <v>323</v>
      </c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</row>
    <row r="19" spans="1:14" ht="20.100000000000001" customHeight="1" x14ac:dyDescent="0.2">
      <c r="A19" s="71" t="s">
        <v>324</v>
      </c>
      <c r="B19" s="126" t="s">
        <v>325</v>
      </c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</row>
    <row r="20" spans="1:14" ht="20.100000000000001" customHeight="1" x14ac:dyDescent="0.2">
      <c r="A20" s="71" t="s">
        <v>326</v>
      </c>
      <c r="B20" s="126" t="s">
        <v>327</v>
      </c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</row>
    <row r="21" spans="1:14" ht="20.100000000000001" customHeight="1" x14ac:dyDescent="0.2">
      <c r="A21" s="71" t="s">
        <v>328</v>
      </c>
      <c r="B21" s="126" t="s">
        <v>329</v>
      </c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</row>
    <row r="22" spans="1:14" ht="20.100000000000001" customHeight="1" x14ac:dyDescent="0.2">
      <c r="A22" s="71" t="s">
        <v>330</v>
      </c>
      <c r="B22" s="126" t="s">
        <v>331</v>
      </c>
      <c r="C22" s="306">
        <v>4326011</v>
      </c>
      <c r="D22" s="306">
        <v>4326011</v>
      </c>
      <c r="E22" s="306">
        <v>2795723</v>
      </c>
      <c r="F22" s="306"/>
      <c r="G22" s="306"/>
      <c r="H22" s="306"/>
      <c r="I22" s="306"/>
      <c r="J22" s="306"/>
      <c r="K22" s="306"/>
      <c r="L22" s="306">
        <f t="shared" ref="L22:N23" si="3">SUM(C22,F22,I22)</f>
        <v>4326011</v>
      </c>
      <c r="M22" s="306">
        <f t="shared" si="3"/>
        <v>4326011</v>
      </c>
      <c r="N22" s="306">
        <f t="shared" si="3"/>
        <v>2795723</v>
      </c>
    </row>
    <row r="23" spans="1:14" ht="20.100000000000001" customHeight="1" x14ac:dyDescent="0.2">
      <c r="A23" s="77" t="s">
        <v>6</v>
      </c>
      <c r="B23" s="134" t="s">
        <v>5</v>
      </c>
      <c r="C23" s="297">
        <f>SUM(C17:C22)</f>
        <v>25015770</v>
      </c>
      <c r="D23" s="297">
        <f>SUM(D17:D22)</f>
        <v>34894050</v>
      </c>
      <c r="E23" s="297">
        <f>SUM(E17:E22)</f>
        <v>33363762</v>
      </c>
      <c r="F23" s="297">
        <f>SUM(F17:F22)</f>
        <v>0</v>
      </c>
      <c r="G23" s="297"/>
      <c r="H23" s="297"/>
      <c r="I23" s="297"/>
      <c r="J23" s="297"/>
      <c r="K23" s="297"/>
      <c r="L23" s="297">
        <f t="shared" si="3"/>
        <v>25015770</v>
      </c>
      <c r="M23" s="297">
        <f t="shared" si="3"/>
        <v>34894050</v>
      </c>
      <c r="N23" s="297">
        <f t="shared" si="3"/>
        <v>33363762</v>
      </c>
    </row>
    <row r="24" spans="1:14" ht="20.100000000000001" customHeight="1" x14ac:dyDescent="0.2">
      <c r="A24" s="71" t="s">
        <v>332</v>
      </c>
      <c r="B24" s="126" t="s">
        <v>333</v>
      </c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</row>
    <row r="25" spans="1:14" ht="20.100000000000001" customHeight="1" x14ac:dyDescent="0.2">
      <c r="A25" s="71" t="s">
        <v>334</v>
      </c>
      <c r="B25" s="126" t="s">
        <v>335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</row>
    <row r="26" spans="1:14" ht="20.100000000000001" customHeight="1" x14ac:dyDescent="0.2">
      <c r="A26" s="75" t="s">
        <v>336</v>
      </c>
      <c r="B26" s="151" t="s">
        <v>337</v>
      </c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</row>
    <row r="27" spans="1:14" ht="20.100000000000001" customHeight="1" x14ac:dyDescent="0.2">
      <c r="A27" s="71" t="s">
        <v>338</v>
      </c>
      <c r="B27" s="126" t="s">
        <v>339</v>
      </c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</row>
    <row r="28" spans="1:14" ht="24.75" customHeight="1" x14ac:dyDescent="0.2">
      <c r="A28" s="71" t="s">
        <v>340</v>
      </c>
      <c r="B28" s="126" t="s">
        <v>341</v>
      </c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4" ht="20.100000000000001" customHeight="1" x14ac:dyDescent="0.2">
      <c r="A29" s="71" t="s">
        <v>342</v>
      </c>
      <c r="B29" s="126" t="s">
        <v>343</v>
      </c>
      <c r="C29" s="306"/>
      <c r="D29" s="306"/>
      <c r="E29" s="306"/>
      <c r="F29" s="306"/>
      <c r="G29" s="306"/>
      <c r="H29" s="306"/>
      <c r="I29" s="306"/>
      <c r="J29" s="306"/>
      <c r="K29" s="306"/>
      <c r="L29" s="306">
        <f>SUM(C29,F29,I29)</f>
        <v>0</v>
      </c>
      <c r="M29" s="306">
        <v>0</v>
      </c>
      <c r="N29" s="306">
        <f>SUM(E29,H29,K29)</f>
        <v>0</v>
      </c>
    </row>
    <row r="30" spans="1:14" ht="20.100000000000001" customHeight="1" x14ac:dyDescent="0.2">
      <c r="A30" s="71" t="s">
        <v>344</v>
      </c>
      <c r="B30" s="126" t="s">
        <v>345</v>
      </c>
      <c r="C30" s="306">
        <v>7000000</v>
      </c>
      <c r="D30" s="306">
        <v>7000000</v>
      </c>
      <c r="E30" s="306">
        <v>6776647</v>
      </c>
      <c r="F30" s="306"/>
      <c r="G30" s="306"/>
      <c r="H30" s="306"/>
      <c r="I30" s="306"/>
      <c r="J30" s="306"/>
      <c r="K30" s="306"/>
      <c r="L30" s="306">
        <f>SUM(C30,F30,I30)</f>
        <v>7000000</v>
      </c>
      <c r="M30" s="306">
        <f>SUM(D30,G30,J30)</f>
        <v>7000000</v>
      </c>
      <c r="N30" s="306">
        <f>SUM(E30,H30,K30)</f>
        <v>6776647</v>
      </c>
    </row>
    <row r="31" spans="1:14" ht="20.100000000000001" customHeight="1" x14ac:dyDescent="0.2">
      <c r="A31" s="71" t="s">
        <v>346</v>
      </c>
      <c r="B31" s="126" t="s">
        <v>347</v>
      </c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</row>
    <row r="32" spans="1:14" ht="25.5" customHeight="1" x14ac:dyDescent="0.2">
      <c r="A32" s="71" t="s">
        <v>348</v>
      </c>
      <c r="B32" s="126" t="s">
        <v>349</v>
      </c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</row>
    <row r="33" spans="1:14" ht="20.100000000000001" customHeight="1" x14ac:dyDescent="0.2">
      <c r="A33" s="71" t="s">
        <v>350</v>
      </c>
      <c r="B33" s="126" t="s">
        <v>351</v>
      </c>
      <c r="C33" s="306">
        <v>2000000</v>
      </c>
      <c r="D33" s="306">
        <v>2000000</v>
      </c>
      <c r="E33" s="306">
        <v>2377591</v>
      </c>
      <c r="F33" s="306"/>
      <c r="G33" s="306"/>
      <c r="H33" s="306"/>
      <c r="I33" s="306"/>
      <c r="J33" s="306"/>
      <c r="K33" s="306"/>
      <c r="L33" s="306">
        <f>SUM(C33,F33,I33)</f>
        <v>2000000</v>
      </c>
      <c r="M33" s="306">
        <f>SUM(D33,G33,J33)</f>
        <v>2000000</v>
      </c>
      <c r="N33" s="306">
        <f>SUM(E33,H33,K33)</f>
        <v>2377591</v>
      </c>
    </row>
    <row r="34" spans="1:14" ht="20.100000000000001" customHeight="1" x14ac:dyDescent="0.2">
      <c r="A34" s="71" t="s">
        <v>352</v>
      </c>
      <c r="B34" s="126" t="s">
        <v>353</v>
      </c>
      <c r="C34" s="306"/>
      <c r="D34" s="306"/>
      <c r="E34" s="306"/>
      <c r="F34" s="306"/>
      <c r="G34" s="306"/>
      <c r="H34" s="306"/>
      <c r="I34" s="306"/>
      <c r="J34" s="306"/>
      <c r="K34" s="306"/>
      <c r="L34" s="306">
        <f>SUM(C34:I34)</f>
        <v>0</v>
      </c>
      <c r="M34" s="306"/>
      <c r="N34" s="306"/>
    </row>
    <row r="35" spans="1:14" ht="20.100000000000001" customHeight="1" x14ac:dyDescent="0.2">
      <c r="A35" s="75" t="s">
        <v>354</v>
      </c>
      <c r="B35" s="151" t="s">
        <v>355</v>
      </c>
      <c r="C35" s="306">
        <f>SUM(C30:C34)</f>
        <v>9000000</v>
      </c>
      <c r="D35" s="306">
        <f>SUM(D30:D34)</f>
        <v>9000000</v>
      </c>
      <c r="E35" s="306">
        <f>SUM(E30:E34)</f>
        <v>9154238</v>
      </c>
      <c r="F35" s="306"/>
      <c r="G35" s="306"/>
      <c r="H35" s="306"/>
      <c r="I35" s="306"/>
      <c r="J35" s="306"/>
      <c r="K35" s="306"/>
      <c r="L35" s="306">
        <f>SUM(C35,F35,I35)</f>
        <v>9000000</v>
      </c>
      <c r="M35" s="306">
        <f>SUM(D35,G35,J35)</f>
        <v>9000000</v>
      </c>
      <c r="N35" s="306">
        <f t="shared" ref="N35:N37" si="4">SUM(E35,H35,K35)</f>
        <v>9154238</v>
      </c>
    </row>
    <row r="36" spans="1:14" ht="20.100000000000001" customHeight="1" x14ac:dyDescent="0.2">
      <c r="A36" s="71" t="s">
        <v>356</v>
      </c>
      <c r="B36" s="126" t="s">
        <v>357</v>
      </c>
      <c r="C36" s="306"/>
      <c r="D36" s="306"/>
      <c r="E36" s="306">
        <v>232852</v>
      </c>
      <c r="F36" s="306"/>
      <c r="G36" s="306"/>
      <c r="H36" s="306"/>
      <c r="I36" s="306"/>
      <c r="J36" s="306"/>
      <c r="K36" s="306"/>
      <c r="L36" s="306">
        <f>SUM(C36,F36,I36)</f>
        <v>0</v>
      </c>
      <c r="M36" s="306">
        <v>0</v>
      </c>
      <c r="N36" s="306">
        <f t="shared" si="4"/>
        <v>232852</v>
      </c>
    </row>
    <row r="37" spans="1:14" ht="20.100000000000001" customHeight="1" x14ac:dyDescent="0.2">
      <c r="A37" s="77" t="s">
        <v>358</v>
      </c>
      <c r="B37" s="134" t="s">
        <v>9</v>
      </c>
      <c r="C37" s="297">
        <f>SUM(C35,C29)</f>
        <v>9000000</v>
      </c>
      <c r="D37" s="297">
        <f>SUM(D36,D35,D29)</f>
        <v>9000000</v>
      </c>
      <c r="E37" s="297">
        <f>SUM(E36,E35,E29)</f>
        <v>9387090</v>
      </c>
      <c r="F37" s="297"/>
      <c r="G37" s="297"/>
      <c r="H37" s="297"/>
      <c r="I37" s="297"/>
      <c r="J37" s="297"/>
      <c r="K37" s="297"/>
      <c r="L37" s="297">
        <f>SUM(C37,F37,I37)</f>
        <v>9000000</v>
      </c>
      <c r="M37" s="297">
        <f>SUM(D37,G37,J37)</f>
        <v>9000000</v>
      </c>
      <c r="N37" s="297">
        <f t="shared" si="4"/>
        <v>9387090</v>
      </c>
    </row>
    <row r="38" spans="1:14" ht="20.100000000000001" customHeight="1" x14ac:dyDescent="0.2">
      <c r="A38" s="76" t="s">
        <v>359</v>
      </c>
      <c r="B38" s="126" t="s">
        <v>360</v>
      </c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</row>
    <row r="39" spans="1:14" ht="20.100000000000001" customHeight="1" x14ac:dyDescent="0.2">
      <c r="A39" s="76" t="s">
        <v>361</v>
      </c>
      <c r="B39" s="126" t="s">
        <v>362</v>
      </c>
      <c r="C39" s="306"/>
      <c r="D39" s="306">
        <v>630000</v>
      </c>
      <c r="E39" s="306">
        <v>775908</v>
      </c>
      <c r="F39" s="306"/>
      <c r="G39" s="306"/>
      <c r="H39" s="306"/>
      <c r="I39" s="306"/>
      <c r="J39" s="306"/>
      <c r="K39" s="306"/>
      <c r="L39" s="306">
        <f>SUM(C39,F39,I39)</f>
        <v>0</v>
      </c>
      <c r="M39" s="306">
        <f>SUM(D39,G39,J39)</f>
        <v>630000</v>
      </c>
      <c r="N39" s="306">
        <f>SUM(E39,H39,K39)</f>
        <v>775908</v>
      </c>
    </row>
    <row r="40" spans="1:14" ht="20.100000000000001" customHeight="1" x14ac:dyDescent="0.2">
      <c r="A40" s="76" t="s">
        <v>363</v>
      </c>
      <c r="B40" s="126" t="s">
        <v>364</v>
      </c>
      <c r="C40" s="306"/>
      <c r="D40" s="306"/>
      <c r="E40" s="306"/>
      <c r="F40" s="306"/>
      <c r="G40" s="306"/>
      <c r="H40" s="306"/>
      <c r="I40" s="306"/>
      <c r="J40" s="306"/>
      <c r="K40" s="306"/>
      <c r="L40" s="306">
        <f>SUM(C40,F40,I40)</f>
        <v>0</v>
      </c>
      <c r="M40" s="306">
        <f t="shared" ref="M40:N41" si="5">SUM(D40,G40,J40)</f>
        <v>0</v>
      </c>
      <c r="N40" s="306">
        <f t="shared" si="5"/>
        <v>0</v>
      </c>
    </row>
    <row r="41" spans="1:14" ht="20.100000000000001" customHeight="1" x14ac:dyDescent="0.2">
      <c r="A41" s="76" t="s">
        <v>365</v>
      </c>
      <c r="B41" s="126" t="s">
        <v>366</v>
      </c>
      <c r="C41" s="306"/>
      <c r="D41" s="306"/>
      <c r="E41" s="306">
        <v>629260</v>
      </c>
      <c r="F41" s="306"/>
      <c r="G41" s="306"/>
      <c r="H41" s="306"/>
      <c r="I41" s="306"/>
      <c r="J41" s="306"/>
      <c r="K41" s="306"/>
      <c r="L41" s="306">
        <f>SUM(C41,F41,I41)</f>
        <v>0</v>
      </c>
      <c r="M41" s="306">
        <f t="shared" si="5"/>
        <v>0</v>
      </c>
      <c r="N41" s="306">
        <f t="shared" si="5"/>
        <v>629260</v>
      </c>
    </row>
    <row r="42" spans="1:14" ht="20.100000000000001" customHeight="1" x14ac:dyDescent="0.2">
      <c r="A42" s="76" t="s">
        <v>367</v>
      </c>
      <c r="B42" s="126" t="s">
        <v>368</v>
      </c>
      <c r="C42" s="306"/>
      <c r="D42" s="306">
        <v>270000</v>
      </c>
      <c r="E42" s="306">
        <v>283640</v>
      </c>
      <c r="F42" s="306"/>
      <c r="G42" s="306"/>
      <c r="H42" s="306"/>
      <c r="I42" s="306"/>
      <c r="J42" s="306"/>
      <c r="K42" s="306"/>
      <c r="L42" s="306">
        <f>SUM(C42,F42,I42)</f>
        <v>0</v>
      </c>
      <c r="M42" s="306">
        <f>SUM(D42,G42,J42)</f>
        <v>270000</v>
      </c>
      <c r="N42" s="306">
        <f>SUM(E42,H42,K42)</f>
        <v>283640</v>
      </c>
    </row>
    <row r="43" spans="1:14" ht="20.100000000000001" customHeight="1" x14ac:dyDescent="0.2">
      <c r="A43" s="76" t="s">
        <v>369</v>
      </c>
      <c r="B43" s="126" t="s">
        <v>370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</row>
    <row r="44" spans="1:14" ht="20.100000000000001" customHeight="1" x14ac:dyDescent="0.2">
      <c r="A44" s="76" t="s">
        <v>371</v>
      </c>
      <c r="B44" s="126" t="s">
        <v>372</v>
      </c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</row>
    <row r="45" spans="1:14" ht="20.100000000000001" customHeight="1" x14ac:dyDescent="0.2">
      <c r="A45" s="76" t="s">
        <v>373</v>
      </c>
      <c r="B45" s="126" t="s">
        <v>374</v>
      </c>
      <c r="C45" s="306"/>
      <c r="D45" s="306"/>
      <c r="E45" s="306">
        <v>398</v>
      </c>
      <c r="F45" s="306"/>
      <c r="G45" s="306"/>
      <c r="H45" s="306"/>
      <c r="I45" s="306"/>
      <c r="J45" s="306"/>
      <c r="K45" s="306"/>
      <c r="L45" s="306">
        <f>SUM(C45,F45,I45)</f>
        <v>0</v>
      </c>
      <c r="M45" s="306">
        <f>SUM(D45,G45,J45)</f>
        <v>0</v>
      </c>
      <c r="N45" s="306">
        <f>SUM(E45,H45,K45)</f>
        <v>398</v>
      </c>
    </row>
    <row r="46" spans="1:14" ht="20.100000000000001" customHeight="1" x14ac:dyDescent="0.2">
      <c r="A46" s="76" t="s">
        <v>375</v>
      </c>
      <c r="B46" s="126" t="s">
        <v>376</v>
      </c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</row>
    <row r="47" spans="1:14" ht="20.100000000000001" customHeight="1" x14ac:dyDescent="0.2">
      <c r="A47" s="76" t="s">
        <v>377</v>
      </c>
      <c r="B47" s="126" t="s">
        <v>793</v>
      </c>
      <c r="C47" s="306">
        <v>900000</v>
      </c>
      <c r="D47" s="306"/>
      <c r="E47" s="306">
        <v>172947</v>
      </c>
      <c r="F47" s="306"/>
      <c r="G47" s="306"/>
      <c r="H47" s="306"/>
      <c r="I47" s="306"/>
      <c r="J47" s="306"/>
      <c r="K47" s="306"/>
      <c r="L47" s="306">
        <v>900000</v>
      </c>
      <c r="M47" s="306"/>
      <c r="N47" s="306">
        <v>172947</v>
      </c>
    </row>
    <row r="48" spans="1:14" ht="20.100000000000001" customHeight="1" x14ac:dyDescent="0.2">
      <c r="A48" s="131" t="s">
        <v>378</v>
      </c>
      <c r="B48" s="134" t="s">
        <v>11</v>
      </c>
      <c r="C48" s="297">
        <f>SUM(C38:C47)</f>
        <v>900000</v>
      </c>
      <c r="D48" s="297">
        <f>SUM(D38:D47)</f>
        <v>900000</v>
      </c>
      <c r="E48" s="297">
        <f>SUM(E38:E47)</f>
        <v>1862153</v>
      </c>
      <c r="F48" s="297">
        <f>SUM(F38:F47)</f>
        <v>0</v>
      </c>
      <c r="G48" s="297">
        <f>SUM(G38:G47)</f>
        <v>0</v>
      </c>
      <c r="H48" s="297">
        <f>SUM(H39:H47)</f>
        <v>0</v>
      </c>
      <c r="I48" s="297"/>
      <c r="J48" s="297"/>
      <c r="K48" s="297"/>
      <c r="L48" s="297">
        <f>SUM(C48,F48,I48)</f>
        <v>900000</v>
      </c>
      <c r="M48" s="297">
        <f t="shared" ref="M48:N48" si="6">SUM(D48,G48,J48)</f>
        <v>900000</v>
      </c>
      <c r="N48" s="297">
        <f t="shared" si="6"/>
        <v>1862153</v>
      </c>
    </row>
    <row r="49" spans="1:14" ht="20.100000000000001" customHeight="1" x14ac:dyDescent="0.2">
      <c r="A49" s="76" t="s">
        <v>379</v>
      </c>
      <c r="B49" s="126" t="s">
        <v>380</v>
      </c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</row>
    <row r="50" spans="1:14" ht="20.100000000000001" customHeight="1" x14ac:dyDescent="0.2">
      <c r="A50" s="71" t="s">
        <v>381</v>
      </c>
      <c r="B50" s="126" t="s">
        <v>794</v>
      </c>
      <c r="C50" s="306">
        <v>1145000</v>
      </c>
      <c r="D50" s="306">
        <v>1781271</v>
      </c>
      <c r="E50" s="306"/>
      <c r="F50" s="306"/>
      <c r="G50" s="306"/>
      <c r="H50" s="306"/>
      <c r="I50" s="306"/>
      <c r="J50" s="306"/>
      <c r="K50" s="306"/>
      <c r="L50" s="306">
        <v>1145000</v>
      </c>
      <c r="M50" s="306">
        <v>1781271</v>
      </c>
      <c r="N50" s="306"/>
    </row>
    <row r="51" spans="1:14" ht="24" customHeight="1" x14ac:dyDescent="0.2">
      <c r="A51" s="76" t="s">
        <v>382</v>
      </c>
      <c r="B51" s="126" t="s">
        <v>795</v>
      </c>
      <c r="C51" s="306"/>
      <c r="D51" s="306"/>
      <c r="E51" s="306">
        <v>250000</v>
      </c>
      <c r="F51" s="306"/>
      <c r="G51" s="306"/>
      <c r="H51" s="306"/>
      <c r="I51" s="306"/>
      <c r="J51" s="306"/>
      <c r="K51" s="306"/>
      <c r="L51" s="306">
        <f>SUM(C51,F51,I51)</f>
        <v>0</v>
      </c>
      <c r="M51" s="306">
        <v>0</v>
      </c>
      <c r="N51" s="306">
        <f>SUM(E51,H51,K51)</f>
        <v>250000</v>
      </c>
    </row>
    <row r="52" spans="1:14" ht="20.100000000000001" customHeight="1" x14ac:dyDescent="0.2">
      <c r="A52" s="77" t="s">
        <v>383</v>
      </c>
      <c r="B52" s="134" t="s">
        <v>15</v>
      </c>
      <c r="C52" s="297">
        <f t="shared" ref="C52:E52" si="7">SUM(C49:C51)</f>
        <v>1145000</v>
      </c>
      <c r="D52" s="297">
        <f t="shared" si="7"/>
        <v>1781271</v>
      </c>
      <c r="E52" s="297">
        <f t="shared" si="7"/>
        <v>250000</v>
      </c>
      <c r="F52" s="297">
        <f>SUM(F49:F51)</f>
        <v>0</v>
      </c>
      <c r="G52" s="297">
        <f t="shared" ref="G52:H52" si="8">SUM(G49:G51)</f>
        <v>0</v>
      </c>
      <c r="H52" s="297">
        <f t="shared" si="8"/>
        <v>0</v>
      </c>
      <c r="I52" s="297"/>
      <c r="J52" s="297"/>
      <c r="K52" s="297"/>
      <c r="L52" s="297">
        <f>SUM(C52,F52,I52)</f>
        <v>1145000</v>
      </c>
      <c r="M52" s="297">
        <v>1781271</v>
      </c>
      <c r="N52" s="297">
        <f>SUM(E52,H52,K52)</f>
        <v>250000</v>
      </c>
    </row>
    <row r="53" spans="1:14" ht="20.100000000000001" customHeight="1" x14ac:dyDescent="0.25">
      <c r="A53" s="132" t="s">
        <v>218</v>
      </c>
      <c r="B53" s="152"/>
      <c r="C53" s="297">
        <f>SUM(C52,C48,C37,C23)</f>
        <v>36060770</v>
      </c>
      <c r="D53" s="297">
        <f>SUM(D52,D48,D37,D23)</f>
        <v>46575321</v>
      </c>
      <c r="E53" s="297">
        <f>SUM(E52,E48,E37,E23)</f>
        <v>44863005</v>
      </c>
      <c r="F53" s="297">
        <f>SUM(F52,F48,F37,F23)</f>
        <v>0</v>
      </c>
      <c r="G53" s="297">
        <f>SUM(G52,G48,G37,G23,G17)</f>
        <v>0</v>
      </c>
      <c r="H53" s="297">
        <f>SUM(H52,H48,H37,H23)</f>
        <v>0</v>
      </c>
      <c r="I53" s="297"/>
      <c r="J53" s="297"/>
      <c r="K53" s="297"/>
      <c r="L53" s="297">
        <f>SUM(C53,F53)</f>
        <v>36060770</v>
      </c>
      <c r="M53" s="297">
        <f>SUM(D53,G53)</f>
        <v>46575321</v>
      </c>
      <c r="N53" s="297">
        <f>SUM(E53,H53)</f>
        <v>44863005</v>
      </c>
    </row>
    <row r="54" spans="1:14" ht="20.100000000000001" customHeight="1" x14ac:dyDescent="0.2">
      <c r="A54" s="71" t="s">
        <v>384</v>
      </c>
      <c r="B54" s="126" t="s">
        <v>385</v>
      </c>
      <c r="C54" s="306"/>
      <c r="D54" s="306">
        <v>13984214</v>
      </c>
      <c r="E54" s="306">
        <v>13984214</v>
      </c>
      <c r="F54" s="306"/>
      <c r="G54" s="306"/>
      <c r="H54" s="306"/>
      <c r="I54" s="306"/>
      <c r="J54" s="306"/>
      <c r="K54" s="306"/>
      <c r="L54" s="306">
        <f>SUM(C54,F54,I54)</f>
        <v>0</v>
      </c>
      <c r="M54" s="306">
        <f>SUM(D54,G54,J54)</f>
        <v>13984214</v>
      </c>
      <c r="N54" s="306">
        <f>SUM(E54,H54,K54)</f>
        <v>13984214</v>
      </c>
    </row>
    <row r="55" spans="1:14" ht="20.100000000000001" customHeight="1" x14ac:dyDescent="0.2">
      <c r="A55" s="71" t="s">
        <v>386</v>
      </c>
      <c r="B55" s="126" t="s">
        <v>387</v>
      </c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</row>
    <row r="56" spans="1:14" ht="20.100000000000001" customHeight="1" x14ac:dyDescent="0.2">
      <c r="A56" s="71" t="s">
        <v>388</v>
      </c>
      <c r="B56" s="126" t="s">
        <v>389</v>
      </c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</row>
    <row r="57" spans="1:14" ht="20.100000000000001" customHeight="1" x14ac:dyDescent="0.2">
      <c r="A57" s="71" t="s">
        <v>390</v>
      </c>
      <c r="B57" s="126" t="s">
        <v>391</v>
      </c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</row>
    <row r="58" spans="1:14" ht="20.100000000000001" customHeight="1" x14ac:dyDescent="0.2">
      <c r="A58" s="71" t="s">
        <v>392</v>
      </c>
      <c r="B58" s="126" t="s">
        <v>393</v>
      </c>
      <c r="C58" s="306"/>
      <c r="D58" s="306">
        <v>40666900</v>
      </c>
      <c r="E58" s="306">
        <v>40666900</v>
      </c>
      <c r="F58" s="306"/>
      <c r="G58" s="306"/>
      <c r="H58" s="306"/>
      <c r="I58" s="306"/>
      <c r="J58" s="306"/>
      <c r="K58" s="306"/>
      <c r="L58" s="306">
        <f t="shared" ref="L58:N58" si="9">SUM(C58,F58,I58)</f>
        <v>0</v>
      </c>
      <c r="M58" s="306">
        <f t="shared" si="9"/>
        <v>40666900</v>
      </c>
      <c r="N58" s="306">
        <f t="shared" si="9"/>
        <v>40666900</v>
      </c>
    </row>
    <row r="59" spans="1:14" ht="20.100000000000001" customHeight="1" x14ac:dyDescent="0.2">
      <c r="A59" s="77" t="s">
        <v>394</v>
      </c>
      <c r="B59" s="134" t="s">
        <v>7</v>
      </c>
      <c r="C59" s="297">
        <f>SUM(C54:C58)</f>
        <v>0</v>
      </c>
      <c r="D59" s="297">
        <f t="shared" ref="D59:N59" si="10">SUM(D54:D58)</f>
        <v>54651114</v>
      </c>
      <c r="E59" s="297">
        <f t="shared" si="10"/>
        <v>54651114</v>
      </c>
      <c r="F59" s="297">
        <f t="shared" si="10"/>
        <v>0</v>
      </c>
      <c r="G59" s="297">
        <f t="shared" si="10"/>
        <v>0</v>
      </c>
      <c r="H59" s="297">
        <f t="shared" si="10"/>
        <v>0</v>
      </c>
      <c r="I59" s="297">
        <f t="shared" si="10"/>
        <v>0</v>
      </c>
      <c r="J59" s="297">
        <f t="shared" si="10"/>
        <v>0</v>
      </c>
      <c r="K59" s="297">
        <f t="shared" si="10"/>
        <v>0</v>
      </c>
      <c r="L59" s="297">
        <f t="shared" si="10"/>
        <v>0</v>
      </c>
      <c r="M59" s="297">
        <f t="shared" si="10"/>
        <v>54651114</v>
      </c>
      <c r="N59" s="297">
        <f t="shared" si="10"/>
        <v>54651114</v>
      </c>
    </row>
    <row r="60" spans="1:14" ht="20.100000000000001" customHeight="1" x14ac:dyDescent="0.2">
      <c r="A60" s="76" t="s">
        <v>395</v>
      </c>
      <c r="B60" s="126" t="s">
        <v>396</v>
      </c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</row>
    <row r="61" spans="1:14" ht="26.25" customHeight="1" x14ac:dyDescent="0.2">
      <c r="A61" s="76" t="s">
        <v>397</v>
      </c>
      <c r="B61" s="126" t="s">
        <v>398</v>
      </c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</row>
    <row r="62" spans="1:14" ht="27.75" customHeight="1" x14ac:dyDescent="0.2">
      <c r="A62" s="76" t="s">
        <v>399</v>
      </c>
      <c r="B62" s="126" t="s">
        <v>400</v>
      </c>
      <c r="C62" s="306"/>
      <c r="D62" s="306"/>
      <c r="E62" s="306"/>
      <c r="F62" s="306"/>
      <c r="G62" s="306"/>
      <c r="H62" s="306"/>
      <c r="I62" s="306"/>
      <c r="J62" s="306"/>
      <c r="K62" s="306"/>
      <c r="L62" s="306">
        <f>SUM(C62,F62,I62)</f>
        <v>0</v>
      </c>
      <c r="M62" s="306">
        <f t="shared" ref="M62:N62" si="11">SUM(D62,G62,J62)</f>
        <v>0</v>
      </c>
      <c r="N62" s="306">
        <f t="shared" si="11"/>
        <v>0</v>
      </c>
    </row>
    <row r="63" spans="1:14" ht="20.100000000000001" customHeight="1" x14ac:dyDescent="0.2">
      <c r="A63" s="76" t="s">
        <v>401</v>
      </c>
      <c r="B63" s="126" t="s">
        <v>402</v>
      </c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</row>
    <row r="64" spans="1:14" ht="20.100000000000001" customHeight="1" x14ac:dyDescent="0.2">
      <c r="A64" s="76" t="s">
        <v>403</v>
      </c>
      <c r="B64" s="126" t="s">
        <v>404</v>
      </c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</row>
    <row r="65" spans="1:14" ht="20.100000000000001" customHeight="1" x14ac:dyDescent="0.2">
      <c r="A65" s="77" t="s">
        <v>405</v>
      </c>
      <c r="B65" s="134" t="s">
        <v>13</v>
      </c>
      <c r="C65" s="306"/>
      <c r="D65" s="306"/>
      <c r="E65" s="306"/>
      <c r="F65" s="297">
        <f>SUM(F60:F64)</f>
        <v>0</v>
      </c>
      <c r="G65" s="297">
        <f>SUM(G60:G64)</f>
        <v>0</v>
      </c>
      <c r="H65" s="297">
        <f>SUM(H60:H64)</f>
        <v>0</v>
      </c>
      <c r="I65" s="297"/>
      <c r="J65" s="297"/>
      <c r="K65" s="297"/>
      <c r="L65" s="297">
        <f>SUM(C65,F65,I65)</f>
        <v>0</v>
      </c>
      <c r="M65" s="297">
        <f>SUM(D65,G65,J65)</f>
        <v>0</v>
      </c>
      <c r="N65" s="297">
        <f>SUM(E65,H65,K65)</f>
        <v>0</v>
      </c>
    </row>
    <row r="66" spans="1:14" ht="20.100000000000001" customHeight="1" x14ac:dyDescent="0.2">
      <c r="A66" s="76" t="s">
        <v>406</v>
      </c>
      <c r="B66" s="126" t="s">
        <v>407</v>
      </c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</row>
    <row r="67" spans="1:14" ht="20.100000000000001" customHeight="1" x14ac:dyDescent="0.2">
      <c r="A67" s="71" t="s">
        <v>408</v>
      </c>
      <c r="B67" s="126" t="s">
        <v>409</v>
      </c>
      <c r="C67" s="306"/>
      <c r="D67" s="306"/>
      <c r="E67" s="306"/>
      <c r="F67" s="306"/>
      <c r="G67" s="306"/>
      <c r="H67" s="306"/>
      <c r="I67" s="306"/>
      <c r="J67" s="306"/>
      <c r="K67" s="306"/>
      <c r="L67" s="306">
        <f>SUM(C67,F67,I67)</f>
        <v>0</v>
      </c>
      <c r="M67" s="306">
        <f>SUM(D67,G67,J67)</f>
        <v>0</v>
      </c>
      <c r="N67" s="306">
        <f>SUM(E67,H67,K67)</f>
        <v>0</v>
      </c>
    </row>
    <row r="68" spans="1:14" ht="20.100000000000001" customHeight="1" x14ac:dyDescent="0.2">
      <c r="A68" s="76" t="s">
        <v>410</v>
      </c>
      <c r="B68" s="126" t="s">
        <v>411</v>
      </c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</row>
    <row r="69" spans="1:14" ht="24.95" customHeight="1" x14ac:dyDescent="0.2">
      <c r="A69" s="77" t="s">
        <v>412</v>
      </c>
      <c r="B69" s="134" t="s">
        <v>17</v>
      </c>
      <c r="C69" s="297"/>
      <c r="D69" s="297"/>
      <c r="E69" s="297"/>
      <c r="F69" s="297">
        <f>SUM(F66:F68)</f>
        <v>0</v>
      </c>
      <c r="G69" s="297">
        <f>SUM(G66:G68)</f>
        <v>0</v>
      </c>
      <c r="H69" s="297">
        <f>SUM(H66:H68)</f>
        <v>0</v>
      </c>
      <c r="I69" s="297"/>
      <c r="J69" s="297"/>
      <c r="K69" s="297"/>
      <c r="L69" s="297">
        <f>SUM(C69,F69,I69)</f>
        <v>0</v>
      </c>
      <c r="M69" s="297">
        <f>SUM(D69,G69,J69)</f>
        <v>0</v>
      </c>
      <c r="N69" s="297">
        <f t="shared" ref="N69" si="12">SUM(E69,H69,K69)</f>
        <v>0</v>
      </c>
    </row>
    <row r="70" spans="1:14" ht="24.95" customHeight="1" x14ac:dyDescent="0.25">
      <c r="A70" s="132" t="s">
        <v>259</v>
      </c>
      <c r="B70" s="152"/>
      <c r="C70" s="297">
        <f>SUM(C69,C65,C59)</f>
        <v>0</v>
      </c>
      <c r="D70" s="297">
        <f t="shared" ref="D70:E70" si="13">SUM(D69,D65,D59)</f>
        <v>54651114</v>
      </c>
      <c r="E70" s="297">
        <f t="shared" si="13"/>
        <v>54651114</v>
      </c>
      <c r="F70" s="297">
        <f>SUM(F69,F65:F66,F59)</f>
        <v>0</v>
      </c>
      <c r="G70" s="297">
        <f>SUM(G69,G65,G59)</f>
        <v>0</v>
      </c>
      <c r="H70" s="297">
        <f>SUM(H69,H65,H59)</f>
        <v>0</v>
      </c>
      <c r="I70" s="297"/>
      <c r="J70" s="297"/>
      <c r="K70" s="297"/>
      <c r="L70" s="297">
        <f>SUM(L69,L65,L59)</f>
        <v>0</v>
      </c>
      <c r="M70" s="297">
        <f>SUM(M69,M65,M59)</f>
        <v>54651114</v>
      </c>
      <c r="N70" s="297">
        <f>SUM(N69,N65,N59)</f>
        <v>54651114</v>
      </c>
    </row>
    <row r="71" spans="1:14" ht="24.95" customHeight="1" x14ac:dyDescent="0.2">
      <c r="A71" s="153" t="s">
        <v>413</v>
      </c>
      <c r="B71" s="135" t="s">
        <v>414</v>
      </c>
      <c r="C71" s="297">
        <f t="shared" ref="C71:H71" si="14">SUM(C70,C53)</f>
        <v>36060770</v>
      </c>
      <c r="D71" s="297">
        <f t="shared" si="14"/>
        <v>101226435</v>
      </c>
      <c r="E71" s="297">
        <f t="shared" si="14"/>
        <v>99514119</v>
      </c>
      <c r="F71" s="297">
        <f t="shared" si="14"/>
        <v>0</v>
      </c>
      <c r="G71" s="297">
        <f t="shared" si="14"/>
        <v>0</v>
      </c>
      <c r="H71" s="297">
        <f t="shared" si="14"/>
        <v>0</v>
      </c>
      <c r="I71" s="297"/>
      <c r="J71" s="297"/>
      <c r="K71" s="297"/>
      <c r="L71" s="297">
        <f>SUM(C71,F71,I71)</f>
        <v>36060770</v>
      </c>
      <c r="M71" s="297">
        <f t="shared" ref="M71:N71" si="15">SUM(D71,G71,J71)</f>
        <v>101226435</v>
      </c>
      <c r="N71" s="297">
        <f t="shared" si="15"/>
        <v>99514119</v>
      </c>
    </row>
    <row r="72" spans="1:14" ht="24.95" customHeight="1" x14ac:dyDescent="0.2">
      <c r="A72" s="138" t="s">
        <v>415</v>
      </c>
      <c r="B72" s="71" t="s">
        <v>416</v>
      </c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4" ht="24.95" customHeight="1" x14ac:dyDescent="0.2">
      <c r="A73" s="76" t="s">
        <v>65</v>
      </c>
      <c r="B73" s="71" t="s">
        <v>417</v>
      </c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>
        <f>SUM(D73,G73,J73)</f>
        <v>0</v>
      </c>
      <c r="N73" s="306"/>
    </row>
    <row r="74" spans="1:14" ht="24.95" customHeight="1" x14ac:dyDescent="0.2">
      <c r="A74" s="138" t="s">
        <v>418</v>
      </c>
      <c r="B74" s="71" t="s">
        <v>419</v>
      </c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</row>
    <row r="75" spans="1:14" ht="24.95" customHeight="1" x14ac:dyDescent="0.2">
      <c r="A75" s="137" t="s">
        <v>420</v>
      </c>
      <c r="B75" s="75" t="s">
        <v>421</v>
      </c>
      <c r="C75" s="306"/>
      <c r="D75" s="306"/>
      <c r="E75" s="306"/>
      <c r="F75" s="297">
        <f>SUM(F72:F74)</f>
        <v>0</v>
      </c>
      <c r="G75" s="297">
        <f t="shared" ref="G75:H75" si="16">SUM(G72:G74)</f>
        <v>0</v>
      </c>
      <c r="H75" s="297">
        <f t="shared" si="16"/>
        <v>0</v>
      </c>
      <c r="I75" s="297"/>
      <c r="J75" s="297"/>
      <c r="K75" s="297"/>
      <c r="L75" s="297"/>
      <c r="M75" s="297">
        <f>SUM(D75,G75,J75)</f>
        <v>0</v>
      </c>
      <c r="N75" s="297"/>
    </row>
    <row r="76" spans="1:14" ht="24.95" customHeight="1" x14ac:dyDescent="0.2">
      <c r="A76" s="76" t="s">
        <v>73</v>
      </c>
      <c r="B76" s="71" t="s">
        <v>422</v>
      </c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</row>
    <row r="77" spans="1:14" ht="24.95" customHeight="1" x14ac:dyDescent="0.2">
      <c r="A77" s="138" t="s">
        <v>67</v>
      </c>
      <c r="B77" s="71" t="s">
        <v>423</v>
      </c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</row>
    <row r="78" spans="1:14" ht="20.100000000000001" customHeight="1" x14ac:dyDescent="0.2">
      <c r="A78" s="76" t="s">
        <v>424</v>
      </c>
      <c r="B78" s="71" t="s">
        <v>425</v>
      </c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</row>
    <row r="79" spans="1:14" ht="20.100000000000001" customHeight="1" x14ac:dyDescent="0.2">
      <c r="A79" s="138" t="s">
        <v>68</v>
      </c>
      <c r="B79" s="71" t="s">
        <v>426</v>
      </c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</row>
    <row r="80" spans="1:14" ht="20.100000000000001" customHeight="1" x14ac:dyDescent="0.2">
      <c r="A80" s="139" t="s">
        <v>427</v>
      </c>
      <c r="B80" s="75" t="s">
        <v>428</v>
      </c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</row>
    <row r="81" spans="1:14" ht="20.100000000000001" customHeight="1" x14ac:dyDescent="0.2">
      <c r="A81" s="71" t="s">
        <v>429</v>
      </c>
      <c r="B81" s="71" t="s">
        <v>430</v>
      </c>
      <c r="C81" s="306">
        <v>10729705</v>
      </c>
      <c r="D81" s="306">
        <v>10729705</v>
      </c>
      <c r="E81" s="306">
        <v>10729705</v>
      </c>
      <c r="F81" s="306">
        <v>1313842</v>
      </c>
      <c r="G81" s="306">
        <v>1313842</v>
      </c>
      <c r="H81" s="306">
        <v>1313842</v>
      </c>
      <c r="I81" s="306"/>
      <c r="J81" s="306"/>
      <c r="K81" s="306"/>
      <c r="L81" s="306">
        <f t="shared" ref="L81:N82" si="17">SUM(C81,F81,I81)</f>
        <v>12043547</v>
      </c>
      <c r="M81" s="306">
        <f t="shared" si="17"/>
        <v>12043547</v>
      </c>
      <c r="N81" s="306">
        <f t="shared" si="17"/>
        <v>12043547</v>
      </c>
    </row>
    <row r="82" spans="1:14" ht="16.5" customHeight="1" x14ac:dyDescent="0.2">
      <c r="A82" s="71" t="s">
        <v>431</v>
      </c>
      <c r="B82" s="71" t="s">
        <v>430</v>
      </c>
      <c r="C82" s="306"/>
      <c r="D82" s="306"/>
      <c r="E82" s="306"/>
      <c r="F82" s="306"/>
      <c r="G82" s="306"/>
      <c r="H82" s="306"/>
      <c r="I82" s="306"/>
      <c r="J82" s="306"/>
      <c r="K82" s="306"/>
      <c r="L82" s="306">
        <f t="shared" si="17"/>
        <v>0</v>
      </c>
      <c r="M82" s="306">
        <f t="shared" si="17"/>
        <v>0</v>
      </c>
      <c r="N82" s="306">
        <f t="shared" si="17"/>
        <v>0</v>
      </c>
    </row>
    <row r="83" spans="1:14" ht="15.75" customHeight="1" x14ac:dyDescent="0.2">
      <c r="A83" s="71" t="s">
        <v>432</v>
      </c>
      <c r="B83" s="71" t="s">
        <v>433</v>
      </c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</row>
    <row r="84" spans="1:14" ht="16.5" customHeight="1" x14ac:dyDescent="0.2">
      <c r="A84" s="71" t="s">
        <v>434</v>
      </c>
      <c r="B84" s="71" t="s">
        <v>433</v>
      </c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</row>
    <row r="85" spans="1:14" ht="17.25" customHeight="1" x14ac:dyDescent="0.2">
      <c r="A85" s="75" t="s">
        <v>435</v>
      </c>
      <c r="B85" s="75" t="s">
        <v>436</v>
      </c>
      <c r="C85" s="297">
        <f t="shared" ref="C85:E85" si="18">SUM(C81:C84)</f>
        <v>10729705</v>
      </c>
      <c r="D85" s="297">
        <f t="shared" si="18"/>
        <v>10729705</v>
      </c>
      <c r="E85" s="297">
        <f t="shared" si="18"/>
        <v>10729705</v>
      </c>
      <c r="F85" s="297">
        <f>SUM(F81:F84)</f>
        <v>1313842</v>
      </c>
      <c r="G85" s="297">
        <f>SUM(G81:G84)</f>
        <v>1313842</v>
      </c>
      <c r="H85" s="297">
        <f>SUM(H81:H84)</f>
        <v>1313842</v>
      </c>
      <c r="I85" s="297"/>
      <c r="J85" s="297"/>
      <c r="K85" s="297"/>
      <c r="L85" s="297">
        <f>SUM(C85,F85,I85)</f>
        <v>12043547</v>
      </c>
      <c r="M85" s="297">
        <f>SUM(D85,G85,J85)</f>
        <v>12043547</v>
      </c>
      <c r="N85" s="297">
        <f>SUM(E85,H85,K85)</f>
        <v>12043547</v>
      </c>
    </row>
    <row r="86" spans="1:14" ht="16.5" customHeight="1" x14ac:dyDescent="0.2">
      <c r="A86" s="138" t="s">
        <v>437</v>
      </c>
      <c r="B86" s="71" t="s">
        <v>438</v>
      </c>
      <c r="C86" s="306"/>
      <c r="D86" s="306">
        <v>934894</v>
      </c>
      <c r="E86" s="306">
        <v>934894</v>
      </c>
      <c r="F86" s="306"/>
      <c r="G86" s="306"/>
      <c r="H86" s="306"/>
      <c r="I86" s="306"/>
      <c r="J86" s="306"/>
      <c r="K86" s="306"/>
      <c r="L86" s="306"/>
      <c r="M86" s="306">
        <f>SUM(D86,G86,J86)</f>
        <v>934894</v>
      </c>
      <c r="N86" s="306">
        <f>SUM(E86,H86,K86)</f>
        <v>934894</v>
      </c>
    </row>
    <row r="87" spans="1:14" ht="20.100000000000001" customHeight="1" x14ac:dyDescent="0.2">
      <c r="A87" s="138" t="s">
        <v>439</v>
      </c>
      <c r="B87" s="71" t="s">
        <v>440</v>
      </c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</row>
    <row r="88" spans="1:14" ht="20.100000000000001" customHeight="1" x14ac:dyDescent="0.2">
      <c r="A88" s="138" t="s">
        <v>441</v>
      </c>
      <c r="B88" s="71" t="s">
        <v>442</v>
      </c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</row>
    <row r="89" spans="1:14" ht="20.100000000000001" customHeight="1" x14ac:dyDescent="0.2">
      <c r="A89" s="138" t="s">
        <v>443</v>
      </c>
      <c r="B89" s="71" t="s">
        <v>444</v>
      </c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</row>
    <row r="90" spans="1:14" ht="20.100000000000001" customHeight="1" x14ac:dyDescent="0.2">
      <c r="A90" s="76" t="s">
        <v>445</v>
      </c>
      <c r="B90" s="71" t="s">
        <v>446</v>
      </c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</row>
    <row r="91" spans="1:14" ht="20.100000000000001" customHeight="1" x14ac:dyDescent="0.2">
      <c r="A91" s="137" t="s">
        <v>447</v>
      </c>
      <c r="B91" s="75" t="s">
        <v>448</v>
      </c>
      <c r="C91" s="297">
        <f t="shared" ref="C91:E91" si="19">SUM(C75,C80,C85,C86:C90)</f>
        <v>10729705</v>
      </c>
      <c r="D91" s="297">
        <f t="shared" si="19"/>
        <v>11664599</v>
      </c>
      <c r="E91" s="297">
        <f t="shared" si="19"/>
        <v>11664599</v>
      </c>
      <c r="F91" s="297">
        <f>SUM(F75,F80,F85,F86:F90)</f>
        <v>1313842</v>
      </c>
      <c r="G91" s="297">
        <f t="shared" ref="G91:H91" si="20">SUM(G75,G80,G85,G86:G90)</f>
        <v>1313842</v>
      </c>
      <c r="H91" s="297">
        <f t="shared" si="20"/>
        <v>1313842</v>
      </c>
      <c r="I91" s="297">
        <f t="shared" ref="I91:N91" si="21">SUM(I85:I90,I80,I75)</f>
        <v>0</v>
      </c>
      <c r="J91" s="297">
        <f t="shared" si="21"/>
        <v>0</v>
      </c>
      <c r="K91" s="297">
        <f t="shared" si="21"/>
        <v>0</v>
      </c>
      <c r="L91" s="297">
        <f>SUM(C91,F91,I91)</f>
        <v>12043547</v>
      </c>
      <c r="M91" s="297">
        <f t="shared" si="21"/>
        <v>12978441</v>
      </c>
      <c r="N91" s="297">
        <f t="shared" si="21"/>
        <v>12978441</v>
      </c>
    </row>
    <row r="92" spans="1:14" ht="20.100000000000001" customHeight="1" x14ac:dyDescent="0.2">
      <c r="A92" s="76" t="s">
        <v>449</v>
      </c>
      <c r="B92" s="71" t="s">
        <v>450</v>
      </c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</row>
    <row r="93" spans="1:14" ht="24" customHeight="1" x14ac:dyDescent="0.2">
      <c r="A93" s="76" t="s">
        <v>451</v>
      </c>
      <c r="B93" s="71" t="s">
        <v>452</v>
      </c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</row>
    <row r="94" spans="1:14" ht="20.100000000000001" customHeight="1" x14ac:dyDescent="0.2">
      <c r="A94" s="138" t="s">
        <v>453</v>
      </c>
      <c r="B94" s="71" t="s">
        <v>454</v>
      </c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4" ht="24.95" customHeight="1" x14ac:dyDescent="0.2">
      <c r="A95" s="138" t="s">
        <v>455</v>
      </c>
      <c r="B95" s="71" t="s">
        <v>456</v>
      </c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</row>
    <row r="96" spans="1:14" ht="24.95" customHeight="1" x14ac:dyDescent="0.2">
      <c r="A96" s="139" t="s">
        <v>457</v>
      </c>
      <c r="B96" s="75" t="s">
        <v>458</v>
      </c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</row>
    <row r="97" spans="1:14" ht="24.95" customHeight="1" x14ac:dyDescent="0.2">
      <c r="A97" s="137" t="s">
        <v>459</v>
      </c>
      <c r="B97" s="75" t="s">
        <v>460</v>
      </c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</row>
    <row r="98" spans="1:14" ht="24.95" customHeight="1" x14ac:dyDescent="0.2">
      <c r="A98" s="141" t="s">
        <v>461</v>
      </c>
      <c r="B98" s="142" t="s">
        <v>20</v>
      </c>
      <c r="C98" s="297">
        <f t="shared" ref="C98:K98" si="22">SUM(C96:C97,C91)</f>
        <v>10729705</v>
      </c>
      <c r="D98" s="297">
        <f t="shared" si="22"/>
        <v>11664599</v>
      </c>
      <c r="E98" s="297">
        <f t="shared" si="22"/>
        <v>11664599</v>
      </c>
      <c r="F98" s="297">
        <f t="shared" si="22"/>
        <v>1313842</v>
      </c>
      <c r="G98" s="297">
        <f t="shared" si="22"/>
        <v>1313842</v>
      </c>
      <c r="H98" s="297">
        <f t="shared" si="22"/>
        <v>1313842</v>
      </c>
      <c r="I98" s="297">
        <f t="shared" si="22"/>
        <v>0</v>
      </c>
      <c r="J98" s="297">
        <f t="shared" si="22"/>
        <v>0</v>
      </c>
      <c r="K98" s="297">
        <f t="shared" si="22"/>
        <v>0</v>
      </c>
      <c r="L98" s="297">
        <f t="shared" ref="L98:N98" si="23">SUM(L96:L97,L91)</f>
        <v>12043547</v>
      </c>
      <c r="M98" s="297">
        <f t="shared" si="23"/>
        <v>12978441</v>
      </c>
      <c r="N98" s="297">
        <f t="shared" si="23"/>
        <v>12978441</v>
      </c>
    </row>
    <row r="99" spans="1:14" ht="24.95" customHeight="1" x14ac:dyDescent="0.25">
      <c r="A99" s="143" t="s">
        <v>462</v>
      </c>
      <c r="B99" s="144"/>
      <c r="C99" s="297">
        <f t="shared" ref="C99:N99" si="24">SUM(C98,C71)</f>
        <v>46790475</v>
      </c>
      <c r="D99" s="297">
        <f t="shared" si="24"/>
        <v>112891034</v>
      </c>
      <c r="E99" s="297">
        <f t="shared" si="24"/>
        <v>111178718</v>
      </c>
      <c r="F99" s="297">
        <f t="shared" si="24"/>
        <v>1313842</v>
      </c>
      <c r="G99" s="297">
        <f t="shared" si="24"/>
        <v>1313842</v>
      </c>
      <c r="H99" s="297">
        <f t="shared" si="24"/>
        <v>1313842</v>
      </c>
      <c r="I99" s="297">
        <f t="shared" si="24"/>
        <v>0</v>
      </c>
      <c r="J99" s="297">
        <f t="shared" si="24"/>
        <v>0</v>
      </c>
      <c r="K99" s="297">
        <f t="shared" si="24"/>
        <v>0</v>
      </c>
      <c r="L99" s="297">
        <f t="shared" si="24"/>
        <v>48104317</v>
      </c>
      <c r="M99" s="297">
        <f t="shared" si="24"/>
        <v>114204876</v>
      </c>
      <c r="N99" s="297">
        <f t="shared" si="24"/>
        <v>112492560</v>
      </c>
    </row>
    <row r="100" spans="1:14" ht="24.95" customHeight="1" x14ac:dyDescent="0.2"/>
    <row r="101" spans="1:14" ht="24.95" customHeight="1" x14ac:dyDescent="0.2"/>
    <row r="102" spans="1:14" ht="24.95" customHeight="1" x14ac:dyDescent="0.2"/>
    <row r="103" spans="1:14" ht="20.100000000000001" customHeight="1" x14ac:dyDescent="0.2"/>
    <row r="104" spans="1:14" ht="20.100000000000001" customHeight="1" x14ac:dyDescent="0.2"/>
    <row r="105" spans="1:14" ht="20.100000000000001" customHeight="1" x14ac:dyDescent="0.2"/>
    <row r="106" spans="1:14" ht="16.5" customHeight="1" x14ac:dyDescent="0.2"/>
    <row r="107" spans="1:14" ht="24.75" customHeight="1" x14ac:dyDescent="0.2"/>
    <row r="108" spans="1:14" ht="15" customHeight="1" x14ac:dyDescent="0.2"/>
    <row r="109" spans="1:14" ht="16.5" customHeight="1" x14ac:dyDescent="0.2"/>
    <row r="110" spans="1:14" ht="15.75" customHeight="1" x14ac:dyDescent="0.2"/>
    <row r="111" spans="1:14" ht="17.25" customHeight="1" x14ac:dyDescent="0.2"/>
    <row r="112" spans="1:14" ht="15.75" customHeight="1" x14ac:dyDescent="0.2"/>
    <row r="113" ht="14.25" customHeight="1" x14ac:dyDescent="0.2"/>
    <row r="114" ht="14.25" customHeight="1" x14ac:dyDescent="0.2"/>
    <row r="115" ht="15" customHeight="1" x14ac:dyDescent="0.2"/>
    <row r="116" ht="15.75" customHeight="1" x14ac:dyDescent="0.2"/>
    <row r="117" ht="15.75" customHeight="1" x14ac:dyDescent="0.2"/>
    <row r="118" ht="15" customHeight="1" x14ac:dyDescent="0.2"/>
    <row r="119" ht="15.75" customHeight="1" x14ac:dyDescent="0.2"/>
    <row r="120" ht="15" customHeight="1" x14ac:dyDescent="0.2"/>
    <row r="121" ht="15.75" customHeight="1" x14ac:dyDescent="0.2"/>
    <row r="122" ht="15" customHeight="1" x14ac:dyDescent="0.2"/>
    <row r="123" ht="16.5" customHeight="1" x14ac:dyDescent="0.2"/>
    <row r="124" ht="15" customHeight="1" x14ac:dyDescent="0.2"/>
    <row r="125" ht="14.25" customHeight="1" x14ac:dyDescent="0.2"/>
    <row r="126" ht="14.25" customHeight="1" x14ac:dyDescent="0.2"/>
    <row r="127" ht="25.5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18" customHeight="1" x14ac:dyDescent="0.2"/>
    <row r="132" ht="10.5" customHeight="1" x14ac:dyDescent="0.2"/>
    <row r="133" ht="24.75" customHeight="1" x14ac:dyDescent="0.2"/>
    <row r="134" ht="16.5" customHeight="1" x14ac:dyDescent="0.2"/>
    <row r="135" ht="41.25" customHeight="1" x14ac:dyDescent="0.2"/>
    <row r="180" ht="24.75" customHeight="1" x14ac:dyDescent="0.2"/>
    <row r="181" ht="27" customHeight="1" x14ac:dyDescent="0.2"/>
    <row r="182" ht="27" customHeight="1" x14ac:dyDescent="0.2"/>
    <row r="183" ht="25.5" customHeight="1" x14ac:dyDescent="0.2"/>
    <row r="191" ht="27.75" customHeight="1" x14ac:dyDescent="0.2"/>
    <row r="203" ht="19.5" customHeight="1" x14ac:dyDescent="0.2"/>
    <row r="207" ht="25.5" customHeight="1" x14ac:dyDescent="0.2"/>
    <row r="208" ht="25.5" customHeight="1" x14ac:dyDescent="0.2"/>
    <row r="209" ht="22.5" customHeight="1" x14ac:dyDescent="0.2"/>
    <row r="218" ht="18.75" customHeight="1" x14ac:dyDescent="0.2"/>
  </sheetData>
  <mergeCells count="7">
    <mergeCell ref="A1:N1"/>
    <mergeCell ref="A3:N3"/>
    <mergeCell ref="A4:N4"/>
    <mergeCell ref="C9:E9"/>
    <mergeCell ref="F9:H9"/>
    <mergeCell ref="I9:K9"/>
    <mergeCell ref="A6:L6"/>
  </mergeCells>
  <pageMargins left="0.11811023622047245" right="0.11811023622047245" top="0.74803149606299213" bottom="0.7480314960629921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D15" sqref="D15"/>
    </sheetView>
  </sheetViews>
  <sheetFormatPr defaultRowHeight="12.75" x14ac:dyDescent="0.2"/>
  <cols>
    <col min="1" max="1" width="49.5703125" customWidth="1"/>
    <col min="2" max="2" width="14.85546875" customWidth="1"/>
  </cols>
  <sheetData>
    <row r="1" spans="1:7" x14ac:dyDescent="0.2">
      <c r="A1" s="358" t="s">
        <v>820</v>
      </c>
      <c r="B1" s="358"/>
    </row>
    <row r="2" spans="1:7" x14ac:dyDescent="0.2">
      <c r="A2" s="335"/>
    </row>
    <row r="3" spans="1:7" x14ac:dyDescent="0.2">
      <c r="A3" s="403" t="s">
        <v>796</v>
      </c>
      <c r="B3" s="404"/>
      <c r="G3" s="56"/>
    </row>
    <row r="4" spans="1:7" x14ac:dyDescent="0.2">
      <c r="A4" s="361" t="s">
        <v>750</v>
      </c>
      <c r="B4" s="404"/>
    </row>
    <row r="5" spans="1:7" x14ac:dyDescent="0.2">
      <c r="A5" s="1"/>
    </row>
    <row r="6" spans="1:7" x14ac:dyDescent="0.2">
      <c r="A6" s="403" t="s">
        <v>494</v>
      </c>
      <c r="B6" s="404"/>
      <c r="C6" s="43"/>
    </row>
    <row r="7" spans="1:7" x14ac:dyDescent="0.2">
      <c r="C7" s="44"/>
    </row>
    <row r="8" spans="1:7" ht="60" x14ac:dyDescent="0.2">
      <c r="A8" s="336" t="s">
        <v>751</v>
      </c>
      <c r="B8" s="337" t="s">
        <v>752</v>
      </c>
    </row>
    <row r="9" spans="1:7" ht="30" x14ac:dyDescent="0.2">
      <c r="A9" s="337" t="s">
        <v>753</v>
      </c>
      <c r="B9" s="338"/>
      <c r="C9" s="43"/>
    </row>
    <row r="10" spans="1:7" ht="15" x14ac:dyDescent="0.2">
      <c r="A10" s="337" t="s">
        <v>754</v>
      </c>
      <c r="B10" s="338"/>
    </row>
    <row r="11" spans="1:7" ht="15" x14ac:dyDescent="0.2">
      <c r="A11" s="337" t="s">
        <v>755</v>
      </c>
      <c r="B11" s="338"/>
    </row>
    <row r="12" spans="1:7" ht="15" x14ac:dyDescent="0.2">
      <c r="A12" s="337" t="s">
        <v>756</v>
      </c>
      <c r="B12" s="338"/>
    </row>
    <row r="13" spans="1:7" ht="25.5" x14ac:dyDescent="0.2">
      <c r="A13" s="336" t="s">
        <v>757</v>
      </c>
      <c r="B13" s="338"/>
    </row>
    <row r="14" spans="1:7" ht="30" x14ac:dyDescent="0.2">
      <c r="A14" s="337" t="s">
        <v>758</v>
      </c>
      <c r="B14" s="338"/>
    </row>
    <row r="15" spans="1:7" ht="45" x14ac:dyDescent="0.2">
      <c r="A15" s="337" t="s">
        <v>759</v>
      </c>
      <c r="B15" s="338"/>
    </row>
    <row r="16" spans="1:7" ht="15" x14ac:dyDescent="0.2">
      <c r="A16" s="337" t="s">
        <v>760</v>
      </c>
      <c r="B16" s="338"/>
    </row>
    <row r="17" spans="1:7" ht="15" x14ac:dyDescent="0.2">
      <c r="A17" s="337" t="s">
        <v>761</v>
      </c>
      <c r="B17" s="338">
        <v>2</v>
      </c>
    </row>
    <row r="18" spans="1:7" ht="15" x14ac:dyDescent="0.2">
      <c r="A18" s="337" t="s">
        <v>762</v>
      </c>
      <c r="B18" s="338"/>
      <c r="G18" s="56"/>
    </row>
    <row r="19" spans="1:7" ht="15" x14ac:dyDescent="0.2">
      <c r="A19" s="337" t="s">
        <v>763</v>
      </c>
      <c r="B19" s="338"/>
    </row>
    <row r="20" spans="1:7" ht="15" x14ac:dyDescent="0.2">
      <c r="A20" s="337" t="s">
        <v>764</v>
      </c>
      <c r="B20" s="338"/>
      <c r="E20" s="43"/>
      <c r="G20" s="43"/>
    </row>
    <row r="21" spans="1:7" ht="15" x14ac:dyDescent="0.2">
      <c r="A21" s="337" t="s">
        <v>765</v>
      </c>
      <c r="B21" s="338"/>
    </row>
    <row r="22" spans="1:7" x14ac:dyDescent="0.2">
      <c r="A22" s="336" t="s">
        <v>766</v>
      </c>
      <c r="B22" s="339">
        <f>SUM(B14:B21)</f>
        <v>2</v>
      </c>
    </row>
    <row r="23" spans="1:7" ht="45" x14ac:dyDescent="0.2">
      <c r="A23" s="337" t="s">
        <v>767</v>
      </c>
      <c r="B23" s="338">
        <v>1</v>
      </c>
    </row>
    <row r="24" spans="1:7" ht="15" x14ac:dyDescent="0.2">
      <c r="A24" s="337" t="s">
        <v>768</v>
      </c>
      <c r="B24" s="338"/>
    </row>
    <row r="25" spans="1:7" ht="15" x14ac:dyDescent="0.2">
      <c r="A25" s="337" t="s">
        <v>769</v>
      </c>
      <c r="B25" s="338">
        <v>2</v>
      </c>
      <c r="G25" s="56"/>
    </row>
    <row r="26" spans="1:7" x14ac:dyDescent="0.2">
      <c r="A26" s="336" t="s">
        <v>770</v>
      </c>
      <c r="B26" s="339">
        <f>SUM(B23:B25)</f>
        <v>3</v>
      </c>
      <c r="G26" s="56"/>
    </row>
    <row r="27" spans="1:7" ht="15" x14ac:dyDescent="0.2">
      <c r="A27" s="337" t="s">
        <v>771</v>
      </c>
      <c r="B27" s="338">
        <v>1</v>
      </c>
    </row>
    <row r="28" spans="1:7" ht="30" x14ac:dyDescent="0.2">
      <c r="A28" s="337" t="s">
        <v>772</v>
      </c>
      <c r="B28" s="338">
        <v>1</v>
      </c>
      <c r="E28" s="44"/>
      <c r="G28" s="44"/>
    </row>
    <row r="29" spans="1:7" ht="30" x14ac:dyDescent="0.2">
      <c r="A29" s="337" t="s">
        <v>773</v>
      </c>
      <c r="B29" s="338"/>
    </row>
    <row r="30" spans="1:7" x14ac:dyDescent="0.2">
      <c r="A30" s="336" t="s">
        <v>774</v>
      </c>
      <c r="B30" s="339">
        <f>SUM(B27:B29)</f>
        <v>2</v>
      </c>
      <c r="D30" s="43"/>
      <c r="E30" s="43"/>
      <c r="G30" s="43"/>
    </row>
    <row r="31" spans="1:7" ht="51" x14ac:dyDescent="0.2">
      <c r="A31" s="336" t="s">
        <v>775</v>
      </c>
      <c r="B31" s="340">
        <f>SUM(B30,B26,B22)</f>
        <v>7</v>
      </c>
    </row>
    <row r="32" spans="1:7" ht="45" x14ac:dyDescent="0.2">
      <c r="A32" s="337" t="s">
        <v>776</v>
      </c>
      <c r="B32" s="338"/>
    </row>
    <row r="33" spans="1:2" ht="60" x14ac:dyDescent="0.2">
      <c r="A33" s="337" t="s">
        <v>777</v>
      </c>
      <c r="B33" s="338"/>
    </row>
    <row r="34" spans="1:2" ht="45" x14ac:dyDescent="0.2">
      <c r="A34" s="337" t="s">
        <v>778</v>
      </c>
      <c r="B34" s="338"/>
    </row>
    <row r="35" spans="1:2" ht="15" x14ac:dyDescent="0.2">
      <c r="A35" s="337" t="s">
        <v>779</v>
      </c>
      <c r="B35" s="338"/>
    </row>
    <row r="36" spans="1:2" ht="51" x14ac:dyDescent="0.2">
      <c r="A36" s="336" t="s">
        <v>780</v>
      </c>
      <c r="B36" s="338"/>
    </row>
  </sheetData>
  <mergeCells count="4">
    <mergeCell ref="A1:B1"/>
    <mergeCell ref="A3:B3"/>
    <mergeCell ref="A4:B4"/>
    <mergeCell ref="A6:B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2"/>
  <sheetViews>
    <sheetView workbookViewId="0">
      <selection activeCell="A3" sqref="A3:B3"/>
    </sheetView>
  </sheetViews>
  <sheetFormatPr defaultRowHeight="15" x14ac:dyDescent="0.25"/>
  <cols>
    <col min="1" max="1" width="110" style="236" customWidth="1"/>
    <col min="2" max="2" width="19.28515625" style="236" bestFit="1" customWidth="1"/>
    <col min="3" max="256" width="9.140625" style="236"/>
    <col min="257" max="257" width="110" style="236" customWidth="1"/>
    <col min="258" max="258" width="18" style="236" customWidth="1"/>
    <col min="259" max="512" width="9.140625" style="236"/>
    <col min="513" max="513" width="110" style="236" customWidth="1"/>
    <col min="514" max="514" width="18" style="236" customWidth="1"/>
    <col min="515" max="768" width="9.140625" style="236"/>
    <col min="769" max="769" width="110" style="236" customWidth="1"/>
    <col min="770" max="770" width="18" style="236" customWidth="1"/>
    <col min="771" max="1024" width="9.140625" style="236"/>
    <col min="1025" max="1025" width="110" style="236" customWidth="1"/>
    <col min="1026" max="1026" width="18" style="236" customWidth="1"/>
    <col min="1027" max="1280" width="9.140625" style="236"/>
    <col min="1281" max="1281" width="110" style="236" customWidth="1"/>
    <col min="1282" max="1282" width="18" style="236" customWidth="1"/>
    <col min="1283" max="1536" width="9.140625" style="236"/>
    <col min="1537" max="1537" width="110" style="236" customWidth="1"/>
    <col min="1538" max="1538" width="18" style="236" customWidth="1"/>
    <col min="1539" max="1792" width="9.140625" style="236"/>
    <col min="1793" max="1793" width="110" style="236" customWidth="1"/>
    <col min="1794" max="1794" width="18" style="236" customWidth="1"/>
    <col min="1795" max="2048" width="9.140625" style="236"/>
    <col min="2049" max="2049" width="110" style="236" customWidth="1"/>
    <col min="2050" max="2050" width="18" style="236" customWidth="1"/>
    <col min="2051" max="2304" width="9.140625" style="236"/>
    <col min="2305" max="2305" width="110" style="236" customWidth="1"/>
    <col min="2306" max="2306" width="18" style="236" customWidth="1"/>
    <col min="2307" max="2560" width="9.140625" style="236"/>
    <col min="2561" max="2561" width="110" style="236" customWidth="1"/>
    <col min="2562" max="2562" width="18" style="236" customWidth="1"/>
    <col min="2563" max="2816" width="9.140625" style="236"/>
    <col min="2817" max="2817" width="110" style="236" customWidth="1"/>
    <col min="2818" max="2818" width="18" style="236" customWidth="1"/>
    <col min="2819" max="3072" width="9.140625" style="236"/>
    <col min="3073" max="3073" width="110" style="236" customWidth="1"/>
    <col min="3074" max="3074" width="18" style="236" customWidth="1"/>
    <col min="3075" max="3328" width="9.140625" style="236"/>
    <col min="3329" max="3329" width="110" style="236" customWidth="1"/>
    <col min="3330" max="3330" width="18" style="236" customWidth="1"/>
    <col min="3331" max="3584" width="9.140625" style="236"/>
    <col min="3585" max="3585" width="110" style="236" customWidth="1"/>
    <col min="3586" max="3586" width="18" style="236" customWidth="1"/>
    <col min="3587" max="3840" width="9.140625" style="236"/>
    <col min="3841" max="3841" width="110" style="236" customWidth="1"/>
    <col min="3842" max="3842" width="18" style="236" customWidth="1"/>
    <col min="3843" max="4096" width="9.140625" style="236"/>
    <col min="4097" max="4097" width="110" style="236" customWidth="1"/>
    <col min="4098" max="4098" width="18" style="236" customWidth="1"/>
    <col min="4099" max="4352" width="9.140625" style="236"/>
    <col min="4353" max="4353" width="110" style="236" customWidth="1"/>
    <col min="4354" max="4354" width="18" style="236" customWidth="1"/>
    <col min="4355" max="4608" width="9.140625" style="236"/>
    <col min="4609" max="4609" width="110" style="236" customWidth="1"/>
    <col min="4610" max="4610" width="18" style="236" customWidth="1"/>
    <col min="4611" max="4864" width="9.140625" style="236"/>
    <col min="4865" max="4865" width="110" style="236" customWidth="1"/>
    <col min="4866" max="4866" width="18" style="236" customWidth="1"/>
    <col min="4867" max="5120" width="9.140625" style="236"/>
    <col min="5121" max="5121" width="110" style="236" customWidth="1"/>
    <col min="5122" max="5122" width="18" style="236" customWidth="1"/>
    <col min="5123" max="5376" width="9.140625" style="236"/>
    <col min="5377" max="5377" width="110" style="236" customWidth="1"/>
    <col min="5378" max="5378" width="18" style="236" customWidth="1"/>
    <col min="5379" max="5632" width="9.140625" style="236"/>
    <col min="5633" max="5633" width="110" style="236" customWidth="1"/>
    <col min="5634" max="5634" width="18" style="236" customWidth="1"/>
    <col min="5635" max="5888" width="9.140625" style="236"/>
    <col min="5889" max="5889" width="110" style="236" customWidth="1"/>
    <col min="5890" max="5890" width="18" style="236" customWidth="1"/>
    <col min="5891" max="6144" width="9.140625" style="236"/>
    <col min="6145" max="6145" width="110" style="236" customWidth="1"/>
    <col min="6146" max="6146" width="18" style="236" customWidth="1"/>
    <col min="6147" max="6400" width="9.140625" style="236"/>
    <col min="6401" max="6401" width="110" style="236" customWidth="1"/>
    <col min="6402" max="6402" width="18" style="236" customWidth="1"/>
    <col min="6403" max="6656" width="9.140625" style="236"/>
    <col min="6657" max="6657" width="110" style="236" customWidth="1"/>
    <col min="6658" max="6658" width="18" style="236" customWidth="1"/>
    <col min="6659" max="6912" width="9.140625" style="236"/>
    <col min="6913" max="6913" width="110" style="236" customWidth="1"/>
    <col min="6914" max="6914" width="18" style="236" customWidth="1"/>
    <col min="6915" max="7168" width="9.140625" style="236"/>
    <col min="7169" max="7169" width="110" style="236" customWidth="1"/>
    <col min="7170" max="7170" width="18" style="236" customWidth="1"/>
    <col min="7171" max="7424" width="9.140625" style="236"/>
    <col min="7425" max="7425" width="110" style="236" customWidth="1"/>
    <col min="7426" max="7426" width="18" style="236" customWidth="1"/>
    <col min="7427" max="7680" width="9.140625" style="236"/>
    <col min="7681" max="7681" width="110" style="236" customWidth="1"/>
    <col min="7682" max="7682" width="18" style="236" customWidth="1"/>
    <col min="7683" max="7936" width="9.140625" style="236"/>
    <col min="7937" max="7937" width="110" style="236" customWidth="1"/>
    <col min="7938" max="7938" width="18" style="236" customWidth="1"/>
    <col min="7939" max="8192" width="9.140625" style="236"/>
    <col min="8193" max="8193" width="110" style="236" customWidth="1"/>
    <col min="8194" max="8194" width="18" style="236" customWidth="1"/>
    <col min="8195" max="8448" width="9.140625" style="236"/>
    <col min="8449" max="8449" width="110" style="236" customWidth="1"/>
    <col min="8450" max="8450" width="18" style="236" customWidth="1"/>
    <col min="8451" max="8704" width="9.140625" style="236"/>
    <col min="8705" max="8705" width="110" style="236" customWidth="1"/>
    <col min="8706" max="8706" width="18" style="236" customWidth="1"/>
    <col min="8707" max="8960" width="9.140625" style="236"/>
    <col min="8961" max="8961" width="110" style="236" customWidth="1"/>
    <col min="8962" max="8962" width="18" style="236" customWidth="1"/>
    <col min="8963" max="9216" width="9.140625" style="236"/>
    <col min="9217" max="9217" width="110" style="236" customWidth="1"/>
    <col min="9218" max="9218" width="18" style="236" customWidth="1"/>
    <col min="9219" max="9472" width="9.140625" style="236"/>
    <col min="9473" max="9473" width="110" style="236" customWidth="1"/>
    <col min="9474" max="9474" width="18" style="236" customWidth="1"/>
    <col min="9475" max="9728" width="9.140625" style="236"/>
    <col min="9729" max="9729" width="110" style="236" customWidth="1"/>
    <col min="9730" max="9730" width="18" style="236" customWidth="1"/>
    <col min="9731" max="9984" width="9.140625" style="236"/>
    <col min="9985" max="9985" width="110" style="236" customWidth="1"/>
    <col min="9986" max="9986" width="18" style="236" customWidth="1"/>
    <col min="9987" max="10240" width="9.140625" style="236"/>
    <col min="10241" max="10241" width="110" style="236" customWidth="1"/>
    <col min="10242" max="10242" width="18" style="236" customWidth="1"/>
    <col min="10243" max="10496" width="9.140625" style="236"/>
    <col min="10497" max="10497" width="110" style="236" customWidth="1"/>
    <col min="10498" max="10498" width="18" style="236" customWidth="1"/>
    <col min="10499" max="10752" width="9.140625" style="236"/>
    <col min="10753" max="10753" width="110" style="236" customWidth="1"/>
    <col min="10754" max="10754" width="18" style="236" customWidth="1"/>
    <col min="10755" max="11008" width="9.140625" style="236"/>
    <col min="11009" max="11009" width="110" style="236" customWidth="1"/>
    <col min="11010" max="11010" width="18" style="236" customWidth="1"/>
    <col min="11011" max="11264" width="9.140625" style="236"/>
    <col min="11265" max="11265" width="110" style="236" customWidth="1"/>
    <col min="11266" max="11266" width="18" style="236" customWidth="1"/>
    <col min="11267" max="11520" width="9.140625" style="236"/>
    <col min="11521" max="11521" width="110" style="236" customWidth="1"/>
    <col min="11522" max="11522" width="18" style="236" customWidth="1"/>
    <col min="11523" max="11776" width="9.140625" style="236"/>
    <col min="11777" max="11777" width="110" style="236" customWidth="1"/>
    <col min="11778" max="11778" width="18" style="236" customWidth="1"/>
    <col min="11779" max="12032" width="9.140625" style="236"/>
    <col min="12033" max="12033" width="110" style="236" customWidth="1"/>
    <col min="12034" max="12034" width="18" style="236" customWidth="1"/>
    <col min="12035" max="12288" width="9.140625" style="236"/>
    <col min="12289" max="12289" width="110" style="236" customWidth="1"/>
    <col min="12290" max="12290" width="18" style="236" customWidth="1"/>
    <col min="12291" max="12544" width="9.140625" style="236"/>
    <col min="12545" max="12545" width="110" style="236" customWidth="1"/>
    <col min="12546" max="12546" width="18" style="236" customWidth="1"/>
    <col min="12547" max="12800" width="9.140625" style="236"/>
    <col min="12801" max="12801" width="110" style="236" customWidth="1"/>
    <col min="12802" max="12802" width="18" style="236" customWidth="1"/>
    <col min="12803" max="13056" width="9.140625" style="236"/>
    <col min="13057" max="13057" width="110" style="236" customWidth="1"/>
    <col min="13058" max="13058" width="18" style="236" customWidth="1"/>
    <col min="13059" max="13312" width="9.140625" style="236"/>
    <col min="13313" max="13313" width="110" style="236" customWidth="1"/>
    <col min="13314" max="13314" width="18" style="236" customWidth="1"/>
    <col min="13315" max="13568" width="9.140625" style="236"/>
    <col min="13569" max="13569" width="110" style="236" customWidth="1"/>
    <col min="13570" max="13570" width="18" style="236" customWidth="1"/>
    <col min="13571" max="13824" width="9.140625" style="236"/>
    <col min="13825" max="13825" width="110" style="236" customWidth="1"/>
    <col min="13826" max="13826" width="18" style="236" customWidth="1"/>
    <col min="13827" max="14080" width="9.140625" style="236"/>
    <col min="14081" max="14081" width="110" style="236" customWidth="1"/>
    <col min="14082" max="14082" width="18" style="236" customWidth="1"/>
    <col min="14083" max="14336" width="9.140625" style="236"/>
    <col min="14337" max="14337" width="110" style="236" customWidth="1"/>
    <col min="14338" max="14338" width="18" style="236" customWidth="1"/>
    <col min="14339" max="14592" width="9.140625" style="236"/>
    <col min="14593" max="14593" width="110" style="236" customWidth="1"/>
    <col min="14594" max="14594" width="18" style="236" customWidth="1"/>
    <col min="14595" max="14848" width="9.140625" style="236"/>
    <col min="14849" max="14849" width="110" style="236" customWidth="1"/>
    <col min="14850" max="14850" width="18" style="236" customWidth="1"/>
    <col min="14851" max="15104" width="9.140625" style="236"/>
    <col min="15105" max="15105" width="110" style="236" customWidth="1"/>
    <col min="15106" max="15106" width="18" style="236" customWidth="1"/>
    <col min="15107" max="15360" width="9.140625" style="236"/>
    <col min="15361" max="15361" width="110" style="236" customWidth="1"/>
    <col min="15362" max="15362" width="18" style="236" customWidth="1"/>
    <col min="15363" max="15616" width="9.140625" style="236"/>
    <col min="15617" max="15617" width="110" style="236" customWidth="1"/>
    <col min="15618" max="15618" width="18" style="236" customWidth="1"/>
    <col min="15619" max="15872" width="9.140625" style="236"/>
    <col min="15873" max="15873" width="110" style="236" customWidth="1"/>
    <col min="15874" max="15874" width="18" style="236" customWidth="1"/>
    <col min="15875" max="16128" width="9.140625" style="236"/>
    <col min="16129" max="16129" width="110" style="236" customWidth="1"/>
    <col min="16130" max="16130" width="18" style="236" customWidth="1"/>
    <col min="16131" max="16384" width="9.140625" style="236"/>
  </cols>
  <sheetData>
    <row r="1" spans="1:8" x14ac:dyDescent="0.25">
      <c r="A1" s="408" t="s">
        <v>829</v>
      </c>
      <c r="B1" s="358"/>
    </row>
    <row r="2" spans="1:8" x14ac:dyDescent="0.25">
      <c r="A2" s="348"/>
    </row>
    <row r="3" spans="1:8" ht="24.75" customHeight="1" x14ac:dyDescent="0.25">
      <c r="A3" s="405" t="s">
        <v>797</v>
      </c>
      <c r="B3" s="406"/>
      <c r="C3" s="237"/>
      <c r="E3" s="237"/>
      <c r="F3" s="238"/>
      <c r="G3" s="238"/>
      <c r="H3" s="238"/>
    </row>
    <row r="4" spans="1:8" ht="23.25" customHeight="1" x14ac:dyDescent="0.25">
      <c r="A4" s="407" t="s">
        <v>725</v>
      </c>
      <c r="B4" s="406"/>
      <c r="C4" s="239"/>
      <c r="D4" s="239"/>
      <c r="E4" s="239"/>
      <c r="F4" s="238"/>
      <c r="G4" s="238"/>
      <c r="H4" s="238"/>
    </row>
    <row r="5" spans="1:8" ht="18" x14ac:dyDescent="0.25">
      <c r="A5" s="240"/>
      <c r="B5" s="239"/>
      <c r="C5" s="239"/>
      <c r="D5" s="239"/>
      <c r="E5" s="239"/>
      <c r="F5" s="238"/>
      <c r="G5" s="238"/>
      <c r="H5" s="238"/>
    </row>
    <row r="6" spans="1:8" x14ac:dyDescent="0.25">
      <c r="A6" s="241" t="s">
        <v>0</v>
      </c>
      <c r="B6" s="242" t="s">
        <v>726</v>
      </c>
    </row>
    <row r="7" spans="1:8" ht="15.75" customHeight="1" x14ac:dyDescent="0.25">
      <c r="A7" s="243" t="s">
        <v>692</v>
      </c>
      <c r="B7" s="325">
        <v>12586460</v>
      </c>
      <c r="C7" s="245"/>
      <c r="D7" s="245"/>
      <c r="E7" s="245"/>
      <c r="F7" s="245"/>
    </row>
    <row r="8" spans="1:8" x14ac:dyDescent="0.25">
      <c r="A8" s="246" t="s">
        <v>693</v>
      </c>
      <c r="B8" s="325">
        <v>-49124457</v>
      </c>
      <c r="C8" s="245"/>
      <c r="D8" s="245"/>
      <c r="E8" s="245"/>
      <c r="F8" s="245"/>
    </row>
    <row r="9" spans="1:8" ht="30" x14ac:dyDescent="0.25">
      <c r="A9" s="246" t="s">
        <v>694</v>
      </c>
      <c r="B9" s="325">
        <v>112492560</v>
      </c>
      <c r="C9" s="245"/>
      <c r="D9" s="245"/>
      <c r="E9" s="245"/>
      <c r="F9" s="245"/>
    </row>
    <row r="10" spans="1:8" ht="30" x14ac:dyDescent="0.25">
      <c r="A10" s="246" t="s">
        <v>695</v>
      </c>
      <c r="B10" s="325">
        <v>-11360519</v>
      </c>
      <c r="C10" s="245"/>
      <c r="D10" s="245"/>
      <c r="E10" s="245"/>
      <c r="F10" s="245"/>
    </row>
    <row r="11" spans="1:8" ht="30" x14ac:dyDescent="0.25">
      <c r="A11" s="246" t="s">
        <v>696</v>
      </c>
      <c r="B11" s="325"/>
      <c r="C11" s="245"/>
      <c r="D11" s="245"/>
      <c r="E11" s="245"/>
      <c r="F11" s="245"/>
    </row>
    <row r="12" spans="1:8" x14ac:dyDescent="0.25">
      <c r="A12" s="246" t="s">
        <v>697</v>
      </c>
      <c r="B12" s="325"/>
      <c r="C12" s="245"/>
      <c r="D12" s="245"/>
      <c r="E12" s="245"/>
      <c r="F12" s="245"/>
    </row>
    <row r="13" spans="1:8" ht="30" x14ac:dyDescent="0.25">
      <c r="A13" s="246" t="s">
        <v>698</v>
      </c>
      <c r="B13" s="325"/>
      <c r="C13" s="245"/>
      <c r="D13" s="245"/>
      <c r="E13" s="245"/>
      <c r="F13" s="245"/>
    </row>
    <row r="14" spans="1:8" x14ac:dyDescent="0.25">
      <c r="A14" s="246" t="s">
        <v>699</v>
      </c>
      <c r="B14" s="325"/>
      <c r="C14" s="245"/>
      <c r="D14" s="245"/>
      <c r="E14" s="245"/>
      <c r="F14" s="245"/>
    </row>
    <row r="15" spans="1:8" ht="30" x14ac:dyDescent="0.25">
      <c r="A15" s="246" t="s">
        <v>700</v>
      </c>
      <c r="B15" s="325"/>
      <c r="C15" s="245"/>
      <c r="D15" s="245"/>
      <c r="E15" s="245"/>
      <c r="F15" s="245"/>
    </row>
    <row r="16" spans="1:8" x14ac:dyDescent="0.25">
      <c r="A16" s="246" t="s">
        <v>701</v>
      </c>
      <c r="B16" s="325"/>
      <c r="C16" s="245"/>
      <c r="D16" s="245"/>
      <c r="E16" s="245"/>
      <c r="F16" s="245"/>
    </row>
    <row r="17" spans="1:7" ht="15.75" x14ac:dyDescent="0.25">
      <c r="A17" s="247" t="s">
        <v>702</v>
      </c>
      <c r="B17" s="325">
        <f>SUM(B7:B16)</f>
        <v>64594044</v>
      </c>
      <c r="C17" s="245"/>
      <c r="D17" s="245"/>
      <c r="E17" s="245"/>
      <c r="F17" s="245"/>
    </row>
    <row r="18" spans="1:7" x14ac:dyDescent="0.25">
      <c r="A18" s="245"/>
      <c r="B18" s="324"/>
      <c r="C18" s="245"/>
      <c r="D18" s="245"/>
      <c r="E18" s="245"/>
      <c r="F18" s="245"/>
    </row>
    <row r="19" spans="1:7" x14ac:dyDescent="0.25">
      <c r="A19" s="245"/>
      <c r="B19" s="245"/>
      <c r="C19" s="245"/>
      <c r="D19" s="245"/>
      <c r="E19" s="245"/>
      <c r="F19" s="245"/>
    </row>
    <row r="20" spans="1:7" x14ac:dyDescent="0.25">
      <c r="A20" s="241" t="s">
        <v>0</v>
      </c>
      <c r="B20" s="242" t="s">
        <v>691</v>
      </c>
      <c r="C20" s="245"/>
      <c r="D20" s="245"/>
      <c r="E20" s="245"/>
      <c r="F20" s="245"/>
    </row>
    <row r="21" spans="1:7" ht="15.75" x14ac:dyDescent="0.25">
      <c r="A21" s="247" t="s">
        <v>703</v>
      </c>
      <c r="B21" s="244"/>
      <c r="C21" s="245"/>
      <c r="D21" s="245"/>
      <c r="E21" s="245"/>
      <c r="F21" s="245"/>
      <c r="G21" s="245"/>
    </row>
    <row r="22" spans="1:7" ht="30" x14ac:dyDescent="0.25">
      <c r="A22" s="248" t="s">
        <v>704</v>
      </c>
      <c r="B22" s="244"/>
      <c r="C22" s="245"/>
      <c r="D22" s="245"/>
      <c r="E22" s="245"/>
      <c r="F22" s="245"/>
      <c r="G22" s="245"/>
    </row>
    <row r="23" spans="1:7" ht="15.75" x14ac:dyDescent="0.25">
      <c r="A23" s="247" t="s">
        <v>705</v>
      </c>
      <c r="B23" s="244"/>
      <c r="C23" s="245"/>
      <c r="D23" s="245"/>
      <c r="E23" s="245"/>
      <c r="F23" s="245"/>
      <c r="G23" s="245"/>
    </row>
    <row r="24" spans="1:7" x14ac:dyDescent="0.25">
      <c r="A24" s="245"/>
      <c r="B24" s="245"/>
      <c r="C24" s="245"/>
      <c r="D24" s="245"/>
      <c r="E24" s="245"/>
      <c r="F24" s="245"/>
      <c r="G24" s="245"/>
    </row>
    <row r="25" spans="1:7" x14ac:dyDescent="0.25">
      <c r="A25" s="245"/>
      <c r="B25" s="245"/>
      <c r="C25" s="245"/>
      <c r="D25" s="245"/>
      <c r="E25" s="245"/>
      <c r="F25" s="245"/>
      <c r="G25" s="245"/>
    </row>
    <row r="26" spans="1:7" x14ac:dyDescent="0.25">
      <c r="A26" s="245"/>
      <c r="B26" s="245"/>
      <c r="C26" s="245"/>
      <c r="D26" s="245"/>
      <c r="E26" s="245"/>
      <c r="F26" s="245"/>
      <c r="G26" s="245"/>
    </row>
    <row r="27" spans="1:7" x14ac:dyDescent="0.25">
      <c r="A27" s="245"/>
      <c r="B27" s="245"/>
      <c r="C27" s="245"/>
      <c r="D27" s="245"/>
      <c r="E27" s="245"/>
      <c r="F27" s="245"/>
      <c r="G27" s="245"/>
    </row>
    <row r="28" spans="1:7" x14ac:dyDescent="0.25">
      <c r="A28" s="245"/>
      <c r="B28" s="245"/>
      <c r="C28" s="245"/>
      <c r="D28" s="245"/>
      <c r="E28" s="245"/>
      <c r="F28" s="245"/>
      <c r="G28" s="245"/>
    </row>
    <row r="29" spans="1:7" x14ac:dyDescent="0.25">
      <c r="A29" s="245"/>
      <c r="B29" s="245"/>
      <c r="C29" s="245"/>
      <c r="D29" s="245"/>
      <c r="E29" s="245"/>
      <c r="F29" s="245"/>
      <c r="G29" s="245"/>
    </row>
    <row r="30" spans="1:7" x14ac:dyDescent="0.25">
      <c r="A30" s="245"/>
      <c r="B30" s="245"/>
      <c r="C30" s="245"/>
      <c r="D30" s="245"/>
      <c r="E30" s="245"/>
      <c r="F30" s="245"/>
      <c r="G30" s="245"/>
    </row>
    <row r="31" spans="1:7" x14ac:dyDescent="0.25">
      <c r="A31" s="245"/>
      <c r="B31" s="245"/>
      <c r="C31" s="245"/>
      <c r="D31" s="245"/>
      <c r="E31" s="245"/>
      <c r="F31" s="245"/>
      <c r="G31" s="245"/>
    </row>
    <row r="32" spans="1:7" x14ac:dyDescent="0.25">
      <c r="A32" s="245"/>
      <c r="B32" s="245"/>
      <c r="C32" s="245"/>
      <c r="D32" s="245"/>
      <c r="E32" s="245"/>
      <c r="F32" s="245"/>
    </row>
    <row r="33" spans="1:6" x14ac:dyDescent="0.25">
      <c r="A33" s="245"/>
      <c r="B33" s="245"/>
      <c r="C33" s="245"/>
      <c r="D33" s="245"/>
      <c r="E33" s="245"/>
      <c r="F33" s="245"/>
    </row>
    <row r="34" spans="1:6" x14ac:dyDescent="0.25">
      <c r="A34" s="245"/>
      <c r="B34" s="245"/>
      <c r="C34" s="245"/>
      <c r="D34" s="245"/>
      <c r="E34" s="245"/>
      <c r="F34" s="245"/>
    </row>
    <row r="35" spans="1:6" x14ac:dyDescent="0.25">
      <c r="A35" s="245"/>
      <c r="B35" s="245"/>
      <c r="C35" s="245"/>
      <c r="D35" s="245"/>
      <c r="E35" s="245"/>
      <c r="F35" s="245"/>
    </row>
    <row r="36" spans="1:6" x14ac:dyDescent="0.25">
      <c r="A36" s="245"/>
      <c r="B36" s="245"/>
      <c r="C36" s="245"/>
      <c r="D36" s="245"/>
      <c r="E36" s="245"/>
      <c r="F36" s="245"/>
    </row>
    <row r="37" spans="1:6" x14ac:dyDescent="0.25">
      <c r="A37" s="245"/>
      <c r="B37" s="245"/>
      <c r="C37" s="245"/>
      <c r="D37" s="245"/>
      <c r="E37" s="245"/>
      <c r="F37" s="245"/>
    </row>
    <row r="38" spans="1:6" x14ac:dyDescent="0.25">
      <c r="A38" s="245"/>
      <c r="B38" s="245"/>
      <c r="C38" s="245"/>
      <c r="D38" s="245"/>
      <c r="E38" s="245"/>
      <c r="F38" s="245"/>
    </row>
    <row r="39" spans="1:6" x14ac:dyDescent="0.25">
      <c r="A39" s="245"/>
      <c r="B39" s="245"/>
      <c r="C39" s="245"/>
      <c r="D39" s="245"/>
      <c r="E39" s="245"/>
      <c r="F39" s="245"/>
    </row>
    <row r="40" spans="1:6" x14ac:dyDescent="0.25">
      <c r="A40" s="245"/>
      <c r="B40" s="245"/>
      <c r="C40" s="245"/>
      <c r="D40" s="245"/>
      <c r="E40" s="245"/>
      <c r="F40" s="245"/>
    </row>
    <row r="41" spans="1:6" x14ac:dyDescent="0.25">
      <c r="A41" s="245"/>
      <c r="B41" s="245"/>
      <c r="C41" s="245"/>
      <c r="D41" s="245"/>
      <c r="E41" s="245"/>
      <c r="F41" s="245"/>
    </row>
    <row r="42" spans="1:6" x14ac:dyDescent="0.25">
      <c r="A42" s="245"/>
      <c r="B42" s="245"/>
      <c r="C42" s="245"/>
      <c r="D42" s="245"/>
      <c r="E42" s="245"/>
      <c r="F42" s="245"/>
    </row>
    <row r="43" spans="1:6" x14ac:dyDescent="0.25">
      <c r="A43" s="245"/>
      <c r="B43" s="245"/>
      <c r="C43" s="245"/>
      <c r="D43" s="245"/>
      <c r="E43" s="245"/>
      <c r="F43" s="245"/>
    </row>
    <row r="44" spans="1:6" x14ac:dyDescent="0.25">
      <c r="A44" s="245"/>
      <c r="B44" s="245"/>
      <c r="C44" s="245"/>
      <c r="D44" s="245"/>
      <c r="E44" s="245"/>
      <c r="F44" s="245"/>
    </row>
    <row r="45" spans="1:6" x14ac:dyDescent="0.25">
      <c r="A45" s="245"/>
      <c r="B45" s="245"/>
      <c r="C45" s="245"/>
      <c r="D45" s="245"/>
      <c r="E45" s="245"/>
      <c r="F45" s="245"/>
    </row>
    <row r="46" spans="1:6" x14ac:dyDescent="0.25">
      <c r="A46" s="245"/>
      <c r="B46" s="245"/>
      <c r="C46" s="245"/>
      <c r="D46" s="245"/>
      <c r="E46" s="245"/>
      <c r="F46" s="245"/>
    </row>
    <row r="47" spans="1:6" x14ac:dyDescent="0.25">
      <c r="A47" s="245"/>
      <c r="B47" s="245"/>
      <c r="C47" s="245"/>
      <c r="D47" s="245"/>
      <c r="E47" s="245"/>
      <c r="F47" s="245"/>
    </row>
    <row r="48" spans="1:6" x14ac:dyDescent="0.25">
      <c r="A48" s="245"/>
      <c r="B48" s="245"/>
      <c r="C48" s="245"/>
      <c r="D48" s="245"/>
      <c r="E48" s="245"/>
      <c r="F48" s="245"/>
    </row>
    <row r="49" spans="1:6" x14ac:dyDescent="0.25">
      <c r="A49" s="245"/>
      <c r="B49" s="245"/>
      <c r="C49" s="245"/>
      <c r="D49" s="245"/>
      <c r="E49" s="245"/>
      <c r="F49" s="245"/>
    </row>
    <row r="50" spans="1:6" x14ac:dyDescent="0.25">
      <c r="A50" s="245"/>
      <c r="B50" s="245"/>
      <c r="C50" s="245"/>
      <c r="D50" s="245"/>
      <c r="E50" s="245"/>
      <c r="F50" s="245"/>
    </row>
    <row r="51" spans="1:6" x14ac:dyDescent="0.25">
      <c r="A51" s="245"/>
      <c r="B51" s="245"/>
      <c r="C51" s="245"/>
      <c r="D51" s="245"/>
      <c r="E51" s="245"/>
      <c r="F51" s="245"/>
    </row>
    <row r="52" spans="1:6" x14ac:dyDescent="0.25">
      <c r="A52" s="245"/>
      <c r="B52" s="245"/>
      <c r="C52" s="245"/>
      <c r="D52" s="245"/>
      <c r="E52" s="245"/>
      <c r="F52" s="245"/>
    </row>
  </sheetData>
  <mergeCells count="3">
    <mergeCell ref="A3:B3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51"/>
  <sheetViews>
    <sheetView topLeftCell="C1" workbookViewId="0">
      <selection sqref="A1:M1"/>
    </sheetView>
  </sheetViews>
  <sheetFormatPr defaultRowHeight="15" x14ac:dyDescent="0.25"/>
  <cols>
    <col min="1" max="1" width="64.28515625" style="236" customWidth="1"/>
    <col min="2" max="2" width="9.140625" style="236"/>
    <col min="3" max="3" width="11.7109375" style="236" customWidth="1"/>
    <col min="4" max="4" width="12.42578125" style="236" customWidth="1"/>
    <col min="5" max="5" width="12" style="236" customWidth="1"/>
    <col min="6" max="6" width="21.5703125" style="236" customWidth="1"/>
    <col min="7" max="7" width="21.85546875" style="236" customWidth="1"/>
    <col min="8" max="10" width="19.5703125" style="236" customWidth="1"/>
    <col min="11" max="11" width="16.42578125" style="236" customWidth="1"/>
    <col min="12" max="12" width="16.28515625" style="236" customWidth="1"/>
    <col min="13" max="13" width="30.140625" style="236" customWidth="1"/>
    <col min="14" max="256" width="9.140625" style="236"/>
    <col min="257" max="257" width="64.28515625" style="236" customWidth="1"/>
    <col min="258" max="258" width="9.140625" style="236"/>
    <col min="259" max="259" width="11.7109375" style="236" customWidth="1"/>
    <col min="260" max="260" width="12.42578125" style="236" customWidth="1"/>
    <col min="261" max="261" width="12" style="236" customWidth="1"/>
    <col min="262" max="262" width="21.5703125" style="236" customWidth="1"/>
    <col min="263" max="263" width="21.85546875" style="236" customWidth="1"/>
    <col min="264" max="266" width="19.5703125" style="236" customWidth="1"/>
    <col min="267" max="267" width="16.42578125" style="236" customWidth="1"/>
    <col min="268" max="268" width="16.28515625" style="236" customWidth="1"/>
    <col min="269" max="269" width="30.140625" style="236" customWidth="1"/>
    <col min="270" max="512" width="9.140625" style="236"/>
    <col min="513" max="513" width="64.28515625" style="236" customWidth="1"/>
    <col min="514" max="514" width="9.140625" style="236"/>
    <col min="515" max="515" width="11.7109375" style="236" customWidth="1"/>
    <col min="516" max="516" width="12.42578125" style="236" customWidth="1"/>
    <col min="517" max="517" width="12" style="236" customWidth="1"/>
    <col min="518" max="518" width="21.5703125" style="236" customWidth="1"/>
    <col min="519" max="519" width="21.85546875" style="236" customWidth="1"/>
    <col min="520" max="522" width="19.5703125" style="236" customWidth="1"/>
    <col min="523" max="523" width="16.42578125" style="236" customWidth="1"/>
    <col min="524" max="524" width="16.28515625" style="236" customWidth="1"/>
    <col min="525" max="525" width="30.140625" style="236" customWidth="1"/>
    <col min="526" max="768" width="9.140625" style="236"/>
    <col min="769" max="769" width="64.28515625" style="236" customWidth="1"/>
    <col min="770" max="770" width="9.140625" style="236"/>
    <col min="771" max="771" width="11.7109375" style="236" customWidth="1"/>
    <col min="772" max="772" width="12.42578125" style="236" customWidth="1"/>
    <col min="773" max="773" width="12" style="236" customWidth="1"/>
    <col min="774" max="774" width="21.5703125" style="236" customWidth="1"/>
    <col min="775" max="775" width="21.85546875" style="236" customWidth="1"/>
    <col min="776" max="778" width="19.5703125" style="236" customWidth="1"/>
    <col min="779" max="779" width="16.42578125" style="236" customWidth="1"/>
    <col min="780" max="780" width="16.28515625" style="236" customWidth="1"/>
    <col min="781" max="781" width="30.140625" style="236" customWidth="1"/>
    <col min="782" max="1024" width="9.140625" style="236"/>
    <col min="1025" max="1025" width="64.28515625" style="236" customWidth="1"/>
    <col min="1026" max="1026" width="9.140625" style="236"/>
    <col min="1027" max="1027" width="11.7109375" style="236" customWidth="1"/>
    <col min="1028" max="1028" width="12.42578125" style="236" customWidth="1"/>
    <col min="1029" max="1029" width="12" style="236" customWidth="1"/>
    <col min="1030" max="1030" width="21.5703125" style="236" customWidth="1"/>
    <col min="1031" max="1031" width="21.85546875" style="236" customWidth="1"/>
    <col min="1032" max="1034" width="19.5703125" style="236" customWidth="1"/>
    <col min="1035" max="1035" width="16.42578125" style="236" customWidth="1"/>
    <col min="1036" max="1036" width="16.28515625" style="236" customWidth="1"/>
    <col min="1037" max="1037" width="30.140625" style="236" customWidth="1"/>
    <col min="1038" max="1280" width="9.140625" style="236"/>
    <col min="1281" max="1281" width="64.28515625" style="236" customWidth="1"/>
    <col min="1282" max="1282" width="9.140625" style="236"/>
    <col min="1283" max="1283" width="11.7109375" style="236" customWidth="1"/>
    <col min="1284" max="1284" width="12.42578125" style="236" customWidth="1"/>
    <col min="1285" max="1285" width="12" style="236" customWidth="1"/>
    <col min="1286" max="1286" width="21.5703125" style="236" customWidth="1"/>
    <col min="1287" max="1287" width="21.85546875" style="236" customWidth="1"/>
    <col min="1288" max="1290" width="19.5703125" style="236" customWidth="1"/>
    <col min="1291" max="1291" width="16.42578125" style="236" customWidth="1"/>
    <col min="1292" max="1292" width="16.28515625" style="236" customWidth="1"/>
    <col min="1293" max="1293" width="30.140625" style="236" customWidth="1"/>
    <col min="1294" max="1536" width="9.140625" style="236"/>
    <col min="1537" max="1537" width="64.28515625" style="236" customWidth="1"/>
    <col min="1538" max="1538" width="9.140625" style="236"/>
    <col min="1539" max="1539" width="11.7109375" style="236" customWidth="1"/>
    <col min="1540" max="1540" width="12.42578125" style="236" customWidth="1"/>
    <col min="1541" max="1541" width="12" style="236" customWidth="1"/>
    <col min="1542" max="1542" width="21.5703125" style="236" customWidth="1"/>
    <col min="1543" max="1543" width="21.85546875" style="236" customWidth="1"/>
    <col min="1544" max="1546" width="19.5703125" style="236" customWidth="1"/>
    <col min="1547" max="1547" width="16.42578125" style="236" customWidth="1"/>
    <col min="1548" max="1548" width="16.28515625" style="236" customWidth="1"/>
    <col min="1549" max="1549" width="30.140625" style="236" customWidth="1"/>
    <col min="1550" max="1792" width="9.140625" style="236"/>
    <col min="1793" max="1793" width="64.28515625" style="236" customWidth="1"/>
    <col min="1794" max="1794" width="9.140625" style="236"/>
    <col min="1795" max="1795" width="11.7109375" style="236" customWidth="1"/>
    <col min="1796" max="1796" width="12.42578125" style="236" customWidth="1"/>
    <col min="1797" max="1797" width="12" style="236" customWidth="1"/>
    <col min="1798" max="1798" width="21.5703125" style="236" customWidth="1"/>
    <col min="1799" max="1799" width="21.85546875" style="236" customWidth="1"/>
    <col min="1800" max="1802" width="19.5703125" style="236" customWidth="1"/>
    <col min="1803" max="1803" width="16.42578125" style="236" customWidth="1"/>
    <col min="1804" max="1804" width="16.28515625" style="236" customWidth="1"/>
    <col min="1805" max="1805" width="30.140625" style="236" customWidth="1"/>
    <col min="1806" max="2048" width="9.140625" style="236"/>
    <col min="2049" max="2049" width="64.28515625" style="236" customWidth="1"/>
    <col min="2050" max="2050" width="9.140625" style="236"/>
    <col min="2051" max="2051" width="11.7109375" style="236" customWidth="1"/>
    <col min="2052" max="2052" width="12.42578125" style="236" customWidth="1"/>
    <col min="2053" max="2053" width="12" style="236" customWidth="1"/>
    <col min="2054" max="2054" width="21.5703125" style="236" customWidth="1"/>
    <col min="2055" max="2055" width="21.85546875" style="236" customWidth="1"/>
    <col min="2056" max="2058" width="19.5703125" style="236" customWidth="1"/>
    <col min="2059" max="2059" width="16.42578125" style="236" customWidth="1"/>
    <col min="2060" max="2060" width="16.28515625" style="236" customWidth="1"/>
    <col min="2061" max="2061" width="30.140625" style="236" customWidth="1"/>
    <col min="2062" max="2304" width="9.140625" style="236"/>
    <col min="2305" max="2305" width="64.28515625" style="236" customWidth="1"/>
    <col min="2306" max="2306" width="9.140625" style="236"/>
    <col min="2307" max="2307" width="11.7109375" style="236" customWidth="1"/>
    <col min="2308" max="2308" width="12.42578125" style="236" customWidth="1"/>
    <col min="2309" max="2309" width="12" style="236" customWidth="1"/>
    <col min="2310" max="2310" width="21.5703125" style="236" customWidth="1"/>
    <col min="2311" max="2311" width="21.85546875" style="236" customWidth="1"/>
    <col min="2312" max="2314" width="19.5703125" style="236" customWidth="1"/>
    <col min="2315" max="2315" width="16.42578125" style="236" customWidth="1"/>
    <col min="2316" max="2316" width="16.28515625" style="236" customWidth="1"/>
    <col min="2317" max="2317" width="30.140625" style="236" customWidth="1"/>
    <col min="2318" max="2560" width="9.140625" style="236"/>
    <col min="2561" max="2561" width="64.28515625" style="236" customWidth="1"/>
    <col min="2562" max="2562" width="9.140625" style="236"/>
    <col min="2563" max="2563" width="11.7109375" style="236" customWidth="1"/>
    <col min="2564" max="2564" width="12.42578125" style="236" customWidth="1"/>
    <col min="2565" max="2565" width="12" style="236" customWidth="1"/>
    <col min="2566" max="2566" width="21.5703125" style="236" customWidth="1"/>
    <col min="2567" max="2567" width="21.85546875" style="236" customWidth="1"/>
    <col min="2568" max="2570" width="19.5703125" style="236" customWidth="1"/>
    <col min="2571" max="2571" width="16.42578125" style="236" customWidth="1"/>
    <col min="2572" max="2572" width="16.28515625" style="236" customWidth="1"/>
    <col min="2573" max="2573" width="30.140625" style="236" customWidth="1"/>
    <col min="2574" max="2816" width="9.140625" style="236"/>
    <col min="2817" max="2817" width="64.28515625" style="236" customWidth="1"/>
    <col min="2818" max="2818" width="9.140625" style="236"/>
    <col min="2819" max="2819" width="11.7109375" style="236" customWidth="1"/>
    <col min="2820" max="2820" width="12.42578125" style="236" customWidth="1"/>
    <col min="2821" max="2821" width="12" style="236" customWidth="1"/>
    <col min="2822" max="2822" width="21.5703125" style="236" customWidth="1"/>
    <col min="2823" max="2823" width="21.85546875" style="236" customWidth="1"/>
    <col min="2824" max="2826" width="19.5703125" style="236" customWidth="1"/>
    <col min="2827" max="2827" width="16.42578125" style="236" customWidth="1"/>
    <col min="2828" max="2828" width="16.28515625" style="236" customWidth="1"/>
    <col min="2829" max="2829" width="30.140625" style="236" customWidth="1"/>
    <col min="2830" max="3072" width="9.140625" style="236"/>
    <col min="3073" max="3073" width="64.28515625" style="236" customWidth="1"/>
    <col min="3074" max="3074" width="9.140625" style="236"/>
    <col min="3075" max="3075" width="11.7109375" style="236" customWidth="1"/>
    <col min="3076" max="3076" width="12.42578125" style="236" customWidth="1"/>
    <col min="3077" max="3077" width="12" style="236" customWidth="1"/>
    <col min="3078" max="3078" width="21.5703125" style="236" customWidth="1"/>
    <col min="3079" max="3079" width="21.85546875" style="236" customWidth="1"/>
    <col min="3080" max="3082" width="19.5703125" style="236" customWidth="1"/>
    <col min="3083" max="3083" width="16.42578125" style="236" customWidth="1"/>
    <col min="3084" max="3084" width="16.28515625" style="236" customWidth="1"/>
    <col min="3085" max="3085" width="30.140625" style="236" customWidth="1"/>
    <col min="3086" max="3328" width="9.140625" style="236"/>
    <col min="3329" max="3329" width="64.28515625" style="236" customWidth="1"/>
    <col min="3330" max="3330" width="9.140625" style="236"/>
    <col min="3331" max="3331" width="11.7109375" style="236" customWidth="1"/>
    <col min="3332" max="3332" width="12.42578125" style="236" customWidth="1"/>
    <col min="3333" max="3333" width="12" style="236" customWidth="1"/>
    <col min="3334" max="3334" width="21.5703125" style="236" customWidth="1"/>
    <col min="3335" max="3335" width="21.85546875" style="236" customWidth="1"/>
    <col min="3336" max="3338" width="19.5703125" style="236" customWidth="1"/>
    <col min="3339" max="3339" width="16.42578125" style="236" customWidth="1"/>
    <col min="3340" max="3340" width="16.28515625" style="236" customWidth="1"/>
    <col min="3341" max="3341" width="30.140625" style="236" customWidth="1"/>
    <col min="3342" max="3584" width="9.140625" style="236"/>
    <col min="3585" max="3585" width="64.28515625" style="236" customWidth="1"/>
    <col min="3586" max="3586" width="9.140625" style="236"/>
    <col min="3587" max="3587" width="11.7109375" style="236" customWidth="1"/>
    <col min="3588" max="3588" width="12.42578125" style="236" customWidth="1"/>
    <col min="3589" max="3589" width="12" style="236" customWidth="1"/>
    <col min="3590" max="3590" width="21.5703125" style="236" customWidth="1"/>
    <col min="3591" max="3591" width="21.85546875" style="236" customWidth="1"/>
    <col min="3592" max="3594" width="19.5703125" style="236" customWidth="1"/>
    <col min="3595" max="3595" width="16.42578125" style="236" customWidth="1"/>
    <col min="3596" max="3596" width="16.28515625" style="236" customWidth="1"/>
    <col min="3597" max="3597" width="30.140625" style="236" customWidth="1"/>
    <col min="3598" max="3840" width="9.140625" style="236"/>
    <col min="3841" max="3841" width="64.28515625" style="236" customWidth="1"/>
    <col min="3842" max="3842" width="9.140625" style="236"/>
    <col min="3843" max="3843" width="11.7109375" style="236" customWidth="1"/>
    <col min="3844" max="3844" width="12.42578125" style="236" customWidth="1"/>
    <col min="3845" max="3845" width="12" style="236" customWidth="1"/>
    <col min="3846" max="3846" width="21.5703125" style="236" customWidth="1"/>
    <col min="3847" max="3847" width="21.85546875" style="236" customWidth="1"/>
    <col min="3848" max="3850" width="19.5703125" style="236" customWidth="1"/>
    <col min="3851" max="3851" width="16.42578125" style="236" customWidth="1"/>
    <col min="3852" max="3852" width="16.28515625" style="236" customWidth="1"/>
    <col min="3853" max="3853" width="30.140625" style="236" customWidth="1"/>
    <col min="3854" max="4096" width="9.140625" style="236"/>
    <col min="4097" max="4097" width="64.28515625" style="236" customWidth="1"/>
    <col min="4098" max="4098" width="9.140625" style="236"/>
    <col min="4099" max="4099" width="11.7109375" style="236" customWidth="1"/>
    <col min="4100" max="4100" width="12.42578125" style="236" customWidth="1"/>
    <col min="4101" max="4101" width="12" style="236" customWidth="1"/>
    <col min="4102" max="4102" width="21.5703125" style="236" customWidth="1"/>
    <col min="4103" max="4103" width="21.85546875" style="236" customWidth="1"/>
    <col min="4104" max="4106" width="19.5703125" style="236" customWidth="1"/>
    <col min="4107" max="4107" width="16.42578125" style="236" customWidth="1"/>
    <col min="4108" max="4108" width="16.28515625" style="236" customWidth="1"/>
    <col min="4109" max="4109" width="30.140625" style="236" customWidth="1"/>
    <col min="4110" max="4352" width="9.140625" style="236"/>
    <col min="4353" max="4353" width="64.28515625" style="236" customWidth="1"/>
    <col min="4354" max="4354" width="9.140625" style="236"/>
    <col min="4355" max="4355" width="11.7109375" style="236" customWidth="1"/>
    <col min="4356" max="4356" width="12.42578125" style="236" customWidth="1"/>
    <col min="4357" max="4357" width="12" style="236" customWidth="1"/>
    <col min="4358" max="4358" width="21.5703125" style="236" customWidth="1"/>
    <col min="4359" max="4359" width="21.85546875" style="236" customWidth="1"/>
    <col min="4360" max="4362" width="19.5703125" style="236" customWidth="1"/>
    <col min="4363" max="4363" width="16.42578125" style="236" customWidth="1"/>
    <col min="4364" max="4364" width="16.28515625" style="236" customWidth="1"/>
    <col min="4365" max="4365" width="30.140625" style="236" customWidth="1"/>
    <col min="4366" max="4608" width="9.140625" style="236"/>
    <col min="4609" max="4609" width="64.28515625" style="236" customWidth="1"/>
    <col min="4610" max="4610" width="9.140625" style="236"/>
    <col min="4611" max="4611" width="11.7109375" style="236" customWidth="1"/>
    <col min="4612" max="4612" width="12.42578125" style="236" customWidth="1"/>
    <col min="4613" max="4613" width="12" style="236" customWidth="1"/>
    <col min="4614" max="4614" width="21.5703125" style="236" customWidth="1"/>
    <col min="4615" max="4615" width="21.85546875" style="236" customWidth="1"/>
    <col min="4616" max="4618" width="19.5703125" style="236" customWidth="1"/>
    <col min="4619" max="4619" width="16.42578125" style="236" customWidth="1"/>
    <col min="4620" max="4620" width="16.28515625" style="236" customWidth="1"/>
    <col min="4621" max="4621" width="30.140625" style="236" customWidth="1"/>
    <col min="4622" max="4864" width="9.140625" style="236"/>
    <col min="4865" max="4865" width="64.28515625" style="236" customWidth="1"/>
    <col min="4866" max="4866" width="9.140625" style="236"/>
    <col min="4867" max="4867" width="11.7109375" style="236" customWidth="1"/>
    <col min="4868" max="4868" width="12.42578125" style="236" customWidth="1"/>
    <col min="4869" max="4869" width="12" style="236" customWidth="1"/>
    <col min="4870" max="4870" width="21.5703125" style="236" customWidth="1"/>
    <col min="4871" max="4871" width="21.85546875" style="236" customWidth="1"/>
    <col min="4872" max="4874" width="19.5703125" style="236" customWidth="1"/>
    <col min="4875" max="4875" width="16.42578125" style="236" customWidth="1"/>
    <col min="4876" max="4876" width="16.28515625" style="236" customWidth="1"/>
    <col min="4877" max="4877" width="30.140625" style="236" customWidth="1"/>
    <col min="4878" max="5120" width="9.140625" style="236"/>
    <col min="5121" max="5121" width="64.28515625" style="236" customWidth="1"/>
    <col min="5122" max="5122" width="9.140625" style="236"/>
    <col min="5123" max="5123" width="11.7109375" style="236" customWidth="1"/>
    <col min="5124" max="5124" width="12.42578125" style="236" customWidth="1"/>
    <col min="5125" max="5125" width="12" style="236" customWidth="1"/>
    <col min="5126" max="5126" width="21.5703125" style="236" customWidth="1"/>
    <col min="5127" max="5127" width="21.85546875" style="236" customWidth="1"/>
    <col min="5128" max="5130" width="19.5703125" style="236" customWidth="1"/>
    <col min="5131" max="5131" width="16.42578125" style="236" customWidth="1"/>
    <col min="5132" max="5132" width="16.28515625" style="236" customWidth="1"/>
    <col min="5133" max="5133" width="30.140625" style="236" customWidth="1"/>
    <col min="5134" max="5376" width="9.140625" style="236"/>
    <col min="5377" max="5377" width="64.28515625" style="236" customWidth="1"/>
    <col min="5378" max="5378" width="9.140625" style="236"/>
    <col min="5379" max="5379" width="11.7109375" style="236" customWidth="1"/>
    <col min="5380" max="5380" width="12.42578125" style="236" customWidth="1"/>
    <col min="5381" max="5381" width="12" style="236" customWidth="1"/>
    <col min="5382" max="5382" width="21.5703125" style="236" customWidth="1"/>
    <col min="5383" max="5383" width="21.85546875" style="236" customWidth="1"/>
    <col min="5384" max="5386" width="19.5703125" style="236" customWidth="1"/>
    <col min="5387" max="5387" width="16.42578125" style="236" customWidth="1"/>
    <col min="5388" max="5388" width="16.28515625" style="236" customWidth="1"/>
    <col min="5389" max="5389" width="30.140625" style="236" customWidth="1"/>
    <col min="5390" max="5632" width="9.140625" style="236"/>
    <col min="5633" max="5633" width="64.28515625" style="236" customWidth="1"/>
    <col min="5634" max="5634" width="9.140625" style="236"/>
    <col min="5635" max="5635" width="11.7109375" style="236" customWidth="1"/>
    <col min="5636" max="5636" width="12.42578125" style="236" customWidth="1"/>
    <col min="5637" max="5637" width="12" style="236" customWidth="1"/>
    <col min="5638" max="5638" width="21.5703125" style="236" customWidth="1"/>
    <col min="5639" max="5639" width="21.85546875" style="236" customWidth="1"/>
    <col min="5640" max="5642" width="19.5703125" style="236" customWidth="1"/>
    <col min="5643" max="5643" width="16.42578125" style="236" customWidth="1"/>
    <col min="5644" max="5644" width="16.28515625" style="236" customWidth="1"/>
    <col min="5645" max="5645" width="30.140625" style="236" customWidth="1"/>
    <col min="5646" max="5888" width="9.140625" style="236"/>
    <col min="5889" max="5889" width="64.28515625" style="236" customWidth="1"/>
    <col min="5890" max="5890" width="9.140625" style="236"/>
    <col min="5891" max="5891" width="11.7109375" style="236" customWidth="1"/>
    <col min="5892" max="5892" width="12.42578125" style="236" customWidth="1"/>
    <col min="5893" max="5893" width="12" style="236" customWidth="1"/>
    <col min="5894" max="5894" width="21.5703125" style="236" customWidth="1"/>
    <col min="5895" max="5895" width="21.85546875" style="236" customWidth="1"/>
    <col min="5896" max="5898" width="19.5703125" style="236" customWidth="1"/>
    <col min="5899" max="5899" width="16.42578125" style="236" customWidth="1"/>
    <col min="5900" max="5900" width="16.28515625" style="236" customWidth="1"/>
    <col min="5901" max="5901" width="30.140625" style="236" customWidth="1"/>
    <col min="5902" max="6144" width="9.140625" style="236"/>
    <col min="6145" max="6145" width="64.28515625" style="236" customWidth="1"/>
    <col min="6146" max="6146" width="9.140625" style="236"/>
    <col min="6147" max="6147" width="11.7109375" style="236" customWidth="1"/>
    <col min="6148" max="6148" width="12.42578125" style="236" customWidth="1"/>
    <col min="6149" max="6149" width="12" style="236" customWidth="1"/>
    <col min="6150" max="6150" width="21.5703125" style="236" customWidth="1"/>
    <col min="6151" max="6151" width="21.85546875" style="236" customWidth="1"/>
    <col min="6152" max="6154" width="19.5703125" style="236" customWidth="1"/>
    <col min="6155" max="6155" width="16.42578125" style="236" customWidth="1"/>
    <col min="6156" max="6156" width="16.28515625" style="236" customWidth="1"/>
    <col min="6157" max="6157" width="30.140625" style="236" customWidth="1"/>
    <col min="6158" max="6400" width="9.140625" style="236"/>
    <col min="6401" max="6401" width="64.28515625" style="236" customWidth="1"/>
    <col min="6402" max="6402" width="9.140625" style="236"/>
    <col min="6403" max="6403" width="11.7109375" style="236" customWidth="1"/>
    <col min="6404" max="6404" width="12.42578125" style="236" customWidth="1"/>
    <col min="6405" max="6405" width="12" style="236" customWidth="1"/>
    <col min="6406" max="6406" width="21.5703125" style="236" customWidth="1"/>
    <col min="6407" max="6407" width="21.85546875" style="236" customWidth="1"/>
    <col min="6408" max="6410" width="19.5703125" style="236" customWidth="1"/>
    <col min="6411" max="6411" width="16.42578125" style="236" customWidth="1"/>
    <col min="6412" max="6412" width="16.28515625" style="236" customWidth="1"/>
    <col min="6413" max="6413" width="30.140625" style="236" customWidth="1"/>
    <col min="6414" max="6656" width="9.140625" style="236"/>
    <col min="6657" max="6657" width="64.28515625" style="236" customWidth="1"/>
    <col min="6658" max="6658" width="9.140625" style="236"/>
    <col min="6659" max="6659" width="11.7109375" style="236" customWidth="1"/>
    <col min="6660" max="6660" width="12.42578125" style="236" customWidth="1"/>
    <col min="6661" max="6661" width="12" style="236" customWidth="1"/>
    <col min="6662" max="6662" width="21.5703125" style="236" customWidth="1"/>
    <col min="6663" max="6663" width="21.85546875" style="236" customWidth="1"/>
    <col min="6664" max="6666" width="19.5703125" style="236" customWidth="1"/>
    <col min="6667" max="6667" width="16.42578125" style="236" customWidth="1"/>
    <col min="6668" max="6668" width="16.28515625" style="236" customWidth="1"/>
    <col min="6669" max="6669" width="30.140625" style="236" customWidth="1"/>
    <col min="6670" max="6912" width="9.140625" style="236"/>
    <col min="6913" max="6913" width="64.28515625" style="236" customWidth="1"/>
    <col min="6914" max="6914" width="9.140625" style="236"/>
    <col min="6915" max="6915" width="11.7109375" style="236" customWidth="1"/>
    <col min="6916" max="6916" width="12.42578125" style="236" customWidth="1"/>
    <col min="6917" max="6917" width="12" style="236" customWidth="1"/>
    <col min="6918" max="6918" width="21.5703125" style="236" customWidth="1"/>
    <col min="6919" max="6919" width="21.85546875" style="236" customWidth="1"/>
    <col min="6920" max="6922" width="19.5703125" style="236" customWidth="1"/>
    <col min="6923" max="6923" width="16.42578125" style="236" customWidth="1"/>
    <col min="6924" max="6924" width="16.28515625" style="236" customWidth="1"/>
    <col min="6925" max="6925" width="30.140625" style="236" customWidth="1"/>
    <col min="6926" max="7168" width="9.140625" style="236"/>
    <col min="7169" max="7169" width="64.28515625" style="236" customWidth="1"/>
    <col min="7170" max="7170" width="9.140625" style="236"/>
    <col min="7171" max="7171" width="11.7109375" style="236" customWidth="1"/>
    <col min="7172" max="7172" width="12.42578125" style="236" customWidth="1"/>
    <col min="7173" max="7173" width="12" style="236" customWidth="1"/>
    <col min="7174" max="7174" width="21.5703125" style="236" customWidth="1"/>
    <col min="7175" max="7175" width="21.85546875" style="236" customWidth="1"/>
    <col min="7176" max="7178" width="19.5703125" style="236" customWidth="1"/>
    <col min="7179" max="7179" width="16.42578125" style="236" customWidth="1"/>
    <col min="7180" max="7180" width="16.28515625" style="236" customWidth="1"/>
    <col min="7181" max="7181" width="30.140625" style="236" customWidth="1"/>
    <col min="7182" max="7424" width="9.140625" style="236"/>
    <col min="7425" max="7425" width="64.28515625" style="236" customWidth="1"/>
    <col min="7426" max="7426" width="9.140625" style="236"/>
    <col min="7427" max="7427" width="11.7109375" style="236" customWidth="1"/>
    <col min="7428" max="7428" width="12.42578125" style="236" customWidth="1"/>
    <col min="7429" max="7429" width="12" style="236" customWidth="1"/>
    <col min="7430" max="7430" width="21.5703125" style="236" customWidth="1"/>
    <col min="7431" max="7431" width="21.85546875" style="236" customWidth="1"/>
    <col min="7432" max="7434" width="19.5703125" style="236" customWidth="1"/>
    <col min="7435" max="7435" width="16.42578125" style="236" customWidth="1"/>
    <col min="7436" max="7436" width="16.28515625" style="236" customWidth="1"/>
    <col min="7437" max="7437" width="30.140625" style="236" customWidth="1"/>
    <col min="7438" max="7680" width="9.140625" style="236"/>
    <col min="7681" max="7681" width="64.28515625" style="236" customWidth="1"/>
    <col min="7682" max="7682" width="9.140625" style="236"/>
    <col min="7683" max="7683" width="11.7109375" style="236" customWidth="1"/>
    <col min="7684" max="7684" width="12.42578125" style="236" customWidth="1"/>
    <col min="7685" max="7685" width="12" style="236" customWidth="1"/>
    <col min="7686" max="7686" width="21.5703125" style="236" customWidth="1"/>
    <col min="7687" max="7687" width="21.85546875" style="236" customWidth="1"/>
    <col min="7688" max="7690" width="19.5703125" style="236" customWidth="1"/>
    <col min="7691" max="7691" width="16.42578125" style="236" customWidth="1"/>
    <col min="7692" max="7692" width="16.28515625" style="236" customWidth="1"/>
    <col min="7693" max="7693" width="30.140625" style="236" customWidth="1"/>
    <col min="7694" max="7936" width="9.140625" style="236"/>
    <col min="7937" max="7937" width="64.28515625" style="236" customWidth="1"/>
    <col min="7938" max="7938" width="9.140625" style="236"/>
    <col min="7939" max="7939" width="11.7109375" style="236" customWidth="1"/>
    <col min="7940" max="7940" width="12.42578125" style="236" customWidth="1"/>
    <col min="7941" max="7941" width="12" style="236" customWidth="1"/>
    <col min="7942" max="7942" width="21.5703125" style="236" customWidth="1"/>
    <col min="7943" max="7943" width="21.85546875" style="236" customWidth="1"/>
    <col min="7944" max="7946" width="19.5703125" style="236" customWidth="1"/>
    <col min="7947" max="7947" width="16.42578125" style="236" customWidth="1"/>
    <col min="7948" max="7948" width="16.28515625" style="236" customWidth="1"/>
    <col min="7949" max="7949" width="30.140625" style="236" customWidth="1"/>
    <col min="7950" max="8192" width="9.140625" style="236"/>
    <col min="8193" max="8193" width="64.28515625" style="236" customWidth="1"/>
    <col min="8194" max="8194" width="9.140625" style="236"/>
    <col min="8195" max="8195" width="11.7109375" style="236" customWidth="1"/>
    <col min="8196" max="8196" width="12.42578125" style="236" customWidth="1"/>
    <col min="8197" max="8197" width="12" style="236" customWidth="1"/>
    <col min="8198" max="8198" width="21.5703125" style="236" customWidth="1"/>
    <col min="8199" max="8199" width="21.85546875" style="236" customWidth="1"/>
    <col min="8200" max="8202" width="19.5703125" style="236" customWidth="1"/>
    <col min="8203" max="8203" width="16.42578125" style="236" customWidth="1"/>
    <col min="8204" max="8204" width="16.28515625" style="236" customWidth="1"/>
    <col min="8205" max="8205" width="30.140625" style="236" customWidth="1"/>
    <col min="8206" max="8448" width="9.140625" style="236"/>
    <col min="8449" max="8449" width="64.28515625" style="236" customWidth="1"/>
    <col min="8450" max="8450" width="9.140625" style="236"/>
    <col min="8451" max="8451" width="11.7109375" style="236" customWidth="1"/>
    <col min="8452" max="8452" width="12.42578125" style="236" customWidth="1"/>
    <col min="8453" max="8453" width="12" style="236" customWidth="1"/>
    <col min="8454" max="8454" width="21.5703125" style="236" customWidth="1"/>
    <col min="8455" max="8455" width="21.85546875" style="236" customWidth="1"/>
    <col min="8456" max="8458" width="19.5703125" style="236" customWidth="1"/>
    <col min="8459" max="8459" width="16.42578125" style="236" customWidth="1"/>
    <col min="8460" max="8460" width="16.28515625" style="236" customWidth="1"/>
    <col min="8461" max="8461" width="30.140625" style="236" customWidth="1"/>
    <col min="8462" max="8704" width="9.140625" style="236"/>
    <col min="8705" max="8705" width="64.28515625" style="236" customWidth="1"/>
    <col min="8706" max="8706" width="9.140625" style="236"/>
    <col min="8707" max="8707" width="11.7109375" style="236" customWidth="1"/>
    <col min="8708" max="8708" width="12.42578125" style="236" customWidth="1"/>
    <col min="8709" max="8709" width="12" style="236" customWidth="1"/>
    <col min="8710" max="8710" width="21.5703125" style="236" customWidth="1"/>
    <col min="8711" max="8711" width="21.85546875" style="236" customWidth="1"/>
    <col min="8712" max="8714" width="19.5703125" style="236" customWidth="1"/>
    <col min="8715" max="8715" width="16.42578125" style="236" customWidth="1"/>
    <col min="8716" max="8716" width="16.28515625" style="236" customWidth="1"/>
    <col min="8717" max="8717" width="30.140625" style="236" customWidth="1"/>
    <col min="8718" max="8960" width="9.140625" style="236"/>
    <col min="8961" max="8961" width="64.28515625" style="236" customWidth="1"/>
    <col min="8962" max="8962" width="9.140625" style="236"/>
    <col min="8963" max="8963" width="11.7109375" style="236" customWidth="1"/>
    <col min="8964" max="8964" width="12.42578125" style="236" customWidth="1"/>
    <col min="8965" max="8965" width="12" style="236" customWidth="1"/>
    <col min="8966" max="8966" width="21.5703125" style="236" customWidth="1"/>
    <col min="8967" max="8967" width="21.85546875" style="236" customWidth="1"/>
    <col min="8968" max="8970" width="19.5703125" style="236" customWidth="1"/>
    <col min="8971" max="8971" width="16.42578125" style="236" customWidth="1"/>
    <col min="8972" max="8972" width="16.28515625" style="236" customWidth="1"/>
    <col min="8973" max="8973" width="30.140625" style="236" customWidth="1"/>
    <col min="8974" max="9216" width="9.140625" style="236"/>
    <col min="9217" max="9217" width="64.28515625" style="236" customWidth="1"/>
    <col min="9218" max="9218" width="9.140625" style="236"/>
    <col min="9219" max="9219" width="11.7109375" style="236" customWidth="1"/>
    <col min="9220" max="9220" width="12.42578125" style="236" customWidth="1"/>
    <col min="9221" max="9221" width="12" style="236" customWidth="1"/>
    <col min="9222" max="9222" width="21.5703125" style="236" customWidth="1"/>
    <col min="9223" max="9223" width="21.85546875" style="236" customWidth="1"/>
    <col min="9224" max="9226" width="19.5703125" style="236" customWidth="1"/>
    <col min="9227" max="9227" width="16.42578125" style="236" customWidth="1"/>
    <col min="9228" max="9228" width="16.28515625" style="236" customWidth="1"/>
    <col min="9229" max="9229" width="30.140625" style="236" customWidth="1"/>
    <col min="9230" max="9472" width="9.140625" style="236"/>
    <col min="9473" max="9473" width="64.28515625" style="236" customWidth="1"/>
    <col min="9474" max="9474" width="9.140625" style="236"/>
    <col min="9475" max="9475" width="11.7109375" style="236" customWidth="1"/>
    <col min="9476" max="9476" width="12.42578125" style="236" customWidth="1"/>
    <col min="9477" max="9477" width="12" style="236" customWidth="1"/>
    <col min="9478" max="9478" width="21.5703125" style="236" customWidth="1"/>
    <col min="9479" max="9479" width="21.85546875" style="236" customWidth="1"/>
    <col min="9480" max="9482" width="19.5703125" style="236" customWidth="1"/>
    <col min="9483" max="9483" width="16.42578125" style="236" customWidth="1"/>
    <col min="9484" max="9484" width="16.28515625" style="236" customWidth="1"/>
    <col min="9485" max="9485" width="30.140625" style="236" customWidth="1"/>
    <col min="9486" max="9728" width="9.140625" style="236"/>
    <col min="9729" max="9729" width="64.28515625" style="236" customWidth="1"/>
    <col min="9730" max="9730" width="9.140625" style="236"/>
    <col min="9731" max="9731" width="11.7109375" style="236" customWidth="1"/>
    <col min="9732" max="9732" width="12.42578125" style="236" customWidth="1"/>
    <col min="9733" max="9733" width="12" style="236" customWidth="1"/>
    <col min="9734" max="9734" width="21.5703125" style="236" customWidth="1"/>
    <col min="9735" max="9735" width="21.85546875" style="236" customWidth="1"/>
    <col min="9736" max="9738" width="19.5703125" style="236" customWidth="1"/>
    <col min="9739" max="9739" width="16.42578125" style="236" customWidth="1"/>
    <col min="9740" max="9740" width="16.28515625" style="236" customWidth="1"/>
    <col min="9741" max="9741" width="30.140625" style="236" customWidth="1"/>
    <col min="9742" max="9984" width="9.140625" style="236"/>
    <col min="9985" max="9985" width="64.28515625" style="236" customWidth="1"/>
    <col min="9986" max="9986" width="9.140625" style="236"/>
    <col min="9987" max="9987" width="11.7109375" style="236" customWidth="1"/>
    <col min="9988" max="9988" width="12.42578125" style="236" customWidth="1"/>
    <col min="9989" max="9989" width="12" style="236" customWidth="1"/>
    <col min="9990" max="9990" width="21.5703125" style="236" customWidth="1"/>
    <col min="9991" max="9991" width="21.85546875" style="236" customWidth="1"/>
    <col min="9992" max="9994" width="19.5703125" style="236" customWidth="1"/>
    <col min="9995" max="9995" width="16.42578125" style="236" customWidth="1"/>
    <col min="9996" max="9996" width="16.28515625" style="236" customWidth="1"/>
    <col min="9997" max="9997" width="30.140625" style="236" customWidth="1"/>
    <col min="9998" max="10240" width="9.140625" style="236"/>
    <col min="10241" max="10241" width="64.28515625" style="236" customWidth="1"/>
    <col min="10242" max="10242" width="9.140625" style="236"/>
    <col min="10243" max="10243" width="11.7109375" style="236" customWidth="1"/>
    <col min="10244" max="10244" width="12.42578125" style="236" customWidth="1"/>
    <col min="10245" max="10245" width="12" style="236" customWidth="1"/>
    <col min="10246" max="10246" width="21.5703125" style="236" customWidth="1"/>
    <col min="10247" max="10247" width="21.85546875" style="236" customWidth="1"/>
    <col min="10248" max="10250" width="19.5703125" style="236" customWidth="1"/>
    <col min="10251" max="10251" width="16.42578125" style="236" customWidth="1"/>
    <col min="10252" max="10252" width="16.28515625" style="236" customWidth="1"/>
    <col min="10253" max="10253" width="30.140625" style="236" customWidth="1"/>
    <col min="10254" max="10496" width="9.140625" style="236"/>
    <col min="10497" max="10497" width="64.28515625" style="236" customWidth="1"/>
    <col min="10498" max="10498" width="9.140625" style="236"/>
    <col min="10499" max="10499" width="11.7109375" style="236" customWidth="1"/>
    <col min="10500" max="10500" width="12.42578125" style="236" customWidth="1"/>
    <col min="10501" max="10501" width="12" style="236" customWidth="1"/>
    <col min="10502" max="10502" width="21.5703125" style="236" customWidth="1"/>
    <col min="10503" max="10503" width="21.85546875" style="236" customWidth="1"/>
    <col min="10504" max="10506" width="19.5703125" style="236" customWidth="1"/>
    <col min="10507" max="10507" width="16.42578125" style="236" customWidth="1"/>
    <col min="10508" max="10508" width="16.28515625" style="236" customWidth="1"/>
    <col min="10509" max="10509" width="30.140625" style="236" customWidth="1"/>
    <col min="10510" max="10752" width="9.140625" style="236"/>
    <col min="10753" max="10753" width="64.28515625" style="236" customWidth="1"/>
    <col min="10754" max="10754" width="9.140625" style="236"/>
    <col min="10755" max="10755" width="11.7109375" style="236" customWidth="1"/>
    <col min="10756" max="10756" width="12.42578125" style="236" customWidth="1"/>
    <col min="10757" max="10757" width="12" style="236" customWidth="1"/>
    <col min="10758" max="10758" width="21.5703125" style="236" customWidth="1"/>
    <col min="10759" max="10759" width="21.85546875" style="236" customWidth="1"/>
    <col min="10760" max="10762" width="19.5703125" style="236" customWidth="1"/>
    <col min="10763" max="10763" width="16.42578125" style="236" customWidth="1"/>
    <col min="10764" max="10764" width="16.28515625" style="236" customWidth="1"/>
    <col min="10765" max="10765" width="30.140625" style="236" customWidth="1"/>
    <col min="10766" max="11008" width="9.140625" style="236"/>
    <col min="11009" max="11009" width="64.28515625" style="236" customWidth="1"/>
    <col min="11010" max="11010" width="9.140625" style="236"/>
    <col min="11011" max="11011" width="11.7109375" style="236" customWidth="1"/>
    <col min="11012" max="11012" width="12.42578125" style="236" customWidth="1"/>
    <col min="11013" max="11013" width="12" style="236" customWidth="1"/>
    <col min="11014" max="11014" width="21.5703125" style="236" customWidth="1"/>
    <col min="11015" max="11015" width="21.85546875" style="236" customWidth="1"/>
    <col min="11016" max="11018" width="19.5703125" style="236" customWidth="1"/>
    <col min="11019" max="11019" width="16.42578125" style="236" customWidth="1"/>
    <col min="11020" max="11020" width="16.28515625" style="236" customWidth="1"/>
    <col min="11021" max="11021" width="30.140625" style="236" customWidth="1"/>
    <col min="11022" max="11264" width="9.140625" style="236"/>
    <col min="11265" max="11265" width="64.28515625" style="236" customWidth="1"/>
    <col min="11266" max="11266" width="9.140625" style="236"/>
    <col min="11267" max="11267" width="11.7109375" style="236" customWidth="1"/>
    <col min="11268" max="11268" width="12.42578125" style="236" customWidth="1"/>
    <col min="11269" max="11269" width="12" style="236" customWidth="1"/>
    <col min="11270" max="11270" width="21.5703125" style="236" customWidth="1"/>
    <col min="11271" max="11271" width="21.85546875" style="236" customWidth="1"/>
    <col min="11272" max="11274" width="19.5703125" style="236" customWidth="1"/>
    <col min="11275" max="11275" width="16.42578125" style="236" customWidth="1"/>
    <col min="11276" max="11276" width="16.28515625" style="236" customWidth="1"/>
    <col min="11277" max="11277" width="30.140625" style="236" customWidth="1"/>
    <col min="11278" max="11520" width="9.140625" style="236"/>
    <col min="11521" max="11521" width="64.28515625" style="236" customWidth="1"/>
    <col min="11522" max="11522" width="9.140625" style="236"/>
    <col min="11523" max="11523" width="11.7109375" style="236" customWidth="1"/>
    <col min="11524" max="11524" width="12.42578125" style="236" customWidth="1"/>
    <col min="11525" max="11525" width="12" style="236" customWidth="1"/>
    <col min="11526" max="11526" width="21.5703125" style="236" customWidth="1"/>
    <col min="11527" max="11527" width="21.85546875" style="236" customWidth="1"/>
    <col min="11528" max="11530" width="19.5703125" style="236" customWidth="1"/>
    <col min="11531" max="11531" width="16.42578125" style="236" customWidth="1"/>
    <col min="11532" max="11532" width="16.28515625" style="236" customWidth="1"/>
    <col min="11533" max="11533" width="30.140625" style="236" customWidth="1"/>
    <col min="11534" max="11776" width="9.140625" style="236"/>
    <col min="11777" max="11777" width="64.28515625" style="236" customWidth="1"/>
    <col min="11778" max="11778" width="9.140625" style="236"/>
    <col min="11779" max="11779" width="11.7109375" style="236" customWidth="1"/>
    <col min="11780" max="11780" width="12.42578125" style="236" customWidth="1"/>
    <col min="11781" max="11781" width="12" style="236" customWidth="1"/>
    <col min="11782" max="11782" width="21.5703125" style="236" customWidth="1"/>
    <col min="11783" max="11783" width="21.85546875" style="236" customWidth="1"/>
    <col min="11784" max="11786" width="19.5703125" style="236" customWidth="1"/>
    <col min="11787" max="11787" width="16.42578125" style="236" customWidth="1"/>
    <col min="11788" max="11788" width="16.28515625" style="236" customWidth="1"/>
    <col min="11789" max="11789" width="30.140625" style="236" customWidth="1"/>
    <col min="11790" max="12032" width="9.140625" style="236"/>
    <col min="12033" max="12033" width="64.28515625" style="236" customWidth="1"/>
    <col min="12034" max="12034" width="9.140625" style="236"/>
    <col min="12035" max="12035" width="11.7109375" style="236" customWidth="1"/>
    <col min="12036" max="12036" width="12.42578125" style="236" customWidth="1"/>
    <col min="12037" max="12037" width="12" style="236" customWidth="1"/>
    <col min="12038" max="12038" width="21.5703125" style="236" customWidth="1"/>
    <col min="12039" max="12039" width="21.85546875" style="236" customWidth="1"/>
    <col min="12040" max="12042" width="19.5703125" style="236" customWidth="1"/>
    <col min="12043" max="12043" width="16.42578125" style="236" customWidth="1"/>
    <col min="12044" max="12044" width="16.28515625" style="236" customWidth="1"/>
    <col min="12045" max="12045" width="30.140625" style="236" customWidth="1"/>
    <col min="12046" max="12288" width="9.140625" style="236"/>
    <col min="12289" max="12289" width="64.28515625" style="236" customWidth="1"/>
    <col min="12290" max="12290" width="9.140625" style="236"/>
    <col min="12291" max="12291" width="11.7109375" style="236" customWidth="1"/>
    <col min="12292" max="12292" width="12.42578125" style="236" customWidth="1"/>
    <col min="12293" max="12293" width="12" style="236" customWidth="1"/>
    <col min="12294" max="12294" width="21.5703125" style="236" customWidth="1"/>
    <col min="12295" max="12295" width="21.85546875" style="236" customWidth="1"/>
    <col min="12296" max="12298" width="19.5703125" style="236" customWidth="1"/>
    <col min="12299" max="12299" width="16.42578125" style="236" customWidth="1"/>
    <col min="12300" max="12300" width="16.28515625" style="236" customWidth="1"/>
    <col min="12301" max="12301" width="30.140625" style="236" customWidth="1"/>
    <col min="12302" max="12544" width="9.140625" style="236"/>
    <col min="12545" max="12545" width="64.28515625" style="236" customWidth="1"/>
    <col min="12546" max="12546" width="9.140625" style="236"/>
    <col min="12547" max="12547" width="11.7109375" style="236" customWidth="1"/>
    <col min="12548" max="12548" width="12.42578125" style="236" customWidth="1"/>
    <col min="12549" max="12549" width="12" style="236" customWidth="1"/>
    <col min="12550" max="12550" width="21.5703125" style="236" customWidth="1"/>
    <col min="12551" max="12551" width="21.85546875" style="236" customWidth="1"/>
    <col min="12552" max="12554" width="19.5703125" style="236" customWidth="1"/>
    <col min="12555" max="12555" width="16.42578125" style="236" customWidth="1"/>
    <col min="12556" max="12556" width="16.28515625" style="236" customWidth="1"/>
    <col min="12557" max="12557" width="30.140625" style="236" customWidth="1"/>
    <col min="12558" max="12800" width="9.140625" style="236"/>
    <col min="12801" max="12801" width="64.28515625" style="236" customWidth="1"/>
    <col min="12802" max="12802" width="9.140625" style="236"/>
    <col min="12803" max="12803" width="11.7109375" style="236" customWidth="1"/>
    <col min="12804" max="12804" width="12.42578125" style="236" customWidth="1"/>
    <col min="12805" max="12805" width="12" style="236" customWidth="1"/>
    <col min="12806" max="12806" width="21.5703125" style="236" customWidth="1"/>
    <col min="12807" max="12807" width="21.85546875" style="236" customWidth="1"/>
    <col min="12808" max="12810" width="19.5703125" style="236" customWidth="1"/>
    <col min="12811" max="12811" width="16.42578125" style="236" customWidth="1"/>
    <col min="12812" max="12812" width="16.28515625" style="236" customWidth="1"/>
    <col min="12813" max="12813" width="30.140625" style="236" customWidth="1"/>
    <col min="12814" max="13056" width="9.140625" style="236"/>
    <col min="13057" max="13057" width="64.28515625" style="236" customWidth="1"/>
    <col min="13058" max="13058" width="9.140625" style="236"/>
    <col min="13059" max="13059" width="11.7109375" style="236" customWidth="1"/>
    <col min="13060" max="13060" width="12.42578125" style="236" customWidth="1"/>
    <col min="13061" max="13061" width="12" style="236" customWidth="1"/>
    <col min="13062" max="13062" width="21.5703125" style="236" customWidth="1"/>
    <col min="13063" max="13063" width="21.85546875" style="236" customWidth="1"/>
    <col min="13064" max="13066" width="19.5703125" style="236" customWidth="1"/>
    <col min="13067" max="13067" width="16.42578125" style="236" customWidth="1"/>
    <col min="13068" max="13068" width="16.28515625" style="236" customWidth="1"/>
    <col min="13069" max="13069" width="30.140625" style="236" customWidth="1"/>
    <col min="13070" max="13312" width="9.140625" style="236"/>
    <col min="13313" max="13313" width="64.28515625" style="236" customWidth="1"/>
    <col min="13314" max="13314" width="9.140625" style="236"/>
    <col min="13315" max="13315" width="11.7109375" style="236" customWidth="1"/>
    <col min="13316" max="13316" width="12.42578125" style="236" customWidth="1"/>
    <col min="13317" max="13317" width="12" style="236" customWidth="1"/>
    <col min="13318" max="13318" width="21.5703125" style="236" customWidth="1"/>
    <col min="13319" max="13319" width="21.85546875" style="236" customWidth="1"/>
    <col min="13320" max="13322" width="19.5703125" style="236" customWidth="1"/>
    <col min="13323" max="13323" width="16.42578125" style="236" customWidth="1"/>
    <col min="13324" max="13324" width="16.28515625" style="236" customWidth="1"/>
    <col min="13325" max="13325" width="30.140625" style="236" customWidth="1"/>
    <col min="13326" max="13568" width="9.140625" style="236"/>
    <col min="13569" max="13569" width="64.28515625" style="236" customWidth="1"/>
    <col min="13570" max="13570" width="9.140625" style="236"/>
    <col min="13571" max="13571" width="11.7109375" style="236" customWidth="1"/>
    <col min="13572" max="13572" width="12.42578125" style="236" customWidth="1"/>
    <col min="13573" max="13573" width="12" style="236" customWidth="1"/>
    <col min="13574" max="13574" width="21.5703125" style="236" customWidth="1"/>
    <col min="13575" max="13575" width="21.85546875" style="236" customWidth="1"/>
    <col min="13576" max="13578" width="19.5703125" style="236" customWidth="1"/>
    <col min="13579" max="13579" width="16.42578125" style="236" customWidth="1"/>
    <col min="13580" max="13580" width="16.28515625" style="236" customWidth="1"/>
    <col min="13581" max="13581" width="30.140625" style="236" customWidth="1"/>
    <col min="13582" max="13824" width="9.140625" style="236"/>
    <col min="13825" max="13825" width="64.28515625" style="236" customWidth="1"/>
    <col min="13826" max="13826" width="9.140625" style="236"/>
    <col min="13827" max="13827" width="11.7109375" style="236" customWidth="1"/>
    <col min="13828" max="13828" width="12.42578125" style="236" customWidth="1"/>
    <col min="13829" max="13829" width="12" style="236" customWidth="1"/>
    <col min="13830" max="13830" width="21.5703125" style="236" customWidth="1"/>
    <col min="13831" max="13831" width="21.85546875" style="236" customWidth="1"/>
    <col min="13832" max="13834" width="19.5703125" style="236" customWidth="1"/>
    <col min="13835" max="13835" width="16.42578125" style="236" customWidth="1"/>
    <col min="13836" max="13836" width="16.28515625" style="236" customWidth="1"/>
    <col min="13837" max="13837" width="30.140625" style="236" customWidth="1"/>
    <col min="13838" max="14080" width="9.140625" style="236"/>
    <col min="14081" max="14081" width="64.28515625" style="236" customWidth="1"/>
    <col min="14082" max="14082" width="9.140625" style="236"/>
    <col min="14083" max="14083" width="11.7109375" style="236" customWidth="1"/>
    <col min="14084" max="14084" width="12.42578125" style="236" customWidth="1"/>
    <col min="14085" max="14085" width="12" style="236" customWidth="1"/>
    <col min="14086" max="14086" width="21.5703125" style="236" customWidth="1"/>
    <col min="14087" max="14087" width="21.85546875" style="236" customWidth="1"/>
    <col min="14088" max="14090" width="19.5703125" style="236" customWidth="1"/>
    <col min="14091" max="14091" width="16.42578125" style="236" customWidth="1"/>
    <col min="14092" max="14092" width="16.28515625" style="236" customWidth="1"/>
    <col min="14093" max="14093" width="30.140625" style="236" customWidth="1"/>
    <col min="14094" max="14336" width="9.140625" style="236"/>
    <col min="14337" max="14337" width="64.28515625" style="236" customWidth="1"/>
    <col min="14338" max="14338" width="9.140625" style="236"/>
    <col min="14339" max="14339" width="11.7109375" style="236" customWidth="1"/>
    <col min="14340" max="14340" width="12.42578125" style="236" customWidth="1"/>
    <col min="14341" max="14341" width="12" style="236" customWidth="1"/>
    <col min="14342" max="14342" width="21.5703125" style="236" customWidth="1"/>
    <col min="14343" max="14343" width="21.85546875" style="236" customWidth="1"/>
    <col min="14344" max="14346" width="19.5703125" style="236" customWidth="1"/>
    <col min="14347" max="14347" width="16.42578125" style="236" customWidth="1"/>
    <col min="14348" max="14348" width="16.28515625" style="236" customWidth="1"/>
    <col min="14349" max="14349" width="30.140625" style="236" customWidth="1"/>
    <col min="14350" max="14592" width="9.140625" style="236"/>
    <col min="14593" max="14593" width="64.28515625" style="236" customWidth="1"/>
    <col min="14594" max="14594" width="9.140625" style="236"/>
    <col min="14595" max="14595" width="11.7109375" style="236" customWidth="1"/>
    <col min="14596" max="14596" width="12.42578125" style="236" customWidth="1"/>
    <col min="14597" max="14597" width="12" style="236" customWidth="1"/>
    <col min="14598" max="14598" width="21.5703125" style="236" customWidth="1"/>
    <col min="14599" max="14599" width="21.85546875" style="236" customWidth="1"/>
    <col min="14600" max="14602" width="19.5703125" style="236" customWidth="1"/>
    <col min="14603" max="14603" width="16.42578125" style="236" customWidth="1"/>
    <col min="14604" max="14604" width="16.28515625" style="236" customWidth="1"/>
    <col min="14605" max="14605" width="30.140625" style="236" customWidth="1"/>
    <col min="14606" max="14848" width="9.140625" style="236"/>
    <col min="14849" max="14849" width="64.28515625" style="236" customWidth="1"/>
    <col min="14850" max="14850" width="9.140625" style="236"/>
    <col min="14851" max="14851" width="11.7109375" style="236" customWidth="1"/>
    <col min="14852" max="14852" width="12.42578125" style="236" customWidth="1"/>
    <col min="14853" max="14853" width="12" style="236" customWidth="1"/>
    <col min="14854" max="14854" width="21.5703125" style="236" customWidth="1"/>
    <col min="14855" max="14855" width="21.85546875" style="236" customWidth="1"/>
    <col min="14856" max="14858" width="19.5703125" style="236" customWidth="1"/>
    <col min="14859" max="14859" width="16.42578125" style="236" customWidth="1"/>
    <col min="14860" max="14860" width="16.28515625" style="236" customWidth="1"/>
    <col min="14861" max="14861" width="30.140625" style="236" customWidth="1"/>
    <col min="14862" max="15104" width="9.140625" style="236"/>
    <col min="15105" max="15105" width="64.28515625" style="236" customWidth="1"/>
    <col min="15106" max="15106" width="9.140625" style="236"/>
    <col min="15107" max="15107" width="11.7109375" style="236" customWidth="1"/>
    <col min="15108" max="15108" width="12.42578125" style="236" customWidth="1"/>
    <col min="15109" max="15109" width="12" style="236" customWidth="1"/>
    <col min="15110" max="15110" width="21.5703125" style="236" customWidth="1"/>
    <col min="15111" max="15111" width="21.85546875" style="236" customWidth="1"/>
    <col min="15112" max="15114" width="19.5703125" style="236" customWidth="1"/>
    <col min="15115" max="15115" width="16.42578125" style="236" customWidth="1"/>
    <col min="15116" max="15116" width="16.28515625" style="236" customWidth="1"/>
    <col min="15117" max="15117" width="30.140625" style="236" customWidth="1"/>
    <col min="15118" max="15360" width="9.140625" style="236"/>
    <col min="15361" max="15361" width="64.28515625" style="236" customWidth="1"/>
    <col min="15362" max="15362" width="9.140625" style="236"/>
    <col min="15363" max="15363" width="11.7109375" style="236" customWidth="1"/>
    <col min="15364" max="15364" width="12.42578125" style="236" customWidth="1"/>
    <col min="15365" max="15365" width="12" style="236" customWidth="1"/>
    <col min="15366" max="15366" width="21.5703125" style="236" customWidth="1"/>
    <col min="15367" max="15367" width="21.85546875" style="236" customWidth="1"/>
    <col min="15368" max="15370" width="19.5703125" style="236" customWidth="1"/>
    <col min="15371" max="15371" width="16.42578125" style="236" customWidth="1"/>
    <col min="15372" max="15372" width="16.28515625" style="236" customWidth="1"/>
    <col min="15373" max="15373" width="30.140625" style="236" customWidth="1"/>
    <col min="15374" max="15616" width="9.140625" style="236"/>
    <col min="15617" max="15617" width="64.28515625" style="236" customWidth="1"/>
    <col min="15618" max="15618" width="9.140625" style="236"/>
    <col min="15619" max="15619" width="11.7109375" style="236" customWidth="1"/>
    <col min="15620" max="15620" width="12.42578125" style="236" customWidth="1"/>
    <col min="15621" max="15621" width="12" style="236" customWidth="1"/>
    <col min="15622" max="15622" width="21.5703125" style="236" customWidth="1"/>
    <col min="15623" max="15623" width="21.85546875" style="236" customWidth="1"/>
    <col min="15624" max="15626" width="19.5703125" style="236" customWidth="1"/>
    <col min="15627" max="15627" width="16.42578125" style="236" customWidth="1"/>
    <col min="15628" max="15628" width="16.28515625" style="236" customWidth="1"/>
    <col min="15629" max="15629" width="30.140625" style="236" customWidth="1"/>
    <col min="15630" max="15872" width="9.140625" style="236"/>
    <col min="15873" max="15873" width="64.28515625" style="236" customWidth="1"/>
    <col min="15874" max="15874" width="9.140625" style="236"/>
    <col min="15875" max="15875" width="11.7109375" style="236" customWidth="1"/>
    <col min="15876" max="15876" width="12.42578125" style="236" customWidth="1"/>
    <col min="15877" max="15877" width="12" style="236" customWidth="1"/>
    <col min="15878" max="15878" width="21.5703125" style="236" customWidth="1"/>
    <col min="15879" max="15879" width="21.85546875" style="236" customWidth="1"/>
    <col min="15880" max="15882" width="19.5703125" style="236" customWidth="1"/>
    <col min="15883" max="15883" width="16.42578125" style="236" customWidth="1"/>
    <col min="15884" max="15884" width="16.28515625" style="236" customWidth="1"/>
    <col min="15885" max="15885" width="30.140625" style="236" customWidth="1"/>
    <col min="15886" max="16128" width="9.140625" style="236"/>
    <col min="16129" max="16129" width="64.28515625" style="236" customWidth="1"/>
    <col min="16130" max="16130" width="9.140625" style="236"/>
    <col min="16131" max="16131" width="11.7109375" style="236" customWidth="1"/>
    <col min="16132" max="16132" width="12.42578125" style="236" customWidth="1"/>
    <col min="16133" max="16133" width="12" style="236" customWidth="1"/>
    <col min="16134" max="16134" width="21.5703125" style="236" customWidth="1"/>
    <col min="16135" max="16135" width="21.85546875" style="236" customWidth="1"/>
    <col min="16136" max="16138" width="19.5703125" style="236" customWidth="1"/>
    <col min="16139" max="16139" width="16.42578125" style="236" customWidth="1"/>
    <col min="16140" max="16140" width="16.28515625" style="236" customWidth="1"/>
    <col min="16141" max="16141" width="30.140625" style="236" customWidth="1"/>
    <col min="16142" max="16384" width="9.140625" style="236"/>
  </cols>
  <sheetData>
    <row r="1" spans="1:13" x14ac:dyDescent="0.25">
      <c r="A1" s="410" t="s">
        <v>830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x14ac:dyDescent="0.25">
      <c r="A2" s="351"/>
    </row>
    <row r="3" spans="1:13" x14ac:dyDescent="0.25">
      <c r="A3" s="351"/>
    </row>
    <row r="4" spans="1:13" ht="30" customHeight="1" x14ac:dyDescent="0.25">
      <c r="A4" s="405" t="s">
        <v>789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</row>
    <row r="5" spans="1:13" ht="27" customHeight="1" x14ac:dyDescent="0.25">
      <c r="A5" s="407" t="s">
        <v>727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</row>
    <row r="6" spans="1:13" ht="16.5" customHeight="1" x14ac:dyDescent="0.25">
      <c r="A6" s="240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</row>
    <row r="7" spans="1:13" x14ac:dyDescent="0.25">
      <c r="A7" s="245" t="s">
        <v>52</v>
      </c>
    </row>
    <row r="8" spans="1:13" ht="61.5" customHeight="1" x14ac:dyDescent="0.3">
      <c r="A8" s="249" t="s">
        <v>63</v>
      </c>
      <c r="B8" s="250" t="s">
        <v>64</v>
      </c>
      <c r="C8" s="251" t="s">
        <v>706</v>
      </c>
      <c r="D8" s="251" t="s">
        <v>707</v>
      </c>
      <c r="E8" s="251" t="s">
        <v>708</v>
      </c>
      <c r="F8" s="251" t="s">
        <v>709</v>
      </c>
      <c r="G8" s="251" t="s">
        <v>710</v>
      </c>
      <c r="H8" s="251" t="s">
        <v>711</v>
      </c>
      <c r="I8" s="251" t="s">
        <v>711</v>
      </c>
      <c r="J8" s="251" t="s">
        <v>712</v>
      </c>
      <c r="K8" s="251" t="s">
        <v>713</v>
      </c>
      <c r="L8" s="251" t="s">
        <v>714</v>
      </c>
      <c r="M8" s="251" t="s">
        <v>715</v>
      </c>
    </row>
    <row r="9" spans="1:13" ht="25.5" x14ac:dyDescent="0.25">
      <c r="A9" s="244"/>
      <c r="B9" s="244"/>
      <c r="C9" s="244"/>
      <c r="D9" s="244"/>
      <c r="E9" s="244"/>
      <c r="F9" s="244"/>
      <c r="G9" s="244"/>
      <c r="H9" s="252" t="s">
        <v>716</v>
      </c>
      <c r="I9" s="253" t="s">
        <v>717</v>
      </c>
      <c r="J9" s="254"/>
      <c r="K9" s="244"/>
      <c r="L9" s="244"/>
      <c r="M9" s="244"/>
    </row>
    <row r="10" spans="1:13" x14ac:dyDescent="0.25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</row>
    <row r="11" spans="1:13" x14ac:dyDescent="0.25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</row>
    <row r="12" spans="1:13" x14ac:dyDescent="0.2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</row>
    <row r="13" spans="1:13" x14ac:dyDescent="0.25">
      <c r="A13" s="255" t="s">
        <v>219</v>
      </c>
      <c r="B13" s="256" t="s">
        <v>220</v>
      </c>
      <c r="C13" s="256"/>
      <c r="D13" s="256"/>
      <c r="E13" s="244"/>
      <c r="F13" s="244"/>
      <c r="G13" s="244"/>
      <c r="H13" s="244"/>
      <c r="I13" s="244"/>
      <c r="J13" s="244"/>
      <c r="K13" s="244"/>
      <c r="L13" s="244"/>
      <c r="M13" s="244"/>
    </row>
    <row r="14" spans="1:13" x14ac:dyDescent="0.25">
      <c r="A14" s="255"/>
      <c r="B14" s="256"/>
      <c r="C14" s="256"/>
      <c r="D14" s="256"/>
      <c r="E14" s="244"/>
      <c r="F14" s="244"/>
      <c r="G14" s="244"/>
      <c r="H14" s="244"/>
      <c r="I14" s="244"/>
      <c r="J14" s="244"/>
      <c r="K14" s="244"/>
      <c r="L14" s="244"/>
      <c r="M14" s="244"/>
    </row>
    <row r="15" spans="1:13" x14ac:dyDescent="0.25">
      <c r="A15" s="255"/>
      <c r="B15" s="256"/>
      <c r="C15" s="256"/>
      <c r="D15" s="256"/>
      <c r="E15" s="244"/>
      <c r="F15" s="244"/>
      <c r="G15" s="244"/>
      <c r="H15" s="244"/>
      <c r="I15" s="244"/>
      <c r="J15" s="244"/>
      <c r="K15" s="244"/>
      <c r="L15" s="244"/>
      <c r="M15" s="244"/>
    </row>
    <row r="16" spans="1:13" x14ac:dyDescent="0.25">
      <c r="A16" s="255"/>
      <c r="B16" s="256"/>
      <c r="C16" s="256"/>
      <c r="D16" s="256"/>
      <c r="E16" s="244"/>
      <c r="F16" s="244"/>
      <c r="G16" s="244"/>
      <c r="H16" s="244"/>
      <c r="I16" s="244"/>
      <c r="J16" s="244"/>
      <c r="K16" s="244"/>
      <c r="L16" s="244"/>
      <c r="M16" s="244"/>
    </row>
    <row r="17" spans="1:13" x14ac:dyDescent="0.25">
      <c r="A17" s="255"/>
      <c r="B17" s="256"/>
      <c r="C17" s="256"/>
      <c r="D17" s="256"/>
      <c r="E17" s="244"/>
      <c r="F17" s="244"/>
      <c r="G17" s="244"/>
      <c r="H17" s="244"/>
      <c r="I17" s="244"/>
      <c r="J17" s="244"/>
      <c r="K17" s="244"/>
      <c r="L17" s="244"/>
      <c r="M17" s="244"/>
    </row>
    <row r="18" spans="1:13" x14ac:dyDescent="0.25">
      <c r="A18" s="255" t="s">
        <v>718</v>
      </c>
      <c r="B18" s="256" t="s">
        <v>222</v>
      </c>
      <c r="C18" s="256"/>
      <c r="D18" s="256"/>
      <c r="E18" s="244"/>
      <c r="F18" s="244"/>
      <c r="G18" s="244"/>
      <c r="H18" s="244"/>
      <c r="I18" s="244"/>
      <c r="J18" s="244"/>
      <c r="K18" s="244"/>
      <c r="L18" s="244"/>
      <c r="M18" s="244"/>
    </row>
    <row r="19" spans="1:13" x14ac:dyDescent="0.25">
      <c r="A19" s="255"/>
      <c r="B19" s="256"/>
      <c r="C19" s="256"/>
      <c r="D19" s="256"/>
      <c r="E19" s="244"/>
      <c r="F19" s="244"/>
      <c r="G19" s="244"/>
      <c r="H19" s="244"/>
      <c r="I19" s="244"/>
      <c r="J19" s="244"/>
      <c r="K19" s="244"/>
      <c r="L19" s="244"/>
      <c r="M19" s="244"/>
    </row>
    <row r="20" spans="1:13" x14ac:dyDescent="0.25">
      <c r="A20" s="255"/>
      <c r="B20" s="256"/>
      <c r="C20" s="256"/>
      <c r="D20" s="256"/>
      <c r="E20" s="244"/>
      <c r="F20" s="244"/>
      <c r="G20" s="244"/>
      <c r="H20" s="244"/>
      <c r="I20" s="244"/>
      <c r="J20" s="244"/>
      <c r="K20" s="244"/>
      <c r="L20" s="244"/>
      <c r="M20" s="244"/>
    </row>
    <row r="21" spans="1:13" x14ac:dyDescent="0.25">
      <c r="A21" s="255"/>
      <c r="B21" s="256"/>
      <c r="C21" s="256"/>
      <c r="D21" s="256"/>
      <c r="E21" s="244"/>
      <c r="F21" s="244"/>
      <c r="G21" s="244"/>
      <c r="H21" s="244"/>
      <c r="I21" s="244"/>
      <c r="J21" s="244"/>
      <c r="K21" s="244"/>
      <c r="L21" s="244"/>
      <c r="M21" s="244"/>
    </row>
    <row r="22" spans="1:13" x14ac:dyDescent="0.25">
      <c r="A22" s="255"/>
      <c r="B22" s="256"/>
      <c r="C22" s="256"/>
      <c r="D22" s="256"/>
      <c r="E22" s="244"/>
      <c r="F22" s="244"/>
      <c r="G22" s="244"/>
      <c r="H22" s="244"/>
      <c r="I22" s="244"/>
      <c r="J22" s="244"/>
      <c r="K22" s="244"/>
      <c r="L22" s="244"/>
      <c r="M22" s="244"/>
    </row>
    <row r="23" spans="1:13" x14ac:dyDescent="0.25">
      <c r="A23" s="257" t="s">
        <v>223</v>
      </c>
      <c r="B23" s="256" t="s">
        <v>224</v>
      </c>
      <c r="C23" s="256"/>
      <c r="D23" s="256"/>
      <c r="E23" s="244"/>
      <c r="F23" s="244"/>
      <c r="G23" s="244"/>
      <c r="H23" s="244"/>
      <c r="I23" s="244"/>
      <c r="J23" s="244"/>
      <c r="K23" s="244"/>
      <c r="L23" s="244"/>
      <c r="M23" s="244"/>
    </row>
    <row r="24" spans="1:13" x14ac:dyDescent="0.25">
      <c r="A24" s="257"/>
      <c r="B24" s="256"/>
      <c r="C24" s="256"/>
      <c r="D24" s="256"/>
      <c r="E24" s="244"/>
      <c r="F24" s="244"/>
      <c r="G24" s="244"/>
      <c r="H24" s="244"/>
      <c r="I24" s="244"/>
      <c r="J24" s="244"/>
      <c r="K24" s="244"/>
      <c r="L24" s="244"/>
      <c r="M24" s="244"/>
    </row>
    <row r="25" spans="1:13" x14ac:dyDescent="0.25">
      <c r="A25" s="257"/>
      <c r="B25" s="256"/>
      <c r="C25" s="256"/>
      <c r="D25" s="256"/>
      <c r="E25" s="244"/>
      <c r="F25" s="244"/>
      <c r="G25" s="244"/>
      <c r="H25" s="244"/>
      <c r="I25" s="244"/>
      <c r="J25" s="244"/>
      <c r="K25" s="244"/>
      <c r="L25" s="244"/>
      <c r="M25" s="244"/>
    </row>
    <row r="26" spans="1:13" x14ac:dyDescent="0.25">
      <c r="A26" s="255" t="s">
        <v>225</v>
      </c>
      <c r="B26" s="256" t="s">
        <v>226</v>
      </c>
      <c r="C26" s="256"/>
      <c r="D26" s="256"/>
      <c r="E26" s="244"/>
      <c r="F26" s="244"/>
      <c r="G26" s="244"/>
      <c r="H26" s="244"/>
      <c r="I26" s="244"/>
      <c r="J26" s="244"/>
      <c r="K26" s="244"/>
      <c r="L26" s="244"/>
      <c r="M26" s="244"/>
    </row>
    <row r="27" spans="1:13" x14ac:dyDescent="0.25">
      <c r="A27" s="255"/>
      <c r="B27" s="256"/>
      <c r="C27" s="256"/>
      <c r="D27" s="256"/>
      <c r="E27" s="244"/>
      <c r="F27" s="244"/>
      <c r="G27" s="244"/>
      <c r="H27" s="244"/>
      <c r="I27" s="244"/>
      <c r="J27" s="244"/>
      <c r="K27" s="244"/>
      <c r="L27" s="244"/>
      <c r="M27" s="244"/>
    </row>
    <row r="28" spans="1:13" x14ac:dyDescent="0.25">
      <c r="A28" s="255"/>
      <c r="B28" s="256"/>
      <c r="C28" s="256"/>
      <c r="D28" s="256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13" x14ac:dyDescent="0.25">
      <c r="A29" s="255" t="s">
        <v>227</v>
      </c>
      <c r="B29" s="256" t="s">
        <v>228</v>
      </c>
      <c r="C29" s="256"/>
      <c r="D29" s="256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13" x14ac:dyDescent="0.25">
      <c r="A30" s="255"/>
      <c r="B30" s="256"/>
      <c r="C30" s="256"/>
      <c r="D30" s="256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13" x14ac:dyDescent="0.25">
      <c r="A31" s="255"/>
      <c r="B31" s="256"/>
      <c r="C31" s="256"/>
      <c r="D31" s="256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13" x14ac:dyDescent="0.25">
      <c r="A32" s="257" t="s">
        <v>229</v>
      </c>
      <c r="B32" s="256" t="s">
        <v>230</v>
      </c>
      <c r="C32" s="256"/>
      <c r="D32" s="256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x14ac:dyDescent="0.25">
      <c r="A33" s="257" t="s">
        <v>231</v>
      </c>
      <c r="B33" s="256" t="s">
        <v>232</v>
      </c>
      <c r="C33" s="256"/>
      <c r="D33" s="256"/>
      <c r="E33" s="244"/>
      <c r="F33" s="244"/>
      <c r="G33" s="244"/>
      <c r="H33" s="244"/>
      <c r="I33" s="244"/>
      <c r="J33" s="244"/>
      <c r="K33" s="244"/>
      <c r="L33" s="244"/>
      <c r="M33" s="244"/>
    </row>
    <row r="34" spans="1:13" ht="15.75" x14ac:dyDescent="0.25">
      <c r="A34" s="258" t="s">
        <v>233</v>
      </c>
      <c r="B34" s="259" t="s">
        <v>33</v>
      </c>
      <c r="C34" s="259"/>
      <c r="D34" s="259"/>
      <c r="E34" s="260"/>
      <c r="F34" s="260"/>
      <c r="G34" s="260"/>
      <c r="H34" s="260"/>
      <c r="I34" s="260"/>
      <c r="J34" s="260"/>
      <c r="K34" s="260"/>
      <c r="L34" s="260"/>
      <c r="M34" s="260"/>
    </row>
    <row r="35" spans="1:13" ht="15.75" x14ac:dyDescent="0.25">
      <c r="A35" s="261"/>
      <c r="B35" s="262"/>
      <c r="C35" s="262"/>
      <c r="D35" s="262"/>
      <c r="E35" s="244"/>
      <c r="F35" s="244"/>
      <c r="G35" s="244"/>
      <c r="H35" s="244"/>
      <c r="I35" s="244"/>
      <c r="J35" s="244"/>
      <c r="K35" s="244"/>
      <c r="L35" s="244"/>
      <c r="M35" s="244"/>
    </row>
    <row r="36" spans="1:13" ht="15.75" x14ac:dyDescent="0.25">
      <c r="A36" s="261"/>
      <c r="B36" s="262"/>
      <c r="C36" s="262"/>
      <c r="D36" s="262"/>
      <c r="E36" s="244"/>
      <c r="F36" s="244"/>
      <c r="G36" s="244"/>
      <c r="H36" s="244"/>
      <c r="I36" s="244"/>
      <c r="J36" s="244"/>
      <c r="K36" s="244"/>
      <c r="L36" s="244"/>
      <c r="M36" s="244"/>
    </row>
    <row r="37" spans="1:13" ht="15.75" x14ac:dyDescent="0.25">
      <c r="A37" s="261"/>
      <c r="B37" s="262"/>
      <c r="C37" s="262"/>
      <c r="D37" s="262"/>
      <c r="E37" s="244"/>
      <c r="F37" s="244"/>
      <c r="G37" s="244"/>
      <c r="H37" s="244"/>
      <c r="I37" s="244"/>
      <c r="J37" s="244"/>
      <c r="K37" s="244"/>
      <c r="L37" s="244"/>
      <c r="M37" s="244"/>
    </row>
    <row r="38" spans="1:13" ht="15.75" x14ac:dyDescent="0.25">
      <c r="A38" s="261"/>
      <c r="B38" s="262"/>
      <c r="C38" s="262"/>
      <c r="D38" s="262"/>
      <c r="E38" s="244"/>
      <c r="F38" s="244"/>
      <c r="G38" s="244"/>
      <c r="H38" s="244"/>
      <c r="I38" s="244"/>
      <c r="J38" s="244"/>
      <c r="K38" s="244"/>
      <c r="L38" s="244"/>
      <c r="M38" s="244"/>
    </row>
    <row r="39" spans="1:13" x14ac:dyDescent="0.25">
      <c r="A39" s="255" t="s">
        <v>234</v>
      </c>
      <c r="B39" s="256" t="s">
        <v>235</v>
      </c>
      <c r="C39" s="256"/>
      <c r="D39" s="256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13" x14ac:dyDescent="0.25">
      <c r="A40" s="255"/>
      <c r="B40" s="256"/>
      <c r="C40" s="256"/>
      <c r="D40" s="256"/>
      <c r="E40" s="244"/>
      <c r="F40" s="244"/>
      <c r="G40" s="244"/>
      <c r="H40" s="244"/>
      <c r="I40" s="244"/>
      <c r="J40" s="244"/>
      <c r="K40" s="244"/>
      <c r="L40" s="244"/>
      <c r="M40" s="244"/>
    </row>
    <row r="41" spans="1:13" x14ac:dyDescent="0.25">
      <c r="A41" s="255"/>
      <c r="B41" s="256"/>
      <c r="C41" s="256"/>
      <c r="D41" s="256"/>
      <c r="E41" s="244"/>
      <c r="F41" s="244"/>
      <c r="G41" s="244"/>
      <c r="H41" s="244"/>
      <c r="I41" s="244"/>
      <c r="J41" s="244"/>
      <c r="K41" s="244"/>
      <c r="L41" s="244"/>
      <c r="M41" s="244"/>
    </row>
    <row r="42" spans="1:13" x14ac:dyDescent="0.25">
      <c r="A42" s="255"/>
      <c r="B42" s="256"/>
      <c r="C42" s="256"/>
      <c r="D42" s="256"/>
      <c r="E42" s="244"/>
      <c r="F42" s="244"/>
      <c r="G42" s="244"/>
      <c r="H42" s="244"/>
      <c r="I42" s="244"/>
      <c r="J42" s="244"/>
      <c r="K42" s="244"/>
      <c r="L42" s="244"/>
      <c r="M42" s="244"/>
    </row>
    <row r="43" spans="1:13" x14ac:dyDescent="0.25">
      <c r="A43" s="255"/>
      <c r="B43" s="256"/>
      <c r="C43" s="256"/>
      <c r="D43" s="256"/>
      <c r="E43" s="244"/>
      <c r="F43" s="244"/>
      <c r="G43" s="244"/>
      <c r="H43" s="244"/>
      <c r="I43" s="244"/>
      <c r="J43" s="244"/>
      <c r="K43" s="244"/>
      <c r="L43" s="244"/>
      <c r="M43" s="244"/>
    </row>
    <row r="44" spans="1:13" x14ac:dyDescent="0.25">
      <c r="A44" s="255" t="s">
        <v>236</v>
      </c>
      <c r="B44" s="256" t="s">
        <v>237</v>
      </c>
      <c r="C44" s="256"/>
      <c r="D44" s="256"/>
      <c r="E44" s="244"/>
      <c r="F44" s="244"/>
      <c r="G44" s="244"/>
      <c r="H44" s="244"/>
      <c r="I44" s="244"/>
      <c r="J44" s="244"/>
      <c r="K44" s="244"/>
      <c r="L44" s="244"/>
      <c r="M44" s="244"/>
    </row>
    <row r="45" spans="1:13" x14ac:dyDescent="0.25">
      <c r="A45" s="255"/>
      <c r="B45" s="256"/>
      <c r="C45" s="256"/>
      <c r="D45" s="256"/>
      <c r="E45" s="244"/>
      <c r="F45" s="244"/>
      <c r="G45" s="244"/>
      <c r="H45" s="244"/>
      <c r="I45" s="244"/>
      <c r="J45" s="244"/>
      <c r="K45" s="244"/>
      <c r="L45" s="244"/>
      <c r="M45" s="244"/>
    </row>
    <row r="46" spans="1:13" x14ac:dyDescent="0.25">
      <c r="A46" s="255"/>
      <c r="B46" s="256"/>
      <c r="C46" s="256"/>
      <c r="D46" s="256"/>
      <c r="E46" s="244"/>
      <c r="F46" s="244"/>
      <c r="G46" s="244"/>
      <c r="H46" s="244"/>
      <c r="I46" s="244"/>
      <c r="J46" s="244"/>
      <c r="K46" s="244"/>
      <c r="L46" s="244"/>
      <c r="M46" s="244"/>
    </row>
    <row r="47" spans="1:13" x14ac:dyDescent="0.25">
      <c r="A47" s="255"/>
      <c r="B47" s="256"/>
      <c r="C47" s="256"/>
      <c r="D47" s="256"/>
      <c r="E47" s="244"/>
      <c r="F47" s="244"/>
      <c r="G47" s="244"/>
      <c r="H47" s="244"/>
      <c r="I47" s="244"/>
      <c r="J47" s="244"/>
      <c r="K47" s="244"/>
      <c r="L47" s="244"/>
      <c r="M47" s="244"/>
    </row>
    <row r="48" spans="1:13" x14ac:dyDescent="0.25">
      <c r="A48" s="255"/>
      <c r="B48" s="256"/>
      <c r="C48" s="256"/>
      <c r="D48" s="256"/>
      <c r="E48" s="244"/>
      <c r="F48" s="244"/>
      <c r="G48" s="244"/>
      <c r="H48" s="244"/>
      <c r="I48" s="244"/>
      <c r="J48" s="244"/>
      <c r="K48" s="244"/>
      <c r="L48" s="244"/>
      <c r="M48" s="244"/>
    </row>
    <row r="49" spans="1:13" x14ac:dyDescent="0.25">
      <c r="A49" s="255" t="s">
        <v>238</v>
      </c>
      <c r="B49" s="256" t="s">
        <v>239</v>
      </c>
      <c r="C49" s="256"/>
      <c r="D49" s="256"/>
      <c r="E49" s="244"/>
      <c r="F49" s="244"/>
      <c r="G49" s="244"/>
      <c r="H49" s="244"/>
      <c r="I49" s="244"/>
      <c r="J49" s="244"/>
      <c r="K49" s="244"/>
      <c r="L49" s="244"/>
      <c r="M49" s="244"/>
    </row>
    <row r="50" spans="1:13" x14ac:dyDescent="0.25">
      <c r="A50" s="255" t="s">
        <v>240</v>
      </c>
      <c r="B50" s="256" t="s">
        <v>241</v>
      </c>
      <c r="C50" s="256"/>
      <c r="D50" s="256"/>
      <c r="E50" s="244"/>
      <c r="F50" s="244"/>
      <c r="G50" s="244"/>
      <c r="H50" s="244"/>
      <c r="I50" s="244"/>
      <c r="J50" s="244"/>
      <c r="K50" s="244"/>
      <c r="L50" s="244"/>
      <c r="M50" s="244"/>
    </row>
    <row r="51" spans="1:13" ht="15.75" x14ac:dyDescent="0.25">
      <c r="A51" s="258" t="s">
        <v>242</v>
      </c>
      <c r="B51" s="259" t="s">
        <v>35</v>
      </c>
      <c r="C51" s="259"/>
      <c r="D51" s="259"/>
      <c r="E51" s="260"/>
      <c r="F51" s="260"/>
      <c r="G51" s="260"/>
      <c r="H51" s="260"/>
      <c r="I51" s="260"/>
      <c r="J51" s="260"/>
      <c r="K51" s="260"/>
      <c r="L51" s="260"/>
      <c r="M51" s="260"/>
    </row>
  </sheetData>
  <mergeCells count="3">
    <mergeCell ref="A4:M4"/>
    <mergeCell ref="A5:M5"/>
    <mergeCell ref="A1:M1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75"/>
  <sheetViews>
    <sheetView workbookViewId="0">
      <selection activeCell="A9" sqref="A9"/>
    </sheetView>
  </sheetViews>
  <sheetFormatPr defaultRowHeight="15" x14ac:dyDescent="0.25"/>
  <cols>
    <col min="1" max="1" width="85.85546875" style="213" customWidth="1"/>
    <col min="2" max="2" width="15.5703125" style="213" customWidth="1"/>
    <col min="3" max="3" width="18.5703125" style="213" customWidth="1"/>
    <col min="4" max="4" width="16.85546875" style="213" customWidth="1"/>
    <col min="5" max="256" width="9.140625" style="213"/>
    <col min="257" max="257" width="85.85546875" style="213" customWidth="1"/>
    <col min="258" max="258" width="13.42578125" style="213" customWidth="1"/>
    <col min="259" max="259" width="18.5703125" style="213" customWidth="1"/>
    <col min="260" max="260" width="16.85546875" style="213" customWidth="1"/>
    <col min="261" max="512" width="9.140625" style="213"/>
    <col min="513" max="513" width="85.85546875" style="213" customWidth="1"/>
    <col min="514" max="514" width="13.42578125" style="213" customWidth="1"/>
    <col min="515" max="515" width="18.5703125" style="213" customWidth="1"/>
    <col min="516" max="516" width="16.85546875" style="213" customWidth="1"/>
    <col min="517" max="768" width="9.140625" style="213"/>
    <col min="769" max="769" width="85.85546875" style="213" customWidth="1"/>
    <col min="770" max="770" width="13.42578125" style="213" customWidth="1"/>
    <col min="771" max="771" width="18.5703125" style="213" customWidth="1"/>
    <col min="772" max="772" width="16.85546875" style="213" customWidth="1"/>
    <col min="773" max="1024" width="9.140625" style="213"/>
    <col min="1025" max="1025" width="85.85546875" style="213" customWidth="1"/>
    <col min="1026" max="1026" width="13.42578125" style="213" customWidth="1"/>
    <col min="1027" max="1027" width="18.5703125" style="213" customWidth="1"/>
    <col min="1028" max="1028" width="16.85546875" style="213" customWidth="1"/>
    <col min="1029" max="1280" width="9.140625" style="213"/>
    <col min="1281" max="1281" width="85.85546875" style="213" customWidth="1"/>
    <col min="1282" max="1282" width="13.42578125" style="213" customWidth="1"/>
    <col min="1283" max="1283" width="18.5703125" style="213" customWidth="1"/>
    <col min="1284" max="1284" width="16.85546875" style="213" customWidth="1"/>
    <col min="1285" max="1536" width="9.140625" style="213"/>
    <col min="1537" max="1537" width="85.85546875" style="213" customWidth="1"/>
    <col min="1538" max="1538" width="13.42578125" style="213" customWidth="1"/>
    <col min="1539" max="1539" width="18.5703125" style="213" customWidth="1"/>
    <col min="1540" max="1540" width="16.85546875" style="213" customWidth="1"/>
    <col min="1541" max="1792" width="9.140625" style="213"/>
    <col min="1793" max="1793" width="85.85546875" style="213" customWidth="1"/>
    <col min="1794" max="1794" width="13.42578125" style="213" customWidth="1"/>
    <col min="1795" max="1795" width="18.5703125" style="213" customWidth="1"/>
    <col min="1796" max="1796" width="16.85546875" style="213" customWidth="1"/>
    <col min="1797" max="2048" width="9.140625" style="213"/>
    <col min="2049" max="2049" width="85.85546875" style="213" customWidth="1"/>
    <col min="2050" max="2050" width="13.42578125" style="213" customWidth="1"/>
    <col min="2051" max="2051" width="18.5703125" style="213" customWidth="1"/>
    <col min="2052" max="2052" width="16.85546875" style="213" customWidth="1"/>
    <col min="2053" max="2304" width="9.140625" style="213"/>
    <col min="2305" max="2305" width="85.85546875" style="213" customWidth="1"/>
    <col min="2306" max="2306" width="13.42578125" style="213" customWidth="1"/>
    <col min="2307" max="2307" width="18.5703125" style="213" customWidth="1"/>
    <col min="2308" max="2308" width="16.85546875" style="213" customWidth="1"/>
    <col min="2309" max="2560" width="9.140625" style="213"/>
    <col min="2561" max="2561" width="85.85546875" style="213" customWidth="1"/>
    <col min="2562" max="2562" width="13.42578125" style="213" customWidth="1"/>
    <col min="2563" max="2563" width="18.5703125" style="213" customWidth="1"/>
    <col min="2564" max="2564" width="16.85546875" style="213" customWidth="1"/>
    <col min="2565" max="2816" width="9.140625" style="213"/>
    <col min="2817" max="2817" width="85.85546875" style="213" customWidth="1"/>
    <col min="2818" max="2818" width="13.42578125" style="213" customWidth="1"/>
    <col min="2819" max="2819" width="18.5703125" style="213" customWidth="1"/>
    <col min="2820" max="2820" width="16.85546875" style="213" customWidth="1"/>
    <col min="2821" max="3072" width="9.140625" style="213"/>
    <col min="3073" max="3073" width="85.85546875" style="213" customWidth="1"/>
    <col min="3074" max="3074" width="13.42578125" style="213" customWidth="1"/>
    <col min="3075" max="3075" width="18.5703125" style="213" customWidth="1"/>
    <col min="3076" max="3076" width="16.85546875" style="213" customWidth="1"/>
    <col min="3077" max="3328" width="9.140625" style="213"/>
    <col min="3329" max="3329" width="85.85546875" style="213" customWidth="1"/>
    <col min="3330" max="3330" width="13.42578125" style="213" customWidth="1"/>
    <col min="3331" max="3331" width="18.5703125" style="213" customWidth="1"/>
    <col min="3332" max="3332" width="16.85546875" style="213" customWidth="1"/>
    <col min="3333" max="3584" width="9.140625" style="213"/>
    <col min="3585" max="3585" width="85.85546875" style="213" customWidth="1"/>
    <col min="3586" max="3586" width="13.42578125" style="213" customWidth="1"/>
    <col min="3587" max="3587" width="18.5703125" style="213" customWidth="1"/>
    <col min="3588" max="3588" width="16.85546875" style="213" customWidth="1"/>
    <col min="3589" max="3840" width="9.140625" style="213"/>
    <col min="3841" max="3841" width="85.85546875" style="213" customWidth="1"/>
    <col min="3842" max="3842" width="13.42578125" style="213" customWidth="1"/>
    <col min="3843" max="3843" width="18.5703125" style="213" customWidth="1"/>
    <col min="3844" max="3844" width="16.85546875" style="213" customWidth="1"/>
    <col min="3845" max="4096" width="9.140625" style="213"/>
    <col min="4097" max="4097" width="85.85546875" style="213" customWidth="1"/>
    <col min="4098" max="4098" width="13.42578125" style="213" customWidth="1"/>
    <col min="4099" max="4099" width="18.5703125" style="213" customWidth="1"/>
    <col min="4100" max="4100" width="16.85546875" style="213" customWidth="1"/>
    <col min="4101" max="4352" width="9.140625" style="213"/>
    <col min="4353" max="4353" width="85.85546875" style="213" customWidth="1"/>
    <col min="4354" max="4354" width="13.42578125" style="213" customWidth="1"/>
    <col min="4355" max="4355" width="18.5703125" style="213" customWidth="1"/>
    <col min="4356" max="4356" width="16.85546875" style="213" customWidth="1"/>
    <col min="4357" max="4608" width="9.140625" style="213"/>
    <col min="4609" max="4609" width="85.85546875" style="213" customWidth="1"/>
    <col min="4610" max="4610" width="13.42578125" style="213" customWidth="1"/>
    <col min="4611" max="4611" width="18.5703125" style="213" customWidth="1"/>
    <col min="4612" max="4612" width="16.85546875" style="213" customWidth="1"/>
    <col min="4613" max="4864" width="9.140625" style="213"/>
    <col min="4865" max="4865" width="85.85546875" style="213" customWidth="1"/>
    <col min="4866" max="4866" width="13.42578125" style="213" customWidth="1"/>
    <col min="4867" max="4867" width="18.5703125" style="213" customWidth="1"/>
    <col min="4868" max="4868" width="16.85546875" style="213" customWidth="1"/>
    <col min="4869" max="5120" width="9.140625" style="213"/>
    <col min="5121" max="5121" width="85.85546875" style="213" customWidth="1"/>
    <col min="5122" max="5122" width="13.42578125" style="213" customWidth="1"/>
    <col min="5123" max="5123" width="18.5703125" style="213" customWidth="1"/>
    <col min="5124" max="5124" width="16.85546875" style="213" customWidth="1"/>
    <col min="5125" max="5376" width="9.140625" style="213"/>
    <col min="5377" max="5377" width="85.85546875" style="213" customWidth="1"/>
    <col min="5378" max="5378" width="13.42578125" style="213" customWidth="1"/>
    <col min="5379" max="5379" width="18.5703125" style="213" customWidth="1"/>
    <col min="5380" max="5380" width="16.85546875" style="213" customWidth="1"/>
    <col min="5381" max="5632" width="9.140625" style="213"/>
    <col min="5633" max="5633" width="85.85546875" style="213" customWidth="1"/>
    <col min="5634" max="5634" width="13.42578125" style="213" customWidth="1"/>
    <col min="5635" max="5635" width="18.5703125" style="213" customWidth="1"/>
    <col min="5636" max="5636" width="16.85546875" style="213" customWidth="1"/>
    <col min="5637" max="5888" width="9.140625" style="213"/>
    <col min="5889" max="5889" width="85.85546875" style="213" customWidth="1"/>
    <col min="5890" max="5890" width="13.42578125" style="213" customWidth="1"/>
    <col min="5891" max="5891" width="18.5703125" style="213" customWidth="1"/>
    <col min="5892" max="5892" width="16.85546875" style="213" customWidth="1"/>
    <col min="5893" max="6144" width="9.140625" style="213"/>
    <col min="6145" max="6145" width="85.85546875" style="213" customWidth="1"/>
    <col min="6146" max="6146" width="13.42578125" style="213" customWidth="1"/>
    <col min="6147" max="6147" width="18.5703125" style="213" customWidth="1"/>
    <col min="6148" max="6148" width="16.85546875" style="213" customWidth="1"/>
    <col min="6149" max="6400" width="9.140625" style="213"/>
    <col min="6401" max="6401" width="85.85546875" style="213" customWidth="1"/>
    <col min="6402" max="6402" width="13.42578125" style="213" customWidth="1"/>
    <col min="6403" max="6403" width="18.5703125" style="213" customWidth="1"/>
    <col min="6404" max="6404" width="16.85546875" style="213" customWidth="1"/>
    <col min="6405" max="6656" width="9.140625" style="213"/>
    <col min="6657" max="6657" width="85.85546875" style="213" customWidth="1"/>
    <col min="6658" max="6658" width="13.42578125" style="213" customWidth="1"/>
    <col min="6659" max="6659" width="18.5703125" style="213" customWidth="1"/>
    <col min="6660" max="6660" width="16.85546875" style="213" customWidth="1"/>
    <col min="6661" max="6912" width="9.140625" style="213"/>
    <col min="6913" max="6913" width="85.85546875" style="213" customWidth="1"/>
    <col min="6914" max="6914" width="13.42578125" style="213" customWidth="1"/>
    <col min="6915" max="6915" width="18.5703125" style="213" customWidth="1"/>
    <col min="6916" max="6916" width="16.85546875" style="213" customWidth="1"/>
    <col min="6917" max="7168" width="9.140625" style="213"/>
    <col min="7169" max="7169" width="85.85546875" style="213" customWidth="1"/>
    <col min="7170" max="7170" width="13.42578125" style="213" customWidth="1"/>
    <col min="7171" max="7171" width="18.5703125" style="213" customWidth="1"/>
    <col min="7172" max="7172" width="16.85546875" style="213" customWidth="1"/>
    <col min="7173" max="7424" width="9.140625" style="213"/>
    <col min="7425" max="7425" width="85.85546875" style="213" customWidth="1"/>
    <col min="7426" max="7426" width="13.42578125" style="213" customWidth="1"/>
    <col min="7427" max="7427" width="18.5703125" style="213" customWidth="1"/>
    <col min="7428" max="7428" width="16.85546875" style="213" customWidth="1"/>
    <col min="7429" max="7680" width="9.140625" style="213"/>
    <col min="7681" max="7681" width="85.85546875" style="213" customWidth="1"/>
    <col min="7682" max="7682" width="13.42578125" style="213" customWidth="1"/>
    <col min="7683" max="7683" width="18.5703125" style="213" customWidth="1"/>
    <col min="7684" max="7684" width="16.85546875" style="213" customWidth="1"/>
    <col min="7685" max="7936" width="9.140625" style="213"/>
    <col min="7937" max="7937" width="85.85546875" style="213" customWidth="1"/>
    <col min="7938" max="7938" width="13.42578125" style="213" customWidth="1"/>
    <col min="7939" max="7939" width="18.5703125" style="213" customWidth="1"/>
    <col min="7940" max="7940" width="16.85546875" style="213" customWidth="1"/>
    <col min="7941" max="8192" width="9.140625" style="213"/>
    <col min="8193" max="8193" width="85.85546875" style="213" customWidth="1"/>
    <col min="8194" max="8194" width="13.42578125" style="213" customWidth="1"/>
    <col min="8195" max="8195" width="18.5703125" style="213" customWidth="1"/>
    <col min="8196" max="8196" width="16.85546875" style="213" customWidth="1"/>
    <col min="8197" max="8448" width="9.140625" style="213"/>
    <col min="8449" max="8449" width="85.85546875" style="213" customWidth="1"/>
    <col min="8450" max="8450" width="13.42578125" style="213" customWidth="1"/>
    <col min="8451" max="8451" width="18.5703125" style="213" customWidth="1"/>
    <col min="8452" max="8452" width="16.85546875" style="213" customWidth="1"/>
    <col min="8453" max="8704" width="9.140625" style="213"/>
    <col min="8705" max="8705" width="85.85546875" style="213" customWidth="1"/>
    <col min="8706" max="8706" width="13.42578125" style="213" customWidth="1"/>
    <col min="8707" max="8707" width="18.5703125" style="213" customWidth="1"/>
    <col min="8708" max="8708" width="16.85546875" style="213" customWidth="1"/>
    <col min="8709" max="8960" width="9.140625" style="213"/>
    <col min="8961" max="8961" width="85.85546875" style="213" customWidth="1"/>
    <col min="8962" max="8962" width="13.42578125" style="213" customWidth="1"/>
    <col min="8963" max="8963" width="18.5703125" style="213" customWidth="1"/>
    <col min="8964" max="8964" width="16.85546875" style="213" customWidth="1"/>
    <col min="8965" max="9216" width="9.140625" style="213"/>
    <col min="9217" max="9217" width="85.85546875" style="213" customWidth="1"/>
    <col min="9218" max="9218" width="13.42578125" style="213" customWidth="1"/>
    <col min="9219" max="9219" width="18.5703125" style="213" customWidth="1"/>
    <col min="9220" max="9220" width="16.85546875" style="213" customWidth="1"/>
    <col min="9221" max="9472" width="9.140625" style="213"/>
    <col min="9473" max="9473" width="85.85546875" style="213" customWidth="1"/>
    <col min="9474" max="9474" width="13.42578125" style="213" customWidth="1"/>
    <col min="9475" max="9475" width="18.5703125" style="213" customWidth="1"/>
    <col min="9476" max="9476" width="16.85546875" style="213" customWidth="1"/>
    <col min="9477" max="9728" width="9.140625" style="213"/>
    <col min="9729" max="9729" width="85.85546875" style="213" customWidth="1"/>
    <col min="9730" max="9730" width="13.42578125" style="213" customWidth="1"/>
    <col min="9731" max="9731" width="18.5703125" style="213" customWidth="1"/>
    <col min="9732" max="9732" width="16.85546875" style="213" customWidth="1"/>
    <col min="9733" max="9984" width="9.140625" style="213"/>
    <col min="9985" max="9985" width="85.85546875" style="213" customWidth="1"/>
    <col min="9986" max="9986" width="13.42578125" style="213" customWidth="1"/>
    <col min="9987" max="9987" width="18.5703125" style="213" customWidth="1"/>
    <col min="9988" max="9988" width="16.85546875" style="213" customWidth="1"/>
    <col min="9989" max="10240" width="9.140625" style="213"/>
    <col min="10241" max="10241" width="85.85546875" style="213" customWidth="1"/>
    <col min="10242" max="10242" width="13.42578125" style="213" customWidth="1"/>
    <col min="10243" max="10243" width="18.5703125" style="213" customWidth="1"/>
    <col min="10244" max="10244" width="16.85546875" style="213" customWidth="1"/>
    <col min="10245" max="10496" width="9.140625" style="213"/>
    <col min="10497" max="10497" width="85.85546875" style="213" customWidth="1"/>
    <col min="10498" max="10498" width="13.42578125" style="213" customWidth="1"/>
    <col min="10499" max="10499" width="18.5703125" style="213" customWidth="1"/>
    <col min="10500" max="10500" width="16.85546875" style="213" customWidth="1"/>
    <col min="10501" max="10752" width="9.140625" style="213"/>
    <col min="10753" max="10753" width="85.85546875" style="213" customWidth="1"/>
    <col min="10754" max="10754" width="13.42578125" style="213" customWidth="1"/>
    <col min="10755" max="10755" width="18.5703125" style="213" customWidth="1"/>
    <col min="10756" max="10756" width="16.85546875" style="213" customWidth="1"/>
    <col min="10757" max="11008" width="9.140625" style="213"/>
    <col min="11009" max="11009" width="85.85546875" style="213" customWidth="1"/>
    <col min="11010" max="11010" width="13.42578125" style="213" customWidth="1"/>
    <col min="11011" max="11011" width="18.5703125" style="213" customWidth="1"/>
    <col min="11012" max="11012" width="16.85546875" style="213" customWidth="1"/>
    <col min="11013" max="11264" width="9.140625" style="213"/>
    <col min="11265" max="11265" width="85.85546875" style="213" customWidth="1"/>
    <col min="11266" max="11266" width="13.42578125" style="213" customWidth="1"/>
    <col min="11267" max="11267" width="18.5703125" style="213" customWidth="1"/>
    <col min="11268" max="11268" width="16.85546875" style="213" customWidth="1"/>
    <col min="11269" max="11520" width="9.140625" style="213"/>
    <col min="11521" max="11521" width="85.85546875" style="213" customWidth="1"/>
    <col min="11522" max="11522" width="13.42578125" style="213" customWidth="1"/>
    <col min="11523" max="11523" width="18.5703125" style="213" customWidth="1"/>
    <col min="11524" max="11524" width="16.85546875" style="213" customWidth="1"/>
    <col min="11525" max="11776" width="9.140625" style="213"/>
    <col min="11777" max="11777" width="85.85546875" style="213" customWidth="1"/>
    <col min="11778" max="11778" width="13.42578125" style="213" customWidth="1"/>
    <col min="11779" max="11779" width="18.5703125" style="213" customWidth="1"/>
    <col min="11780" max="11780" width="16.85546875" style="213" customWidth="1"/>
    <col min="11781" max="12032" width="9.140625" style="213"/>
    <col min="12033" max="12033" width="85.85546875" style="213" customWidth="1"/>
    <col min="12034" max="12034" width="13.42578125" style="213" customWidth="1"/>
    <col min="12035" max="12035" width="18.5703125" style="213" customWidth="1"/>
    <col min="12036" max="12036" width="16.85546875" style="213" customWidth="1"/>
    <col min="12037" max="12288" width="9.140625" style="213"/>
    <col min="12289" max="12289" width="85.85546875" style="213" customWidth="1"/>
    <col min="12290" max="12290" width="13.42578125" style="213" customWidth="1"/>
    <col min="12291" max="12291" width="18.5703125" style="213" customWidth="1"/>
    <col min="12292" max="12292" width="16.85546875" style="213" customWidth="1"/>
    <col min="12293" max="12544" width="9.140625" style="213"/>
    <col min="12545" max="12545" width="85.85546875" style="213" customWidth="1"/>
    <col min="12546" max="12546" width="13.42578125" style="213" customWidth="1"/>
    <col min="12547" max="12547" width="18.5703125" style="213" customWidth="1"/>
    <col min="12548" max="12548" width="16.85546875" style="213" customWidth="1"/>
    <col min="12549" max="12800" width="9.140625" style="213"/>
    <col min="12801" max="12801" width="85.85546875" style="213" customWidth="1"/>
    <col min="12802" max="12802" width="13.42578125" style="213" customWidth="1"/>
    <col min="12803" max="12803" width="18.5703125" style="213" customWidth="1"/>
    <col min="12804" max="12804" width="16.85546875" style="213" customWidth="1"/>
    <col min="12805" max="13056" width="9.140625" style="213"/>
    <col min="13057" max="13057" width="85.85546875" style="213" customWidth="1"/>
    <col min="13058" max="13058" width="13.42578125" style="213" customWidth="1"/>
    <col min="13059" max="13059" width="18.5703125" style="213" customWidth="1"/>
    <col min="13060" max="13060" width="16.85546875" style="213" customWidth="1"/>
    <col min="13061" max="13312" width="9.140625" style="213"/>
    <col min="13313" max="13313" width="85.85546875" style="213" customWidth="1"/>
    <col min="13314" max="13314" width="13.42578125" style="213" customWidth="1"/>
    <col min="13315" max="13315" width="18.5703125" style="213" customWidth="1"/>
    <col min="13316" max="13316" width="16.85546875" style="213" customWidth="1"/>
    <col min="13317" max="13568" width="9.140625" style="213"/>
    <col min="13569" max="13569" width="85.85546875" style="213" customWidth="1"/>
    <col min="13570" max="13570" width="13.42578125" style="213" customWidth="1"/>
    <col min="13571" max="13571" width="18.5703125" style="213" customWidth="1"/>
    <col min="13572" max="13572" width="16.85546875" style="213" customWidth="1"/>
    <col min="13573" max="13824" width="9.140625" style="213"/>
    <col min="13825" max="13825" width="85.85546875" style="213" customWidth="1"/>
    <col min="13826" max="13826" width="13.42578125" style="213" customWidth="1"/>
    <col min="13827" max="13827" width="18.5703125" style="213" customWidth="1"/>
    <col min="13828" max="13828" width="16.85546875" style="213" customWidth="1"/>
    <col min="13829" max="14080" width="9.140625" style="213"/>
    <col min="14081" max="14081" width="85.85546875" style="213" customWidth="1"/>
    <col min="14082" max="14082" width="13.42578125" style="213" customWidth="1"/>
    <col min="14083" max="14083" width="18.5703125" style="213" customWidth="1"/>
    <col min="14084" max="14084" width="16.85546875" style="213" customWidth="1"/>
    <col min="14085" max="14336" width="9.140625" style="213"/>
    <col min="14337" max="14337" width="85.85546875" style="213" customWidth="1"/>
    <col min="14338" max="14338" width="13.42578125" style="213" customWidth="1"/>
    <col min="14339" max="14339" width="18.5703125" style="213" customWidth="1"/>
    <col min="14340" max="14340" width="16.85546875" style="213" customWidth="1"/>
    <col min="14341" max="14592" width="9.140625" style="213"/>
    <col min="14593" max="14593" width="85.85546875" style="213" customWidth="1"/>
    <col min="14594" max="14594" width="13.42578125" style="213" customWidth="1"/>
    <col min="14595" max="14595" width="18.5703125" style="213" customWidth="1"/>
    <col min="14596" max="14596" width="16.85546875" style="213" customWidth="1"/>
    <col min="14597" max="14848" width="9.140625" style="213"/>
    <col min="14849" max="14849" width="85.85546875" style="213" customWidth="1"/>
    <col min="14850" max="14850" width="13.42578125" style="213" customWidth="1"/>
    <col min="14851" max="14851" width="18.5703125" style="213" customWidth="1"/>
    <col min="14852" max="14852" width="16.85546875" style="213" customWidth="1"/>
    <col min="14853" max="15104" width="9.140625" style="213"/>
    <col min="15105" max="15105" width="85.85546875" style="213" customWidth="1"/>
    <col min="15106" max="15106" width="13.42578125" style="213" customWidth="1"/>
    <col min="15107" max="15107" width="18.5703125" style="213" customWidth="1"/>
    <col min="15108" max="15108" width="16.85546875" style="213" customWidth="1"/>
    <col min="15109" max="15360" width="9.140625" style="213"/>
    <col min="15361" max="15361" width="85.85546875" style="213" customWidth="1"/>
    <col min="15362" max="15362" width="13.42578125" style="213" customWidth="1"/>
    <col min="15363" max="15363" width="18.5703125" style="213" customWidth="1"/>
    <col min="15364" max="15364" width="16.85546875" style="213" customWidth="1"/>
    <col min="15365" max="15616" width="9.140625" style="213"/>
    <col min="15617" max="15617" width="85.85546875" style="213" customWidth="1"/>
    <col min="15618" max="15618" width="13.42578125" style="213" customWidth="1"/>
    <col min="15619" max="15619" width="18.5703125" style="213" customWidth="1"/>
    <col min="15620" max="15620" width="16.85546875" style="213" customWidth="1"/>
    <col min="15621" max="15872" width="9.140625" style="213"/>
    <col min="15873" max="15873" width="85.85546875" style="213" customWidth="1"/>
    <col min="15874" max="15874" width="13.42578125" style="213" customWidth="1"/>
    <col min="15875" max="15875" width="18.5703125" style="213" customWidth="1"/>
    <col min="15876" max="15876" width="16.85546875" style="213" customWidth="1"/>
    <col min="15877" max="16128" width="9.140625" style="213"/>
    <col min="16129" max="16129" width="85.85546875" style="213" customWidth="1"/>
    <col min="16130" max="16130" width="13.42578125" style="213" customWidth="1"/>
    <col min="16131" max="16131" width="18.5703125" style="213" customWidth="1"/>
    <col min="16132" max="16132" width="16.85546875" style="213" customWidth="1"/>
    <col min="16133" max="16384" width="9.140625" style="213"/>
  </cols>
  <sheetData>
    <row r="1" spans="1:8" x14ac:dyDescent="0.25">
      <c r="A1" s="414" t="s">
        <v>831</v>
      </c>
      <c r="B1" s="358"/>
      <c r="C1" s="358"/>
      <c r="D1" s="358"/>
    </row>
    <row r="2" spans="1:8" x14ac:dyDescent="0.25">
      <c r="A2" s="231"/>
    </row>
    <row r="3" spans="1:8" ht="22.5" customHeight="1" x14ac:dyDescent="0.25">
      <c r="A3" s="411" t="s">
        <v>797</v>
      </c>
      <c r="B3" s="412"/>
      <c r="C3" s="412"/>
      <c r="D3" s="412"/>
      <c r="E3" s="230"/>
      <c r="F3" s="228"/>
      <c r="G3" s="228"/>
      <c r="H3" s="228"/>
    </row>
    <row r="4" spans="1:8" ht="24" customHeight="1" x14ac:dyDescent="0.25">
      <c r="A4" s="413" t="s">
        <v>728</v>
      </c>
      <c r="B4" s="412"/>
      <c r="C4" s="412"/>
      <c r="D4" s="412"/>
      <c r="E4" s="229"/>
      <c r="F4" s="228"/>
      <c r="G4" s="228"/>
      <c r="H4" s="228"/>
    </row>
    <row r="5" spans="1:8" ht="24" customHeight="1" x14ac:dyDescent="0.25">
      <c r="A5" s="353"/>
      <c r="B5" s="352"/>
      <c r="C5" s="352"/>
      <c r="D5" s="352"/>
      <c r="E5" s="229"/>
      <c r="F5" s="228"/>
      <c r="G5" s="228"/>
      <c r="H5" s="228"/>
    </row>
    <row r="6" spans="1:8" ht="26.25" x14ac:dyDescent="0.25">
      <c r="A6" s="227" t="s">
        <v>0</v>
      </c>
      <c r="B6" s="225" t="s">
        <v>672</v>
      </c>
      <c r="C6" s="225" t="s">
        <v>671</v>
      </c>
      <c r="D6" s="225" t="s">
        <v>670</v>
      </c>
      <c r="E6" s="218"/>
    </row>
    <row r="7" spans="1:8" x14ac:dyDescent="0.25">
      <c r="A7" s="226" t="s">
        <v>669</v>
      </c>
      <c r="B7" s="225"/>
      <c r="C7" s="225"/>
      <c r="D7" s="225"/>
      <c r="E7" s="218"/>
    </row>
    <row r="8" spans="1:8" x14ac:dyDescent="0.25">
      <c r="A8" s="223" t="s">
        <v>495</v>
      </c>
      <c r="B8" s="214"/>
      <c r="C8" s="214"/>
      <c r="D8" s="214">
        <f t="shared" ref="D8:D39" si="0">B8-C8</f>
        <v>0</v>
      </c>
      <c r="E8" s="218"/>
    </row>
    <row r="9" spans="1:8" x14ac:dyDescent="0.25">
      <c r="A9" s="224" t="s">
        <v>660</v>
      </c>
      <c r="B9" s="214"/>
      <c r="C9" s="214"/>
      <c r="D9" s="214">
        <f t="shared" si="0"/>
        <v>0</v>
      </c>
      <c r="E9" s="218"/>
    </row>
    <row r="10" spans="1:8" x14ac:dyDescent="0.25">
      <c r="A10" s="224" t="s">
        <v>659</v>
      </c>
      <c r="B10" s="214"/>
      <c r="C10" s="214"/>
      <c r="D10" s="214">
        <f t="shared" si="0"/>
        <v>0</v>
      </c>
      <c r="E10" s="218"/>
    </row>
    <row r="11" spans="1:8" x14ac:dyDescent="0.25">
      <c r="A11" s="224" t="s">
        <v>658</v>
      </c>
      <c r="B11" s="214"/>
      <c r="C11" s="214"/>
      <c r="D11" s="214">
        <f t="shared" si="0"/>
        <v>0</v>
      </c>
      <c r="E11" s="218"/>
    </row>
    <row r="12" spans="1:8" x14ac:dyDescent="0.25">
      <c r="A12" s="224" t="s">
        <v>657</v>
      </c>
      <c r="B12" s="214"/>
      <c r="C12" s="214"/>
      <c r="D12" s="214">
        <f t="shared" si="0"/>
        <v>0</v>
      </c>
      <c r="E12" s="218"/>
    </row>
    <row r="13" spans="1:8" x14ac:dyDescent="0.25">
      <c r="A13" s="224" t="s">
        <v>656</v>
      </c>
      <c r="B13" s="214"/>
      <c r="C13" s="214"/>
      <c r="D13" s="214">
        <f t="shared" si="0"/>
        <v>0</v>
      </c>
      <c r="E13" s="218"/>
    </row>
    <row r="14" spans="1:8" x14ac:dyDescent="0.25">
      <c r="A14" s="224" t="s">
        <v>668</v>
      </c>
      <c r="B14" s="214"/>
      <c r="C14" s="214"/>
      <c r="D14" s="214">
        <f t="shared" si="0"/>
        <v>0</v>
      </c>
      <c r="E14" s="218"/>
    </row>
    <row r="15" spans="1:8" x14ac:dyDescent="0.25">
      <c r="A15" s="223" t="s">
        <v>496</v>
      </c>
      <c r="B15" s="214"/>
      <c r="C15" s="214"/>
      <c r="D15" s="214">
        <f t="shared" ref="D15" si="1">SUM(D16:D21)</f>
        <v>0</v>
      </c>
      <c r="E15" s="218"/>
    </row>
    <row r="16" spans="1:8" x14ac:dyDescent="0.25">
      <c r="A16" s="224" t="s">
        <v>660</v>
      </c>
      <c r="B16" s="214"/>
      <c r="C16" s="214"/>
      <c r="D16" s="214">
        <f t="shared" si="0"/>
        <v>0</v>
      </c>
      <c r="E16" s="218"/>
    </row>
    <row r="17" spans="1:5" x14ac:dyDescent="0.25">
      <c r="A17" s="224" t="s">
        <v>659</v>
      </c>
      <c r="B17" s="214"/>
      <c r="C17" s="214"/>
      <c r="D17" s="214">
        <f t="shared" si="0"/>
        <v>0</v>
      </c>
      <c r="E17" s="218"/>
    </row>
    <row r="18" spans="1:5" x14ac:dyDescent="0.25">
      <c r="A18" s="224" t="s">
        <v>658</v>
      </c>
      <c r="B18" s="214"/>
      <c r="C18" s="214"/>
      <c r="D18" s="214">
        <f t="shared" si="0"/>
        <v>0</v>
      </c>
      <c r="E18" s="218"/>
    </row>
    <row r="19" spans="1:5" x14ac:dyDescent="0.25">
      <c r="A19" s="224" t="s">
        <v>657</v>
      </c>
      <c r="B19" s="214"/>
      <c r="C19" s="214"/>
      <c r="D19" s="214">
        <f t="shared" si="0"/>
        <v>0</v>
      </c>
      <c r="E19" s="218"/>
    </row>
    <row r="20" spans="1:5" x14ac:dyDescent="0.25">
      <c r="A20" s="224" t="s">
        <v>656</v>
      </c>
      <c r="B20" s="214">
        <v>5620474</v>
      </c>
      <c r="C20" s="214">
        <v>5620474</v>
      </c>
      <c r="D20" s="214">
        <f t="shared" si="0"/>
        <v>0</v>
      </c>
      <c r="E20" s="218"/>
    </row>
    <row r="21" spans="1:5" x14ac:dyDescent="0.25">
      <c r="A21" s="224" t="s">
        <v>668</v>
      </c>
      <c r="B21" s="214"/>
      <c r="C21" s="214"/>
      <c r="D21" s="214">
        <f t="shared" si="0"/>
        <v>0</v>
      </c>
      <c r="E21" s="218"/>
    </row>
    <row r="22" spans="1:5" x14ac:dyDescent="0.25">
      <c r="A22" s="223" t="s">
        <v>497</v>
      </c>
      <c r="B22" s="214"/>
      <c r="C22" s="214"/>
      <c r="D22" s="214">
        <f t="shared" si="0"/>
        <v>0</v>
      </c>
      <c r="E22" s="218"/>
    </row>
    <row r="23" spans="1:5" x14ac:dyDescent="0.25">
      <c r="A23" s="224" t="s">
        <v>660</v>
      </c>
      <c r="B23" s="214"/>
      <c r="C23" s="214"/>
      <c r="D23" s="214">
        <f t="shared" si="0"/>
        <v>0</v>
      </c>
      <c r="E23" s="218"/>
    </row>
    <row r="24" spans="1:5" x14ac:dyDescent="0.25">
      <c r="A24" s="224" t="s">
        <v>659</v>
      </c>
      <c r="B24" s="214"/>
      <c r="C24" s="214"/>
      <c r="D24" s="214">
        <f t="shared" si="0"/>
        <v>0</v>
      </c>
      <c r="E24" s="218"/>
    </row>
    <row r="25" spans="1:5" x14ac:dyDescent="0.25">
      <c r="A25" s="224" t="s">
        <v>658</v>
      </c>
      <c r="B25" s="214"/>
      <c r="C25" s="214"/>
      <c r="D25" s="214">
        <f t="shared" si="0"/>
        <v>0</v>
      </c>
      <c r="E25" s="218"/>
    </row>
    <row r="26" spans="1:5" x14ac:dyDescent="0.25">
      <c r="A26" s="224" t="s">
        <v>657</v>
      </c>
      <c r="B26" s="214"/>
      <c r="C26" s="214"/>
      <c r="D26" s="214">
        <f t="shared" si="0"/>
        <v>0</v>
      </c>
      <c r="E26" s="218"/>
    </row>
    <row r="27" spans="1:5" x14ac:dyDescent="0.25">
      <c r="A27" s="224" t="s">
        <v>656</v>
      </c>
      <c r="B27" s="214"/>
      <c r="C27" s="214"/>
      <c r="D27" s="214">
        <f t="shared" si="0"/>
        <v>0</v>
      </c>
      <c r="E27" s="218"/>
    </row>
    <row r="28" spans="1:5" x14ac:dyDescent="0.25">
      <c r="A28" s="224" t="s">
        <v>668</v>
      </c>
      <c r="B28" s="214"/>
      <c r="C28" s="214"/>
      <c r="D28" s="214">
        <f t="shared" si="0"/>
        <v>0</v>
      </c>
      <c r="E28" s="218"/>
    </row>
    <row r="29" spans="1:5" x14ac:dyDescent="0.25">
      <c r="A29" s="326" t="s">
        <v>498</v>
      </c>
      <c r="B29" s="327">
        <f>SUM(B22,B15,B8)</f>
        <v>0</v>
      </c>
      <c r="C29" s="327">
        <f>SUM(C22,C15,C8)</f>
        <v>0</v>
      </c>
      <c r="D29" s="328">
        <f t="shared" si="0"/>
        <v>0</v>
      </c>
      <c r="E29" s="218"/>
    </row>
    <row r="30" spans="1:5" x14ac:dyDescent="0.25">
      <c r="A30" s="329" t="s">
        <v>660</v>
      </c>
      <c r="B30" s="327"/>
      <c r="C30" s="327"/>
      <c r="D30" s="328">
        <f t="shared" si="0"/>
        <v>0</v>
      </c>
      <c r="E30" s="218"/>
    </row>
    <row r="31" spans="1:5" x14ac:dyDescent="0.25">
      <c r="A31" s="329" t="s">
        <v>659</v>
      </c>
      <c r="B31" s="327"/>
      <c r="C31" s="327"/>
      <c r="D31" s="328">
        <f t="shared" si="0"/>
        <v>0</v>
      </c>
      <c r="E31" s="218"/>
    </row>
    <row r="32" spans="1:5" x14ac:dyDescent="0.25">
      <c r="A32" s="329" t="s">
        <v>658</v>
      </c>
      <c r="B32" s="327"/>
      <c r="C32" s="327"/>
      <c r="D32" s="328">
        <f t="shared" si="0"/>
        <v>0</v>
      </c>
      <c r="E32" s="218"/>
    </row>
    <row r="33" spans="1:5" x14ac:dyDescent="0.25">
      <c r="A33" s="329" t="s">
        <v>657</v>
      </c>
      <c r="B33" s="327">
        <f>SUM(B19)</f>
        <v>0</v>
      </c>
      <c r="C33" s="327">
        <f>SUM(C19)</f>
        <v>0</v>
      </c>
      <c r="D33" s="328">
        <f t="shared" si="0"/>
        <v>0</v>
      </c>
      <c r="E33" s="218"/>
    </row>
    <row r="34" spans="1:5" x14ac:dyDescent="0.25">
      <c r="A34" s="329" t="s">
        <v>656</v>
      </c>
      <c r="B34" s="328">
        <v>0</v>
      </c>
      <c r="C34" s="328">
        <v>0</v>
      </c>
      <c r="D34" s="328">
        <f t="shared" si="0"/>
        <v>0</v>
      </c>
      <c r="E34" s="218"/>
    </row>
    <row r="35" spans="1:5" x14ac:dyDescent="0.25">
      <c r="A35" s="329" t="s">
        <v>655</v>
      </c>
      <c r="B35" s="327"/>
      <c r="C35" s="327"/>
      <c r="D35" s="328">
        <f t="shared" si="0"/>
        <v>0</v>
      </c>
      <c r="E35" s="218"/>
    </row>
    <row r="36" spans="1:5" x14ac:dyDescent="0.25">
      <c r="A36" s="223" t="s">
        <v>499</v>
      </c>
      <c r="B36" s="214">
        <v>497174020</v>
      </c>
      <c r="C36" s="214">
        <v>184006079</v>
      </c>
      <c r="D36" s="214">
        <f t="shared" ref="D36" si="2">SUM(D37:D42)</f>
        <v>313167941</v>
      </c>
      <c r="E36" s="218"/>
    </row>
    <row r="37" spans="1:5" x14ac:dyDescent="0.25">
      <c r="A37" s="224" t="s">
        <v>660</v>
      </c>
      <c r="B37" s="214">
        <v>367044606</v>
      </c>
      <c r="C37" s="214">
        <v>150654536</v>
      </c>
      <c r="D37" s="214">
        <f t="shared" si="0"/>
        <v>216390070</v>
      </c>
      <c r="E37" s="218"/>
    </row>
    <row r="38" spans="1:5" x14ac:dyDescent="0.25">
      <c r="A38" s="224" t="s">
        <v>659</v>
      </c>
      <c r="B38" s="214"/>
      <c r="C38" s="214"/>
      <c r="D38" s="214">
        <f t="shared" si="0"/>
        <v>0</v>
      </c>
      <c r="E38" s="218"/>
    </row>
    <row r="39" spans="1:5" x14ac:dyDescent="0.25">
      <c r="A39" s="224" t="s">
        <v>658</v>
      </c>
      <c r="B39" s="214">
        <v>126872914</v>
      </c>
      <c r="C39" s="214">
        <v>33322543</v>
      </c>
      <c r="D39" s="214">
        <f t="shared" si="0"/>
        <v>93550371</v>
      </c>
      <c r="E39" s="218"/>
    </row>
    <row r="40" spans="1:5" x14ac:dyDescent="0.25">
      <c r="A40" s="224" t="s">
        <v>657</v>
      </c>
      <c r="B40" s="214">
        <v>3227500</v>
      </c>
      <c r="C40" s="214"/>
      <c r="D40" s="214">
        <f t="shared" ref="D40:D58" si="3">B40-C40</f>
        <v>3227500</v>
      </c>
      <c r="E40" s="218"/>
    </row>
    <row r="41" spans="1:5" x14ac:dyDescent="0.25">
      <c r="A41" s="224" t="s">
        <v>656</v>
      </c>
      <c r="B41" s="214">
        <v>29000</v>
      </c>
      <c r="C41" s="214">
        <v>29000</v>
      </c>
      <c r="D41" s="214">
        <f t="shared" si="3"/>
        <v>0</v>
      </c>
      <c r="E41" s="218"/>
    </row>
    <row r="42" spans="1:5" x14ac:dyDescent="0.25">
      <c r="A42" s="224" t="s">
        <v>655</v>
      </c>
      <c r="B42" s="214"/>
      <c r="C42" s="214"/>
      <c r="D42" s="214">
        <f t="shared" si="3"/>
        <v>0</v>
      </c>
      <c r="E42" s="218"/>
    </row>
    <row r="43" spans="1:5" x14ac:dyDescent="0.25">
      <c r="A43" s="223" t="s">
        <v>500</v>
      </c>
      <c r="B43" s="214">
        <f>SUM(B44:B49)</f>
        <v>10097000</v>
      </c>
      <c r="C43" s="214">
        <f t="shared" ref="C43:D43" si="4">SUM(C44:C49)</f>
        <v>10087340</v>
      </c>
      <c r="D43" s="214">
        <f t="shared" si="4"/>
        <v>9660</v>
      </c>
      <c r="E43" s="218"/>
    </row>
    <row r="44" spans="1:5" x14ac:dyDescent="0.25">
      <c r="A44" s="224" t="s">
        <v>660</v>
      </c>
      <c r="B44" s="330"/>
      <c r="C44" s="330"/>
      <c r="D44" s="214">
        <f t="shared" si="3"/>
        <v>0</v>
      </c>
      <c r="E44" s="218"/>
    </row>
    <row r="45" spans="1:5" x14ac:dyDescent="0.25">
      <c r="A45" s="224" t="s">
        <v>659</v>
      </c>
      <c r="B45" s="330"/>
      <c r="C45" s="330"/>
      <c r="D45" s="214">
        <f t="shared" si="3"/>
        <v>0</v>
      </c>
      <c r="E45" s="218"/>
    </row>
    <row r="46" spans="1:5" x14ac:dyDescent="0.25">
      <c r="A46" s="224" t="s">
        <v>658</v>
      </c>
      <c r="B46" s="330"/>
      <c r="C46" s="330"/>
      <c r="D46" s="214">
        <f t="shared" si="3"/>
        <v>0</v>
      </c>
      <c r="E46" s="218"/>
    </row>
    <row r="47" spans="1:5" x14ac:dyDescent="0.25">
      <c r="A47" s="224" t="s">
        <v>657</v>
      </c>
      <c r="B47" s="330">
        <v>55154</v>
      </c>
      <c r="C47" s="330">
        <v>45494</v>
      </c>
      <c r="D47" s="214">
        <f t="shared" si="3"/>
        <v>9660</v>
      </c>
      <c r="E47" s="218"/>
    </row>
    <row r="48" spans="1:5" x14ac:dyDescent="0.25">
      <c r="A48" s="224" t="s">
        <v>656</v>
      </c>
      <c r="B48" s="330">
        <v>9786053</v>
      </c>
      <c r="C48" s="330">
        <v>9786053</v>
      </c>
      <c r="D48" s="214">
        <f t="shared" si="3"/>
        <v>0</v>
      </c>
      <c r="E48" s="218"/>
    </row>
    <row r="49" spans="1:5" x14ac:dyDescent="0.25">
      <c r="A49" s="224" t="s">
        <v>655</v>
      </c>
      <c r="B49" s="330">
        <v>255793</v>
      </c>
      <c r="C49" s="330">
        <v>255793</v>
      </c>
      <c r="D49" s="214">
        <f t="shared" si="3"/>
        <v>0</v>
      </c>
      <c r="E49" s="218"/>
    </row>
    <row r="50" spans="1:5" x14ac:dyDescent="0.25">
      <c r="A50" s="223" t="s">
        <v>501</v>
      </c>
      <c r="B50" s="214"/>
      <c r="C50" s="214"/>
      <c r="D50" s="214">
        <f t="shared" si="3"/>
        <v>0</v>
      </c>
      <c r="E50" s="218"/>
    </row>
    <row r="51" spans="1:5" x14ac:dyDescent="0.25">
      <c r="A51" s="224" t="s">
        <v>660</v>
      </c>
      <c r="B51" s="214"/>
      <c r="C51" s="214"/>
      <c r="D51" s="214">
        <f t="shared" si="3"/>
        <v>0</v>
      </c>
      <c r="E51" s="218"/>
    </row>
    <row r="52" spans="1:5" x14ac:dyDescent="0.25">
      <c r="A52" s="224" t="s">
        <v>659</v>
      </c>
      <c r="B52" s="214"/>
      <c r="C52" s="214"/>
      <c r="D52" s="214">
        <f t="shared" si="3"/>
        <v>0</v>
      </c>
      <c r="E52" s="218"/>
    </row>
    <row r="53" spans="1:5" x14ac:dyDescent="0.25">
      <c r="A53" s="224" t="s">
        <v>658</v>
      </c>
      <c r="B53" s="214"/>
      <c r="C53" s="214"/>
      <c r="D53" s="214">
        <f t="shared" si="3"/>
        <v>0</v>
      </c>
      <c r="E53" s="218"/>
    </row>
    <row r="54" spans="1:5" x14ac:dyDescent="0.25">
      <c r="A54" s="224" t="s">
        <v>657</v>
      </c>
      <c r="B54" s="214"/>
      <c r="C54" s="214"/>
      <c r="D54" s="214">
        <f t="shared" si="3"/>
        <v>0</v>
      </c>
      <c r="E54" s="218"/>
    </row>
    <row r="55" spans="1:5" x14ac:dyDescent="0.25">
      <c r="A55" s="224" t="s">
        <v>656</v>
      </c>
      <c r="B55" s="214"/>
      <c r="C55" s="214"/>
      <c r="D55" s="214">
        <f t="shared" si="3"/>
        <v>0</v>
      </c>
      <c r="E55" s="218"/>
    </row>
    <row r="56" spans="1:5" x14ac:dyDescent="0.25">
      <c r="A56" s="224" t="s">
        <v>655</v>
      </c>
      <c r="B56" s="214"/>
      <c r="C56" s="214"/>
      <c r="D56" s="214">
        <f t="shared" si="3"/>
        <v>0</v>
      </c>
      <c r="E56" s="218"/>
    </row>
    <row r="57" spans="1:5" x14ac:dyDescent="0.25">
      <c r="A57" s="223" t="s">
        <v>502</v>
      </c>
      <c r="B57" s="214">
        <v>1235800</v>
      </c>
      <c r="C57" s="214"/>
      <c r="D57" s="214">
        <f t="shared" si="3"/>
        <v>1235800</v>
      </c>
      <c r="E57" s="218"/>
    </row>
    <row r="58" spans="1:5" x14ac:dyDescent="0.25">
      <c r="A58" s="223" t="s">
        <v>503</v>
      </c>
      <c r="B58" s="214"/>
      <c r="C58" s="214"/>
      <c r="D58" s="214">
        <f t="shared" si="3"/>
        <v>0</v>
      </c>
      <c r="E58" s="218"/>
    </row>
    <row r="59" spans="1:5" x14ac:dyDescent="0.25">
      <c r="A59" s="326" t="s">
        <v>504</v>
      </c>
      <c r="B59" s="327">
        <f>SUM(B57:B58,B43,B36)</f>
        <v>508506820</v>
      </c>
      <c r="C59" s="327">
        <f>SUM(C57:C58,C43,C36)</f>
        <v>194093419</v>
      </c>
      <c r="D59" s="327">
        <f>SUM(D57:D58,D43,D36)</f>
        <v>314413401</v>
      </c>
      <c r="E59" s="218"/>
    </row>
    <row r="60" spans="1:5" x14ac:dyDescent="0.25">
      <c r="A60" s="329" t="s">
        <v>660</v>
      </c>
      <c r="B60" s="328">
        <f t="shared" ref="B60:C64" si="5">SUM(B44,B37)</f>
        <v>367044606</v>
      </c>
      <c r="C60" s="328">
        <f t="shared" si="5"/>
        <v>150654536</v>
      </c>
      <c r="D60" s="328">
        <f t="shared" ref="D60:D91" si="6">B60-C60</f>
        <v>216390070</v>
      </c>
      <c r="E60" s="218"/>
    </row>
    <row r="61" spans="1:5" x14ac:dyDescent="0.25">
      <c r="A61" s="329" t="s">
        <v>659</v>
      </c>
      <c r="B61" s="328">
        <f t="shared" si="5"/>
        <v>0</v>
      </c>
      <c r="C61" s="328">
        <f t="shared" si="5"/>
        <v>0</v>
      </c>
      <c r="D61" s="328">
        <f t="shared" si="6"/>
        <v>0</v>
      </c>
      <c r="E61" s="218"/>
    </row>
    <row r="62" spans="1:5" x14ac:dyDescent="0.25">
      <c r="A62" s="329" t="s">
        <v>658</v>
      </c>
      <c r="B62" s="328">
        <f t="shared" si="5"/>
        <v>126872914</v>
      </c>
      <c r="C62" s="328">
        <f t="shared" si="5"/>
        <v>33322543</v>
      </c>
      <c r="D62" s="328">
        <f t="shared" si="6"/>
        <v>93550371</v>
      </c>
      <c r="E62" s="218"/>
    </row>
    <row r="63" spans="1:5" x14ac:dyDescent="0.25">
      <c r="A63" s="329" t="s">
        <v>657</v>
      </c>
      <c r="B63" s="328">
        <f t="shared" si="5"/>
        <v>3282654</v>
      </c>
      <c r="C63" s="328">
        <f t="shared" si="5"/>
        <v>45494</v>
      </c>
      <c r="D63" s="328">
        <f t="shared" si="6"/>
        <v>3237160</v>
      </c>
      <c r="E63" s="218"/>
    </row>
    <row r="64" spans="1:5" x14ac:dyDescent="0.25">
      <c r="A64" s="329" t="s">
        <v>656</v>
      </c>
      <c r="B64" s="328">
        <f t="shared" si="5"/>
        <v>9815053</v>
      </c>
      <c r="C64" s="328">
        <f t="shared" si="5"/>
        <v>9815053</v>
      </c>
      <c r="D64" s="328">
        <f t="shared" si="6"/>
        <v>0</v>
      </c>
      <c r="E64" s="218"/>
    </row>
    <row r="65" spans="1:5" x14ac:dyDescent="0.25">
      <c r="A65" s="329" t="s">
        <v>655</v>
      </c>
      <c r="B65" s="328">
        <f>SUM(B49,B42)</f>
        <v>255793</v>
      </c>
      <c r="C65" s="328">
        <f>SUM(C49,C42)</f>
        <v>255793</v>
      </c>
      <c r="D65" s="328">
        <f t="shared" si="6"/>
        <v>0</v>
      </c>
      <c r="E65" s="218"/>
    </row>
    <row r="66" spans="1:5" x14ac:dyDescent="0.25">
      <c r="A66" s="223" t="s">
        <v>505</v>
      </c>
      <c r="B66" s="214">
        <v>461820</v>
      </c>
      <c r="C66" s="214"/>
      <c r="D66" s="214">
        <f t="shared" si="6"/>
        <v>461820</v>
      </c>
      <c r="E66" s="218"/>
    </row>
    <row r="67" spans="1:5" x14ac:dyDescent="0.25">
      <c r="A67" s="223" t="s">
        <v>667</v>
      </c>
      <c r="B67" s="214"/>
      <c r="C67" s="214"/>
      <c r="D67" s="214">
        <f t="shared" si="6"/>
        <v>0</v>
      </c>
      <c r="E67" s="218"/>
    </row>
    <row r="68" spans="1:5" x14ac:dyDescent="0.25">
      <c r="A68" s="223" t="s">
        <v>666</v>
      </c>
      <c r="B68" s="214"/>
      <c r="C68" s="214"/>
      <c r="D68" s="214">
        <f t="shared" si="6"/>
        <v>0</v>
      </c>
      <c r="E68" s="218"/>
    </row>
    <row r="69" spans="1:5" x14ac:dyDescent="0.25">
      <c r="A69" s="223" t="s">
        <v>665</v>
      </c>
      <c r="B69" s="214"/>
      <c r="C69" s="214"/>
      <c r="D69" s="214">
        <f t="shared" si="6"/>
        <v>0</v>
      </c>
      <c r="E69" s="218"/>
    </row>
    <row r="70" spans="1:5" x14ac:dyDescent="0.25">
      <c r="A70" s="223" t="s">
        <v>665</v>
      </c>
      <c r="B70" s="214"/>
      <c r="C70" s="214"/>
      <c r="D70" s="214">
        <f t="shared" si="6"/>
        <v>0</v>
      </c>
      <c r="E70" s="218"/>
    </row>
    <row r="71" spans="1:5" x14ac:dyDescent="0.25">
      <c r="A71" s="223" t="s">
        <v>664</v>
      </c>
      <c r="B71" s="214"/>
      <c r="C71" s="214"/>
      <c r="D71" s="214">
        <f t="shared" si="6"/>
        <v>0</v>
      </c>
      <c r="E71" s="218"/>
    </row>
    <row r="72" spans="1:5" x14ac:dyDescent="0.25">
      <c r="A72" s="223" t="s">
        <v>664</v>
      </c>
      <c r="B72" s="214"/>
      <c r="C72" s="214"/>
      <c r="D72" s="214">
        <f t="shared" si="6"/>
        <v>0</v>
      </c>
      <c r="E72" s="218"/>
    </row>
    <row r="73" spans="1:5" x14ac:dyDescent="0.25">
      <c r="A73" s="223" t="s">
        <v>506</v>
      </c>
      <c r="B73" s="214"/>
      <c r="C73" s="214"/>
      <c r="D73" s="214">
        <f t="shared" si="6"/>
        <v>0</v>
      </c>
      <c r="E73" s="218"/>
    </row>
    <row r="74" spans="1:5" x14ac:dyDescent="0.25">
      <c r="A74" s="223" t="s">
        <v>663</v>
      </c>
      <c r="B74" s="214"/>
      <c r="C74" s="214"/>
      <c r="D74" s="214">
        <f t="shared" si="6"/>
        <v>0</v>
      </c>
      <c r="E74" s="218"/>
    </row>
    <row r="75" spans="1:5" x14ac:dyDescent="0.25">
      <c r="A75" s="223" t="s">
        <v>662</v>
      </c>
      <c r="B75" s="214"/>
      <c r="C75" s="214"/>
      <c r="D75" s="214">
        <f t="shared" si="6"/>
        <v>0</v>
      </c>
      <c r="E75" s="218"/>
    </row>
    <row r="76" spans="1:5" x14ac:dyDescent="0.25">
      <c r="A76" s="223" t="s">
        <v>507</v>
      </c>
      <c r="B76" s="214"/>
      <c r="C76" s="214"/>
      <c r="D76" s="214">
        <f t="shared" si="6"/>
        <v>0</v>
      </c>
      <c r="E76" s="218"/>
    </row>
    <row r="77" spans="1:5" x14ac:dyDescent="0.25">
      <c r="A77" s="222" t="s">
        <v>508</v>
      </c>
      <c r="B77" s="219">
        <f>SUM(B66,B73,B76)</f>
        <v>461820</v>
      </c>
      <c r="C77" s="219"/>
      <c r="D77" s="219">
        <f t="shared" si="6"/>
        <v>461820</v>
      </c>
      <c r="E77" s="218"/>
    </row>
    <row r="78" spans="1:5" x14ac:dyDescent="0.25">
      <c r="A78" s="223" t="s">
        <v>509</v>
      </c>
      <c r="B78" s="214"/>
      <c r="C78" s="214"/>
      <c r="D78" s="214">
        <f t="shared" si="6"/>
        <v>0</v>
      </c>
      <c r="E78" s="218"/>
    </row>
    <row r="79" spans="1:5" x14ac:dyDescent="0.25">
      <c r="A79" s="224" t="s">
        <v>660</v>
      </c>
      <c r="B79" s="214"/>
      <c r="C79" s="214"/>
      <c r="D79" s="214">
        <f t="shared" si="6"/>
        <v>0</v>
      </c>
      <c r="E79" s="218"/>
    </row>
    <row r="80" spans="1:5" x14ac:dyDescent="0.25">
      <c r="A80" s="224" t="s">
        <v>659</v>
      </c>
      <c r="B80" s="214"/>
      <c r="C80" s="214"/>
      <c r="D80" s="214">
        <f t="shared" si="6"/>
        <v>0</v>
      </c>
      <c r="E80" s="218"/>
    </row>
    <row r="81" spans="1:5" x14ac:dyDescent="0.25">
      <c r="A81" s="224" t="s">
        <v>658</v>
      </c>
      <c r="B81" s="214"/>
      <c r="C81" s="214"/>
      <c r="D81" s="214">
        <f t="shared" si="6"/>
        <v>0</v>
      </c>
      <c r="E81" s="218"/>
    </row>
    <row r="82" spans="1:5" x14ac:dyDescent="0.25">
      <c r="A82" s="224" t="s">
        <v>657</v>
      </c>
      <c r="B82" s="214"/>
      <c r="C82" s="214"/>
      <c r="D82" s="214">
        <f t="shared" si="6"/>
        <v>0</v>
      </c>
      <c r="E82" s="218"/>
    </row>
    <row r="83" spans="1:5" x14ac:dyDescent="0.25">
      <c r="A83" s="224" t="s">
        <v>656</v>
      </c>
      <c r="B83" s="214"/>
      <c r="C83" s="214"/>
      <c r="D83" s="214">
        <f t="shared" si="6"/>
        <v>0</v>
      </c>
      <c r="E83" s="218"/>
    </row>
    <row r="84" spans="1:5" x14ac:dyDescent="0.25">
      <c r="A84" s="224" t="s">
        <v>655</v>
      </c>
      <c r="B84" s="214"/>
      <c r="C84" s="214"/>
      <c r="D84" s="214">
        <f t="shared" si="6"/>
        <v>0</v>
      </c>
      <c r="E84" s="218"/>
    </row>
    <row r="85" spans="1:5" x14ac:dyDescent="0.25">
      <c r="A85" s="223" t="s">
        <v>510</v>
      </c>
      <c r="B85" s="214"/>
      <c r="C85" s="214"/>
      <c r="D85" s="214">
        <f t="shared" si="6"/>
        <v>0</v>
      </c>
      <c r="E85" s="218"/>
    </row>
    <row r="86" spans="1:5" x14ac:dyDescent="0.25">
      <c r="A86" s="222" t="s">
        <v>661</v>
      </c>
      <c r="B86" s="219"/>
      <c r="C86" s="219"/>
      <c r="D86" s="214">
        <f t="shared" si="6"/>
        <v>0</v>
      </c>
      <c r="E86" s="218"/>
    </row>
    <row r="87" spans="1:5" x14ac:dyDescent="0.25">
      <c r="A87" s="224" t="s">
        <v>660</v>
      </c>
      <c r="B87" s="219"/>
      <c r="C87" s="219"/>
      <c r="D87" s="214">
        <f t="shared" si="6"/>
        <v>0</v>
      </c>
      <c r="E87" s="218"/>
    </row>
    <row r="88" spans="1:5" x14ac:dyDescent="0.25">
      <c r="A88" s="224" t="s">
        <v>659</v>
      </c>
      <c r="B88" s="219"/>
      <c r="C88" s="219"/>
      <c r="D88" s="214">
        <f t="shared" si="6"/>
        <v>0</v>
      </c>
      <c r="E88" s="218"/>
    </row>
    <row r="89" spans="1:5" x14ac:dyDescent="0.25">
      <c r="A89" s="224" t="s">
        <v>658</v>
      </c>
      <c r="B89" s="219"/>
      <c r="C89" s="219"/>
      <c r="D89" s="214">
        <f t="shared" si="6"/>
        <v>0</v>
      </c>
      <c r="E89" s="218"/>
    </row>
    <row r="90" spans="1:5" x14ac:dyDescent="0.25">
      <c r="A90" s="224" t="s">
        <v>657</v>
      </c>
      <c r="B90" s="219"/>
      <c r="C90" s="219"/>
      <c r="D90" s="214">
        <f t="shared" si="6"/>
        <v>0</v>
      </c>
      <c r="E90" s="218"/>
    </row>
    <row r="91" spans="1:5" x14ac:dyDescent="0.25">
      <c r="A91" s="224" t="s">
        <v>656</v>
      </c>
      <c r="B91" s="219"/>
      <c r="C91" s="219"/>
      <c r="D91" s="214">
        <f t="shared" si="6"/>
        <v>0</v>
      </c>
      <c r="E91" s="218"/>
    </row>
    <row r="92" spans="1:5" x14ac:dyDescent="0.25">
      <c r="A92" s="224" t="s">
        <v>655</v>
      </c>
      <c r="B92" s="219"/>
      <c r="C92" s="219"/>
      <c r="D92" s="214">
        <f t="shared" ref="D92:D102" si="7">B92-C92</f>
        <v>0</v>
      </c>
      <c r="E92" s="218"/>
    </row>
    <row r="93" spans="1:5" x14ac:dyDescent="0.25">
      <c r="A93" s="222" t="s">
        <v>511</v>
      </c>
      <c r="B93" s="219">
        <f>SUM(B86,B77,B59,B29)</f>
        <v>508968640</v>
      </c>
      <c r="C93" s="219">
        <f>SUM(C86,C77,C59,C29)</f>
        <v>194093419</v>
      </c>
      <c r="D93" s="219">
        <f t="shared" si="7"/>
        <v>314875221</v>
      </c>
      <c r="E93" s="218"/>
    </row>
    <row r="94" spans="1:5" x14ac:dyDescent="0.25">
      <c r="A94" s="222" t="s">
        <v>654</v>
      </c>
      <c r="B94" s="219"/>
      <c r="C94" s="219"/>
      <c r="D94" s="214">
        <f t="shared" si="7"/>
        <v>0</v>
      </c>
      <c r="E94" s="218"/>
    </row>
    <row r="95" spans="1:5" x14ac:dyDescent="0.25">
      <c r="A95" s="224" t="s">
        <v>653</v>
      </c>
      <c r="B95" s="219"/>
      <c r="C95" s="219"/>
      <c r="D95" s="214">
        <f t="shared" si="7"/>
        <v>0</v>
      </c>
      <c r="E95" s="218"/>
    </row>
    <row r="96" spans="1:5" x14ac:dyDescent="0.25">
      <c r="A96" s="222" t="s">
        <v>512</v>
      </c>
      <c r="B96" s="219"/>
      <c r="C96" s="219"/>
      <c r="D96" s="214">
        <f t="shared" si="7"/>
        <v>0</v>
      </c>
      <c r="E96" s="218"/>
    </row>
    <row r="97" spans="1:5" x14ac:dyDescent="0.25">
      <c r="A97" s="222" t="s">
        <v>652</v>
      </c>
      <c r="B97" s="219"/>
      <c r="C97" s="219"/>
      <c r="D97" s="214">
        <f t="shared" si="7"/>
        <v>0</v>
      </c>
      <c r="E97" s="218"/>
    </row>
    <row r="98" spans="1:5" x14ac:dyDescent="0.25">
      <c r="A98" s="223" t="s">
        <v>513</v>
      </c>
      <c r="B98" s="214"/>
      <c r="C98" s="214"/>
      <c r="D98" s="214">
        <f t="shared" si="7"/>
        <v>0</v>
      </c>
      <c r="E98" s="218"/>
    </row>
    <row r="99" spans="1:5" x14ac:dyDescent="0.25">
      <c r="A99" s="223" t="s">
        <v>514</v>
      </c>
      <c r="B99" s="214">
        <v>157730</v>
      </c>
      <c r="C99" s="214"/>
      <c r="D99" s="214">
        <f>SUM(B99)</f>
        <v>157730</v>
      </c>
      <c r="E99" s="218"/>
    </row>
    <row r="100" spans="1:5" x14ac:dyDescent="0.25">
      <c r="A100" s="223" t="s">
        <v>515</v>
      </c>
      <c r="B100" s="214">
        <v>64436314</v>
      </c>
      <c r="C100" s="214"/>
      <c r="D100" s="214">
        <f>SUM(B100)</f>
        <v>64436314</v>
      </c>
      <c r="E100" s="218"/>
    </row>
    <row r="101" spans="1:5" x14ac:dyDescent="0.25">
      <c r="A101" s="223" t="s">
        <v>516</v>
      </c>
      <c r="B101" s="214"/>
      <c r="C101" s="214"/>
      <c r="D101" s="214">
        <f t="shared" si="7"/>
        <v>0</v>
      </c>
      <c r="E101" s="218"/>
    </row>
    <row r="102" spans="1:5" x14ac:dyDescent="0.25">
      <c r="A102" s="223" t="s">
        <v>517</v>
      </c>
      <c r="B102" s="214"/>
      <c r="C102" s="214"/>
      <c r="D102" s="214">
        <f t="shared" si="7"/>
        <v>0</v>
      </c>
      <c r="E102" s="218"/>
    </row>
    <row r="103" spans="1:5" x14ac:dyDescent="0.25">
      <c r="A103" s="222" t="s">
        <v>518</v>
      </c>
      <c r="B103" s="219">
        <f>SUM(B98:B102)</f>
        <v>64594044</v>
      </c>
      <c r="C103" s="219"/>
      <c r="D103" s="219">
        <f>SUM(B103:C103)</f>
        <v>64594044</v>
      </c>
      <c r="E103" s="218"/>
    </row>
    <row r="104" spans="1:5" x14ac:dyDescent="0.25">
      <c r="A104" s="222" t="s">
        <v>651</v>
      </c>
      <c r="B104" s="219">
        <v>7862568</v>
      </c>
      <c r="C104" s="219"/>
      <c r="D104" s="219">
        <f t="shared" ref="D104:D166" si="8">SUM(B104:C104)</f>
        <v>7862568</v>
      </c>
      <c r="E104" s="218"/>
    </row>
    <row r="105" spans="1:5" x14ac:dyDescent="0.25">
      <c r="A105" s="222" t="s">
        <v>519</v>
      </c>
      <c r="B105" s="219"/>
      <c r="C105" s="219"/>
      <c r="D105" s="219">
        <f t="shared" si="8"/>
        <v>0</v>
      </c>
      <c r="E105" s="218"/>
    </row>
    <row r="106" spans="1:5" x14ac:dyDescent="0.25">
      <c r="A106" s="223" t="s">
        <v>520</v>
      </c>
      <c r="B106" s="214">
        <v>0</v>
      </c>
      <c r="C106" s="214"/>
      <c r="D106" s="219">
        <f t="shared" si="8"/>
        <v>0</v>
      </c>
      <c r="E106" s="218"/>
    </row>
    <row r="107" spans="1:5" x14ac:dyDescent="0.25">
      <c r="A107" s="223" t="s">
        <v>521</v>
      </c>
      <c r="B107" s="214"/>
      <c r="C107" s="214"/>
      <c r="D107" s="219">
        <f t="shared" si="8"/>
        <v>0</v>
      </c>
      <c r="E107" s="218"/>
    </row>
    <row r="108" spans="1:5" x14ac:dyDescent="0.25">
      <c r="A108" s="223" t="s">
        <v>522</v>
      </c>
      <c r="B108" s="214"/>
      <c r="C108" s="214"/>
      <c r="D108" s="219">
        <f t="shared" si="8"/>
        <v>0</v>
      </c>
      <c r="E108" s="218"/>
    </row>
    <row r="109" spans="1:5" x14ac:dyDescent="0.25">
      <c r="A109" s="223" t="s">
        <v>523</v>
      </c>
      <c r="B109" s="214"/>
      <c r="C109" s="214"/>
      <c r="D109" s="219">
        <f t="shared" si="8"/>
        <v>0</v>
      </c>
      <c r="E109" s="218"/>
    </row>
    <row r="110" spans="1:5" ht="30" x14ac:dyDescent="0.25">
      <c r="A110" s="223" t="s">
        <v>524</v>
      </c>
      <c r="B110" s="214"/>
      <c r="C110" s="214"/>
      <c r="D110" s="219">
        <f t="shared" si="8"/>
        <v>0</v>
      </c>
      <c r="E110" s="218"/>
    </row>
    <row r="111" spans="1:5" ht="30" x14ac:dyDescent="0.25">
      <c r="A111" s="223" t="s">
        <v>525</v>
      </c>
      <c r="B111" s="214"/>
      <c r="C111" s="214"/>
      <c r="D111" s="219">
        <f t="shared" si="8"/>
        <v>0</v>
      </c>
      <c r="E111" s="218"/>
    </row>
    <row r="112" spans="1:5" ht="30" x14ac:dyDescent="0.25">
      <c r="A112" s="223" t="s">
        <v>526</v>
      </c>
      <c r="B112" s="214"/>
      <c r="C112" s="214"/>
      <c r="D112" s="219">
        <f t="shared" si="8"/>
        <v>0</v>
      </c>
      <c r="E112" s="218"/>
    </row>
    <row r="113" spans="1:5" x14ac:dyDescent="0.25">
      <c r="A113" s="222" t="s">
        <v>527</v>
      </c>
      <c r="B113" s="219">
        <f>SUM(B106:B112)</f>
        <v>0</v>
      </c>
      <c r="C113" s="219"/>
      <c r="D113" s="219">
        <f t="shared" si="8"/>
        <v>0</v>
      </c>
      <c r="E113" s="218"/>
    </row>
    <row r="114" spans="1:5" x14ac:dyDescent="0.25">
      <c r="A114" s="222" t="s">
        <v>650</v>
      </c>
      <c r="B114" s="219">
        <f>SUM(B113,B105,B104)</f>
        <v>7862568</v>
      </c>
      <c r="C114" s="219"/>
      <c r="D114" s="219">
        <f t="shared" si="8"/>
        <v>7862568</v>
      </c>
      <c r="E114" s="218"/>
    </row>
    <row r="115" spans="1:5" x14ac:dyDescent="0.25">
      <c r="A115" s="222" t="s">
        <v>528</v>
      </c>
      <c r="B115" s="219">
        <v>8650</v>
      </c>
      <c r="C115" s="219"/>
      <c r="D115" s="219">
        <f t="shared" si="8"/>
        <v>8650</v>
      </c>
      <c r="E115" s="218"/>
    </row>
    <row r="116" spans="1:5" x14ac:dyDescent="0.25">
      <c r="A116" s="223" t="s">
        <v>529</v>
      </c>
      <c r="B116" s="214"/>
      <c r="C116" s="214"/>
      <c r="D116" s="219">
        <f t="shared" si="8"/>
        <v>0</v>
      </c>
      <c r="E116" s="218"/>
    </row>
    <row r="117" spans="1:5" x14ac:dyDescent="0.25">
      <c r="A117" s="223" t="s">
        <v>530</v>
      </c>
      <c r="B117" s="214"/>
      <c r="C117" s="214"/>
      <c r="D117" s="219">
        <f t="shared" si="8"/>
        <v>0</v>
      </c>
      <c r="E117" s="218"/>
    </row>
    <row r="118" spans="1:5" x14ac:dyDescent="0.25">
      <c r="A118" s="223" t="s">
        <v>531</v>
      </c>
      <c r="B118" s="214"/>
      <c r="C118" s="214"/>
      <c r="D118" s="219">
        <f t="shared" si="8"/>
        <v>0</v>
      </c>
      <c r="E118" s="218"/>
    </row>
    <row r="119" spans="1:5" x14ac:dyDescent="0.25">
      <c r="A119" s="222" t="s">
        <v>649</v>
      </c>
      <c r="B119" s="219"/>
      <c r="C119" s="219"/>
      <c r="D119" s="219">
        <f t="shared" si="8"/>
        <v>0</v>
      </c>
      <c r="E119" s="218"/>
    </row>
    <row r="120" spans="1:5" ht="15.75" x14ac:dyDescent="0.25">
      <c r="A120" s="332" t="s">
        <v>532</v>
      </c>
      <c r="B120" s="220">
        <f>SUM(B119,B115,B114,B93,B97,B103)</f>
        <v>581433902</v>
      </c>
      <c r="C120" s="220">
        <f t="shared" ref="C120:D120" si="9">SUM(C119,C115,C114,C93,C97,C103)</f>
        <v>194093419</v>
      </c>
      <c r="D120" s="220">
        <f t="shared" si="9"/>
        <v>387340483</v>
      </c>
      <c r="E120" s="218"/>
    </row>
    <row r="121" spans="1:5" x14ac:dyDescent="0.25">
      <c r="A121" s="331" t="s">
        <v>533</v>
      </c>
      <c r="B121" s="333"/>
      <c r="C121" s="333"/>
      <c r="D121" s="334">
        <f t="shared" si="8"/>
        <v>0</v>
      </c>
      <c r="E121" s="218"/>
    </row>
    <row r="122" spans="1:5" x14ac:dyDescent="0.25">
      <c r="A122" s="223" t="s">
        <v>534</v>
      </c>
      <c r="B122" s="214">
        <v>378870000</v>
      </c>
      <c r="C122" s="214"/>
      <c r="D122" s="219">
        <f t="shared" si="8"/>
        <v>378870000</v>
      </c>
      <c r="E122" s="218"/>
    </row>
    <row r="123" spans="1:5" x14ac:dyDescent="0.25">
      <c r="A123" s="223" t="s">
        <v>535</v>
      </c>
      <c r="B123" s="214"/>
      <c r="C123" s="214"/>
      <c r="D123" s="219">
        <f t="shared" si="8"/>
        <v>0</v>
      </c>
      <c r="E123" s="218"/>
    </row>
    <row r="124" spans="1:5" x14ac:dyDescent="0.25">
      <c r="A124" s="223" t="s">
        <v>536</v>
      </c>
      <c r="B124" s="214">
        <v>4407000</v>
      </c>
      <c r="C124" s="214"/>
      <c r="D124" s="219">
        <f t="shared" si="8"/>
        <v>4407000</v>
      </c>
      <c r="E124" s="218"/>
    </row>
    <row r="125" spans="1:5" x14ac:dyDescent="0.25">
      <c r="A125" s="223" t="s">
        <v>537</v>
      </c>
      <c r="B125" s="214">
        <v>-54432989</v>
      </c>
      <c r="C125" s="214"/>
      <c r="D125" s="219">
        <f t="shared" si="8"/>
        <v>-54432989</v>
      </c>
      <c r="E125" s="218"/>
    </row>
    <row r="126" spans="1:5" x14ac:dyDescent="0.25">
      <c r="A126" s="223" t="s">
        <v>538</v>
      </c>
      <c r="B126" s="214"/>
      <c r="C126" s="214"/>
      <c r="D126" s="219">
        <f t="shared" si="8"/>
        <v>0</v>
      </c>
      <c r="E126" s="218"/>
    </row>
    <row r="127" spans="1:5" x14ac:dyDescent="0.25">
      <c r="A127" s="223" t="s">
        <v>539</v>
      </c>
      <c r="B127" s="214">
        <v>2338073</v>
      </c>
      <c r="C127" s="214"/>
      <c r="D127" s="219">
        <f t="shared" si="8"/>
        <v>2338073</v>
      </c>
      <c r="E127" s="218"/>
    </row>
    <row r="128" spans="1:5" x14ac:dyDescent="0.25">
      <c r="A128" s="222" t="s">
        <v>648</v>
      </c>
      <c r="B128" s="219">
        <f>SUM(B122:B127)</f>
        <v>331182084</v>
      </c>
      <c r="C128" s="219"/>
      <c r="D128" s="219">
        <f t="shared" si="8"/>
        <v>331182084</v>
      </c>
      <c r="E128" s="218"/>
    </row>
    <row r="129" spans="1:5" x14ac:dyDescent="0.25">
      <c r="A129" s="222" t="s">
        <v>540</v>
      </c>
      <c r="B129" s="219">
        <v>3000</v>
      </c>
      <c r="C129" s="219"/>
      <c r="D129" s="219">
        <f t="shared" si="8"/>
        <v>3000</v>
      </c>
      <c r="E129" s="218"/>
    </row>
    <row r="130" spans="1:5" x14ac:dyDescent="0.25">
      <c r="A130" s="222" t="s">
        <v>541</v>
      </c>
      <c r="B130" s="219">
        <v>934894</v>
      </c>
      <c r="C130" s="219"/>
      <c r="D130" s="219">
        <f t="shared" si="8"/>
        <v>934894</v>
      </c>
      <c r="E130" s="218"/>
    </row>
    <row r="131" spans="1:5" x14ac:dyDescent="0.25">
      <c r="A131" s="223" t="s">
        <v>542</v>
      </c>
      <c r="B131" s="214">
        <v>747600</v>
      </c>
      <c r="C131" s="214"/>
      <c r="D131" s="219">
        <f t="shared" si="8"/>
        <v>747600</v>
      </c>
      <c r="E131" s="218"/>
    </row>
    <row r="132" spans="1:5" x14ac:dyDescent="0.25">
      <c r="A132" s="223" t="s">
        <v>543</v>
      </c>
      <c r="B132" s="214"/>
      <c r="C132" s="214"/>
      <c r="D132" s="219">
        <f t="shared" si="8"/>
        <v>0</v>
      </c>
      <c r="E132" s="218"/>
    </row>
    <row r="133" spans="1:5" x14ac:dyDescent="0.25">
      <c r="A133" s="223" t="s">
        <v>544</v>
      </c>
      <c r="B133" s="214">
        <v>407717</v>
      </c>
      <c r="C133" s="214"/>
      <c r="D133" s="219">
        <f t="shared" si="8"/>
        <v>407717</v>
      </c>
      <c r="E133" s="218"/>
    </row>
    <row r="134" spans="1:5" x14ac:dyDescent="0.25">
      <c r="A134" s="223" t="s">
        <v>545</v>
      </c>
      <c r="B134" s="214"/>
      <c r="C134" s="214"/>
      <c r="D134" s="219">
        <f t="shared" si="8"/>
        <v>0</v>
      </c>
      <c r="E134" s="218"/>
    </row>
    <row r="135" spans="1:5" ht="30" x14ac:dyDescent="0.25">
      <c r="A135" s="223" t="s">
        <v>546</v>
      </c>
      <c r="B135" s="214"/>
      <c r="C135" s="214"/>
      <c r="D135" s="219">
        <f t="shared" si="8"/>
        <v>0</v>
      </c>
      <c r="E135" s="218"/>
    </row>
    <row r="136" spans="1:5" ht="30" x14ac:dyDescent="0.25">
      <c r="A136" s="223" t="s">
        <v>547</v>
      </c>
      <c r="B136" s="214"/>
      <c r="C136" s="214"/>
      <c r="D136" s="219">
        <f t="shared" si="8"/>
        <v>0</v>
      </c>
      <c r="E136" s="218"/>
    </row>
    <row r="137" spans="1:5" ht="30" x14ac:dyDescent="0.25">
      <c r="A137" s="223" t="s">
        <v>548</v>
      </c>
      <c r="B137" s="214"/>
      <c r="C137" s="214"/>
      <c r="D137" s="219">
        <f t="shared" si="8"/>
        <v>0</v>
      </c>
      <c r="E137" s="218"/>
    </row>
    <row r="138" spans="1:5" ht="30" x14ac:dyDescent="0.25">
      <c r="A138" s="223" t="s">
        <v>647</v>
      </c>
      <c r="B138" s="214">
        <f>SUM(B131:B137)</f>
        <v>1155317</v>
      </c>
      <c r="C138" s="214"/>
      <c r="D138" s="219">
        <f t="shared" si="8"/>
        <v>1155317</v>
      </c>
      <c r="E138" s="218"/>
    </row>
    <row r="139" spans="1:5" x14ac:dyDescent="0.25">
      <c r="A139" s="222" t="s">
        <v>549</v>
      </c>
      <c r="B139" s="219">
        <f>SUM(B129,B130,B138)</f>
        <v>2093211</v>
      </c>
      <c r="C139" s="219"/>
      <c r="D139" s="219">
        <f t="shared" si="8"/>
        <v>2093211</v>
      </c>
      <c r="E139" s="218"/>
    </row>
    <row r="140" spans="1:5" x14ac:dyDescent="0.25">
      <c r="A140" s="222" t="s">
        <v>550</v>
      </c>
      <c r="B140" s="219"/>
      <c r="C140" s="219"/>
      <c r="D140" s="219">
        <f t="shared" si="8"/>
        <v>0</v>
      </c>
      <c r="E140" s="218"/>
    </row>
    <row r="141" spans="1:5" x14ac:dyDescent="0.25">
      <c r="A141" s="223" t="s">
        <v>744</v>
      </c>
      <c r="B141" s="214"/>
      <c r="C141" s="214"/>
      <c r="D141" s="219">
        <f t="shared" si="8"/>
        <v>0</v>
      </c>
      <c r="E141" s="218"/>
    </row>
    <row r="142" spans="1:5" x14ac:dyDescent="0.25">
      <c r="A142" s="223" t="s">
        <v>745</v>
      </c>
      <c r="B142" s="214">
        <v>11980</v>
      </c>
      <c r="C142" s="214"/>
      <c r="D142" s="219">
        <f t="shared" si="8"/>
        <v>11980</v>
      </c>
      <c r="E142" s="218"/>
    </row>
    <row r="143" spans="1:5" x14ac:dyDescent="0.25">
      <c r="A143" s="223" t="s">
        <v>746</v>
      </c>
      <c r="B143" s="214">
        <v>54053208</v>
      </c>
      <c r="C143" s="214"/>
      <c r="D143" s="219">
        <f t="shared" si="8"/>
        <v>54053208</v>
      </c>
      <c r="E143" s="218"/>
    </row>
    <row r="144" spans="1:5" x14ac:dyDescent="0.25">
      <c r="A144" s="222" t="s">
        <v>747</v>
      </c>
      <c r="B144" s="219">
        <f>SUM(B141:B143)</f>
        <v>54065188</v>
      </c>
      <c r="C144" s="219"/>
      <c r="D144" s="219">
        <f t="shared" si="8"/>
        <v>54065188</v>
      </c>
      <c r="E144" s="218"/>
    </row>
    <row r="145" spans="1:5" ht="15.75" x14ac:dyDescent="0.25">
      <c r="A145" s="221" t="s">
        <v>646</v>
      </c>
      <c r="B145" s="220">
        <f>SUM(B144,B140,B139,B128)</f>
        <v>387340483</v>
      </c>
      <c r="C145" s="220">
        <f t="shared" ref="C145:D145" si="10">SUM(C144,C140,C139,C128)</f>
        <v>0</v>
      </c>
      <c r="D145" s="220">
        <f t="shared" si="10"/>
        <v>387340483</v>
      </c>
      <c r="E145" s="218"/>
    </row>
    <row r="146" spans="1:5" x14ac:dyDescent="0.25">
      <c r="A146" s="217" t="s">
        <v>645</v>
      </c>
      <c r="B146" s="217"/>
      <c r="C146" s="217"/>
      <c r="D146" s="219">
        <f t="shared" si="8"/>
        <v>0</v>
      </c>
      <c r="E146" s="218"/>
    </row>
    <row r="147" spans="1:5" x14ac:dyDescent="0.25">
      <c r="A147" s="217"/>
      <c r="B147" s="217"/>
      <c r="C147" s="217"/>
      <c r="D147" s="219">
        <f t="shared" si="8"/>
        <v>0</v>
      </c>
      <c r="E147" s="218"/>
    </row>
    <row r="148" spans="1:5" x14ac:dyDescent="0.25">
      <c r="A148" s="217"/>
      <c r="B148" s="217"/>
      <c r="C148" s="217"/>
      <c r="D148" s="219">
        <f t="shared" si="8"/>
        <v>0</v>
      </c>
      <c r="E148" s="218"/>
    </row>
    <row r="149" spans="1:5" x14ac:dyDescent="0.25">
      <c r="A149" s="217"/>
      <c r="B149" s="217"/>
      <c r="C149" s="217"/>
      <c r="D149" s="219">
        <f t="shared" si="8"/>
        <v>0</v>
      </c>
      <c r="E149" s="218"/>
    </row>
    <row r="150" spans="1:5" x14ac:dyDescent="0.25">
      <c r="A150" s="217" t="s">
        <v>644</v>
      </c>
      <c r="B150" s="217"/>
      <c r="C150" s="217"/>
      <c r="D150" s="219">
        <f t="shared" si="8"/>
        <v>0</v>
      </c>
      <c r="E150" s="218"/>
    </row>
    <row r="151" spans="1:5" x14ac:dyDescent="0.25">
      <c r="A151" s="217"/>
      <c r="B151" s="217"/>
      <c r="C151" s="217"/>
      <c r="D151" s="219">
        <f t="shared" si="8"/>
        <v>0</v>
      </c>
      <c r="E151" s="218"/>
    </row>
    <row r="152" spans="1:5" x14ac:dyDescent="0.25">
      <c r="A152" s="217"/>
      <c r="B152" s="217"/>
      <c r="C152" s="217"/>
      <c r="D152" s="219">
        <f t="shared" si="8"/>
        <v>0</v>
      </c>
      <c r="E152" s="218"/>
    </row>
    <row r="153" spans="1:5" x14ac:dyDescent="0.25">
      <c r="A153" s="217"/>
      <c r="B153" s="217"/>
      <c r="C153" s="217"/>
      <c r="D153" s="219">
        <f t="shared" si="8"/>
        <v>0</v>
      </c>
      <c r="E153" s="218"/>
    </row>
    <row r="154" spans="1:5" x14ac:dyDescent="0.25">
      <c r="A154" s="217" t="s">
        <v>643</v>
      </c>
      <c r="B154" s="217"/>
      <c r="C154" s="217"/>
      <c r="D154" s="219">
        <f t="shared" si="8"/>
        <v>0</v>
      </c>
      <c r="E154" s="218"/>
    </row>
    <row r="155" spans="1:5" x14ac:dyDescent="0.25">
      <c r="A155" s="217"/>
      <c r="B155" s="217"/>
      <c r="C155" s="217"/>
      <c r="D155" s="219">
        <f t="shared" si="8"/>
        <v>0</v>
      </c>
      <c r="E155" s="218"/>
    </row>
    <row r="156" spans="1:5" x14ac:dyDescent="0.25">
      <c r="A156" s="217"/>
      <c r="B156" s="217"/>
      <c r="C156" s="217"/>
      <c r="D156" s="219">
        <f t="shared" si="8"/>
        <v>0</v>
      </c>
      <c r="E156" s="218"/>
    </row>
    <row r="157" spans="1:5" x14ac:dyDescent="0.25">
      <c r="A157" s="217"/>
      <c r="B157" s="217"/>
      <c r="C157" s="217"/>
      <c r="D157" s="219">
        <f t="shared" si="8"/>
        <v>0</v>
      </c>
      <c r="E157" s="218"/>
    </row>
    <row r="158" spans="1:5" x14ac:dyDescent="0.25">
      <c r="A158" s="217" t="s">
        <v>642</v>
      </c>
      <c r="B158" s="217"/>
      <c r="C158" s="217"/>
      <c r="D158" s="219">
        <f t="shared" si="8"/>
        <v>0</v>
      </c>
      <c r="E158" s="218"/>
    </row>
    <row r="159" spans="1:5" x14ac:dyDescent="0.25">
      <c r="A159" s="217"/>
      <c r="B159" s="217"/>
      <c r="C159" s="217"/>
      <c r="D159" s="219">
        <f t="shared" si="8"/>
        <v>0</v>
      </c>
      <c r="E159" s="218"/>
    </row>
    <row r="160" spans="1:5" x14ac:dyDescent="0.25">
      <c r="A160" s="217"/>
      <c r="B160" s="217"/>
      <c r="C160" s="217"/>
      <c r="D160" s="219">
        <f t="shared" si="8"/>
        <v>0</v>
      </c>
      <c r="E160" s="218"/>
    </row>
    <row r="161" spans="1:5" x14ac:dyDescent="0.25">
      <c r="A161" s="217"/>
      <c r="B161" s="217"/>
      <c r="C161" s="217"/>
      <c r="D161" s="219">
        <f t="shared" si="8"/>
        <v>0</v>
      </c>
      <c r="E161" s="218"/>
    </row>
    <row r="162" spans="1:5" x14ac:dyDescent="0.25">
      <c r="A162" s="217" t="s">
        <v>641</v>
      </c>
      <c r="B162" s="217"/>
      <c r="C162" s="217"/>
      <c r="D162" s="219">
        <f t="shared" si="8"/>
        <v>0</v>
      </c>
      <c r="E162" s="218"/>
    </row>
    <row r="163" spans="1:5" x14ac:dyDescent="0.25">
      <c r="A163" s="217"/>
      <c r="B163" s="217"/>
      <c r="C163" s="217"/>
      <c r="D163" s="219">
        <f t="shared" si="8"/>
        <v>0</v>
      </c>
      <c r="E163" s="218"/>
    </row>
    <row r="164" spans="1:5" x14ac:dyDescent="0.25">
      <c r="A164" s="217"/>
      <c r="B164" s="217"/>
      <c r="C164" s="217"/>
      <c r="D164" s="219">
        <f t="shared" si="8"/>
        <v>0</v>
      </c>
      <c r="E164" s="218"/>
    </row>
    <row r="165" spans="1:5" x14ac:dyDescent="0.25">
      <c r="A165" s="217"/>
      <c r="B165" s="217"/>
      <c r="C165" s="217"/>
      <c r="D165" s="219">
        <f t="shared" si="8"/>
        <v>0</v>
      </c>
      <c r="E165" s="218"/>
    </row>
    <row r="166" spans="1:5" x14ac:dyDescent="0.25">
      <c r="A166" s="217" t="s">
        <v>640</v>
      </c>
      <c r="B166" s="217"/>
      <c r="C166" s="217"/>
      <c r="D166" s="219">
        <f t="shared" si="8"/>
        <v>0</v>
      </c>
      <c r="E166" s="218"/>
    </row>
    <row r="167" spans="1:5" x14ac:dyDescent="0.25">
      <c r="A167" s="217"/>
      <c r="B167" s="215"/>
      <c r="C167" s="215"/>
      <c r="D167" s="219">
        <f t="shared" ref="D167:D175" si="11">SUM(B167:C167)</f>
        <v>0</v>
      </c>
    </row>
    <row r="168" spans="1:5" x14ac:dyDescent="0.25">
      <c r="A168" s="217"/>
      <c r="B168" s="215"/>
      <c r="C168" s="215"/>
      <c r="D168" s="219">
        <f t="shared" si="11"/>
        <v>0</v>
      </c>
    </row>
    <row r="169" spans="1:5" x14ac:dyDescent="0.25">
      <c r="A169" s="217"/>
      <c r="B169" s="215"/>
      <c r="C169" s="215"/>
      <c r="D169" s="219">
        <f t="shared" si="11"/>
        <v>0</v>
      </c>
    </row>
    <row r="170" spans="1:5" ht="30" x14ac:dyDescent="0.25">
      <c r="A170" s="216" t="s">
        <v>639</v>
      </c>
      <c r="B170" s="215"/>
      <c r="C170" s="215"/>
      <c r="D170" s="219">
        <f t="shared" si="11"/>
        <v>0</v>
      </c>
    </row>
    <row r="171" spans="1:5" x14ac:dyDescent="0.25">
      <c r="A171" s="215"/>
      <c r="B171" s="215"/>
      <c r="C171" s="215"/>
      <c r="D171" s="219">
        <f t="shared" si="11"/>
        <v>0</v>
      </c>
    </row>
    <row r="172" spans="1:5" x14ac:dyDescent="0.25">
      <c r="A172" s="215"/>
      <c r="B172" s="215"/>
      <c r="C172" s="215"/>
      <c r="D172" s="219">
        <f t="shared" si="11"/>
        <v>0</v>
      </c>
    </row>
    <row r="173" spans="1:5" x14ac:dyDescent="0.25">
      <c r="A173" s="215"/>
      <c r="B173" s="215"/>
      <c r="C173" s="215"/>
      <c r="D173" s="219">
        <f t="shared" si="11"/>
        <v>0</v>
      </c>
    </row>
    <row r="174" spans="1:5" x14ac:dyDescent="0.25">
      <c r="A174" s="215"/>
      <c r="B174" s="215"/>
      <c r="C174" s="215"/>
      <c r="D174" s="219">
        <f t="shared" si="11"/>
        <v>0</v>
      </c>
    </row>
    <row r="175" spans="1:5" x14ac:dyDescent="0.25">
      <c r="A175" s="215"/>
      <c r="B175" s="215"/>
      <c r="C175" s="215"/>
      <c r="D175" s="219">
        <f t="shared" si="11"/>
        <v>0</v>
      </c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65" fitToHeight="4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8"/>
  <sheetViews>
    <sheetView workbookViewId="0">
      <selection activeCell="A4" sqref="A4:K4"/>
    </sheetView>
  </sheetViews>
  <sheetFormatPr defaultRowHeight="12.75" x14ac:dyDescent="0.2"/>
  <cols>
    <col min="1" max="1" width="46" customWidth="1"/>
    <col min="2" max="2" width="9.42578125" customWidth="1"/>
    <col min="6" max="6" width="9.85546875" customWidth="1"/>
    <col min="10" max="10" width="11.5703125" customWidth="1"/>
    <col min="11" max="11" width="12.28515625" customWidth="1"/>
  </cols>
  <sheetData>
    <row r="1" spans="1:11" x14ac:dyDescent="0.2">
      <c r="A1" s="358" t="s">
        <v>832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x14ac:dyDescent="0.2">
      <c r="K2" s="56"/>
    </row>
    <row r="4" spans="1:11" ht="18" customHeight="1" x14ac:dyDescent="0.25">
      <c r="A4" s="415" t="s">
        <v>797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</row>
    <row r="5" spans="1:11" ht="25.5" customHeight="1" x14ac:dyDescent="0.25">
      <c r="A5" s="417" t="s">
        <v>51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</row>
    <row r="7" spans="1:11" ht="15" x14ac:dyDescent="0.25">
      <c r="A7" s="57" t="s">
        <v>52</v>
      </c>
    </row>
    <row r="8" spans="1:11" ht="72" x14ac:dyDescent="0.2">
      <c r="A8" s="58" t="s">
        <v>53</v>
      </c>
      <c r="B8" s="59" t="s">
        <v>54</v>
      </c>
      <c r="C8" s="59" t="s">
        <v>55</v>
      </c>
      <c r="D8" s="59" t="s">
        <v>719</v>
      </c>
      <c r="E8" s="59" t="s">
        <v>720</v>
      </c>
      <c r="F8" s="59" t="s">
        <v>729</v>
      </c>
      <c r="G8" s="59" t="s">
        <v>56</v>
      </c>
      <c r="H8" s="59" t="s">
        <v>721</v>
      </c>
      <c r="I8" s="59" t="s">
        <v>730</v>
      </c>
      <c r="J8" s="59" t="s">
        <v>731</v>
      </c>
      <c r="K8" s="60" t="s">
        <v>57</v>
      </c>
    </row>
    <row r="9" spans="1:11" ht="15" x14ac:dyDescent="0.3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2">
      <c r="A10" s="63" t="s">
        <v>58</v>
      </c>
      <c r="B10" s="63"/>
      <c r="C10" s="64"/>
      <c r="D10" s="64"/>
      <c r="E10" s="64"/>
      <c r="F10" s="64"/>
      <c r="G10" s="64"/>
      <c r="H10" s="64"/>
      <c r="I10" s="64"/>
      <c r="J10" s="64"/>
      <c r="K10" s="64">
        <v>0</v>
      </c>
    </row>
    <row r="11" spans="1:11" ht="15" x14ac:dyDescent="0.3">
      <c r="A11" s="61"/>
      <c r="B11" s="61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 t="s">
        <v>62</v>
      </c>
      <c r="B12" s="63"/>
      <c r="C12" s="64"/>
      <c r="D12" s="64"/>
      <c r="E12" s="64"/>
      <c r="F12" s="64"/>
      <c r="G12" s="64"/>
      <c r="H12" s="64"/>
      <c r="I12" s="64"/>
      <c r="J12" s="64"/>
      <c r="K12" s="64">
        <v>0</v>
      </c>
    </row>
    <row r="13" spans="1:11" ht="15" x14ac:dyDescent="0.3">
      <c r="A13" s="61"/>
      <c r="B13" s="61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59</v>
      </c>
      <c r="B14" s="63"/>
      <c r="C14" s="64"/>
      <c r="D14" s="64"/>
      <c r="E14" s="64"/>
      <c r="F14" s="64"/>
      <c r="G14" s="64"/>
      <c r="H14" s="64"/>
      <c r="I14" s="64"/>
      <c r="J14" s="64"/>
      <c r="K14" s="64">
        <v>0</v>
      </c>
    </row>
    <row r="15" spans="1:11" ht="15" x14ac:dyDescent="0.3">
      <c r="A15" s="61"/>
      <c r="B15" s="61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3" t="s">
        <v>60</v>
      </c>
      <c r="B16" s="63"/>
      <c r="C16" s="64"/>
      <c r="D16" s="64"/>
      <c r="E16" s="64"/>
      <c r="F16" s="64"/>
      <c r="G16" s="64"/>
      <c r="H16" s="64"/>
      <c r="I16" s="64"/>
      <c r="J16" s="64"/>
      <c r="K16" s="64">
        <v>0</v>
      </c>
    </row>
    <row r="17" spans="1:11" x14ac:dyDescent="0.2">
      <c r="A17" s="63"/>
      <c r="B17" s="63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16.5" x14ac:dyDescent="0.3">
      <c r="A18" s="65" t="s">
        <v>61</v>
      </c>
      <c r="B18" s="61"/>
      <c r="C18" s="66"/>
      <c r="D18" s="66"/>
      <c r="E18" s="66"/>
      <c r="F18" s="66"/>
      <c r="G18" s="66"/>
      <c r="H18" s="66"/>
      <c r="I18" s="66"/>
      <c r="J18" s="66"/>
      <c r="K18" s="66">
        <v>0</v>
      </c>
    </row>
  </sheetData>
  <mergeCells count="3">
    <mergeCell ref="A4:K4"/>
    <mergeCell ref="A5:K5"/>
    <mergeCell ref="A1:K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9"/>
  <sheetViews>
    <sheetView workbookViewId="0">
      <selection activeCell="K10" sqref="K10"/>
    </sheetView>
  </sheetViews>
  <sheetFormatPr defaultRowHeight="12.75" x14ac:dyDescent="0.2"/>
  <cols>
    <col min="7" max="7" width="10.28515625" customWidth="1"/>
  </cols>
  <sheetData>
    <row r="1" spans="1:8" x14ac:dyDescent="0.2">
      <c r="A1" s="358" t="s">
        <v>833</v>
      </c>
      <c r="B1" s="358"/>
      <c r="C1" s="358"/>
      <c r="D1" s="358"/>
      <c r="E1" s="358"/>
      <c r="F1" s="358"/>
      <c r="G1" s="358"/>
      <c r="H1" s="358"/>
    </row>
    <row r="2" spans="1:8" x14ac:dyDescent="0.2">
      <c r="A2" s="44"/>
    </row>
    <row r="3" spans="1:8" x14ac:dyDescent="0.2">
      <c r="A3" s="361" t="s">
        <v>797</v>
      </c>
      <c r="B3" s="419"/>
      <c r="C3" s="419"/>
      <c r="D3" s="419"/>
      <c r="E3" s="419"/>
      <c r="F3" s="419"/>
      <c r="G3" s="419"/>
      <c r="H3" s="419"/>
    </row>
    <row r="4" spans="1:8" x14ac:dyDescent="0.2">
      <c r="C4" s="43"/>
      <c r="D4" s="43"/>
    </row>
    <row r="5" spans="1:8" x14ac:dyDescent="0.2">
      <c r="A5" s="403" t="s">
        <v>491</v>
      </c>
      <c r="B5" s="419"/>
      <c r="C5" s="419"/>
      <c r="D5" s="419"/>
      <c r="E5" s="419"/>
      <c r="F5" s="419"/>
      <c r="G5" s="419"/>
      <c r="H5" s="419"/>
    </row>
    <row r="8" spans="1:8" ht="13.5" thickBot="1" x14ac:dyDescent="0.25">
      <c r="H8" s="56" t="s">
        <v>42</v>
      </c>
    </row>
    <row r="9" spans="1:8" x14ac:dyDescent="0.2">
      <c r="A9" s="45"/>
      <c r="B9" s="46"/>
      <c r="C9" s="46"/>
      <c r="D9" s="46"/>
      <c r="E9" s="47"/>
      <c r="F9" s="48"/>
      <c r="G9" s="48" t="s">
        <v>43</v>
      </c>
      <c r="H9" s="47" t="s">
        <v>635</v>
      </c>
    </row>
    <row r="10" spans="1:8" x14ac:dyDescent="0.2">
      <c r="A10" s="49" t="s">
        <v>44</v>
      </c>
      <c r="B10" s="50"/>
      <c r="C10" s="4"/>
      <c r="D10" s="4"/>
      <c r="E10" s="51"/>
      <c r="F10" s="10" t="s">
        <v>45</v>
      </c>
      <c r="G10" s="10" t="s">
        <v>46</v>
      </c>
      <c r="H10" s="52" t="s">
        <v>47</v>
      </c>
    </row>
    <row r="11" spans="1:8" ht="13.5" thickBot="1" x14ac:dyDescent="0.25">
      <c r="A11" s="53"/>
      <c r="B11" s="54"/>
      <c r="C11" s="54"/>
      <c r="D11" s="54"/>
      <c r="E11" s="55"/>
      <c r="F11" s="27"/>
      <c r="G11" s="27" t="s">
        <v>48</v>
      </c>
      <c r="H11" s="55"/>
    </row>
    <row r="12" spans="1:8" x14ac:dyDescent="0.2">
      <c r="A12" s="45"/>
      <c r="B12" s="46"/>
      <c r="C12" s="46"/>
      <c r="D12" s="46"/>
      <c r="E12" s="47"/>
      <c r="F12" s="10"/>
      <c r="G12" s="10"/>
      <c r="H12" s="51"/>
    </row>
    <row r="13" spans="1:8" ht="13.5" thickBot="1" x14ac:dyDescent="0.25">
      <c r="A13" s="53" t="s">
        <v>49</v>
      </c>
      <c r="B13" s="54"/>
      <c r="C13" s="54"/>
      <c r="D13" s="54"/>
      <c r="E13" s="55"/>
      <c r="F13" s="346"/>
      <c r="G13" s="346"/>
      <c r="H13" s="347"/>
    </row>
    <row r="14" spans="1:8" x14ac:dyDescent="0.2">
      <c r="A14" s="49"/>
      <c r="B14" s="4"/>
      <c r="C14" s="4"/>
      <c r="D14" s="4"/>
      <c r="E14" s="51"/>
      <c r="F14" s="4"/>
      <c r="G14" s="10"/>
      <c r="H14" s="51"/>
    </row>
    <row r="15" spans="1:8" ht="13.5" thickBot="1" x14ac:dyDescent="0.25">
      <c r="A15" s="49" t="s">
        <v>50</v>
      </c>
      <c r="B15" s="4"/>
      <c r="C15" s="4"/>
      <c r="D15" s="4"/>
      <c r="E15" s="51"/>
      <c r="F15" s="4"/>
      <c r="G15" s="10"/>
      <c r="H15" s="51">
        <v>6776647</v>
      </c>
    </row>
    <row r="16" spans="1:8" x14ac:dyDescent="0.2">
      <c r="A16" s="45"/>
      <c r="B16" s="46"/>
      <c r="C16" s="46"/>
      <c r="D16" s="46"/>
      <c r="E16" s="47"/>
      <c r="F16" s="46"/>
      <c r="G16" s="48"/>
      <c r="H16" s="47"/>
    </row>
    <row r="17" spans="1:8" ht="13.5" thickBot="1" x14ac:dyDescent="0.25">
      <c r="A17" s="53" t="s">
        <v>636</v>
      </c>
      <c r="B17" s="54"/>
      <c r="C17" s="54"/>
      <c r="D17" s="54"/>
      <c r="E17" s="55"/>
      <c r="F17" s="54">
        <v>2377591</v>
      </c>
      <c r="G17" s="27"/>
      <c r="H17" s="55">
        <v>2377591</v>
      </c>
    </row>
    <row r="18" spans="1:8" x14ac:dyDescent="0.2">
      <c r="A18" s="45"/>
      <c r="B18" s="46"/>
      <c r="C18" s="46"/>
      <c r="D18" s="46"/>
      <c r="E18" s="47"/>
      <c r="F18" s="46"/>
      <c r="G18" s="48"/>
      <c r="H18" s="47"/>
    </row>
    <row r="19" spans="1:8" ht="13.5" thickBot="1" x14ac:dyDescent="0.25">
      <c r="A19" s="53" t="s">
        <v>637</v>
      </c>
      <c r="B19" s="54"/>
      <c r="C19" s="54"/>
      <c r="D19" s="54"/>
      <c r="E19" s="55"/>
      <c r="F19" s="54">
        <v>0</v>
      </c>
      <c r="G19" s="27"/>
      <c r="H19" s="55">
        <v>0</v>
      </c>
    </row>
  </sheetData>
  <mergeCells count="3">
    <mergeCell ref="A1:H1"/>
    <mergeCell ref="A3:H3"/>
    <mergeCell ref="A5:H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</vt:i4>
      </vt:variant>
    </vt:vector>
  </HeadingPairs>
  <TitlesOfParts>
    <vt:vector size="1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 8. melléklet</vt:lpstr>
      <vt:lpstr>9. melléklet</vt:lpstr>
      <vt:lpstr>10. melléklet</vt:lpstr>
      <vt:lpstr>11. melléklet</vt:lpstr>
      <vt:lpstr>12. melléklet</vt:lpstr>
      <vt:lpstr>13. mellékelt</vt:lpstr>
      <vt:lpstr>14. melléklet</vt:lpstr>
      <vt:lpstr>15. melléklet</vt:lpstr>
      <vt:lpstr>16. melléklet</vt:lpstr>
      <vt:lpstr>'2. melléklet'!Nyomtatási_cím</vt:lpstr>
      <vt:lpstr>'3. melléklet'!Nyomtatási_cím</vt:lpstr>
    </vt:vector>
  </TitlesOfParts>
  <Company>Saldo 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Csabi</cp:lastModifiedBy>
  <cp:lastPrinted>2018-06-03T13:02:29Z</cp:lastPrinted>
  <dcterms:created xsi:type="dcterms:W3CDTF">2004-08-25T07:05:16Z</dcterms:created>
  <dcterms:modified xsi:type="dcterms:W3CDTF">2018-06-03T13:02:49Z</dcterms:modified>
</cp:coreProperties>
</file>