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umok\Diósberény Önkormányzat\Jegyzőkönyvek\2020\6. 2020. 06. 24\2019. évi zárszámadás\"/>
    </mc:Choice>
  </mc:AlternateContent>
  <xr:revisionPtr revIDLastSave="0" documentId="13_ncr:1_{54A835DF-8F4C-437A-9895-F4E65B8946B7}" xr6:coauthVersionLast="45" xr6:coauthVersionMax="45" xr10:uidLastSave="{00000000-0000-0000-0000-000000000000}"/>
  <bookViews>
    <workbookView xWindow="-120" yWindow="-120" windowWidth="29040" windowHeight="15840" firstSheet="4" activeTab="7" xr2:uid="{00000000-000D-0000-FFFF-FFFF00000000}"/>
  </bookViews>
  <sheets>
    <sheet name="1.sz. mell Működési mérleg" sheetId="5" r:id="rId1"/>
    <sheet name="2.sz. mell Felhalmozási mérleg" sheetId="6" r:id="rId2"/>
    <sheet name="3.sz mell. Kiemelt előir." sheetId="7" r:id="rId3"/>
    <sheet name="4.sz. mell. Pénzeszközök vált." sheetId="1" r:id="rId4"/>
    <sheet name="5.sz. mell. Vagyonkimutatás" sheetId="2" r:id="rId5"/>
    <sheet name="6.sz. mell. Maradványkimutatás " sheetId="3" r:id="rId6"/>
    <sheet name="7.sz. mell. Eredménykimutatás" sheetId="4" r:id="rId7"/>
    <sheet name="8. sz. mell. Önk. EU pályázatai" sheetId="8" r:id="rId8"/>
  </sheets>
  <definedNames>
    <definedName name="_xlnm.Print_Area" localSheetId="0">'1.sz. mell Működési mérleg'!$A$1:$I$26</definedName>
    <definedName name="_xlnm.Print_Area" localSheetId="2">'3.sz mell. Kiemelt előir.'!$A$1:$E$152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6" i="8" l="1"/>
  <c r="M26" i="8" s="1"/>
  <c r="K26" i="8"/>
  <c r="J26" i="8"/>
  <c r="G26" i="8"/>
  <c r="F26" i="8"/>
  <c r="E26" i="8"/>
  <c r="D26" i="8"/>
  <c r="C26" i="8"/>
  <c r="B26" i="8"/>
  <c r="L21" i="8"/>
  <c r="M21" i="8" s="1"/>
  <c r="K17" i="8"/>
  <c r="J17" i="8"/>
  <c r="G17" i="8"/>
  <c r="F17" i="8"/>
  <c r="E17" i="8"/>
  <c r="D17" i="8"/>
  <c r="C17" i="8"/>
  <c r="B17" i="8"/>
  <c r="L12" i="8"/>
  <c r="M12" i="8" s="1"/>
  <c r="L10" i="8"/>
  <c r="M10" i="8" s="1"/>
  <c r="L17" i="8" l="1"/>
  <c r="M17" i="8" s="1"/>
  <c r="L15" i="1" l="1"/>
  <c r="K15" i="1"/>
  <c r="D73" i="7" l="1"/>
  <c r="E44" i="7"/>
  <c r="D20" i="5"/>
  <c r="D15" i="5"/>
  <c r="E133" i="7" l="1"/>
  <c r="E143" i="7" s="1"/>
  <c r="D133" i="7"/>
  <c r="D143" i="7" s="1"/>
  <c r="C133" i="7"/>
  <c r="C143" i="7" s="1"/>
  <c r="E120" i="7"/>
  <c r="D120" i="7"/>
  <c r="C120" i="7"/>
  <c r="E106" i="7"/>
  <c r="D106" i="7"/>
  <c r="C106" i="7"/>
  <c r="C90" i="7"/>
  <c r="E90" i="7"/>
  <c r="E123" i="7" s="1"/>
  <c r="D90" i="7"/>
  <c r="E73" i="7"/>
  <c r="E70" i="7"/>
  <c r="D70" i="7"/>
  <c r="D83" i="7" s="1"/>
  <c r="C70" i="7"/>
  <c r="C83" i="7" s="1"/>
  <c r="C55" i="7"/>
  <c r="E50" i="7"/>
  <c r="D50" i="7"/>
  <c r="C50" i="7"/>
  <c r="C44" i="7"/>
  <c r="E33" i="7"/>
  <c r="D33" i="7"/>
  <c r="C33" i="7"/>
  <c r="E27" i="7"/>
  <c r="E26" i="7" s="1"/>
  <c r="D27" i="7"/>
  <c r="D26" i="7" s="1"/>
  <c r="C27" i="7"/>
  <c r="C26" i="7" s="1"/>
  <c r="E19" i="7"/>
  <c r="D19" i="7"/>
  <c r="C19" i="7"/>
  <c r="E12" i="7"/>
  <c r="D12" i="7"/>
  <c r="C12" i="7"/>
  <c r="E5" i="7"/>
  <c r="D5" i="7"/>
  <c r="C5" i="7"/>
  <c r="G25" i="6"/>
  <c r="C19" i="6"/>
  <c r="E13" i="6"/>
  <c r="E25" i="6" s="1"/>
  <c r="D13" i="6"/>
  <c r="D25" i="6" s="1"/>
  <c r="C13" i="6"/>
  <c r="I12" i="6"/>
  <c r="I26" i="6" s="1"/>
  <c r="H12" i="6"/>
  <c r="H26" i="6" s="1"/>
  <c r="G12" i="6"/>
  <c r="E12" i="6"/>
  <c r="D12" i="6"/>
  <c r="C12" i="6"/>
  <c r="I23" i="5"/>
  <c r="H23" i="5"/>
  <c r="G23" i="5"/>
  <c r="E20" i="5"/>
  <c r="C20" i="5"/>
  <c r="E15" i="5"/>
  <c r="D23" i="5"/>
  <c r="C15" i="5"/>
  <c r="I14" i="5"/>
  <c r="I24" i="5" s="1"/>
  <c r="H14" i="5"/>
  <c r="H24" i="5" s="1"/>
  <c r="G14" i="5"/>
  <c r="E14" i="5"/>
  <c r="D14" i="5"/>
  <c r="C14" i="5"/>
  <c r="E23" i="5" l="1"/>
  <c r="E24" i="5" s="1"/>
  <c r="I25" i="5" s="1"/>
  <c r="D152" i="7"/>
  <c r="C123" i="7"/>
  <c r="C144" i="7" s="1"/>
  <c r="E83" i="7"/>
  <c r="E152" i="7" s="1"/>
  <c r="D24" i="5"/>
  <c r="C23" i="5"/>
  <c r="C24" i="5" s="1"/>
  <c r="C25" i="6"/>
  <c r="C26" i="6" s="1"/>
  <c r="G26" i="6"/>
  <c r="D123" i="7"/>
  <c r="D144" i="7" s="1"/>
  <c r="C152" i="7"/>
  <c r="E60" i="7"/>
  <c r="E151" i="7" s="1"/>
  <c r="G24" i="5"/>
  <c r="C26" i="5" s="1"/>
  <c r="C60" i="7"/>
  <c r="D60" i="7"/>
  <c r="E144" i="7"/>
  <c r="D26" i="6"/>
  <c r="E26" i="6"/>
  <c r="I27" i="6" s="1"/>
  <c r="M15" i="1"/>
  <c r="C97" i="2"/>
  <c r="C11" i="2"/>
  <c r="E84" i="7" l="1"/>
  <c r="D151" i="7"/>
  <c r="D84" i="7"/>
  <c r="C151" i="7"/>
  <c r="C84" i="7"/>
  <c r="E40" i="4"/>
  <c r="C40" i="4"/>
  <c r="E35" i="4"/>
  <c r="C35" i="4"/>
  <c r="E27" i="4"/>
  <c r="D27" i="4"/>
  <c r="C27" i="4"/>
  <c r="E23" i="4"/>
  <c r="C23" i="4"/>
  <c r="D19" i="4"/>
  <c r="D23" i="4" s="1"/>
  <c r="E18" i="4"/>
  <c r="D18" i="4"/>
  <c r="C18" i="4"/>
  <c r="E10" i="4"/>
  <c r="D10" i="4"/>
  <c r="C10" i="4"/>
  <c r="E41" i="4" l="1"/>
  <c r="C41" i="4"/>
  <c r="E30" i="4"/>
  <c r="E42" i="4" s="1"/>
  <c r="C30" i="4"/>
  <c r="C42" i="4" s="1"/>
  <c r="C10" i="3" l="1"/>
  <c r="C7" i="3"/>
  <c r="C11" i="3" l="1"/>
  <c r="C21" i="3" s="1"/>
  <c r="C19" i="3" l="1"/>
  <c r="E111" i="2"/>
  <c r="E106" i="2"/>
  <c r="E97" i="2"/>
  <c r="D110" i="2"/>
  <c r="C110" i="2"/>
  <c r="D84" i="2"/>
  <c r="C84" i="2"/>
  <c r="C112" i="2" s="1"/>
  <c r="E83" i="2"/>
  <c r="E81" i="2"/>
  <c r="E80" i="2"/>
  <c r="E78" i="2"/>
  <c r="D62" i="2"/>
  <c r="D65" i="2" s="1"/>
  <c r="C62" i="2"/>
  <c r="C65" i="2" s="1"/>
  <c r="E60" i="2"/>
  <c r="E56" i="2"/>
  <c r="D53" i="2"/>
  <c r="C53" i="2"/>
  <c r="E50" i="2"/>
  <c r="E49" i="2"/>
  <c r="D47" i="2"/>
  <c r="C47" i="2"/>
  <c r="D40" i="2"/>
  <c r="C40" i="2"/>
  <c r="E39" i="2"/>
  <c r="E36" i="2"/>
  <c r="E35" i="2"/>
  <c r="D34" i="2"/>
  <c r="C34" i="2"/>
  <c r="E33" i="2"/>
  <c r="E32" i="2"/>
  <c r="E31" i="2"/>
  <c r="D30" i="2"/>
  <c r="C30" i="2"/>
  <c r="E29" i="2"/>
  <c r="E28" i="2"/>
  <c r="E27" i="2"/>
  <c r="E26" i="2"/>
  <c r="E25" i="2"/>
  <c r="E22" i="2"/>
  <c r="E21" i="2"/>
  <c r="E20" i="2"/>
  <c r="E19" i="2"/>
  <c r="D18" i="2"/>
  <c r="C18" i="2"/>
  <c r="E15" i="2"/>
  <c r="E12" i="2"/>
  <c r="D11" i="2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N27" i="1"/>
  <c r="N26" i="1"/>
  <c r="N25" i="1"/>
  <c r="N24" i="1"/>
  <c r="N23" i="1"/>
  <c r="N22" i="1"/>
  <c r="N21" i="1"/>
  <c r="N20" i="1"/>
  <c r="J15" i="1"/>
  <c r="I15" i="1"/>
  <c r="H15" i="1"/>
  <c r="G15" i="1"/>
  <c r="F15" i="1"/>
  <c r="E15" i="1"/>
  <c r="D15" i="1"/>
  <c r="C15" i="1"/>
  <c r="B15" i="1"/>
  <c r="N14" i="1"/>
  <c r="N13" i="1"/>
  <c r="N12" i="1"/>
  <c r="N11" i="1"/>
  <c r="N10" i="1"/>
  <c r="N9" i="1"/>
  <c r="N8" i="1"/>
  <c r="N7" i="1"/>
  <c r="N6" i="1"/>
  <c r="E53" i="2" l="1"/>
  <c r="E30" i="2"/>
  <c r="N15" i="1"/>
  <c r="N29" i="1"/>
  <c r="E110" i="2"/>
  <c r="E84" i="2"/>
  <c r="D44" i="2"/>
  <c r="D68" i="2" s="1"/>
  <c r="E34" i="2"/>
  <c r="E65" i="2"/>
  <c r="C44" i="2"/>
  <c r="C68" i="2" s="1"/>
  <c r="C10" i="2"/>
  <c r="C9" i="2" s="1"/>
  <c r="E18" i="2"/>
  <c r="D112" i="2"/>
  <c r="E112" i="2" s="1"/>
  <c r="D10" i="2"/>
  <c r="E11" i="2"/>
  <c r="E62" i="2"/>
  <c r="M31" i="1" l="1"/>
  <c r="E68" i="2"/>
  <c r="E44" i="2"/>
  <c r="E10" i="2"/>
  <c r="D9" i="2"/>
  <c r="E9" i="2" s="1"/>
</calcChain>
</file>

<file path=xl/sharedStrings.xml><?xml version="1.0" encoding="utf-8"?>
<sst xmlns="http://schemas.openxmlformats.org/spreadsheetml/2006/main" count="870" uniqueCount="656">
  <si>
    <t>Diósberény Község Önkormányzat</t>
  </si>
  <si>
    <t>4. sz. melléklet</t>
  </si>
  <si>
    <t>Forintban!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</si>
  <si>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</si>
  <si>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</si>
  <si>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</si>
  <si>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</si>
  <si>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</si>
  <si>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</si>
  <si>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</si>
  <si>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</si>
  <si>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</si>
  <si>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</si>
  <si>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</si>
  <si>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</si>
  <si>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</si>
  <si>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</si>
  <si>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 e v é t e l e k</t>
  </si>
  <si>
    <t>Önkormányzat költségvetési támogatása</t>
  </si>
  <si>
    <t>Támogatás értékű működési bevétel</t>
  </si>
  <si>
    <t>Közhatalmi bevétel</t>
  </si>
  <si>
    <t>Működési bevételek</t>
  </si>
  <si>
    <t>Felhalmozási bevétel</t>
  </si>
  <si>
    <t>Támogatásértékű felhalmozási bevétel</t>
  </si>
  <si>
    <t>Működés célú pénzeszköz átvétel</t>
  </si>
  <si>
    <t>Előző évi pénzmaradvány  /és vállalkozási maradvány alaptevékenység ellátására történő igénybevétele</t>
  </si>
  <si>
    <t>ÁH-on belüli megelőlegezés</t>
  </si>
  <si>
    <t>Bevételek összesen:</t>
  </si>
  <si>
    <t xml:space="preserve">K i a d á s o k </t>
  </si>
  <si>
    <t>Személyi kiadások</t>
  </si>
  <si>
    <t>Munkadókat terhelő járulékok</t>
  </si>
  <si>
    <t>Dologi kiadások</t>
  </si>
  <si>
    <t>Egyéb pénz.eszk.átad.ÁHK</t>
  </si>
  <si>
    <t>Felhalmozási kiadások</t>
  </si>
  <si>
    <t>Egyéb működési támogatás ÁHB</t>
  </si>
  <si>
    <t>Elvonások és befizetések</t>
  </si>
  <si>
    <t>Elátottak pénzbeli juttatása</t>
  </si>
  <si>
    <t>ÁH-on belüli megelőlegezés visszafiz.</t>
  </si>
  <si>
    <t>Kiadások összesen:</t>
  </si>
  <si>
    <t>ESZKÖZÖK</t>
  </si>
  <si>
    <t>Sorszám</t>
  </si>
  <si>
    <t xml:space="preserve">Előző év   </t>
  </si>
  <si>
    <t>Tárgyév</t>
  </si>
  <si>
    <t>Változás 
%-a</t>
  </si>
  <si>
    <t>állományi érték</t>
  </si>
  <si>
    <t>1</t>
  </si>
  <si>
    <t>2</t>
  </si>
  <si>
    <t>3</t>
  </si>
  <si>
    <t>4</t>
  </si>
  <si>
    <t>5</t>
  </si>
  <si>
    <t xml:space="preserve"> I. Immateriális javak </t>
  </si>
  <si>
    <t>01.</t>
  </si>
  <si>
    <t>II. Tárgyi eszközök (3+23+27)</t>
  </si>
  <si>
    <t>02.</t>
  </si>
  <si>
    <t>II/1. Ingatlanok és kapcsolódó vagy.értékű jogok</t>
  </si>
  <si>
    <t>03.</t>
  </si>
  <si>
    <t xml:space="preserve">   a/ Forgalomképtelen ingatlanok (5-től 10-ig)</t>
  </si>
  <si>
    <t>04.</t>
  </si>
  <si>
    <t xml:space="preserve">      1. Földterület</t>
  </si>
  <si>
    <t>05.</t>
  </si>
  <si>
    <t xml:space="preserve">      2. Telek</t>
  </si>
  <si>
    <t>06.</t>
  </si>
  <si>
    <t xml:space="preserve">      3. Épület</t>
  </si>
  <si>
    <t>07.</t>
  </si>
  <si>
    <t xml:space="preserve">      4. Építmény</t>
  </si>
  <si>
    <t>08.</t>
  </si>
  <si>
    <t xml:space="preserve">      5. Ingatlanhoz kapcs. vagyon ért. jog</t>
  </si>
  <si>
    <t>09.</t>
  </si>
  <si>
    <t xml:space="preserve">      6. Egyéb ingatlanok</t>
  </si>
  <si>
    <t>10.</t>
  </si>
  <si>
    <t xml:space="preserve">    b/Korlátozottan forgalomképes ingatlanok (12-tól 22-ig)</t>
  </si>
  <si>
    <t>11.</t>
  </si>
  <si>
    <t>12.</t>
  </si>
  <si>
    <t>13.</t>
  </si>
  <si>
    <t>14.</t>
  </si>
  <si>
    <t>15.</t>
  </si>
  <si>
    <t>16.</t>
  </si>
  <si>
    <t>17.</t>
  </si>
  <si>
    <t xml:space="preserve">      7.</t>
  </si>
  <si>
    <t>18.</t>
  </si>
  <si>
    <t xml:space="preserve">      8.</t>
  </si>
  <si>
    <t>19.</t>
  </si>
  <si>
    <t xml:space="preserve">      9. </t>
  </si>
  <si>
    <t>20.</t>
  </si>
  <si>
    <t xml:space="preserve">      10.</t>
  </si>
  <si>
    <t>21.</t>
  </si>
  <si>
    <t xml:space="preserve">      11.</t>
  </si>
  <si>
    <t>22.</t>
  </si>
  <si>
    <t>II/2.Forgalomképes ingatlanok (24+25+26)</t>
  </si>
  <si>
    <t xml:space="preserve">      1. Telkek, zártkerti- és külterületi földterületek</t>
  </si>
  <si>
    <t xml:space="preserve">      2. Épületek</t>
  </si>
  <si>
    <t xml:space="preserve">      3. Építmények</t>
  </si>
  <si>
    <t>II/3. Egyéb tárgyi eszközök (28+29+30+31+32)</t>
  </si>
  <si>
    <t xml:space="preserve">      1. Gépek berendezések felszerlések</t>
  </si>
  <si>
    <t>23.</t>
  </si>
  <si>
    <t xml:space="preserve">      2. Járművek</t>
  </si>
  <si>
    <t>24.</t>
  </si>
  <si>
    <t xml:space="preserve">      3. Tenyészállatok</t>
  </si>
  <si>
    <t>25.</t>
  </si>
  <si>
    <t xml:space="preserve">      4. Beruházásra adott előlegek</t>
  </si>
  <si>
    <t>26.</t>
  </si>
  <si>
    <t xml:space="preserve">      5. Beruházások</t>
  </si>
  <si>
    <t>27.</t>
  </si>
  <si>
    <t>III.Befektetett pénzügyi eszközök</t>
  </si>
  <si>
    <t>28.</t>
  </si>
  <si>
    <t xml:space="preserve">     1.Tartós részesedések</t>
  </si>
  <si>
    <t>29.</t>
  </si>
  <si>
    <t xml:space="preserve">     2.Tartósan adott kölcsönök</t>
  </si>
  <si>
    <t>30.</t>
  </si>
  <si>
    <t>IV.Üzemeltetésre, kezelésre átadott, koncesszióba adott eszk.</t>
  </si>
  <si>
    <t>31.</t>
  </si>
  <si>
    <t>A) Nemzeti vagyonba tartozó befektetett eszközök(1+2+33+35)</t>
  </si>
  <si>
    <t>32.</t>
  </si>
  <si>
    <t xml:space="preserve"> I. Készletek (21-23)</t>
  </si>
  <si>
    <t>33.</t>
  </si>
  <si>
    <t>II.Értékpapírok (24)</t>
  </si>
  <si>
    <t>34.</t>
  </si>
  <si>
    <t>B) Nemzeti vagyonba tartozó forgóeszközök</t>
  </si>
  <si>
    <t>35.</t>
  </si>
  <si>
    <t>I. Hosszúlejáratú betétek (31)</t>
  </si>
  <si>
    <t>36.</t>
  </si>
  <si>
    <t>37.</t>
  </si>
  <si>
    <t>III.Forint pénztárak (331,332,339)</t>
  </si>
  <si>
    <t>38.</t>
  </si>
  <si>
    <t>IV.Devizaszámlák (333)</t>
  </si>
  <si>
    <t>39.</t>
  </si>
  <si>
    <t>V. Idegen pénzeszközök (34)</t>
  </si>
  <si>
    <t>40.</t>
  </si>
  <si>
    <t>C) Pénzeszközök (31-34)</t>
  </si>
  <si>
    <t>41.</t>
  </si>
  <si>
    <t xml:space="preserve">      1. Követelések áruszállításból, szolgáltatásból (vevők)</t>
  </si>
  <si>
    <t>42.</t>
  </si>
  <si>
    <t xml:space="preserve">      2. Adósok</t>
  </si>
  <si>
    <t>43.</t>
  </si>
  <si>
    <t xml:space="preserve">          Ebből:               - helyi adóhátralék</t>
  </si>
  <si>
    <t>44.</t>
  </si>
  <si>
    <t xml:space="preserve">                                    - lakbér hátralék</t>
  </si>
  <si>
    <t>45.</t>
  </si>
  <si>
    <t xml:space="preserve">                                    - téritési díj hátralékok</t>
  </si>
  <si>
    <t>46.</t>
  </si>
  <si>
    <t xml:space="preserve">                                    - egyéb hátralékok</t>
  </si>
  <si>
    <t>47.</t>
  </si>
  <si>
    <t xml:space="preserve">      3. Rövid lejáratú kölcsönök</t>
  </si>
  <si>
    <t>48.</t>
  </si>
  <si>
    <t xml:space="preserve">      4. Egyéb követelések</t>
  </si>
  <si>
    <t>49.</t>
  </si>
  <si>
    <t>I. Költségvetési évben esedékes követelések (351)</t>
  </si>
  <si>
    <t>50.</t>
  </si>
  <si>
    <t>II.Kv-i évet követően esedékes követelések (352)</t>
  </si>
  <si>
    <t>51.</t>
  </si>
  <si>
    <t>D/III Követelés jellegű sajátos elszámolások</t>
  </si>
  <si>
    <t>52.</t>
  </si>
  <si>
    <t>D) Követelések (365)</t>
  </si>
  <si>
    <t>53.</t>
  </si>
  <si>
    <t>E) Egyéb sajátos eszközoldali elsz.(361-364,366)</t>
  </si>
  <si>
    <t>54.</t>
  </si>
  <si>
    <t>F) Altív időbeli elhatárolások (37)</t>
  </si>
  <si>
    <t>55.</t>
  </si>
  <si>
    <t>ESZKÖZÖK ÖSSZESEN  (36+50)</t>
  </si>
  <si>
    <t>56.</t>
  </si>
  <si>
    <t>5. sz. melléklet</t>
  </si>
  <si>
    <t>Diósberény Község Önkormányzata</t>
  </si>
  <si>
    <t>FORRÁSOK</t>
  </si>
  <si>
    <t>Előző év   (nyitó)</t>
  </si>
  <si>
    <t>Változás</t>
  </si>
  <si>
    <t>%-a</t>
  </si>
  <si>
    <t xml:space="preserve">I. Nemzeti vagyon induláskori értéke (411) </t>
  </si>
  <si>
    <t>57.</t>
  </si>
  <si>
    <t xml:space="preserve">II.Nemzeti vagyon változásai (412) </t>
  </si>
  <si>
    <t>58.</t>
  </si>
  <si>
    <t>III. Egyéb eszközök indulás.értéke és vált. (413)</t>
  </si>
  <si>
    <t>59.</t>
  </si>
  <si>
    <t>IV.Felhalmozási eredmény (414)</t>
  </si>
  <si>
    <t>60.</t>
  </si>
  <si>
    <t>V.Eszközök értékhelyesbítésének forrása (415)</t>
  </si>
  <si>
    <t>61.</t>
  </si>
  <si>
    <t>VI. Mérleg szerinti eredmény (416)</t>
  </si>
  <si>
    <t>62.</t>
  </si>
  <si>
    <t>63.</t>
  </si>
  <si>
    <t>a/ Következő évben felhasználható pénzmaradvány (65+66)</t>
  </si>
  <si>
    <t>64.</t>
  </si>
  <si>
    <t xml:space="preserve"> 1. Tárgyévi költségvetési tartalék (pénzmaradvány) </t>
  </si>
  <si>
    <t>65.</t>
  </si>
  <si>
    <t xml:space="preserve"> 2. Előző év(ek) költségvetési tartalékai (pénzmaradvány)</t>
  </si>
  <si>
    <t>66.</t>
  </si>
  <si>
    <t>b/Következő évben felhasználható vállakozási eredmény (68+69)</t>
  </si>
  <si>
    <t>67.</t>
  </si>
  <si>
    <t xml:space="preserve"> 1. Tárgyévi vállakozási eredmény</t>
  </si>
  <si>
    <t>68.</t>
  </si>
  <si>
    <t xml:space="preserve"> 2. Előző év(ek) vállakozási eredménye</t>
  </si>
  <si>
    <t>69.</t>
  </si>
  <si>
    <t>E) TARTALÉKOK ÖSSZESEN (68+69)</t>
  </si>
  <si>
    <t>80.</t>
  </si>
  <si>
    <t>81.</t>
  </si>
  <si>
    <t>1. Hosszú lejáratra kapott kölcsönök</t>
  </si>
  <si>
    <t>2. Tartozás (fejlesztési célú) kötvénykibocsátásból</t>
  </si>
  <si>
    <t>83.</t>
  </si>
  <si>
    <t>3. Beruházási és fejlesztési hitelek</t>
  </si>
  <si>
    <t>84.</t>
  </si>
  <si>
    <t xml:space="preserve">4. Egyéb hosszú lejáratú kötelezettségek </t>
  </si>
  <si>
    <t>85.</t>
  </si>
  <si>
    <t>86.</t>
  </si>
  <si>
    <t>1. Rövid lejáratú kölcsönök</t>
  </si>
  <si>
    <t>87.</t>
  </si>
  <si>
    <t>2. Rövid lejáratú hitelek</t>
  </si>
  <si>
    <t>88.</t>
  </si>
  <si>
    <t>3. Kötelezettségek áruszállításból és szolgáltatásból (szállítók)</t>
  </si>
  <si>
    <t>89.</t>
  </si>
  <si>
    <t>4. Egyéb rövid lejáratú kötelezettségek</t>
  </si>
  <si>
    <t>90.</t>
  </si>
  <si>
    <t xml:space="preserve">          Ebből:               - helyi adóból származó túlfizetés</t>
  </si>
  <si>
    <t>91.</t>
  </si>
  <si>
    <t xml:space="preserve">                                    - lakbér túlfizetés</t>
  </si>
  <si>
    <t>92.</t>
  </si>
  <si>
    <t xml:space="preserve">                                    - beruházási hitel következő évi törlesztése</t>
  </si>
  <si>
    <t>93.</t>
  </si>
  <si>
    <t xml:space="preserve">                                    - egyéb hosszú lejáratú köt.köv. évi törlesztése</t>
  </si>
  <si>
    <t>94.</t>
  </si>
  <si>
    <t xml:space="preserve">                                    - egyéb </t>
  </si>
  <si>
    <t>95.</t>
  </si>
  <si>
    <t>III.1.Kapott előlegek</t>
  </si>
  <si>
    <t>96.</t>
  </si>
  <si>
    <t>III.2.Más szervezetet megillető elszámolás</t>
  </si>
  <si>
    <t>97.</t>
  </si>
  <si>
    <t>III.Kötelezettség jellegű sajátos elszámolás</t>
  </si>
  <si>
    <t>98.</t>
  </si>
  <si>
    <t>F) KÖTELEZETTSÉGEK ÖSSZESEN (81+86)</t>
  </si>
  <si>
    <t xml:space="preserve">G) Egyéb passzív pénzügyi elszámolások </t>
  </si>
  <si>
    <t>FORRÁSOK ÖSSZESEN  (63+80+96+97)</t>
  </si>
  <si>
    <t>MARADVÁNYKIMUTATÁS</t>
  </si>
  <si>
    <t>Összeg</t>
  </si>
  <si>
    <t>A</t>
  </si>
  <si>
    <t>B</t>
  </si>
  <si>
    <t>C</t>
  </si>
  <si>
    <t>01 Alaptevékenység költségvetési bevételei</t>
  </si>
  <si>
    <t>02 Alaptevékenység költségvetési kiadásai</t>
  </si>
  <si>
    <t>I Alaptevékenység költségvetési egyenlege (=01-02)</t>
  </si>
  <si>
    <t>03 Alaptevékenység finanszírozási bevételei</t>
  </si>
  <si>
    <t>04 Alaptevékenység finanszírozási kiadásai</t>
  </si>
  <si>
    <t>II Alaptevékenység finanszírozási egyenlege (=03-04)</t>
  </si>
  <si>
    <t>A) Alaptevékenység maradványa (+/-I+/-II)</t>
  </si>
  <si>
    <t>05 Vállalkozási tevékenység költségvetési bevételei</t>
  </si>
  <si>
    <t>06 Vállalkozási tevékenység költségvetési kiadásai</t>
  </si>
  <si>
    <t>III Vállalkozási tevékenység költségvetési egyenlege (=05-06)</t>
  </si>
  <si>
    <t>07 Vállalkozási tevékenység finanszírozási bevételei</t>
  </si>
  <si>
    <t>08 Vállalkozási tevékenység finanszírozási kiadásai</t>
  </si>
  <si>
    <t>IV Vállalkozási tevékenység finanszírozási egyenlege (=07-08)</t>
  </si>
  <si>
    <t>B) Vállalkozási tevékenység maradványa (=+/-III+/-IV)</t>
  </si>
  <si>
    <t>C) Összes maradvány (=A+B)</t>
  </si>
  <si>
    <t>D) Alaptevékenység kötelezettségvállalással terhelt maradványa</t>
  </si>
  <si>
    <t>E) Alaptevékenység szabad maradványa</t>
  </si>
  <si>
    <t>F) Vállalkozási tevékenységet terhelő befizetési kötelezettség (=B*0,1)</t>
  </si>
  <si>
    <t>G) Vállalkozási tevékenység felhasználható maradványa (=B-F)</t>
  </si>
  <si>
    <t>EREDMÉNYKIMUTATÁS</t>
  </si>
  <si>
    <t>Előző időszak</t>
  </si>
  <si>
    <t>Módosítások</t>
  </si>
  <si>
    <t>Tárgyi időszak</t>
  </si>
  <si>
    <t>D</t>
  </si>
  <si>
    <t>E</t>
  </si>
  <si>
    <t>01   Közhatalmi eredményszemléletű bevételek</t>
  </si>
  <si>
    <t>02   Eszközök és szolgáltatások értékesítése nettó eredményszemléletű bevételei</t>
  </si>
  <si>
    <t>03   Tevékenység egyéb nettó eredményszemléletű bevételei</t>
  </si>
  <si>
    <t>I      Tevékenység nettó eredményszemléletű bevétele (=01+02+02)</t>
  </si>
  <si>
    <t>04   Saját termelésű készletek állományváltozása</t>
  </si>
  <si>
    <t>05   Saját előállítású eszközök aktivált értéke</t>
  </si>
  <si>
    <t>II    Aktivált saját teljesítmények értéke (=+/-04+05)</t>
  </si>
  <si>
    <t>06   Központi működési célú támogatások eredményszemléletű bevételei</t>
  </si>
  <si>
    <t>07   Egyéb működési célú támogatások eredményszemléletű bevételei</t>
  </si>
  <si>
    <t>08 Felhalmozási célú támogatások eredményszemléletű bevétel</t>
  </si>
  <si>
    <t>09   Különféle egyéb eredményszemléletű bevételek</t>
  </si>
  <si>
    <t>III   Egyéb eredményszemléletű bevételek (=06+07+08)</t>
  </si>
  <si>
    <t>10   Anyagköltség</t>
  </si>
  <si>
    <t>11   Igénybe vett szolgáltatások értéke</t>
  </si>
  <si>
    <t>12   Eladott áruk beszerzési értéke</t>
  </si>
  <si>
    <t>13   Eladott (közvetített) szolgáltatások értéke</t>
  </si>
  <si>
    <t>IV   Anyagjellegű ráfordítások (=09+10+11+12)</t>
  </si>
  <si>
    <t>14   Bérköltség</t>
  </si>
  <si>
    <t>15   Személyi jellegű egyéb kifizetések</t>
  </si>
  <si>
    <t>16   Bérjárulékok</t>
  </si>
  <si>
    <t>V    Személyi jellegű ráfordítások (=13+14+15)</t>
  </si>
  <si>
    <t>VI   Értékcsökkenési leírás</t>
  </si>
  <si>
    <t>VII  Egyéb ráfordítások</t>
  </si>
  <si>
    <t>A)   TEVÉKENYSÉGEK EREDMÉNYE (=I+/-II+III-IV-V-VI-VII)</t>
  </si>
  <si>
    <t>17    Kapott (járó) osztalék és részesedés</t>
  </si>
  <si>
    <t>18    Kapott (járó) kamatok és kamatjellegű eredményszemléletű bevételek</t>
  </si>
  <si>
    <t>19    Pénzügyi műveletek egyéb eredményszemléletű bevételei</t>
  </si>
  <si>
    <t>19a   - ebből: árfolyamnyereség</t>
  </si>
  <si>
    <t>VIII Pénzügyi műveletek eredményszemléletű bevételei (=16+17+18)</t>
  </si>
  <si>
    <t>20   Fizetendő kamatok és kamatjellegű ráfordítások</t>
  </si>
  <si>
    <t>21   Részesedések, értékpapírok, pénzeszközök értékvesztése</t>
  </si>
  <si>
    <t>22   Pénzügyi műveletek egyéb ráfordításai</t>
  </si>
  <si>
    <t>22a  - ebből: árfolyamveszteség</t>
  </si>
  <si>
    <t>IX   Pénzügyi műveletek ráfordításai (=19+20+21)</t>
  </si>
  <si>
    <t>B)   PÉNZÜGYI MŰVELETEK EREDMÉNYE (=VIII-IX)</t>
  </si>
  <si>
    <t>C)  MÉRLEG SZERINTI EREDMÉNY</t>
  </si>
  <si>
    <t>forintban</t>
  </si>
  <si>
    <t>Sor-
szám</t>
  </si>
  <si>
    <t>Bevételek</t>
  </si>
  <si>
    <t>Kiadások</t>
  </si>
  <si>
    <t>3.</t>
  </si>
  <si>
    <t>4.</t>
  </si>
  <si>
    <t>5.</t>
  </si>
  <si>
    <t>6.</t>
  </si>
  <si>
    <t>7.</t>
  </si>
  <si>
    <t>8.</t>
  </si>
  <si>
    <t>9.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</si>
  <si>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</si>
  <si>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</si>
  <si>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</si>
  <si>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</si>
  <si>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</si>
  <si>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</si>
  <si>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</si>
  <si>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</si>
  <si>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</si>
  <si>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</si>
  <si>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</si>
  <si>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</si>
  <si>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4.-ből EU-s támogatás</t>
  </si>
  <si>
    <t>Tartalékok</t>
  </si>
  <si>
    <t>Egyéb működési bevételek</t>
  </si>
  <si>
    <t>ÁHK.visszatérítendő kölcsön</t>
  </si>
  <si>
    <t>Költségvetési bevételek összesen  (1.+2.+4.+5.+7.+8.)</t>
  </si>
  <si>
    <t>Költségvetési kiadások összesen (1.+...+8.)</t>
  </si>
  <si>
    <t>Hiány belső finanszírozásának bevételei (11.+…+14. )</t>
  </si>
  <si>
    <t>Értékpapír vásárlása, visszavásárlása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</si>
  <si>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</si>
  <si>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</si>
  <si>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</si>
  <si>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>Rövid lejáratú hitelek törlesztése</t>
  </si>
  <si>
    <t xml:space="preserve">   Betét visszavonásából származó bevétel </t>
  </si>
  <si>
    <t>Hosszú lejáratú hitelek törlesztése</t>
  </si>
  <si>
    <t xml:space="preserve">   Egyéb belső finanszírozási bevételek</t>
  </si>
  <si>
    <t>Kölcsön törlesztése</t>
  </si>
  <si>
    <t xml:space="preserve">Hiány külső finanszírozásának bevételei (16.+17.) </t>
  </si>
  <si>
    <t>Forgatási célú belföldi, külföldi értékpapírok vásárlása</t>
  </si>
  <si>
    <t xml:space="preserve">   Likviditási célú hitelek, kölcsönök felvétele</t>
  </si>
  <si>
    <t>ÁHB megelőlegezések visszafizetése</t>
  </si>
  <si>
    <t>ÁHB megelőlegezés</t>
  </si>
  <si>
    <t>Központi ir.szervi támogatások folyósítása</t>
  </si>
  <si>
    <t>Működési célú finanszírozási bevételek összesen (10.+15.)</t>
  </si>
  <si>
    <t>Működési célú finanszírozási kiadások összesen (10.+...+17.)</t>
  </si>
  <si>
    <t>BEVÉTEL ÖSSZESEN (9.+18.)</t>
  </si>
  <si>
    <t>KIADÁSOK ÖSSZESEN (9.+18.)</t>
  </si>
  <si>
    <t>Költségvetési hiány:</t>
  </si>
  <si>
    <t>Költségvetési többlet:</t>
  </si>
  <si>
    <t>Tárgyévi  hiány:</t>
  </si>
  <si>
    <t>Tárgyévi  többlet: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</si>
  <si>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</si>
  <si>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</si>
  <si>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</si>
  <si>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</si>
  <si>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</si>
  <si>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</si>
  <si>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</si>
  <si>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</si>
  <si>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</si>
  <si>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</si>
  <si>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</si>
  <si>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(1.+3.+4.+6.)</t>
  </si>
  <si>
    <t>Költségvetési kiadások összesen: (1.+3.+5.+6.)</t>
  </si>
  <si>
    <t>Hiány belső finanszírozás bevételei ( 9.+…+13.)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</si>
  <si>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</si>
  <si>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</si>
  <si>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</si>
  <si>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</si>
  <si>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</si>
  <si>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</si>
  <si>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</si>
  <si>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(15.+…+19.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</si>
  <si>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</si>
  <si>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</si>
  <si>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</si>
  <si>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</si>
  <si>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</si>
  <si>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</si>
  <si>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</si>
  <si>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(8.+14.)</t>
  </si>
  <si>
    <t>Felhalmozási célú finanszírozási kiadások összesen (8.+…19.)</t>
  </si>
  <si>
    <t>BEVÉTEL ÖSSZESEN (7.+20.)</t>
  </si>
  <si>
    <t>KIADÁSOK ÖSSZESEN (7.+20.)</t>
  </si>
  <si>
    <t>B E V É T E L E K</t>
  </si>
  <si>
    <t>Bevételi jogcím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</si>
  <si>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</si>
  <si>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</si>
  <si>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</si>
  <si>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</si>
  <si>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</si>
  <si>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</si>
  <si>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</si>
  <si>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</si>
  <si>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</si>
  <si>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</si>
  <si>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</si>
  <si>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</si>
  <si>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</si>
  <si>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</si>
  <si>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</si>
  <si>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</si>
  <si>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</si>
  <si>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</si>
  <si>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</si>
  <si>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</si>
  <si>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</si>
  <si>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</si>
  <si>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</si>
  <si>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</si>
  <si>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</si>
  <si>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</si>
  <si>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</si>
  <si>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</si>
  <si>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</si>
  <si>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</si>
  <si>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</si>
  <si>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</si>
  <si>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</si>
  <si>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</si>
  <si>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</si>
  <si>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</si>
  <si>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</si>
  <si>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</si>
  <si>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</si>
  <si>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</si>
  <si>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</si>
  <si>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</si>
  <si>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(4.1.1.+4.1.3.)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</si>
  <si>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</si>
  <si>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</si>
  <si>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</si>
  <si>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</si>
  <si>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</si>
  <si>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</si>
  <si>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</si>
  <si>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</si>
  <si>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</si>
  <si>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</si>
  <si>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</si>
  <si>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</si>
  <si>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</si>
  <si>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</si>
  <si>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</si>
  <si>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</si>
  <si>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</si>
  <si>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</si>
  <si>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</si>
  <si>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</si>
  <si>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</si>
  <si>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</si>
  <si>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</si>
  <si>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</si>
  <si>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</si>
  <si>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</si>
  <si>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</si>
  <si>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</si>
  <si>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</si>
  <si>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</si>
  <si>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</si>
  <si>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</si>
  <si>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</si>
  <si>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</si>
  <si>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</si>
  <si>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</si>
  <si>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</si>
  <si>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</si>
  <si>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</si>
  <si>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</si>
  <si>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</si>
  <si>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</si>
  <si>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</si>
  <si>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</si>
  <si>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</si>
  <si>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</si>
  <si>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</si>
  <si>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</si>
  <si>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</si>
  <si>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</si>
  <si>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</si>
  <si>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</si>
  <si>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</si>
  <si>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</si>
  <si>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</si>
  <si>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</si>
  <si>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</si>
  <si>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</si>
  <si>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</si>
  <si>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</si>
  <si>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(1.+…+8.)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</si>
  <si>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</si>
  <si>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</si>
  <si>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</si>
  <si>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</si>
  <si>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</si>
  <si>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</si>
  <si>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</si>
  <si>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</si>
  <si>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</si>
  <si>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</si>
  <si>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</si>
  <si>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</si>
  <si>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</si>
  <si>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</si>
  <si>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</si>
  <si>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</si>
  <si>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</si>
  <si>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</si>
  <si>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</si>
  <si>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</si>
  <si>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</si>
  <si>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</si>
  <si>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</si>
  <si>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</si>
  <si>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</si>
  <si>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</si>
  <si>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</si>
  <si>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</si>
  <si>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</si>
  <si>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</si>
  <si>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</si>
  <si>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</si>
  <si>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</si>
  <si>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</si>
  <si>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</si>
  <si>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</si>
  <si>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</si>
  <si>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Adóssághoz nem kapcsolódó származékos ügyletek bevételei</t>
  </si>
  <si>
    <t>FINANSZÍROZÁSI BEVÉTELEK ÖSSZESEN: (10. + … +15.)</t>
  </si>
  <si>
    <t>KÖLTSÉGVETÉSI ÉS FINANSZÍROZÁSI BEVÉTELEK ÖSSZESEN: (9.+16.)</t>
  </si>
  <si>
    <t>K I A D Á S O K</t>
  </si>
  <si>
    <t xml:space="preserve"> </t>
  </si>
  <si>
    <t>Kiadási jogcímek</t>
  </si>
  <si>
    <r>
      <t xml:space="preserve">   Működési költségvetés kiadásai </t>
    </r>
    <r>
      <rPr>
        <sz val="12"/>
        <rFont val="Times New Roman CE"/>
        <charset val="238"/>
      </rPr>
      <t>(1.1.+…+1.5.)</t>
    </r>
  </si>
  <si>
    <t>Személyi  juttatások</t>
  </si>
  <si>
    <t>Dologi  kiadások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</si>
  <si>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</si>
  <si>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</si>
  <si>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</si>
  <si>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</si>
  <si>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</si>
  <si>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</si>
  <si>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</si>
  <si>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</si>
  <si>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</si>
  <si>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</si>
  <si>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</si>
  <si>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</si>
  <si>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</si>
  <si>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</si>
  <si>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</si>
  <si>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</si>
  <si>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</si>
  <si>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</si>
  <si>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</si>
  <si>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</si>
  <si>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</si>
  <si>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</si>
  <si>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</si>
  <si>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</si>
  <si>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</si>
  <si>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</si>
  <si>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</si>
  <si>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</si>
  <si>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</si>
  <si>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</si>
  <si>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</si>
  <si>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</si>
  <si>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</si>
  <si>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</si>
  <si>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</si>
  <si>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</si>
  <si>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</si>
  <si>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</si>
  <si>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</si>
  <si>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(1.+2.+3.)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</si>
  <si>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</si>
  <si>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</si>
  <si>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</si>
  <si>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</si>
  <si>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</si>
  <si>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</si>
  <si>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</si>
  <si>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</si>
  <si>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</si>
  <si>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</si>
  <si>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</si>
  <si>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</si>
  <si>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</si>
  <si>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</si>
  <si>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</si>
  <si>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</si>
  <si>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</si>
  <si>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</si>
  <si>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</si>
  <si>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</si>
  <si>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</si>
  <si>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Éves engedélyezett létszám előirányzat ( fő )</t>
  </si>
  <si>
    <t>Közfoglalkoztatottak létszáma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</si>
  <si>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</si>
  <si>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</si>
  <si>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</si>
  <si>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</t>
  </si>
  <si>
    <r>
      <t>I</t>
    </r>
    <r>
      <rPr>
        <sz val="10"/>
        <rFont val="Times New Roman"/>
        <family val="1"/>
        <charset val="238"/>
      </rPr>
      <t>I.Pénztárak, csekkek és betétkönyvek (32)</t>
    </r>
  </si>
  <si>
    <r>
      <t xml:space="preserve"> D) SAJÁT TŐKE ÖSSZESEN </t>
    </r>
    <r>
      <rPr>
        <b/>
        <sz val="9"/>
        <rFont val="Times New Roman"/>
        <family val="1"/>
        <charset val="238"/>
      </rPr>
      <t>(57+…62)</t>
    </r>
  </si>
  <si>
    <r>
      <t xml:space="preserve"> I. Hosszú lejáratú kötelezettségek összesen</t>
    </r>
    <r>
      <rPr>
        <b/>
        <i/>
        <sz val="9"/>
        <rFont val="Times New Roman"/>
        <family val="1"/>
        <charset val="238"/>
      </rPr>
      <t xml:space="preserve"> (81+….85)</t>
    </r>
  </si>
  <si>
    <r>
      <t xml:space="preserve"> II. Rövid lejáratú kötelezettségek összesen</t>
    </r>
    <r>
      <rPr>
        <b/>
        <i/>
        <sz val="9"/>
        <rFont val="Times New Roman"/>
        <family val="1"/>
        <charset val="238"/>
      </rPr>
      <t xml:space="preserve"> </t>
    </r>
    <r>
      <rPr>
        <b/>
        <i/>
        <sz val="8"/>
        <rFont val="Times New Roman"/>
        <family val="1"/>
        <charset val="238"/>
      </rPr>
      <t>(87+…95)</t>
    </r>
  </si>
  <si>
    <t>2019.</t>
  </si>
  <si>
    <t>VAGYONKIMUTATÁS
2019. XII. 31.</t>
  </si>
  <si>
    <t>2019. évi előirányzat</t>
  </si>
  <si>
    <t>2019.évi módosított előirányzat</t>
  </si>
  <si>
    <t>2019.évi teljesítés</t>
  </si>
  <si>
    <t>2019. évi pénzeszköz változása</t>
  </si>
  <si>
    <t>EU-s projekt neve, azonosítója: VP6-7.2.1-7.4.1.1-16 Kulcsosház MVH pályázat</t>
  </si>
  <si>
    <t>Források</t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</si>
  <si>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</si>
  <si>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</si>
  <si>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</si>
  <si>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</si>
  <si>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</si>
  <si>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</si>
  <si>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2019. előtt</t>
  </si>
  <si>
    <t>2019. évi</t>
  </si>
  <si>
    <t>2019. után</t>
  </si>
  <si>
    <t>Összesen</t>
  </si>
  <si>
    <t>Teljesítés %-a 2019. XII. 31-ig</t>
  </si>
  <si>
    <t>F</t>
  </si>
  <si>
    <t>G</t>
  </si>
  <si>
    <t>H</t>
  </si>
  <si>
    <t>I</t>
  </si>
  <si>
    <t>J</t>
  </si>
  <si>
    <t>K</t>
  </si>
  <si>
    <t>L=(J+K)</t>
  </si>
  <si>
    <t>M=(L/C)</t>
  </si>
  <si>
    <t>Saját erő</t>
  </si>
  <si>
    <t>- saját erőből központi támogatás</t>
  </si>
  <si>
    <t/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</si>
  <si>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</si>
  <si>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</si>
  <si>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</si>
  <si>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</si>
  <si>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</si>
  <si>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</si>
  <si>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</si>
  <si>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</si>
  <si>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</si>
  <si>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</si>
  <si>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* Amennyiben több projekt megvalósítása történi egy időben akkor azokat külön-külön, projektenként be kell mutatni!</t>
  </si>
  <si>
    <t>Önkormányzaton kívüli EU-s projekthez történő hozzájárulás 2019. évi előirányzata és teljesítése</t>
  </si>
  <si>
    <t>Támogatott neve</t>
  </si>
  <si>
    <t>Eredeti ei.</t>
  </si>
  <si>
    <t>Módosított ei.</t>
  </si>
  <si>
    <t>Összesen:</t>
  </si>
  <si>
    <t>Diósbrény Község Önkormányzata</t>
  </si>
  <si>
    <t>8. sz. melléklet</t>
  </si>
  <si>
    <t>2. sz. melléklet</t>
  </si>
  <si>
    <t>II. Felhalmozási célú bevételek és kiadások mérlege</t>
  </si>
  <si>
    <t>2019. évi maradvány:</t>
  </si>
  <si>
    <t>7.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</si>
</sst>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"/>
    <numFmt numFmtId="165" formatCode="#,###\ _F_t;\-#,###\ _F_t"/>
    <numFmt numFmtId="166" formatCode="#,##0.00\ _F_t;\-\ #,##0.00\ _F_t"/>
    <numFmt numFmtId="167" formatCode="#,###"/>
    <numFmt numFmtId="168" formatCode="#,##0.0"/>
  </numFmts>
  <fonts count="5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9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b/>
      <sz val="8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11"/>
      <color theme="1"/>
      <name val="Times New Roman CE"/>
      <charset val="238"/>
    </font>
    <font>
      <i/>
      <sz val="9"/>
      <name val="Times New Roman CE"/>
      <charset val="238"/>
    </font>
    <font>
      <sz val="12"/>
      <name val="Times New Roman CE"/>
      <charset val="238"/>
    </font>
    <font>
      <sz val="12"/>
      <color theme="1"/>
      <name val="Times New Roman CE"/>
      <charset val="238"/>
    </font>
    <font>
      <i/>
      <sz val="12"/>
      <name val="Times New Roman CE"/>
      <charset val="238"/>
    </font>
    <font>
      <b/>
      <sz val="14"/>
      <color indexed="10"/>
      <name val="Times New Roman CE"/>
      <charset val="238"/>
    </font>
    <font>
      <b/>
      <sz val="12"/>
      <name val="Times New Roman CE"/>
      <family val="1"/>
      <charset val="238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9"/>
      <name val="Times New Roman CE"/>
      <charset val="238"/>
    </font>
    <font>
      <b/>
      <i/>
      <sz val="12"/>
      <name val="Times New Roman CE"/>
      <charset val="238"/>
    </font>
    <font>
      <sz val="12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color indexed="10"/>
      <name val="Times New Roman CE"/>
      <charset val="238"/>
    </font>
    <font>
      <b/>
      <i/>
      <sz val="16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7" fillId="0" borderId="0"/>
    <xf numFmtId="0" fontId="11" fillId="0" borderId="0"/>
  </cellStyleXfs>
  <cellXfs count="41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3" fontId="8" fillId="0" borderId="5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3" fontId="4" fillId="0" borderId="0" xfId="0" applyNumberFormat="1" applyFont="1"/>
    <xf numFmtId="0" fontId="13" fillId="0" borderId="1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</xf>
    <xf numFmtId="0" fontId="15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24" fillId="0" borderId="13" xfId="0" applyFont="1" applyBorder="1"/>
    <xf numFmtId="3" fontId="11" fillId="0" borderId="13" xfId="0" applyNumberFormat="1" applyFont="1" applyBorder="1"/>
    <xf numFmtId="0" fontId="23" fillId="0" borderId="13" xfId="0" applyFont="1" applyBorder="1"/>
    <xf numFmtId="0" fontId="17" fillId="0" borderId="13" xfId="0" applyFont="1" applyBorder="1"/>
    <xf numFmtId="3" fontId="14" fillId="0" borderId="13" xfId="0" applyNumberFormat="1" applyFont="1" applyBorder="1"/>
    <xf numFmtId="0" fontId="11" fillId="0" borderId="0" xfId="0" applyFont="1"/>
    <xf numFmtId="167" fontId="25" fillId="0" borderId="0" xfId="0" applyNumberFormat="1" applyFont="1" applyFill="1" applyAlignment="1" applyProtection="1">
      <alignment vertical="center" wrapText="1"/>
    </xf>
    <xf numFmtId="167" fontId="19" fillId="0" borderId="0" xfId="0" applyNumberFormat="1" applyFont="1" applyFill="1" applyAlignment="1" applyProtection="1">
      <alignment horizontal="center" textRotation="180"/>
    </xf>
    <xf numFmtId="167" fontId="0" fillId="0" borderId="0" xfId="0" applyNumberFormat="1" applyFill="1" applyAlignment="1" applyProtection="1">
      <alignment vertical="center" wrapText="1"/>
    </xf>
    <xf numFmtId="167" fontId="26" fillId="0" borderId="0" xfId="0" applyNumberFormat="1" applyFont="1" applyFill="1" applyAlignment="1" applyProtection="1">
      <alignment horizontal="right" wrapText="1"/>
    </xf>
    <xf numFmtId="167" fontId="18" fillId="0" borderId="15" xfId="0" applyNumberFormat="1" applyFont="1" applyFill="1" applyBorder="1" applyAlignment="1" applyProtection="1">
      <alignment horizontal="center" vertical="center" wrapText="1"/>
    </xf>
    <xf numFmtId="167" fontId="18" fillId="0" borderId="16" xfId="0" applyNumberFormat="1" applyFont="1" applyFill="1" applyBorder="1" applyAlignment="1" applyProtection="1">
      <alignment horizontal="center" vertical="center" wrapText="1"/>
    </xf>
    <xf numFmtId="167" fontId="10" fillId="0" borderId="0" xfId="0" applyNumberFormat="1" applyFont="1" applyFill="1" applyAlignment="1" applyProtection="1">
      <alignment horizontal="center" vertical="center" wrapText="1"/>
    </xf>
    <xf numFmtId="167" fontId="14" fillId="0" borderId="1" xfId="0" applyNumberFormat="1" applyFont="1" applyFill="1" applyBorder="1" applyAlignment="1" applyProtection="1">
      <alignment horizontal="center" vertical="center" wrapText="1"/>
    </xf>
    <xf numFmtId="167" fontId="22" fillId="0" borderId="0" xfId="0" applyNumberFormat="1" applyFont="1" applyFill="1" applyAlignment="1" applyProtection="1">
      <alignment horizontal="center" vertical="center" wrapText="1"/>
    </xf>
    <xf numFmtId="167" fontId="11" fillId="0" borderId="11" xfId="0" applyNumberFormat="1" applyFont="1" applyFill="1" applyBorder="1" applyAlignment="1" applyProtection="1">
      <alignment horizontal="center" vertical="center" wrapText="1"/>
    </xf>
    <xf numFmtId="167" fontId="11" fillId="0" borderId="12" xfId="0" applyNumberFormat="1" applyFont="1" applyFill="1" applyBorder="1" applyAlignment="1" applyProtection="1">
      <alignment horizontal="center" vertical="center" wrapText="1"/>
    </xf>
    <xf numFmtId="167" fontId="25" fillId="0" borderId="12" xfId="0" applyNumberFormat="1" applyFont="1" applyFill="1" applyBorder="1" applyAlignment="1" applyProtection="1">
      <alignment horizontal="center" vertical="center" wrapText="1"/>
    </xf>
    <xf numFmtId="167" fontId="25" fillId="0" borderId="17" xfId="0" applyNumberFormat="1" applyFont="1" applyFill="1" applyBorder="1" applyAlignment="1" applyProtection="1">
      <alignment horizontal="center" vertical="center" wrapText="1"/>
    </xf>
    <xf numFmtId="167" fontId="25" fillId="0" borderId="18" xfId="0" applyNumberFormat="1" applyFont="1" applyFill="1" applyBorder="1" applyAlignment="1" applyProtection="1">
      <alignment horizontal="center" vertical="center" wrapText="1"/>
    </xf>
    <xf numFmtId="167" fontId="0" fillId="0" borderId="0" xfId="0" applyNumberFormat="1" applyFill="1" applyAlignment="1" applyProtection="1">
      <alignment horizontal="center" vertical="center" wrapText="1"/>
    </xf>
    <xf numFmtId="167" fontId="32" fillId="0" borderId="0" xfId="0" applyNumberFormat="1" applyFont="1" applyFill="1" applyAlignment="1" applyProtection="1">
      <alignment vertical="center" wrapText="1"/>
    </xf>
    <xf numFmtId="167" fontId="33" fillId="0" borderId="0" xfId="0" applyNumberFormat="1" applyFont="1" applyFill="1" applyAlignment="1" applyProtection="1">
      <alignment horizontal="right" vertical="center"/>
    </xf>
    <xf numFmtId="167" fontId="33" fillId="0" borderId="0" xfId="0" applyNumberFormat="1" applyFont="1" applyFill="1" applyAlignment="1" applyProtection="1">
      <alignment horizontal="center" textRotation="180"/>
    </xf>
    <xf numFmtId="167" fontId="34" fillId="0" borderId="0" xfId="0" applyNumberFormat="1" applyFont="1" applyFill="1" applyAlignment="1" applyProtection="1">
      <alignment horizontal="right" vertical="center"/>
    </xf>
    <xf numFmtId="167" fontId="15" fillId="0" borderId="1" xfId="0" applyNumberFormat="1" applyFont="1" applyFill="1" applyBorder="1" applyAlignment="1" applyProtection="1">
      <alignment horizontal="center" vertical="center" wrapText="1"/>
    </xf>
    <xf numFmtId="167" fontId="35" fillId="0" borderId="11" xfId="0" applyNumberFormat="1" applyFont="1" applyFill="1" applyBorder="1" applyAlignment="1" applyProtection="1">
      <alignment horizontal="center" vertical="center" wrapText="1"/>
    </xf>
    <xf numFmtId="167" fontId="35" fillId="0" borderId="12" xfId="0" applyNumberFormat="1" applyFont="1" applyFill="1" applyBorder="1" applyAlignment="1" applyProtection="1">
      <alignment horizontal="center" vertical="center" wrapText="1"/>
    </xf>
    <xf numFmtId="167" fontId="3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7" fontId="32" fillId="0" borderId="11" xfId="0" applyNumberFormat="1" applyFont="1" applyFill="1" applyBorder="1" applyAlignment="1" applyProtection="1">
      <alignment horizontal="center" vertical="center" wrapText="1"/>
    </xf>
    <xf numFmtId="167" fontId="0" fillId="0" borderId="0" xfId="0" applyNumberFormat="1" applyFill="1" applyAlignment="1" applyProtection="1">
      <alignment vertical="center"/>
    </xf>
    <xf numFmtId="0" fontId="27" fillId="0" borderId="0" xfId="2" applyFill="1" applyProtection="1"/>
    <xf numFmtId="0" fontId="27" fillId="0" borderId="0" xfId="2" applyFont="1" applyFill="1" applyAlignment="1" applyProtection="1">
      <alignment horizontal="right" vertical="center" indent="1"/>
    </xf>
    <xf numFmtId="0" fontId="37" fillId="0" borderId="0" xfId="0" applyFont="1" applyFill="1" applyBorder="1" applyAlignment="1" applyProtection="1">
      <alignment horizontal="right" vertical="center"/>
    </xf>
    <xf numFmtId="49" fontId="31" fillId="0" borderId="1" xfId="2" applyNumberFormat="1" applyFont="1" applyFill="1" applyBorder="1" applyAlignment="1" applyProtection="1">
      <alignment horizontal="center" vertical="center" wrapText="1"/>
    </xf>
    <xf numFmtId="0" fontId="31" fillId="0" borderId="1" xfId="2" applyFont="1" applyFill="1" applyBorder="1" applyAlignment="1" applyProtection="1">
      <alignment horizontal="center" vertical="center" wrapText="1"/>
    </xf>
    <xf numFmtId="49" fontId="31" fillId="0" borderId="6" xfId="2" applyNumberFormat="1" applyFont="1" applyFill="1" applyBorder="1" applyAlignment="1" applyProtection="1">
      <alignment horizontal="center" vertical="center" wrapText="1"/>
    </xf>
    <xf numFmtId="0" fontId="31" fillId="0" borderId="6" xfId="2" applyFont="1" applyFill="1" applyBorder="1" applyAlignment="1" applyProtection="1">
      <alignment horizontal="center" vertical="center" wrapText="1"/>
    </xf>
    <xf numFmtId="0" fontId="18" fillId="0" borderId="1" xfId="2" applyFont="1" applyFill="1" applyBorder="1" applyAlignment="1" applyProtection="1">
      <alignment horizontal="center" vertical="center"/>
    </xf>
    <xf numFmtId="0" fontId="12" fillId="0" borderId="0" xfId="2" applyFont="1" applyFill="1" applyProtection="1"/>
    <xf numFmtId="0" fontId="31" fillId="0" borderId="1" xfId="2" applyFont="1" applyFill="1" applyBorder="1" applyAlignment="1" applyProtection="1">
      <alignment horizontal="left" vertical="center" wrapText="1" indent="1"/>
    </xf>
    <xf numFmtId="167" fontId="31" fillId="0" borderId="3" xfId="2" applyNumberFormat="1" applyFont="1" applyFill="1" applyBorder="1" applyAlignment="1" applyProtection="1">
      <alignment horizontal="right" vertical="center" wrapText="1"/>
    </xf>
    <xf numFmtId="49" fontId="38" fillId="0" borderId="11" xfId="2" applyNumberFormat="1" applyFont="1" applyFill="1" applyBorder="1" applyAlignment="1" applyProtection="1">
      <alignment horizontal="center" vertical="center" wrapText="1"/>
    </xf>
    <xf numFmtId="0" fontId="35" fillId="0" borderId="11" xfId="0" applyFont="1" applyBorder="1" applyAlignment="1" applyProtection="1">
      <alignment horizontal="left" vertical="center" wrapText="1" indent="1"/>
    </xf>
    <xf numFmtId="167" fontId="38" fillId="0" borderId="11" xfId="2" applyNumberFormat="1" applyFont="1" applyFill="1" applyBorder="1" applyAlignment="1" applyProtection="1">
      <alignment horizontal="right" vertical="center" wrapText="1"/>
      <protection locked="0"/>
    </xf>
    <xf numFmtId="49" fontId="38" fillId="0" borderId="12" xfId="2" applyNumberFormat="1" applyFont="1" applyFill="1" applyBorder="1" applyAlignment="1" applyProtection="1">
      <alignment horizontal="center" vertical="center" wrapText="1"/>
    </xf>
    <xf numFmtId="0" fontId="35" fillId="0" borderId="12" xfId="0" applyFont="1" applyBorder="1" applyAlignment="1" applyProtection="1">
      <alignment horizontal="left" vertical="center" wrapText="1" indent="1"/>
    </xf>
    <xf numFmtId="167" fontId="38" fillId="0" borderId="12" xfId="2" applyNumberFormat="1" applyFont="1" applyFill="1" applyBorder="1" applyAlignment="1" applyProtection="1">
      <alignment horizontal="right" vertical="center" wrapText="1"/>
      <protection locked="0"/>
    </xf>
    <xf numFmtId="3" fontId="38" fillId="0" borderId="12" xfId="2" applyNumberFormat="1" applyFont="1" applyFill="1" applyBorder="1" applyProtection="1"/>
    <xf numFmtId="0" fontId="12" fillId="0" borderId="12" xfId="2" applyFont="1" applyFill="1" applyBorder="1" applyProtection="1"/>
    <xf numFmtId="49" fontId="38" fillId="0" borderId="18" xfId="2" applyNumberFormat="1" applyFont="1" applyFill="1" applyBorder="1" applyAlignment="1" applyProtection="1">
      <alignment horizontal="center" vertical="center" wrapText="1"/>
    </xf>
    <xf numFmtId="0" fontId="35" fillId="0" borderId="18" xfId="0" applyFont="1" applyBorder="1" applyAlignment="1" applyProtection="1">
      <alignment horizontal="left" vertical="center" wrapText="1" indent="1"/>
    </xf>
    <xf numFmtId="3" fontId="38" fillId="0" borderId="18" xfId="2" applyNumberFormat="1" applyFont="1" applyFill="1" applyBorder="1" applyProtection="1"/>
    <xf numFmtId="0" fontId="15" fillId="0" borderId="1" xfId="0" applyFont="1" applyBorder="1" applyAlignment="1" applyProtection="1">
      <alignment horizontal="left" vertical="center" wrapText="1" indent="1"/>
    </xf>
    <xf numFmtId="167" fontId="31" fillId="0" borderId="1" xfId="2" applyNumberFormat="1" applyFont="1" applyFill="1" applyBorder="1" applyAlignment="1" applyProtection="1">
      <alignment horizontal="right" vertical="center" wrapText="1"/>
    </xf>
    <xf numFmtId="0" fontId="12" fillId="0" borderId="11" xfId="2" applyFont="1" applyFill="1" applyBorder="1" applyProtection="1"/>
    <xf numFmtId="167" fontId="38" fillId="0" borderId="18" xfId="2" applyNumberFormat="1" applyFont="1" applyFill="1" applyBorder="1" applyAlignment="1" applyProtection="1">
      <alignment horizontal="right" vertical="center" wrapText="1"/>
      <protection locked="0"/>
    </xf>
    <xf numFmtId="0" fontId="12" fillId="0" borderId="18" xfId="2" applyFont="1" applyFill="1" applyBorder="1" applyProtection="1"/>
    <xf numFmtId="3" fontId="38" fillId="0" borderId="11" xfId="2" applyNumberFormat="1" applyFont="1" applyFill="1" applyBorder="1" applyProtection="1"/>
    <xf numFmtId="167" fontId="38" fillId="0" borderId="10" xfId="2" applyNumberFormat="1" applyFont="1" applyFill="1" applyBorder="1" applyAlignment="1" applyProtection="1">
      <alignment horizontal="right" vertical="center" wrapText="1"/>
      <protection locked="0"/>
    </xf>
    <xf numFmtId="167" fontId="18" fillId="0" borderId="1" xfId="2" applyNumberFormat="1" applyFont="1" applyFill="1" applyBorder="1" applyAlignment="1" applyProtection="1">
      <alignment horizontal="right" vertical="center" wrapText="1"/>
    </xf>
    <xf numFmtId="167" fontId="38" fillId="0" borderId="11" xfId="2" applyNumberFormat="1" applyFont="1" applyFill="1" applyBorder="1" applyAlignment="1" applyProtection="1">
      <alignment horizontal="right" vertical="center" wrapText="1"/>
    </xf>
    <xf numFmtId="167" fontId="27" fillId="0" borderId="12" xfId="2" applyNumberFormat="1" applyFont="1" applyFill="1" applyBorder="1" applyAlignment="1" applyProtection="1">
      <alignment horizontal="right" vertical="center" wrapText="1"/>
      <protection locked="0"/>
    </xf>
    <xf numFmtId="167" fontId="27" fillId="0" borderId="18" xfId="2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2" applyFont="1" applyFill="1" applyBorder="1" applyProtection="1"/>
    <xf numFmtId="167" fontId="27" fillId="0" borderId="11" xfId="2" applyNumberFormat="1" applyFont="1" applyFill="1" applyBorder="1" applyAlignment="1" applyProtection="1">
      <alignment horizontal="right" vertical="center" wrapText="1"/>
      <protection locked="0"/>
    </xf>
    <xf numFmtId="0" fontId="12" fillId="0" borderId="10" xfId="2" applyFont="1" applyFill="1" applyBorder="1" applyProtection="1"/>
    <xf numFmtId="49" fontId="15" fillId="0" borderId="1" xfId="0" applyNumberFormat="1" applyFont="1" applyBorder="1" applyAlignment="1" applyProtection="1">
      <alignment horizontal="center" vertical="center" wrapText="1"/>
    </xf>
    <xf numFmtId="0" fontId="12" fillId="0" borderId="9" xfId="2" applyFont="1" applyFill="1" applyBorder="1" applyProtection="1"/>
    <xf numFmtId="3" fontId="38" fillId="0" borderId="1" xfId="2" applyNumberFormat="1" applyFont="1" applyFill="1" applyBorder="1" applyProtection="1"/>
    <xf numFmtId="49" fontId="35" fillId="0" borderId="11" xfId="0" applyNumberFormat="1" applyFont="1" applyBorder="1" applyAlignment="1" applyProtection="1">
      <alignment horizontal="center" vertical="center" wrapText="1"/>
    </xf>
    <xf numFmtId="49" fontId="35" fillId="0" borderId="12" xfId="0" applyNumberFormat="1" applyFont="1" applyBorder="1" applyAlignment="1" applyProtection="1">
      <alignment horizontal="center" vertical="center" wrapText="1"/>
    </xf>
    <xf numFmtId="49" fontId="35" fillId="0" borderId="18" xfId="0" applyNumberFormat="1" applyFont="1" applyBorder="1" applyAlignment="1" applyProtection="1">
      <alignment horizontal="center" vertical="center" wrapText="1"/>
    </xf>
    <xf numFmtId="167" fontId="31" fillId="0" borderId="1" xfId="2" applyNumberFormat="1" applyFont="1" applyFill="1" applyBorder="1" applyAlignment="1" applyProtection="1">
      <alignment horizontal="right" vertical="center" wrapText="1"/>
      <protection locked="0"/>
    </xf>
    <xf numFmtId="49" fontId="15" fillId="0" borderId="3" xfId="0" applyNumberFormat="1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left" vertical="center" wrapText="1" indent="1"/>
    </xf>
    <xf numFmtId="0" fontId="38" fillId="0" borderId="0" xfId="2" applyFont="1" applyFill="1" applyProtection="1"/>
    <xf numFmtId="0" fontId="9" fillId="0" borderId="4" xfId="0" applyFont="1" applyFill="1" applyBorder="1" applyAlignment="1" applyProtection="1">
      <alignment horizontal="right"/>
    </xf>
    <xf numFmtId="0" fontId="27" fillId="0" borderId="0" xfId="2" applyFill="1" applyAlignment="1" applyProtection="1"/>
    <xf numFmtId="0" fontId="37" fillId="0" borderId="4" xfId="0" applyFont="1" applyFill="1" applyBorder="1" applyAlignment="1" applyProtection="1">
      <alignment horizontal="right"/>
    </xf>
    <xf numFmtId="0" fontId="18" fillId="0" borderId="1" xfId="2" applyNumberFormat="1" applyFont="1" applyFill="1" applyBorder="1" applyAlignment="1" applyProtection="1">
      <alignment horizontal="center" vertical="center"/>
    </xf>
    <xf numFmtId="0" fontId="39" fillId="0" borderId="0" xfId="2" applyFont="1" applyFill="1" applyProtection="1"/>
    <xf numFmtId="0" fontId="31" fillId="0" borderId="6" xfId="2" applyFont="1" applyFill="1" applyBorder="1" applyAlignment="1" applyProtection="1">
      <alignment vertical="center" wrapText="1"/>
    </xf>
    <xf numFmtId="167" fontId="31" fillId="0" borderId="6" xfId="2" applyNumberFormat="1" applyFont="1" applyFill="1" applyBorder="1" applyAlignment="1" applyProtection="1">
      <alignment horizontal="right" vertical="center" wrapText="1" indent="1"/>
    </xf>
    <xf numFmtId="49" fontId="38" fillId="0" borderId="9" xfId="2" applyNumberFormat="1" applyFont="1" applyFill="1" applyBorder="1" applyAlignment="1" applyProtection="1">
      <alignment horizontal="center" vertical="center" wrapText="1"/>
    </xf>
    <xf numFmtId="0" fontId="38" fillId="0" borderId="9" xfId="2" applyFont="1" applyFill="1" applyBorder="1" applyAlignment="1" applyProtection="1">
      <alignment horizontal="left" vertical="center" wrapText="1" indent="1"/>
    </xf>
    <xf numFmtId="167" fontId="38" fillId="0" borderId="9" xfId="2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9" xfId="2" applyNumberFormat="1" applyFill="1" applyBorder="1" applyProtection="1"/>
    <xf numFmtId="0" fontId="38" fillId="0" borderId="12" xfId="2" applyFont="1" applyFill="1" applyBorder="1" applyAlignment="1" applyProtection="1">
      <alignment horizontal="left" vertical="center" wrapText="1" indent="1"/>
    </xf>
    <xf numFmtId="167" fontId="38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12" xfId="2" applyNumberFormat="1" applyFill="1" applyBorder="1" applyProtection="1"/>
    <xf numFmtId="167" fontId="3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17" xfId="2" applyFont="1" applyFill="1" applyBorder="1" applyAlignment="1" applyProtection="1">
      <alignment horizontal="left" vertical="center" wrapText="1" indent="1"/>
    </xf>
    <xf numFmtId="0" fontId="38" fillId="0" borderId="12" xfId="2" applyFont="1" applyFill="1" applyBorder="1" applyAlignment="1" applyProtection="1">
      <alignment horizontal="left" indent="6"/>
    </xf>
    <xf numFmtId="0" fontId="27" fillId="0" borderId="12" xfId="2" applyFill="1" applyBorder="1" applyProtection="1"/>
    <xf numFmtId="0" fontId="38" fillId="0" borderId="12" xfId="2" applyFont="1" applyFill="1" applyBorder="1" applyAlignment="1" applyProtection="1">
      <alignment horizontal="left" vertical="center" wrapText="1" indent="6"/>
    </xf>
    <xf numFmtId="49" fontId="38" fillId="0" borderId="17" xfId="2" applyNumberFormat="1" applyFont="1" applyFill="1" applyBorder="1" applyAlignment="1" applyProtection="1">
      <alignment horizontal="center" vertical="center" wrapText="1"/>
    </xf>
    <xf numFmtId="0" fontId="38" fillId="0" borderId="18" xfId="2" applyFont="1" applyFill="1" applyBorder="1" applyAlignment="1" applyProtection="1">
      <alignment horizontal="left" vertical="center" wrapText="1" indent="6"/>
    </xf>
    <xf numFmtId="49" fontId="38" fillId="0" borderId="10" xfId="2" applyNumberFormat="1" applyFont="1" applyFill="1" applyBorder="1" applyAlignment="1" applyProtection="1">
      <alignment horizontal="center" vertical="center" wrapText="1"/>
    </xf>
    <xf numFmtId="0" fontId="38" fillId="0" borderId="10" xfId="2" applyFont="1" applyFill="1" applyBorder="1" applyAlignment="1" applyProtection="1">
      <alignment horizontal="left" vertical="center" wrapText="1" indent="6"/>
    </xf>
    <xf numFmtId="167" fontId="38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10" xfId="2" applyNumberFormat="1" applyFill="1" applyBorder="1" applyProtection="1"/>
    <xf numFmtId="0" fontId="31" fillId="0" borderId="1" xfId="2" applyFont="1" applyFill="1" applyBorder="1" applyAlignment="1" applyProtection="1">
      <alignment vertical="center" wrapText="1"/>
    </xf>
    <xf numFmtId="167" fontId="31" fillId="0" borderId="1" xfId="2" applyNumberFormat="1" applyFont="1" applyFill="1" applyBorder="1" applyAlignment="1" applyProtection="1">
      <alignment horizontal="right" vertical="center" wrapText="1" indent="1"/>
    </xf>
    <xf numFmtId="167" fontId="38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18" xfId="2" applyFont="1" applyFill="1" applyBorder="1" applyAlignment="1" applyProtection="1">
      <alignment horizontal="left" vertical="center" wrapText="1" indent="1"/>
    </xf>
    <xf numFmtId="167" fontId="38" fillId="0" borderId="12" xfId="2" applyNumberFormat="1" applyFont="1" applyFill="1" applyBorder="1" applyAlignment="1" applyProtection="1">
      <alignment horizontal="right" wrapText="1"/>
      <protection locked="0"/>
    </xf>
    <xf numFmtId="0" fontId="38" fillId="0" borderId="11" xfId="2" applyFont="1" applyFill="1" applyBorder="1" applyAlignment="1" applyProtection="1">
      <alignment horizontal="left" vertical="center" wrapText="1" indent="6"/>
    </xf>
    <xf numFmtId="0" fontId="27" fillId="0" borderId="10" xfId="2" applyFill="1" applyBorder="1" applyProtection="1"/>
    <xf numFmtId="0" fontId="18" fillId="0" borderId="1" xfId="2" applyFont="1" applyFill="1" applyBorder="1" applyAlignment="1" applyProtection="1">
      <alignment horizontal="left" vertical="center" wrapText="1" indent="1"/>
    </xf>
    <xf numFmtId="0" fontId="38" fillId="0" borderId="11" xfId="2" applyFont="1" applyFill="1" applyBorder="1" applyAlignment="1" applyProtection="1">
      <alignment horizontal="left" vertical="center" wrapText="1" indent="1"/>
    </xf>
    <xf numFmtId="0" fontId="27" fillId="0" borderId="1" xfId="2" applyFill="1" applyBorder="1" applyProtection="1"/>
    <xf numFmtId="0" fontId="27" fillId="0" borderId="9" xfId="2" applyFill="1" applyBorder="1" applyProtection="1"/>
    <xf numFmtId="167" fontId="18" fillId="0" borderId="1" xfId="2" applyNumberFormat="1" applyFont="1" applyFill="1" applyBorder="1" applyAlignment="1" applyProtection="1">
      <alignment horizontal="right" vertical="center" wrapText="1" indent="1"/>
    </xf>
    <xf numFmtId="167" fontId="15" fillId="0" borderId="1" xfId="0" applyNumberFormat="1" applyFont="1" applyBorder="1" applyAlignment="1" applyProtection="1">
      <alignment horizontal="right" vertical="center" wrapText="1" indent="1"/>
    </xf>
    <xf numFmtId="167" fontId="15" fillId="0" borderId="1" xfId="0" quotePrefix="1" applyNumberFormat="1" applyFont="1" applyBorder="1" applyAlignment="1" applyProtection="1">
      <alignment horizontal="right" vertical="center" wrapText="1" indent="1"/>
    </xf>
    <xf numFmtId="0" fontId="40" fillId="0" borderId="0" xfId="2" applyFont="1" applyFill="1" applyProtection="1"/>
    <xf numFmtId="0" fontId="18" fillId="0" borderId="0" xfId="2" applyFont="1" applyFill="1" applyProtection="1"/>
    <xf numFmtId="49" fontId="15" fillId="0" borderId="20" xfId="0" applyNumberFormat="1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left" vertical="center" wrapText="1" indent="1"/>
    </xf>
    <xf numFmtId="167" fontId="15" fillId="0" borderId="19" xfId="0" quotePrefix="1" applyNumberFormat="1" applyFont="1" applyBorder="1" applyAlignment="1" applyProtection="1">
      <alignment horizontal="right" vertical="center" wrapText="1" indent="1"/>
    </xf>
    <xf numFmtId="0" fontId="12" fillId="0" borderId="19" xfId="2" applyFont="1" applyFill="1" applyBorder="1" applyProtection="1"/>
    <xf numFmtId="0" fontId="18" fillId="0" borderId="1" xfId="2" applyFont="1" applyFill="1" applyBorder="1" applyAlignment="1" applyProtection="1">
      <alignment horizontal="center"/>
    </xf>
    <xf numFmtId="0" fontId="18" fillId="0" borderId="1" xfId="2" applyFont="1" applyFill="1" applyBorder="1" applyProtection="1"/>
    <xf numFmtId="49" fontId="18" fillId="0" borderId="0" xfId="2" applyNumberFormat="1" applyFont="1" applyFill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/>
    </xf>
    <xf numFmtId="0" fontId="9" fillId="0" borderId="4" xfId="0" applyFont="1" applyFill="1" applyBorder="1" applyAlignment="1" applyProtection="1">
      <alignment horizontal="right" vertical="center"/>
    </xf>
    <xf numFmtId="49" fontId="10" fillId="0" borderId="14" xfId="2" applyNumberFormat="1" applyFont="1" applyFill="1" applyBorder="1" applyAlignment="1" applyProtection="1">
      <alignment horizontal="center" vertical="center" wrapText="1"/>
    </xf>
    <xf numFmtId="0" fontId="10" fillId="0" borderId="15" xfId="2" applyFont="1" applyFill="1" applyBorder="1" applyAlignment="1" applyProtection="1">
      <alignment vertical="center" wrapText="1"/>
    </xf>
    <xf numFmtId="167" fontId="10" fillId="0" borderId="16" xfId="2" applyNumberFormat="1" applyFont="1" applyFill="1" applyBorder="1" applyAlignment="1" applyProtection="1">
      <alignment horizontal="right" vertical="center" wrapText="1" indent="1"/>
    </xf>
    <xf numFmtId="49" fontId="27" fillId="0" borderId="0" xfId="2" applyNumberFormat="1" applyFont="1" applyFill="1" applyAlignment="1" applyProtection="1">
      <alignment horizontal="center" vertical="center"/>
    </xf>
    <xf numFmtId="0" fontId="27" fillId="0" borderId="0" xfId="2" applyFont="1" applyFill="1" applyProtection="1"/>
    <xf numFmtId="167" fontId="18" fillId="0" borderId="0" xfId="0" applyNumberFormat="1" applyFont="1" applyFill="1" applyAlignment="1" applyProtection="1">
      <alignment horizontal="left" vertical="center" wrapText="1"/>
    </xf>
    <xf numFmtId="167" fontId="18" fillId="0" borderId="0" xfId="0" applyNumberFormat="1" applyFont="1" applyFill="1" applyAlignment="1" applyProtection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41" fillId="0" borderId="6" xfId="0" applyFont="1" applyBorder="1" applyAlignment="1" applyProtection="1">
      <alignment horizontal="centerContinuous" vertical="center" wrapText="1"/>
    </xf>
    <xf numFmtId="0" fontId="42" fillId="0" borderId="1" xfId="0" applyFont="1" applyBorder="1" applyAlignment="1" applyProtection="1">
      <alignment horizontal="center" textRotation="90"/>
    </xf>
    <xf numFmtId="0" fontId="34" fillId="0" borderId="1" xfId="0" applyFont="1" applyBorder="1" applyAlignment="1" applyProtection="1">
      <alignment horizontal="center" vertical="center" wrapText="1"/>
    </xf>
    <xf numFmtId="0" fontId="34" fillId="0" borderId="1" xfId="0" applyFont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Continuous" vertical="center" wrapText="1"/>
    </xf>
    <xf numFmtId="0" fontId="43" fillId="0" borderId="0" xfId="0" applyFont="1" applyAlignment="1" applyProtection="1">
      <alignment horizontal="center" vertical="center"/>
    </xf>
    <xf numFmtId="0" fontId="3" fillId="0" borderId="3" xfId="0" applyFont="1" applyBorder="1" applyAlignment="1">
      <alignment horizontal="centerContinuous" vertical="center" wrapText="1"/>
    </xf>
    <xf numFmtId="0" fontId="44" fillId="0" borderId="1" xfId="0" applyFont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Continuous" vertical="center"/>
    </xf>
    <xf numFmtId="0" fontId="45" fillId="0" borderId="1" xfId="0" applyFont="1" applyBorder="1" applyAlignment="1" applyProtection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45" fillId="0" borderId="0" xfId="0" applyFont="1" applyAlignment="1" applyProtection="1">
      <alignment horizontal="center" vertical="center"/>
    </xf>
    <xf numFmtId="49" fontId="45" fillId="0" borderId="1" xfId="0" applyNumberFormat="1" applyFont="1" applyBorder="1" applyAlignment="1" applyProtection="1">
      <alignment horizontal="center" vertical="center" wrapText="1"/>
    </xf>
    <xf numFmtId="49" fontId="45" fillId="0" borderId="1" xfId="0" applyNumberFormat="1" applyFont="1" applyBorder="1" applyAlignment="1" applyProtection="1">
      <alignment horizontal="center" vertical="center"/>
    </xf>
    <xf numFmtId="49" fontId="45" fillId="0" borderId="0" xfId="0" applyNumberFormat="1" applyFont="1" applyAlignment="1" applyProtection="1">
      <alignment horizontal="center" vertical="center"/>
    </xf>
    <xf numFmtId="0" fontId="46" fillId="0" borderId="1" xfId="0" applyFont="1" applyBorder="1" applyAlignment="1" applyProtection="1">
      <alignment horizontal="left" vertical="center" wrapText="1"/>
    </xf>
    <xf numFmtId="164" fontId="47" fillId="0" borderId="1" xfId="0" applyNumberFormat="1" applyFont="1" applyBorder="1" applyAlignment="1" applyProtection="1">
      <alignment horizontal="center" vertical="center"/>
    </xf>
    <xf numFmtId="165" fontId="48" fillId="0" borderId="1" xfId="0" applyNumberFormat="1" applyFont="1" applyFill="1" applyBorder="1" applyAlignment="1" applyProtection="1">
      <alignment horizontal="right" vertical="center"/>
      <protection locked="0"/>
    </xf>
    <xf numFmtId="2" fontId="48" fillId="0" borderId="1" xfId="0" applyNumberFormat="1" applyFont="1" applyFill="1" applyBorder="1" applyAlignment="1" applyProtection="1">
      <alignment horizontal="center" vertical="center"/>
    </xf>
    <xf numFmtId="165" fontId="48" fillId="0" borderId="1" xfId="0" applyNumberFormat="1" applyFont="1" applyBorder="1" applyAlignment="1" applyProtection="1">
      <alignment horizontal="right" vertical="center"/>
    </xf>
    <xf numFmtId="166" fontId="3" fillId="0" borderId="1" xfId="0" applyNumberFormat="1" applyFont="1" applyBorder="1" applyAlignment="1" applyProtection="1">
      <alignment horizontal="right" vertical="center"/>
    </xf>
    <xf numFmtId="0" fontId="45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165" fontId="3" fillId="0" borderId="1" xfId="0" applyNumberFormat="1" applyFont="1" applyBorder="1" applyAlignment="1" applyProtection="1">
      <alignment horizontal="right" vertical="center"/>
      <protection locked="0"/>
    </xf>
    <xf numFmtId="9" fontId="3" fillId="0" borderId="0" xfId="1" applyFont="1" applyAlignment="1" applyProtection="1">
      <alignment vertical="center"/>
      <protection locked="0"/>
    </xf>
    <xf numFmtId="0" fontId="48" fillId="0" borderId="1" xfId="0" applyFont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right" vertical="center"/>
      <protection locked="0"/>
    </xf>
    <xf numFmtId="165" fontId="3" fillId="0" borderId="1" xfId="0" applyNumberFormat="1" applyFont="1" applyBorder="1" applyAlignment="1" applyProtection="1">
      <alignment horizontal="right" vertical="center"/>
    </xf>
    <xf numFmtId="0" fontId="48" fillId="0" borderId="0" xfId="0" applyFont="1" applyAlignment="1" applyProtection="1">
      <alignment vertical="center"/>
      <protection locked="0"/>
    </xf>
    <xf numFmtId="0" fontId="48" fillId="0" borderId="1" xfId="0" applyFont="1" applyBorder="1" applyAlignment="1" applyProtection="1">
      <alignment horizontal="left" vertical="center"/>
      <protection locked="0"/>
    </xf>
    <xf numFmtId="165" fontId="48" fillId="0" borderId="1" xfId="0" applyNumberFormat="1" applyFont="1" applyBorder="1" applyAlignment="1" applyProtection="1">
      <alignment horizontal="right" vertical="center"/>
      <protection locked="0"/>
    </xf>
    <xf numFmtId="0" fontId="48" fillId="0" borderId="1" xfId="0" applyFont="1" applyBorder="1" applyAlignment="1" applyProtection="1">
      <alignment vertical="center"/>
      <protection locked="0"/>
    </xf>
    <xf numFmtId="0" fontId="48" fillId="0" borderId="1" xfId="0" applyFont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</xf>
    <xf numFmtId="165" fontId="46" fillId="0" borderId="1" xfId="0" applyNumberFormat="1" applyFont="1" applyFill="1" applyBorder="1" applyAlignment="1" applyProtection="1">
      <alignment horizontal="right" vertical="center"/>
    </xf>
    <xf numFmtId="166" fontId="46" fillId="0" borderId="1" xfId="0" applyNumberFormat="1" applyFont="1" applyBorder="1" applyAlignment="1" applyProtection="1">
      <alignment horizontal="right" vertical="center"/>
    </xf>
    <xf numFmtId="165" fontId="46" fillId="0" borderId="1" xfId="0" applyNumberFormat="1" applyFont="1" applyFill="1" applyBorder="1" applyAlignment="1" applyProtection="1">
      <alignment horizontal="right" vertical="center"/>
      <protection locked="0"/>
    </xf>
    <xf numFmtId="2" fontId="46" fillId="0" borderId="1" xfId="0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5" fontId="46" fillId="0" borderId="1" xfId="0" applyNumberFormat="1" applyFont="1" applyBorder="1" applyAlignment="1" applyProtection="1">
      <alignment horizontal="right" vertical="center"/>
      <protection locked="0"/>
    </xf>
    <xf numFmtId="0" fontId="41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5" fillId="0" borderId="1" xfId="0" applyFont="1" applyBorder="1" applyAlignment="1" applyProtection="1">
      <alignment horizontal="center" vertical="center"/>
    </xf>
    <xf numFmtId="165" fontId="3" fillId="0" borderId="1" xfId="0" applyNumberFormat="1" applyFont="1" applyBorder="1" applyAlignment="1" applyProtection="1">
      <alignment vertical="center"/>
      <protection locked="0"/>
    </xf>
    <xf numFmtId="165" fontId="3" fillId="0" borderId="1" xfId="0" applyNumberFormat="1" applyFont="1" applyFill="1" applyBorder="1" applyAlignment="1" applyProtection="1">
      <alignment vertical="center"/>
    </xf>
    <xf numFmtId="0" fontId="47" fillId="0" borderId="1" xfId="0" applyFont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vertical="center"/>
      <protection locked="0"/>
    </xf>
    <xf numFmtId="0" fontId="49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47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46" fillId="0" borderId="1" xfId="0" applyFont="1" applyBorder="1" applyAlignment="1" applyProtection="1">
      <alignment horizontal="left" vertical="center"/>
      <protection locked="0"/>
    </xf>
    <xf numFmtId="164" fontId="49" fillId="0" borderId="1" xfId="0" applyNumberFormat="1" applyFont="1" applyBorder="1" applyAlignment="1" applyProtection="1">
      <alignment horizontal="center" vertical="center"/>
    </xf>
    <xf numFmtId="165" fontId="46" fillId="0" borderId="1" xfId="0" applyNumberFormat="1" applyFont="1" applyBorder="1" applyAlignment="1" applyProtection="1">
      <alignment vertical="center"/>
      <protection locked="0"/>
    </xf>
    <xf numFmtId="0" fontId="46" fillId="0" borderId="1" xfId="0" applyFont="1" applyBorder="1" applyAlignment="1" applyProtection="1">
      <alignment vertical="center" wrapText="1"/>
    </xf>
    <xf numFmtId="165" fontId="46" fillId="0" borderId="1" xfId="0" applyNumberFormat="1" applyFont="1" applyFill="1" applyBorder="1" applyAlignment="1" applyProtection="1">
      <alignment vertical="center"/>
      <protection locked="0"/>
    </xf>
    <xf numFmtId="165" fontId="46" fillId="0" borderId="1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47" fillId="0" borderId="0" xfId="0" applyFont="1" applyAlignment="1" applyProtection="1">
      <alignment horizontal="center" vertical="center"/>
    </xf>
    <xf numFmtId="3" fontId="18" fillId="0" borderId="1" xfId="2" applyNumberFormat="1" applyFont="1" applyFill="1" applyBorder="1" applyProtection="1"/>
    <xf numFmtId="0" fontId="2" fillId="0" borderId="0" xfId="0" applyFont="1" applyAlignment="1" applyProtection="1">
      <alignment horizontal="center" vertical="center" wrapText="1"/>
    </xf>
    <xf numFmtId="167" fontId="14" fillId="0" borderId="6" xfId="0" applyNumberFormat="1" applyFont="1" applyFill="1" applyBorder="1" applyAlignment="1" applyProtection="1">
      <alignment horizontal="center" vertical="center" wrapText="1"/>
    </xf>
    <xf numFmtId="167" fontId="14" fillId="0" borderId="3" xfId="0" applyNumberFormat="1" applyFont="1" applyFill="1" applyBorder="1" applyAlignment="1" applyProtection="1">
      <alignment horizontal="center" vertical="center" wrapText="1"/>
    </xf>
    <xf numFmtId="167" fontId="30" fillId="0" borderId="19" xfId="0" applyNumberFormat="1" applyFont="1" applyFill="1" applyBorder="1" applyAlignment="1" applyProtection="1">
      <alignment horizontal="center" vertical="center" wrapText="1"/>
    </xf>
    <xf numFmtId="167" fontId="30" fillId="0" borderId="0" xfId="0" applyNumberFormat="1" applyFont="1" applyFill="1" applyBorder="1" applyAlignment="1" applyProtection="1">
      <alignment horizontal="center" vertical="center" wrapText="1"/>
    </xf>
    <xf numFmtId="167" fontId="18" fillId="0" borderId="0" xfId="0" applyNumberFormat="1" applyFont="1" applyFill="1" applyAlignment="1" applyProtection="1">
      <alignment horizontal="center" vertical="center" wrapText="1"/>
    </xf>
    <xf numFmtId="167" fontId="15" fillId="0" borderId="9" xfId="0" applyNumberFormat="1" applyFont="1" applyFill="1" applyBorder="1" applyAlignment="1" applyProtection="1">
      <alignment horizontal="center" vertical="center" wrapText="1"/>
    </xf>
    <xf numFmtId="167" fontId="15" fillId="0" borderId="10" xfId="0" applyNumberFormat="1" applyFont="1" applyFill="1" applyBorder="1" applyAlignment="1" applyProtection="1">
      <alignment horizontal="center" vertical="center" wrapText="1"/>
    </xf>
    <xf numFmtId="0" fontId="18" fillId="0" borderId="0" xfId="2" applyFont="1" applyFill="1" applyAlignment="1" applyProtection="1">
      <alignment horizontal="center"/>
    </xf>
    <xf numFmtId="167" fontId="36" fillId="0" borderId="4" xfId="2" applyNumberFormat="1" applyFont="1" applyFill="1" applyBorder="1" applyAlignment="1" applyProtection="1">
      <alignment horizontal="left" vertical="center"/>
    </xf>
    <xf numFmtId="167" fontId="31" fillId="0" borderId="0" xfId="2" applyNumberFormat="1" applyFont="1" applyFill="1" applyBorder="1" applyAlignment="1" applyProtection="1">
      <alignment horizontal="center" vertical="center"/>
    </xf>
    <xf numFmtId="167" fontId="36" fillId="0" borderId="4" xfId="2" applyNumberFormat="1" applyFont="1" applyFill="1" applyBorder="1" applyAlignment="1" applyProtection="1">
      <alignment horizontal="left"/>
    </xf>
    <xf numFmtId="0" fontId="18" fillId="0" borderId="7" xfId="2" applyFont="1" applyFill="1" applyBorder="1" applyAlignment="1" applyProtection="1">
      <alignment horizontal="left"/>
    </xf>
    <xf numFmtId="0" fontId="18" fillId="0" borderId="8" xfId="2" applyFont="1" applyFill="1" applyBorder="1" applyAlignment="1" applyProtection="1">
      <alignment horizontal="left"/>
    </xf>
    <xf numFmtId="0" fontId="6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4" xfId="0" applyFont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7" fontId="18" fillId="0" borderId="1" xfId="0" applyNumberFormat="1" applyFont="1" applyFill="1" applyBorder="1" applyAlignment="1" applyProtection="1">
      <alignment horizontal="centerContinuous" vertical="center" wrapText="1"/>
    </xf>
    <xf numFmtId="167" fontId="18" fillId="0" borderId="1" xfId="0" applyNumberFormat="1" applyFont="1" applyFill="1" applyBorder="1" applyAlignment="1" applyProtection="1">
      <alignment horizontal="center" vertical="center" wrapText="1"/>
    </xf>
    <xf numFmtId="167" fontId="18" fillId="0" borderId="1" xfId="0" applyNumberFormat="1" applyFont="1" applyFill="1" applyBorder="1" applyAlignment="1" applyProtection="1">
      <alignment horizontal="center"/>
    </xf>
    <xf numFmtId="167" fontId="18" fillId="0" borderId="1" xfId="0" applyNumberFormat="1" applyFont="1" applyFill="1" applyBorder="1" applyAlignment="1" applyProtection="1">
      <alignment horizontal="center" wrapText="1"/>
    </xf>
    <xf numFmtId="167" fontId="27" fillId="0" borderId="11" xfId="0" applyNumberFormat="1" applyFont="1" applyFill="1" applyBorder="1" applyAlignment="1" applyProtection="1">
      <alignment horizontal="left" vertical="center" wrapText="1" indent="1"/>
    </xf>
    <xf numFmtId="167" fontId="2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7" fontId="2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7" fontId="28" fillId="0" borderId="11" xfId="0" applyNumberFormat="1" applyFont="1" applyFill="1" applyBorder="1" applyAlignment="1" applyProtection="1">
      <alignment horizontal="center" wrapText="1"/>
    </xf>
    <xf numFmtId="167" fontId="27" fillId="0" borderId="12" xfId="0" applyNumberFormat="1" applyFont="1" applyFill="1" applyBorder="1" applyAlignment="1" applyProtection="1">
      <alignment horizontal="left" vertical="center" wrapText="1" indent="1"/>
    </xf>
    <xf numFmtId="167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7" fontId="28" fillId="0" borderId="12" xfId="0" applyNumberFormat="1" applyFont="1" applyFill="1" applyBorder="1" applyAlignment="1" applyProtection="1">
      <alignment horizontal="center" wrapText="1"/>
    </xf>
    <xf numFmtId="167" fontId="28" fillId="0" borderId="12" xfId="0" applyNumberFormat="1" applyFont="1" applyFill="1" applyBorder="1" applyAlignment="1" applyProtection="1">
      <alignment horizontal="left" vertical="center" wrapText="1" indent="1"/>
    </xf>
    <xf numFmtId="167" fontId="27" fillId="0" borderId="17" xfId="0" applyNumberFormat="1" applyFont="1" applyFill="1" applyBorder="1" applyAlignment="1" applyProtection="1">
      <alignment horizontal="left" vertical="center" wrapText="1" indent="1"/>
    </xf>
    <xf numFmtId="167" fontId="2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3" fontId="28" fillId="0" borderId="11" xfId="0" applyNumberFormat="1" applyFont="1" applyFill="1" applyBorder="1" applyAlignment="1" applyProtection="1">
      <alignment horizontal="center" vertical="center"/>
    </xf>
    <xf numFmtId="167" fontId="28" fillId="0" borderId="12" xfId="0" applyNumberFormat="1" applyFont="1" applyFill="1" applyBorder="1" applyAlignment="1" applyProtection="1">
      <alignment horizontal="center" vertical="center" wrapText="1"/>
    </xf>
    <xf numFmtId="167" fontId="2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7" fontId="29" fillId="0" borderId="18" xfId="0" applyNumberFormat="1" applyFont="1" applyFill="1" applyBorder="1" applyAlignment="1" applyProtection="1">
      <alignment horizontal="center" textRotation="180"/>
    </xf>
    <xf numFmtId="167" fontId="29" fillId="0" borderId="18" xfId="0" applyNumberFormat="1" applyFont="1" applyFill="1" applyBorder="1" applyAlignment="1" applyProtection="1">
      <alignment horizontal="center" wrapText="1"/>
    </xf>
    <xf numFmtId="167" fontId="18" fillId="0" borderId="1" xfId="0" applyNumberFormat="1" applyFont="1" applyFill="1" applyBorder="1" applyAlignment="1" applyProtection="1">
      <alignment horizontal="left" vertical="center" wrapText="1" indent="1"/>
    </xf>
    <xf numFmtId="167" fontId="18" fillId="0" borderId="1" xfId="0" applyNumberFormat="1" applyFont="1" applyFill="1" applyBorder="1" applyAlignment="1" applyProtection="1">
      <alignment horizontal="right" vertical="center" wrapText="1" indent="1"/>
    </xf>
    <xf numFmtId="167" fontId="29" fillId="0" borderId="17" xfId="0" applyNumberFormat="1" applyFont="1" applyFill="1" applyBorder="1" applyAlignment="1" applyProtection="1">
      <alignment horizontal="left" vertical="center" wrapText="1" indent="1"/>
    </xf>
    <xf numFmtId="167" fontId="28" fillId="0" borderId="17" xfId="0" applyNumberFormat="1" applyFont="1" applyFill="1" applyBorder="1" applyAlignment="1" applyProtection="1">
      <alignment horizontal="right" vertical="center" wrapText="1" indent="1"/>
    </xf>
    <xf numFmtId="167" fontId="2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7" fontId="29" fillId="0" borderId="11" xfId="0" applyNumberFormat="1" applyFont="1" applyFill="1" applyBorder="1" applyAlignment="1" applyProtection="1">
      <alignment horizontal="center" textRotation="180"/>
    </xf>
    <xf numFmtId="167" fontId="29" fillId="0" borderId="11" xfId="0" applyNumberFormat="1" applyFont="1" applyFill="1" applyBorder="1" applyAlignment="1" applyProtection="1">
      <alignment horizontal="center" wrapText="1"/>
    </xf>
    <xf numFmtId="167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7" fontId="29" fillId="0" borderId="12" xfId="0" applyNumberFormat="1" applyFont="1" applyFill="1" applyBorder="1" applyAlignment="1" applyProtection="1">
      <alignment horizontal="center" textRotation="180"/>
    </xf>
    <xf numFmtId="167" fontId="29" fillId="0" borderId="12" xfId="0" applyNumberFormat="1" applyFont="1" applyFill="1" applyBorder="1" applyAlignment="1" applyProtection="1">
      <alignment horizontal="center" wrapText="1"/>
    </xf>
    <xf numFmtId="167" fontId="29" fillId="0" borderId="12" xfId="0" applyNumberFormat="1" applyFont="1" applyFill="1" applyBorder="1" applyAlignment="1" applyProtection="1">
      <alignment horizontal="left" vertical="center" wrapText="1" indent="1"/>
    </xf>
    <xf numFmtId="167" fontId="29" fillId="0" borderId="12" xfId="0" applyNumberFormat="1" applyFont="1" applyFill="1" applyBorder="1" applyAlignment="1" applyProtection="1">
      <alignment horizontal="right" vertical="center" wrapText="1" indent="1"/>
    </xf>
    <xf numFmtId="167" fontId="28" fillId="0" borderId="11" xfId="0" applyNumberFormat="1" applyFont="1" applyFill="1" applyBorder="1" applyAlignment="1" applyProtection="1">
      <alignment horizontal="left" vertical="center" wrapText="1" indent="1"/>
    </xf>
    <xf numFmtId="167" fontId="27" fillId="0" borderId="18" xfId="0" applyNumberFormat="1" applyFont="1" applyFill="1" applyBorder="1" applyAlignment="1" applyProtection="1">
      <alignment horizontal="left" vertical="center" wrapText="1" indent="1"/>
    </xf>
    <xf numFmtId="167" fontId="2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7" fontId="29" fillId="0" borderId="1" xfId="0" applyNumberFormat="1" applyFont="1" applyFill="1" applyBorder="1" applyAlignment="1" applyProtection="1">
      <alignment horizontal="center" textRotation="180"/>
    </xf>
    <xf numFmtId="3" fontId="18" fillId="0" borderId="1" xfId="0" applyNumberFormat="1" applyFont="1" applyFill="1" applyBorder="1" applyAlignment="1" applyProtection="1">
      <alignment horizontal="center"/>
    </xf>
    <xf numFmtId="167" fontId="18" fillId="0" borderId="3" xfId="0" applyNumberFormat="1" applyFont="1" applyFill="1" applyBorder="1" applyAlignment="1" applyProtection="1">
      <alignment horizontal="center" vertical="center" wrapText="1"/>
    </xf>
    <xf numFmtId="167" fontId="18" fillId="0" borderId="1" xfId="0" applyNumberFormat="1" applyFont="1" applyFill="1" applyBorder="1" applyAlignment="1" applyProtection="1">
      <alignment horizontal="center" vertical="center" wrapText="1"/>
    </xf>
    <xf numFmtId="168" fontId="50" fillId="0" borderId="19" xfId="3" applyNumberFormat="1" applyFont="1" applyBorder="1" applyAlignment="1">
      <alignment horizontal="left" vertical="center" wrapText="1"/>
    </xf>
    <xf numFmtId="168" fontId="50" fillId="0" borderId="0" xfId="3" applyNumberFormat="1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167" fontId="15" fillId="0" borderId="0" xfId="3" applyNumberFormat="1" applyFont="1" applyAlignment="1">
      <alignment horizontal="left" vertical="center" wrapText="1"/>
    </xf>
    <xf numFmtId="167" fontId="51" fillId="0" borderId="0" xfId="3" applyNumberFormat="1" applyFont="1" applyAlignment="1">
      <alignment vertical="center" wrapText="1"/>
    </xf>
    <xf numFmtId="167" fontId="49" fillId="0" borderId="6" xfId="3" applyNumberFormat="1" applyFont="1" applyBorder="1" applyAlignment="1">
      <alignment horizontal="center" vertical="center"/>
    </xf>
    <xf numFmtId="167" fontId="49" fillId="0" borderId="1" xfId="3" applyNumberFormat="1" applyFont="1" applyBorder="1" applyAlignment="1">
      <alignment horizontal="center" vertical="center" wrapText="1"/>
    </xf>
    <xf numFmtId="167" fontId="49" fillId="0" borderId="6" xfId="3" applyNumberFormat="1" applyFont="1" applyBorder="1" applyAlignment="1">
      <alignment horizontal="center" vertical="center" wrapText="1"/>
    </xf>
    <xf numFmtId="167" fontId="49" fillId="0" borderId="17" xfId="3" applyNumberFormat="1" applyFont="1" applyBorder="1" applyAlignment="1">
      <alignment horizontal="center" vertical="center"/>
    </xf>
    <xf numFmtId="167" fontId="52" fillId="0" borderId="1" xfId="3" applyNumberFormat="1" applyFont="1" applyBorder="1" applyAlignment="1">
      <alignment horizontal="center" vertical="center"/>
    </xf>
    <xf numFmtId="167" fontId="52" fillId="0" borderId="1" xfId="3" applyNumberFormat="1" applyFont="1" applyBorder="1" applyAlignment="1">
      <alignment horizontal="center" vertical="center" wrapText="1"/>
    </xf>
    <xf numFmtId="167" fontId="49" fillId="0" borderId="17" xfId="3" applyNumberFormat="1" applyFont="1" applyBorder="1" applyAlignment="1">
      <alignment horizontal="center" vertical="center" wrapText="1"/>
    </xf>
    <xf numFmtId="167" fontId="52" fillId="0" borderId="1" xfId="3" applyNumberFormat="1" applyFont="1" applyBorder="1" applyAlignment="1">
      <alignment horizontal="center" vertical="center" wrapText="1"/>
    </xf>
    <xf numFmtId="167" fontId="49" fillId="0" borderId="3" xfId="3" applyNumberFormat="1" applyFont="1" applyBorder="1" applyAlignment="1">
      <alignment horizontal="center" vertical="center"/>
    </xf>
    <xf numFmtId="167" fontId="52" fillId="0" borderId="1" xfId="3" applyNumberFormat="1" applyFont="1" applyBorder="1" applyAlignment="1">
      <alignment horizontal="center" vertical="center"/>
    </xf>
    <xf numFmtId="167" fontId="52" fillId="0" borderId="3" xfId="3" applyNumberFormat="1" applyFont="1" applyBorder="1" applyAlignment="1">
      <alignment horizontal="center" vertical="center"/>
    </xf>
    <xf numFmtId="167" fontId="52" fillId="0" borderId="3" xfId="3" applyNumberFormat="1" applyFont="1" applyBorder="1" applyAlignment="1">
      <alignment horizontal="center" vertical="center" wrapText="1"/>
    </xf>
    <xf numFmtId="49" fontId="53" fillId="0" borderId="9" xfId="3" applyNumberFormat="1" applyFont="1" applyBorder="1" applyAlignment="1">
      <alignment horizontal="left" vertical="center"/>
    </xf>
    <xf numFmtId="3" fontId="53" fillId="0" borderId="6" xfId="3" applyNumberFormat="1" applyFont="1" applyBorder="1" applyAlignment="1" applyProtection="1">
      <alignment horizontal="right" vertical="center"/>
      <protection locked="0"/>
    </xf>
    <xf numFmtId="3" fontId="53" fillId="0" borderId="6" xfId="3" applyNumberFormat="1" applyFont="1" applyBorder="1" applyAlignment="1" applyProtection="1">
      <alignment horizontal="right" vertical="center" wrapText="1"/>
      <protection locked="0"/>
    </xf>
    <xf numFmtId="167" fontId="52" fillId="0" borderId="12" xfId="3" applyNumberFormat="1" applyFont="1" applyBorder="1" applyAlignment="1">
      <alignment horizontal="right" vertical="center" wrapText="1"/>
    </xf>
    <xf numFmtId="4" fontId="52" fillId="0" borderId="12" xfId="3" applyNumberFormat="1" applyFont="1" applyBorder="1" applyAlignment="1">
      <alignment horizontal="right" vertical="center" wrapText="1"/>
    </xf>
    <xf numFmtId="49" fontId="42" fillId="0" borderId="12" xfId="3" quotePrefix="1" applyNumberFormat="1" applyFont="1" applyBorder="1" applyAlignment="1">
      <alignment horizontal="left" vertical="center" indent="1"/>
    </xf>
    <xf numFmtId="3" fontId="42" fillId="0" borderId="12" xfId="3" applyNumberFormat="1" applyFont="1" applyBorder="1" applyAlignment="1" applyProtection="1">
      <alignment horizontal="right" vertical="center"/>
      <protection locked="0"/>
    </xf>
    <xf numFmtId="3" fontId="42" fillId="0" borderId="12" xfId="3" applyNumberFormat="1" applyFont="1" applyBorder="1" applyAlignment="1" applyProtection="1">
      <alignment horizontal="right" vertical="center" wrapText="1"/>
      <protection locked="0"/>
    </xf>
    <xf numFmtId="49" fontId="53" fillId="0" borderId="12" xfId="3" applyNumberFormat="1" applyFont="1" applyBorder="1" applyAlignment="1">
      <alignment horizontal="left" vertical="center"/>
    </xf>
    <xf numFmtId="3" fontId="53" fillId="0" borderId="12" xfId="3" applyNumberFormat="1" applyFont="1" applyBorder="1" applyAlignment="1" applyProtection="1">
      <alignment horizontal="right" vertical="center"/>
      <protection locked="0"/>
    </xf>
    <xf numFmtId="3" fontId="53" fillId="0" borderId="12" xfId="3" applyNumberFormat="1" applyFont="1" applyBorder="1" applyAlignment="1" applyProtection="1">
      <alignment horizontal="right" vertical="center" wrapText="1"/>
      <protection locked="0"/>
    </xf>
    <xf numFmtId="49" fontId="53" fillId="0" borderId="18" xfId="3" applyNumberFormat="1" applyFont="1" applyBorder="1" applyAlignment="1" applyProtection="1">
      <alignment horizontal="left" vertical="center"/>
      <protection locked="0"/>
    </xf>
    <xf numFmtId="3" fontId="53" fillId="0" borderId="18" xfId="3" applyNumberFormat="1" applyFont="1" applyBorder="1" applyAlignment="1" applyProtection="1">
      <alignment horizontal="right" vertical="center"/>
      <protection locked="0"/>
    </xf>
    <xf numFmtId="3" fontId="53" fillId="0" borderId="18" xfId="3" applyNumberFormat="1" applyFont="1" applyBorder="1" applyAlignment="1" applyProtection="1">
      <alignment horizontal="right" vertical="center" wrapText="1"/>
      <protection locked="0"/>
    </xf>
    <xf numFmtId="4" fontId="52" fillId="0" borderId="10" xfId="3" applyNumberFormat="1" applyFont="1" applyBorder="1" applyAlignment="1">
      <alignment horizontal="right" vertical="center" wrapText="1"/>
    </xf>
    <xf numFmtId="49" fontId="52" fillId="0" borderId="1" xfId="3" applyNumberFormat="1" applyFont="1" applyBorder="1" applyAlignment="1" applyProtection="1">
      <alignment horizontal="left" vertical="center" indent="1"/>
      <protection locked="0"/>
    </xf>
    <xf numFmtId="167" fontId="52" fillId="0" borderId="1" xfId="3" applyNumberFormat="1" applyFont="1" applyBorder="1" applyAlignment="1">
      <alignment vertical="center"/>
    </xf>
    <xf numFmtId="49" fontId="52" fillId="0" borderId="19" xfId="3" applyNumberFormat="1" applyFont="1" applyBorder="1" applyAlignment="1" applyProtection="1">
      <alignment vertical="center"/>
      <protection locked="0"/>
    </xf>
    <xf numFmtId="49" fontId="52" fillId="0" borderId="19" xfId="3" applyNumberFormat="1" applyFont="1" applyBorder="1" applyAlignment="1" applyProtection="1">
      <alignment horizontal="right" vertical="center"/>
      <protection locked="0"/>
    </xf>
    <xf numFmtId="3" fontId="53" fillId="0" borderId="19" xfId="3" applyNumberFormat="1" applyFont="1" applyBorder="1" applyAlignment="1" applyProtection="1">
      <alignment horizontal="right" vertical="center" wrapText="1"/>
      <protection locked="0"/>
    </xf>
    <xf numFmtId="49" fontId="52" fillId="0" borderId="4" xfId="3" applyNumberFormat="1" applyFont="1" applyBorder="1" applyAlignment="1" applyProtection="1">
      <alignment vertical="center"/>
      <protection locked="0"/>
    </xf>
    <xf numFmtId="49" fontId="52" fillId="0" borderId="4" xfId="3" applyNumberFormat="1" applyFont="1" applyBorder="1" applyAlignment="1" applyProtection="1">
      <alignment horizontal="right" vertical="center"/>
      <protection locked="0"/>
    </xf>
    <xf numFmtId="3" fontId="53" fillId="0" borderId="4" xfId="3" applyNumberFormat="1" applyFont="1" applyBorder="1" applyAlignment="1" applyProtection="1">
      <alignment horizontal="right" vertical="center" wrapText="1"/>
      <protection locked="0"/>
    </xf>
    <xf numFmtId="3" fontId="53" fillId="0" borderId="9" xfId="3" applyNumberFormat="1" applyFont="1" applyBorder="1" applyAlignment="1" applyProtection="1">
      <alignment horizontal="right" vertical="center" wrapText="1"/>
      <protection locked="0"/>
    </xf>
    <xf numFmtId="167" fontId="52" fillId="0" borderId="6" xfId="3" applyNumberFormat="1" applyFont="1" applyBorder="1" applyAlignment="1">
      <alignment horizontal="right" vertical="center" wrapText="1"/>
    </xf>
    <xf numFmtId="9" fontId="52" fillId="0" borderId="9" xfId="1" applyFont="1" applyBorder="1" applyAlignment="1">
      <alignment horizontal="right" vertical="center" wrapText="1"/>
    </xf>
    <xf numFmtId="49" fontId="53" fillId="0" borderId="12" xfId="3" applyNumberFormat="1" applyFont="1" applyBorder="1" applyAlignment="1" applyProtection="1">
      <alignment horizontal="left" vertical="center"/>
      <protection locked="0"/>
    </xf>
    <xf numFmtId="168" fontId="52" fillId="0" borderId="1" xfId="3" applyNumberFormat="1" applyFont="1" applyBorder="1" applyAlignment="1">
      <alignment horizontal="left" vertical="center" wrapText="1" indent="1"/>
    </xf>
    <xf numFmtId="168" fontId="15" fillId="0" borderId="0" xfId="3" applyNumberFormat="1" applyFont="1" applyAlignment="1">
      <alignment horizontal="center" vertical="center" wrapText="1"/>
    </xf>
    <xf numFmtId="167" fontId="48" fillId="0" borderId="0" xfId="3" applyNumberFormat="1" applyFont="1" applyAlignment="1">
      <alignment vertical="center" wrapText="1"/>
    </xf>
    <xf numFmtId="167" fontId="46" fillId="0" borderId="7" xfId="3" applyNumberFormat="1" applyFont="1" applyBorder="1" applyAlignment="1">
      <alignment horizontal="center" vertical="center" wrapText="1"/>
    </xf>
    <xf numFmtId="167" fontId="46" fillId="0" borderId="8" xfId="3" applyNumberFormat="1" applyFont="1" applyBorder="1" applyAlignment="1">
      <alignment horizontal="center" vertical="center" wrapText="1"/>
    </xf>
    <xf numFmtId="167" fontId="48" fillId="0" borderId="21" xfId="3" applyNumberFormat="1" applyFont="1" applyBorder="1" applyAlignment="1" applyProtection="1">
      <alignment horizontal="left" vertical="center" wrapText="1"/>
      <protection locked="0"/>
    </xf>
    <xf numFmtId="167" fontId="48" fillId="0" borderId="23" xfId="3" applyNumberFormat="1" applyFont="1" applyBorder="1" applyAlignment="1" applyProtection="1">
      <alignment horizontal="left" vertical="center" wrapText="1"/>
      <protection locked="0"/>
    </xf>
    <xf numFmtId="3" fontId="53" fillId="0" borderId="11" xfId="3" applyNumberFormat="1" applyFont="1" applyBorder="1" applyAlignment="1" applyProtection="1">
      <alignment horizontal="right" vertical="center" wrapText="1"/>
      <protection locked="0"/>
    </xf>
    <xf numFmtId="167" fontId="48" fillId="0" borderId="24" xfId="3" applyNumberFormat="1" applyFont="1" applyBorder="1" applyAlignment="1" applyProtection="1">
      <alignment horizontal="left" vertical="center" wrapText="1"/>
      <protection locked="0"/>
    </xf>
    <xf numFmtId="167" fontId="48" fillId="0" borderId="25" xfId="3" applyNumberFormat="1" applyFont="1" applyBorder="1" applyAlignment="1" applyProtection="1">
      <alignment horizontal="left" vertical="center" wrapText="1"/>
      <protection locked="0"/>
    </xf>
    <xf numFmtId="3" fontId="53" fillId="0" borderId="10" xfId="3" applyNumberFormat="1" applyFont="1" applyBorder="1" applyAlignment="1" applyProtection="1">
      <alignment horizontal="right" vertical="center" wrapText="1"/>
      <protection locked="0"/>
    </xf>
    <xf numFmtId="167" fontId="46" fillId="0" borderId="7" xfId="3" applyNumberFormat="1" applyFont="1" applyBorder="1" applyAlignment="1">
      <alignment horizontal="left" vertical="center" wrapText="1" indent="2"/>
    </xf>
    <xf numFmtId="167" fontId="46" fillId="0" borderId="8" xfId="3" applyNumberFormat="1" applyFont="1" applyBorder="1" applyAlignment="1">
      <alignment horizontal="left" vertical="center" wrapText="1" indent="2"/>
    </xf>
    <xf numFmtId="167" fontId="52" fillId="0" borderId="1" xfId="3" applyNumberFormat="1" applyFont="1" applyBorder="1" applyAlignment="1">
      <alignment horizontal="right" vertical="center" wrapText="1"/>
    </xf>
    <xf numFmtId="0" fontId="48" fillId="0" borderId="0" xfId="3" applyFont="1"/>
    <xf numFmtId="167" fontId="15" fillId="0" borderId="0" xfId="0" applyNumberFormat="1" applyFont="1" applyFill="1" applyAlignment="1" applyProtection="1">
      <alignment horizontal="left" vertical="center" wrapText="1"/>
    </xf>
    <xf numFmtId="167" fontId="15" fillId="0" borderId="1" xfId="0" applyNumberFormat="1" applyFont="1" applyFill="1" applyBorder="1" applyAlignment="1" applyProtection="1">
      <alignment horizontal="centerContinuous" vertical="center" wrapText="1"/>
    </xf>
    <xf numFmtId="167" fontId="15" fillId="0" borderId="1" xfId="0" applyNumberFormat="1" applyFont="1" applyFill="1" applyBorder="1" applyAlignment="1" applyProtection="1">
      <alignment horizontal="center" vertical="center" wrapText="1"/>
    </xf>
    <xf numFmtId="0" fontId="32" fillId="0" borderId="1" xfId="0" applyFont="1" applyBorder="1" applyAlignment="1"/>
    <xf numFmtId="3" fontId="15" fillId="0" borderId="1" xfId="0" applyNumberFormat="1" applyFont="1" applyFill="1" applyBorder="1" applyAlignment="1" applyProtection="1">
      <alignment horizontal="center"/>
    </xf>
    <xf numFmtId="167" fontId="35" fillId="0" borderId="11" xfId="0" applyNumberFormat="1" applyFont="1" applyFill="1" applyBorder="1" applyAlignment="1" applyProtection="1">
      <alignment horizontal="left" vertical="center" wrapText="1" indent="1"/>
    </xf>
    <xf numFmtId="167" fontId="35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7" fontId="32" fillId="0" borderId="11" xfId="0" applyNumberFormat="1" applyFont="1" applyFill="1" applyBorder="1" applyAlignment="1" applyProtection="1">
      <alignment vertical="center" wrapText="1"/>
    </xf>
    <xf numFmtId="167" fontId="35" fillId="0" borderId="12" xfId="0" applyNumberFormat="1" applyFont="1" applyFill="1" applyBorder="1" applyAlignment="1" applyProtection="1">
      <alignment horizontal="left" vertical="center" wrapText="1" indent="1"/>
    </xf>
    <xf numFmtId="167" fontId="3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7" fontId="32" fillId="0" borderId="12" xfId="0" applyNumberFormat="1" applyFont="1" applyFill="1" applyBorder="1" applyAlignment="1" applyProtection="1">
      <alignment vertical="center" wrapText="1"/>
    </xf>
    <xf numFmtId="167" fontId="3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7" fontId="33" fillId="0" borderId="12" xfId="0" applyNumberFormat="1" applyFont="1" applyFill="1" applyBorder="1" applyAlignment="1" applyProtection="1">
      <alignment horizontal="center" textRotation="180"/>
    </xf>
    <xf numFmtId="167" fontId="3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7" fontId="33" fillId="0" borderId="18" xfId="0" applyNumberFormat="1" applyFont="1" applyFill="1" applyBorder="1" applyAlignment="1" applyProtection="1">
      <alignment horizontal="center" textRotation="180"/>
    </xf>
    <xf numFmtId="167" fontId="32" fillId="0" borderId="18" xfId="0" applyNumberFormat="1" applyFont="1" applyFill="1" applyBorder="1" applyAlignment="1" applyProtection="1">
      <alignment vertical="center" wrapText="1"/>
    </xf>
    <xf numFmtId="167" fontId="15" fillId="0" borderId="1" xfId="0" applyNumberFormat="1" applyFont="1" applyFill="1" applyBorder="1" applyAlignment="1" applyProtection="1">
      <alignment horizontal="left" vertical="center" wrapText="1" indent="1"/>
    </xf>
    <xf numFmtId="167" fontId="15" fillId="0" borderId="1" xfId="0" applyNumberFormat="1" applyFont="1" applyFill="1" applyBorder="1" applyAlignment="1" applyProtection="1">
      <alignment horizontal="right" vertical="center" wrapText="1" indent="1"/>
    </xf>
    <xf numFmtId="167" fontId="33" fillId="0" borderId="17" xfId="0" applyNumberFormat="1" applyFont="1" applyFill="1" applyBorder="1" applyAlignment="1" applyProtection="1">
      <alignment horizontal="left" vertical="center" wrapText="1" indent="1"/>
    </xf>
    <xf numFmtId="167" fontId="32" fillId="0" borderId="11" xfId="0" applyNumberFormat="1" applyFont="1" applyFill="1" applyBorder="1" applyAlignment="1" applyProtection="1">
      <alignment horizontal="right" vertical="center" wrapText="1" indent="1"/>
    </xf>
    <xf numFmtId="167" fontId="33" fillId="0" borderId="11" xfId="0" applyNumberFormat="1" applyFont="1" applyFill="1" applyBorder="1" applyAlignment="1" applyProtection="1">
      <alignment horizontal="center" textRotation="180"/>
    </xf>
    <xf numFmtId="167" fontId="35" fillId="0" borderId="12" xfId="0" applyNumberFormat="1" applyFont="1" applyFill="1" applyBorder="1" applyAlignment="1" applyProtection="1">
      <alignment horizontal="left" vertical="center" wrapText="1" indent="2"/>
    </xf>
    <xf numFmtId="167" fontId="3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7" fontId="3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7" fontId="35" fillId="0" borderId="17" xfId="0" applyNumberFormat="1" applyFont="1" applyFill="1" applyBorder="1" applyAlignment="1" applyProtection="1">
      <alignment horizontal="left" vertical="center" wrapText="1" indent="1"/>
    </xf>
    <xf numFmtId="167" fontId="33" fillId="0" borderId="12" xfId="0" applyNumberFormat="1" applyFont="1" applyFill="1" applyBorder="1" applyAlignment="1" applyProtection="1">
      <alignment horizontal="left" vertical="center" wrapText="1" indent="1"/>
    </xf>
    <xf numFmtId="167" fontId="33" fillId="0" borderId="12" xfId="0" applyNumberFormat="1" applyFont="1" applyFill="1" applyBorder="1" applyAlignment="1" applyProtection="1">
      <alignment horizontal="right" vertical="center" wrapText="1" indent="1"/>
    </xf>
    <xf numFmtId="167" fontId="33" fillId="0" borderId="11" xfId="0" applyNumberFormat="1" applyFont="1" applyFill="1" applyBorder="1" applyAlignment="1" applyProtection="1">
      <alignment horizontal="right" vertical="center" wrapText="1" indent="1"/>
    </xf>
    <xf numFmtId="167" fontId="35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7" fontId="35" fillId="0" borderId="11" xfId="0" applyNumberFormat="1" applyFont="1" applyFill="1" applyBorder="1" applyAlignment="1" applyProtection="1">
      <alignment horizontal="left" vertical="center" wrapText="1" indent="2"/>
    </xf>
    <xf numFmtId="167" fontId="35" fillId="0" borderId="18" xfId="0" applyNumberFormat="1" applyFont="1" applyFill="1" applyBorder="1" applyAlignment="1" applyProtection="1">
      <alignment horizontal="left" vertical="center" wrapText="1" indent="2"/>
    </xf>
    <xf numFmtId="167" fontId="33" fillId="0" borderId="1" xfId="0" applyNumberFormat="1" applyFont="1" applyFill="1" applyBorder="1" applyAlignment="1" applyProtection="1">
      <alignment horizontal="center" textRotation="180"/>
    </xf>
    <xf numFmtId="167" fontId="32" fillId="0" borderId="1" xfId="0" applyNumberFormat="1" applyFont="1" applyFill="1" applyBorder="1" applyAlignment="1" applyProtection="1">
      <alignment vertical="center" wrapText="1"/>
    </xf>
    <xf numFmtId="167" fontId="3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7" fontId="35" fillId="0" borderId="26" xfId="0" applyNumberFormat="1" applyFont="1" applyFill="1" applyBorder="1" applyAlignment="1" applyProtection="1">
      <alignment horizontal="left" vertical="center" wrapText="1" indent="1"/>
    </xf>
    <xf numFmtId="167" fontId="3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7" fontId="15" fillId="0" borderId="0" xfId="0" applyNumberFormat="1" applyFont="1" applyFill="1" applyAlignment="1" applyProtection="1">
      <alignment horizontal="center" vertical="center" wrapText="1"/>
    </xf>
    <xf numFmtId="167" fontId="54" fillId="0" borderId="0" xfId="0" applyNumberFormat="1" applyFont="1" applyFill="1" applyAlignment="1" applyProtection="1">
      <alignment horizontal="center" vertical="center"/>
    </xf>
    <xf numFmtId="49" fontId="15" fillId="0" borderId="0" xfId="0" applyNumberFormat="1" applyFont="1" applyBorder="1" applyAlignment="1" applyProtection="1">
      <alignment horizontal="center" vertical="center" wrapText="1"/>
    </xf>
    <xf numFmtId="167" fontId="18" fillId="0" borderId="0" xfId="2" applyNumberFormat="1" applyFont="1" applyFill="1" applyBorder="1" applyAlignment="1" applyProtection="1">
      <alignment horizontal="right" vertical="center" wrapText="1"/>
    </xf>
    <xf numFmtId="0" fontId="14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20" fillId="0" borderId="13" xfId="0" applyFont="1" applyBorder="1"/>
    <xf numFmtId="3" fontId="20" fillId="0" borderId="13" xfId="0" applyNumberFormat="1" applyFont="1" applyBorder="1"/>
    <xf numFmtId="0" fontId="21" fillId="0" borderId="13" xfId="0" applyFont="1" applyBorder="1" applyAlignment="1">
      <alignment horizontal="center"/>
    </xf>
    <xf numFmtId="0" fontId="21" fillId="0" borderId="13" xfId="0" applyFont="1" applyBorder="1"/>
    <xf numFmtId="3" fontId="21" fillId="0" borderId="13" xfId="0" applyNumberFormat="1" applyFont="1" applyBorder="1"/>
    <xf numFmtId="0" fontId="16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7" fillId="0" borderId="13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2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7" fontId="46" fillId="0" borderId="4" xfId="3" applyNumberFormat="1" applyFont="1" applyBorder="1" applyAlignment="1">
      <alignment horizontal="right" vertical="center"/>
    </xf>
  </cellXfs>
  <cellStyles count="4">
    <cellStyle name="Normál" xfId="0" builtinId="0"/>
    <cellStyle name="Normál 2 2" xfId="3" xr:uid="{BAA33267-2DCC-457A-AAC1-C4EC463CB40A}"/>
    <cellStyle name="Normál_KVRENMUNKA" xfId="2" xr:uid="{00000000-0005-0000-0000-000001000000}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view="pageLayout" zoomScaleNormal="100" workbookViewId="0">
      <selection activeCell="G16" sqref="G16"/>
    </sheetView>
  </sheetViews>
  <sheetFormatPr defaultRowHeight="15" x14ac:dyDescent="0.25"/>
  <cols>
    <col min="1" max="1" width="5.85546875" style="43" customWidth="1"/>
    <col min="2" max="2" width="47.28515625" style="55" customWidth="1"/>
    <col min="3" max="3" width="17.7109375" style="43" customWidth="1"/>
    <col min="4" max="4" width="16.5703125" style="43" customWidth="1"/>
    <col min="5" max="5" width="17.5703125" style="43" customWidth="1"/>
    <col min="6" max="6" width="47.28515625" style="43" customWidth="1"/>
    <col min="7" max="7" width="17.28515625" style="43" customWidth="1"/>
    <col min="8" max="8" width="16.85546875" style="43" customWidth="1"/>
    <col min="9" max="9" width="15.5703125" style="43" customWidth="1"/>
    <col min="10" max="256" width="8.85546875" style="43"/>
    <col min="257" max="257" width="5.85546875" style="43" customWidth="1"/>
    <col min="258" max="258" width="47.28515625" style="43" customWidth="1"/>
    <col min="259" max="261" width="14" style="43" customWidth="1"/>
    <col min="262" max="262" width="47.28515625" style="43" customWidth="1"/>
    <col min="263" max="263" width="14" style="43" customWidth="1"/>
    <col min="264" max="264" width="12.5703125" style="43" customWidth="1"/>
    <col min="265" max="265" width="11.42578125" style="43" customWidth="1"/>
    <col min="266" max="512" width="8.85546875" style="43"/>
    <col min="513" max="513" width="5.85546875" style="43" customWidth="1"/>
    <col min="514" max="514" width="47.28515625" style="43" customWidth="1"/>
    <col min="515" max="517" width="14" style="43" customWidth="1"/>
    <col min="518" max="518" width="47.28515625" style="43" customWidth="1"/>
    <col min="519" max="519" width="14" style="43" customWidth="1"/>
    <col min="520" max="520" width="12.5703125" style="43" customWidth="1"/>
    <col min="521" max="521" width="11.42578125" style="43" customWidth="1"/>
    <col min="522" max="768" width="8.85546875" style="43"/>
    <col min="769" max="769" width="5.85546875" style="43" customWidth="1"/>
    <col min="770" max="770" width="47.28515625" style="43" customWidth="1"/>
    <col min="771" max="773" width="14" style="43" customWidth="1"/>
    <col min="774" max="774" width="47.28515625" style="43" customWidth="1"/>
    <col min="775" max="775" width="14" style="43" customWidth="1"/>
    <col min="776" max="776" width="12.5703125" style="43" customWidth="1"/>
    <col min="777" max="777" width="11.42578125" style="43" customWidth="1"/>
    <col min="778" max="1024" width="8.85546875" style="43"/>
    <col min="1025" max="1025" width="5.85546875" style="43" customWidth="1"/>
    <col min="1026" max="1026" width="47.28515625" style="43" customWidth="1"/>
    <col min="1027" max="1029" width="14" style="43" customWidth="1"/>
    <col min="1030" max="1030" width="47.28515625" style="43" customWidth="1"/>
    <col min="1031" max="1031" width="14" style="43" customWidth="1"/>
    <col min="1032" max="1032" width="12.5703125" style="43" customWidth="1"/>
    <col min="1033" max="1033" width="11.42578125" style="43" customWidth="1"/>
    <col min="1034" max="1280" width="8.85546875" style="43"/>
    <col min="1281" max="1281" width="5.85546875" style="43" customWidth="1"/>
    <col min="1282" max="1282" width="47.28515625" style="43" customWidth="1"/>
    <col min="1283" max="1285" width="14" style="43" customWidth="1"/>
    <col min="1286" max="1286" width="47.28515625" style="43" customWidth="1"/>
    <col min="1287" max="1287" width="14" style="43" customWidth="1"/>
    <col min="1288" max="1288" width="12.5703125" style="43" customWidth="1"/>
    <col min="1289" max="1289" width="11.42578125" style="43" customWidth="1"/>
    <col min="1290" max="1536" width="8.85546875" style="43"/>
    <col min="1537" max="1537" width="5.85546875" style="43" customWidth="1"/>
    <col min="1538" max="1538" width="47.28515625" style="43" customWidth="1"/>
    <col min="1539" max="1541" width="14" style="43" customWidth="1"/>
    <col min="1542" max="1542" width="47.28515625" style="43" customWidth="1"/>
    <col min="1543" max="1543" width="14" style="43" customWidth="1"/>
    <col min="1544" max="1544" width="12.5703125" style="43" customWidth="1"/>
    <col min="1545" max="1545" width="11.42578125" style="43" customWidth="1"/>
    <col min="1546" max="1792" width="8.85546875" style="43"/>
    <col min="1793" max="1793" width="5.85546875" style="43" customWidth="1"/>
    <col min="1794" max="1794" width="47.28515625" style="43" customWidth="1"/>
    <col min="1795" max="1797" width="14" style="43" customWidth="1"/>
    <col min="1798" max="1798" width="47.28515625" style="43" customWidth="1"/>
    <col min="1799" max="1799" width="14" style="43" customWidth="1"/>
    <col min="1800" max="1800" width="12.5703125" style="43" customWidth="1"/>
    <col min="1801" max="1801" width="11.42578125" style="43" customWidth="1"/>
    <col min="1802" max="2048" width="8.85546875" style="43"/>
    <col min="2049" max="2049" width="5.85546875" style="43" customWidth="1"/>
    <col min="2050" max="2050" width="47.28515625" style="43" customWidth="1"/>
    <col min="2051" max="2053" width="14" style="43" customWidth="1"/>
    <col min="2054" max="2054" width="47.28515625" style="43" customWidth="1"/>
    <col min="2055" max="2055" width="14" style="43" customWidth="1"/>
    <col min="2056" max="2056" width="12.5703125" style="43" customWidth="1"/>
    <col min="2057" max="2057" width="11.42578125" style="43" customWidth="1"/>
    <col min="2058" max="2304" width="8.85546875" style="43"/>
    <col min="2305" max="2305" width="5.85546875" style="43" customWidth="1"/>
    <col min="2306" max="2306" width="47.28515625" style="43" customWidth="1"/>
    <col min="2307" max="2309" width="14" style="43" customWidth="1"/>
    <col min="2310" max="2310" width="47.28515625" style="43" customWidth="1"/>
    <col min="2311" max="2311" width="14" style="43" customWidth="1"/>
    <col min="2312" max="2312" width="12.5703125" style="43" customWidth="1"/>
    <col min="2313" max="2313" width="11.42578125" style="43" customWidth="1"/>
    <col min="2314" max="2560" width="8.85546875" style="43"/>
    <col min="2561" max="2561" width="5.85546875" style="43" customWidth="1"/>
    <col min="2562" max="2562" width="47.28515625" style="43" customWidth="1"/>
    <col min="2563" max="2565" width="14" style="43" customWidth="1"/>
    <col min="2566" max="2566" width="47.28515625" style="43" customWidth="1"/>
    <col min="2567" max="2567" width="14" style="43" customWidth="1"/>
    <col min="2568" max="2568" width="12.5703125" style="43" customWidth="1"/>
    <col min="2569" max="2569" width="11.42578125" style="43" customWidth="1"/>
    <col min="2570" max="2816" width="8.85546875" style="43"/>
    <col min="2817" max="2817" width="5.85546875" style="43" customWidth="1"/>
    <col min="2818" max="2818" width="47.28515625" style="43" customWidth="1"/>
    <col min="2819" max="2821" width="14" style="43" customWidth="1"/>
    <col min="2822" max="2822" width="47.28515625" style="43" customWidth="1"/>
    <col min="2823" max="2823" width="14" style="43" customWidth="1"/>
    <col min="2824" max="2824" width="12.5703125" style="43" customWidth="1"/>
    <col min="2825" max="2825" width="11.42578125" style="43" customWidth="1"/>
    <col min="2826" max="3072" width="8.85546875" style="43"/>
    <col min="3073" max="3073" width="5.85546875" style="43" customWidth="1"/>
    <col min="3074" max="3074" width="47.28515625" style="43" customWidth="1"/>
    <col min="3075" max="3077" width="14" style="43" customWidth="1"/>
    <col min="3078" max="3078" width="47.28515625" style="43" customWidth="1"/>
    <col min="3079" max="3079" width="14" style="43" customWidth="1"/>
    <col min="3080" max="3080" width="12.5703125" style="43" customWidth="1"/>
    <col min="3081" max="3081" width="11.42578125" style="43" customWidth="1"/>
    <col min="3082" max="3328" width="8.85546875" style="43"/>
    <col min="3329" max="3329" width="5.85546875" style="43" customWidth="1"/>
    <col min="3330" max="3330" width="47.28515625" style="43" customWidth="1"/>
    <col min="3331" max="3333" width="14" style="43" customWidth="1"/>
    <col min="3334" max="3334" width="47.28515625" style="43" customWidth="1"/>
    <col min="3335" max="3335" width="14" style="43" customWidth="1"/>
    <col min="3336" max="3336" width="12.5703125" style="43" customWidth="1"/>
    <col min="3337" max="3337" width="11.42578125" style="43" customWidth="1"/>
    <col min="3338" max="3584" width="8.85546875" style="43"/>
    <col min="3585" max="3585" width="5.85546875" style="43" customWidth="1"/>
    <col min="3586" max="3586" width="47.28515625" style="43" customWidth="1"/>
    <col min="3587" max="3589" width="14" style="43" customWidth="1"/>
    <col min="3590" max="3590" width="47.28515625" style="43" customWidth="1"/>
    <col min="3591" max="3591" width="14" style="43" customWidth="1"/>
    <col min="3592" max="3592" width="12.5703125" style="43" customWidth="1"/>
    <col min="3593" max="3593" width="11.42578125" style="43" customWidth="1"/>
    <col min="3594" max="3840" width="8.85546875" style="43"/>
    <col min="3841" max="3841" width="5.85546875" style="43" customWidth="1"/>
    <col min="3842" max="3842" width="47.28515625" style="43" customWidth="1"/>
    <col min="3843" max="3845" width="14" style="43" customWidth="1"/>
    <col min="3846" max="3846" width="47.28515625" style="43" customWidth="1"/>
    <col min="3847" max="3847" width="14" style="43" customWidth="1"/>
    <col min="3848" max="3848" width="12.5703125" style="43" customWidth="1"/>
    <col min="3849" max="3849" width="11.42578125" style="43" customWidth="1"/>
    <col min="3850" max="4096" width="8.85546875" style="43"/>
    <col min="4097" max="4097" width="5.85546875" style="43" customWidth="1"/>
    <col min="4098" max="4098" width="47.28515625" style="43" customWidth="1"/>
    <col min="4099" max="4101" width="14" style="43" customWidth="1"/>
    <col min="4102" max="4102" width="47.28515625" style="43" customWidth="1"/>
    <col min="4103" max="4103" width="14" style="43" customWidth="1"/>
    <col min="4104" max="4104" width="12.5703125" style="43" customWidth="1"/>
    <col min="4105" max="4105" width="11.42578125" style="43" customWidth="1"/>
    <col min="4106" max="4352" width="8.85546875" style="43"/>
    <col min="4353" max="4353" width="5.85546875" style="43" customWidth="1"/>
    <col min="4354" max="4354" width="47.28515625" style="43" customWidth="1"/>
    <col min="4355" max="4357" width="14" style="43" customWidth="1"/>
    <col min="4358" max="4358" width="47.28515625" style="43" customWidth="1"/>
    <col min="4359" max="4359" width="14" style="43" customWidth="1"/>
    <col min="4360" max="4360" width="12.5703125" style="43" customWidth="1"/>
    <col min="4361" max="4361" width="11.42578125" style="43" customWidth="1"/>
    <col min="4362" max="4608" width="8.85546875" style="43"/>
    <col min="4609" max="4609" width="5.85546875" style="43" customWidth="1"/>
    <col min="4610" max="4610" width="47.28515625" style="43" customWidth="1"/>
    <col min="4611" max="4613" width="14" style="43" customWidth="1"/>
    <col min="4614" max="4614" width="47.28515625" style="43" customWidth="1"/>
    <col min="4615" max="4615" width="14" style="43" customWidth="1"/>
    <col min="4616" max="4616" width="12.5703125" style="43" customWidth="1"/>
    <col min="4617" max="4617" width="11.42578125" style="43" customWidth="1"/>
    <col min="4618" max="4864" width="8.85546875" style="43"/>
    <col min="4865" max="4865" width="5.85546875" style="43" customWidth="1"/>
    <col min="4866" max="4866" width="47.28515625" style="43" customWidth="1"/>
    <col min="4867" max="4869" width="14" style="43" customWidth="1"/>
    <col min="4870" max="4870" width="47.28515625" style="43" customWidth="1"/>
    <col min="4871" max="4871" width="14" style="43" customWidth="1"/>
    <col min="4872" max="4872" width="12.5703125" style="43" customWidth="1"/>
    <col min="4873" max="4873" width="11.42578125" style="43" customWidth="1"/>
    <col min="4874" max="5120" width="8.85546875" style="43"/>
    <col min="5121" max="5121" width="5.85546875" style="43" customWidth="1"/>
    <col min="5122" max="5122" width="47.28515625" style="43" customWidth="1"/>
    <col min="5123" max="5125" width="14" style="43" customWidth="1"/>
    <col min="5126" max="5126" width="47.28515625" style="43" customWidth="1"/>
    <col min="5127" max="5127" width="14" style="43" customWidth="1"/>
    <col min="5128" max="5128" width="12.5703125" style="43" customWidth="1"/>
    <col min="5129" max="5129" width="11.42578125" style="43" customWidth="1"/>
    <col min="5130" max="5376" width="8.85546875" style="43"/>
    <col min="5377" max="5377" width="5.85546875" style="43" customWidth="1"/>
    <col min="5378" max="5378" width="47.28515625" style="43" customWidth="1"/>
    <col min="5379" max="5381" width="14" style="43" customWidth="1"/>
    <col min="5382" max="5382" width="47.28515625" style="43" customWidth="1"/>
    <col min="5383" max="5383" width="14" style="43" customWidth="1"/>
    <col min="5384" max="5384" width="12.5703125" style="43" customWidth="1"/>
    <col min="5385" max="5385" width="11.42578125" style="43" customWidth="1"/>
    <col min="5386" max="5632" width="8.85546875" style="43"/>
    <col min="5633" max="5633" width="5.85546875" style="43" customWidth="1"/>
    <col min="5634" max="5634" width="47.28515625" style="43" customWidth="1"/>
    <col min="5635" max="5637" width="14" style="43" customWidth="1"/>
    <col min="5638" max="5638" width="47.28515625" style="43" customWidth="1"/>
    <col min="5639" max="5639" width="14" style="43" customWidth="1"/>
    <col min="5640" max="5640" width="12.5703125" style="43" customWidth="1"/>
    <col min="5641" max="5641" width="11.42578125" style="43" customWidth="1"/>
    <col min="5642" max="5888" width="8.85546875" style="43"/>
    <col min="5889" max="5889" width="5.85546875" style="43" customWidth="1"/>
    <col min="5890" max="5890" width="47.28515625" style="43" customWidth="1"/>
    <col min="5891" max="5893" width="14" style="43" customWidth="1"/>
    <col min="5894" max="5894" width="47.28515625" style="43" customWidth="1"/>
    <col min="5895" max="5895" width="14" style="43" customWidth="1"/>
    <col min="5896" max="5896" width="12.5703125" style="43" customWidth="1"/>
    <col min="5897" max="5897" width="11.42578125" style="43" customWidth="1"/>
    <col min="5898" max="6144" width="8.85546875" style="43"/>
    <col min="6145" max="6145" width="5.85546875" style="43" customWidth="1"/>
    <col min="6146" max="6146" width="47.28515625" style="43" customWidth="1"/>
    <col min="6147" max="6149" width="14" style="43" customWidth="1"/>
    <col min="6150" max="6150" width="47.28515625" style="43" customWidth="1"/>
    <col min="6151" max="6151" width="14" style="43" customWidth="1"/>
    <col min="6152" max="6152" width="12.5703125" style="43" customWidth="1"/>
    <col min="6153" max="6153" width="11.42578125" style="43" customWidth="1"/>
    <col min="6154" max="6400" width="8.85546875" style="43"/>
    <col min="6401" max="6401" width="5.85546875" style="43" customWidth="1"/>
    <col min="6402" max="6402" width="47.28515625" style="43" customWidth="1"/>
    <col min="6403" max="6405" width="14" style="43" customWidth="1"/>
    <col min="6406" max="6406" width="47.28515625" style="43" customWidth="1"/>
    <col min="6407" max="6407" width="14" style="43" customWidth="1"/>
    <col min="6408" max="6408" width="12.5703125" style="43" customWidth="1"/>
    <col min="6409" max="6409" width="11.42578125" style="43" customWidth="1"/>
    <col min="6410" max="6656" width="8.85546875" style="43"/>
    <col min="6657" max="6657" width="5.85546875" style="43" customWidth="1"/>
    <col min="6658" max="6658" width="47.28515625" style="43" customWidth="1"/>
    <col min="6659" max="6661" width="14" style="43" customWidth="1"/>
    <col min="6662" max="6662" width="47.28515625" style="43" customWidth="1"/>
    <col min="6663" max="6663" width="14" style="43" customWidth="1"/>
    <col min="6664" max="6664" width="12.5703125" style="43" customWidth="1"/>
    <col min="6665" max="6665" width="11.42578125" style="43" customWidth="1"/>
    <col min="6666" max="6912" width="8.85546875" style="43"/>
    <col min="6913" max="6913" width="5.85546875" style="43" customWidth="1"/>
    <col min="6914" max="6914" width="47.28515625" style="43" customWidth="1"/>
    <col min="6915" max="6917" width="14" style="43" customWidth="1"/>
    <col min="6918" max="6918" width="47.28515625" style="43" customWidth="1"/>
    <col min="6919" max="6919" width="14" style="43" customWidth="1"/>
    <col min="6920" max="6920" width="12.5703125" style="43" customWidth="1"/>
    <col min="6921" max="6921" width="11.42578125" style="43" customWidth="1"/>
    <col min="6922" max="7168" width="8.85546875" style="43"/>
    <col min="7169" max="7169" width="5.85546875" style="43" customWidth="1"/>
    <col min="7170" max="7170" width="47.28515625" style="43" customWidth="1"/>
    <col min="7171" max="7173" width="14" style="43" customWidth="1"/>
    <col min="7174" max="7174" width="47.28515625" style="43" customWidth="1"/>
    <col min="7175" max="7175" width="14" style="43" customWidth="1"/>
    <col min="7176" max="7176" width="12.5703125" style="43" customWidth="1"/>
    <col min="7177" max="7177" width="11.42578125" style="43" customWidth="1"/>
    <col min="7178" max="7424" width="8.85546875" style="43"/>
    <col min="7425" max="7425" width="5.85546875" style="43" customWidth="1"/>
    <col min="7426" max="7426" width="47.28515625" style="43" customWidth="1"/>
    <col min="7427" max="7429" width="14" style="43" customWidth="1"/>
    <col min="7430" max="7430" width="47.28515625" style="43" customWidth="1"/>
    <col min="7431" max="7431" width="14" style="43" customWidth="1"/>
    <col min="7432" max="7432" width="12.5703125" style="43" customWidth="1"/>
    <col min="7433" max="7433" width="11.42578125" style="43" customWidth="1"/>
    <col min="7434" max="7680" width="8.85546875" style="43"/>
    <col min="7681" max="7681" width="5.85546875" style="43" customWidth="1"/>
    <col min="7682" max="7682" width="47.28515625" style="43" customWidth="1"/>
    <col min="7683" max="7685" width="14" style="43" customWidth="1"/>
    <col min="7686" max="7686" width="47.28515625" style="43" customWidth="1"/>
    <col min="7687" max="7687" width="14" style="43" customWidth="1"/>
    <col min="7688" max="7688" width="12.5703125" style="43" customWidth="1"/>
    <col min="7689" max="7689" width="11.42578125" style="43" customWidth="1"/>
    <col min="7690" max="7936" width="8.85546875" style="43"/>
    <col min="7937" max="7937" width="5.85546875" style="43" customWidth="1"/>
    <col min="7938" max="7938" width="47.28515625" style="43" customWidth="1"/>
    <col min="7939" max="7941" width="14" style="43" customWidth="1"/>
    <col min="7942" max="7942" width="47.28515625" style="43" customWidth="1"/>
    <col min="7943" max="7943" width="14" style="43" customWidth="1"/>
    <col min="7944" max="7944" width="12.5703125" style="43" customWidth="1"/>
    <col min="7945" max="7945" width="11.42578125" style="43" customWidth="1"/>
    <col min="7946" max="8192" width="8.85546875" style="43"/>
    <col min="8193" max="8193" width="5.85546875" style="43" customWidth="1"/>
    <col min="8194" max="8194" width="47.28515625" style="43" customWidth="1"/>
    <col min="8195" max="8197" width="14" style="43" customWidth="1"/>
    <col min="8198" max="8198" width="47.28515625" style="43" customWidth="1"/>
    <col min="8199" max="8199" width="14" style="43" customWidth="1"/>
    <col min="8200" max="8200" width="12.5703125" style="43" customWidth="1"/>
    <col min="8201" max="8201" width="11.42578125" style="43" customWidth="1"/>
    <col min="8202" max="8448" width="8.85546875" style="43"/>
    <col min="8449" max="8449" width="5.85546875" style="43" customWidth="1"/>
    <col min="8450" max="8450" width="47.28515625" style="43" customWidth="1"/>
    <col min="8451" max="8453" width="14" style="43" customWidth="1"/>
    <col min="8454" max="8454" width="47.28515625" style="43" customWidth="1"/>
    <col min="8455" max="8455" width="14" style="43" customWidth="1"/>
    <col min="8456" max="8456" width="12.5703125" style="43" customWidth="1"/>
    <col min="8457" max="8457" width="11.42578125" style="43" customWidth="1"/>
    <col min="8458" max="8704" width="8.85546875" style="43"/>
    <col min="8705" max="8705" width="5.85546875" style="43" customWidth="1"/>
    <col min="8706" max="8706" width="47.28515625" style="43" customWidth="1"/>
    <col min="8707" max="8709" width="14" style="43" customWidth="1"/>
    <col min="8710" max="8710" width="47.28515625" style="43" customWidth="1"/>
    <col min="8711" max="8711" width="14" style="43" customWidth="1"/>
    <col min="8712" max="8712" width="12.5703125" style="43" customWidth="1"/>
    <col min="8713" max="8713" width="11.42578125" style="43" customWidth="1"/>
    <col min="8714" max="8960" width="8.85546875" style="43"/>
    <col min="8961" max="8961" width="5.85546875" style="43" customWidth="1"/>
    <col min="8962" max="8962" width="47.28515625" style="43" customWidth="1"/>
    <col min="8963" max="8965" width="14" style="43" customWidth="1"/>
    <col min="8966" max="8966" width="47.28515625" style="43" customWidth="1"/>
    <col min="8967" max="8967" width="14" style="43" customWidth="1"/>
    <col min="8968" max="8968" width="12.5703125" style="43" customWidth="1"/>
    <col min="8969" max="8969" width="11.42578125" style="43" customWidth="1"/>
    <col min="8970" max="9216" width="8.85546875" style="43"/>
    <col min="9217" max="9217" width="5.85546875" style="43" customWidth="1"/>
    <col min="9218" max="9218" width="47.28515625" style="43" customWidth="1"/>
    <col min="9219" max="9221" width="14" style="43" customWidth="1"/>
    <col min="9222" max="9222" width="47.28515625" style="43" customWidth="1"/>
    <col min="9223" max="9223" width="14" style="43" customWidth="1"/>
    <col min="9224" max="9224" width="12.5703125" style="43" customWidth="1"/>
    <col min="9225" max="9225" width="11.42578125" style="43" customWidth="1"/>
    <col min="9226" max="9472" width="8.85546875" style="43"/>
    <col min="9473" max="9473" width="5.85546875" style="43" customWidth="1"/>
    <col min="9474" max="9474" width="47.28515625" style="43" customWidth="1"/>
    <col min="9475" max="9477" width="14" style="43" customWidth="1"/>
    <col min="9478" max="9478" width="47.28515625" style="43" customWidth="1"/>
    <col min="9479" max="9479" width="14" style="43" customWidth="1"/>
    <col min="9480" max="9480" width="12.5703125" style="43" customWidth="1"/>
    <col min="9481" max="9481" width="11.42578125" style="43" customWidth="1"/>
    <col min="9482" max="9728" width="8.85546875" style="43"/>
    <col min="9729" max="9729" width="5.85546875" style="43" customWidth="1"/>
    <col min="9730" max="9730" width="47.28515625" style="43" customWidth="1"/>
    <col min="9731" max="9733" width="14" style="43" customWidth="1"/>
    <col min="9734" max="9734" width="47.28515625" style="43" customWidth="1"/>
    <col min="9735" max="9735" width="14" style="43" customWidth="1"/>
    <col min="9736" max="9736" width="12.5703125" style="43" customWidth="1"/>
    <col min="9737" max="9737" width="11.42578125" style="43" customWidth="1"/>
    <col min="9738" max="9984" width="8.85546875" style="43"/>
    <col min="9985" max="9985" width="5.85546875" style="43" customWidth="1"/>
    <col min="9986" max="9986" width="47.28515625" style="43" customWidth="1"/>
    <col min="9987" max="9989" width="14" style="43" customWidth="1"/>
    <col min="9990" max="9990" width="47.28515625" style="43" customWidth="1"/>
    <col min="9991" max="9991" width="14" style="43" customWidth="1"/>
    <col min="9992" max="9992" width="12.5703125" style="43" customWidth="1"/>
    <col min="9993" max="9993" width="11.42578125" style="43" customWidth="1"/>
    <col min="9994" max="10240" width="8.85546875" style="43"/>
    <col min="10241" max="10241" width="5.85546875" style="43" customWidth="1"/>
    <col min="10242" max="10242" width="47.28515625" style="43" customWidth="1"/>
    <col min="10243" max="10245" width="14" style="43" customWidth="1"/>
    <col min="10246" max="10246" width="47.28515625" style="43" customWidth="1"/>
    <col min="10247" max="10247" width="14" style="43" customWidth="1"/>
    <col min="10248" max="10248" width="12.5703125" style="43" customWidth="1"/>
    <col min="10249" max="10249" width="11.42578125" style="43" customWidth="1"/>
    <col min="10250" max="10496" width="8.85546875" style="43"/>
    <col min="10497" max="10497" width="5.85546875" style="43" customWidth="1"/>
    <col min="10498" max="10498" width="47.28515625" style="43" customWidth="1"/>
    <col min="10499" max="10501" width="14" style="43" customWidth="1"/>
    <col min="10502" max="10502" width="47.28515625" style="43" customWidth="1"/>
    <col min="10503" max="10503" width="14" style="43" customWidth="1"/>
    <col min="10504" max="10504" width="12.5703125" style="43" customWidth="1"/>
    <col min="10505" max="10505" width="11.42578125" style="43" customWidth="1"/>
    <col min="10506" max="10752" width="8.85546875" style="43"/>
    <col min="10753" max="10753" width="5.85546875" style="43" customWidth="1"/>
    <col min="10754" max="10754" width="47.28515625" style="43" customWidth="1"/>
    <col min="10755" max="10757" width="14" style="43" customWidth="1"/>
    <col min="10758" max="10758" width="47.28515625" style="43" customWidth="1"/>
    <col min="10759" max="10759" width="14" style="43" customWidth="1"/>
    <col min="10760" max="10760" width="12.5703125" style="43" customWidth="1"/>
    <col min="10761" max="10761" width="11.42578125" style="43" customWidth="1"/>
    <col min="10762" max="11008" width="8.85546875" style="43"/>
    <col min="11009" max="11009" width="5.85546875" style="43" customWidth="1"/>
    <col min="11010" max="11010" width="47.28515625" style="43" customWidth="1"/>
    <col min="11011" max="11013" width="14" style="43" customWidth="1"/>
    <col min="11014" max="11014" width="47.28515625" style="43" customWidth="1"/>
    <col min="11015" max="11015" width="14" style="43" customWidth="1"/>
    <col min="11016" max="11016" width="12.5703125" style="43" customWidth="1"/>
    <col min="11017" max="11017" width="11.42578125" style="43" customWidth="1"/>
    <col min="11018" max="11264" width="8.85546875" style="43"/>
    <col min="11265" max="11265" width="5.85546875" style="43" customWidth="1"/>
    <col min="11266" max="11266" width="47.28515625" style="43" customWidth="1"/>
    <col min="11267" max="11269" width="14" style="43" customWidth="1"/>
    <col min="11270" max="11270" width="47.28515625" style="43" customWidth="1"/>
    <col min="11271" max="11271" width="14" style="43" customWidth="1"/>
    <col min="11272" max="11272" width="12.5703125" style="43" customWidth="1"/>
    <col min="11273" max="11273" width="11.42578125" style="43" customWidth="1"/>
    <col min="11274" max="11520" width="8.85546875" style="43"/>
    <col min="11521" max="11521" width="5.85546875" style="43" customWidth="1"/>
    <col min="11522" max="11522" width="47.28515625" style="43" customWidth="1"/>
    <col min="11523" max="11525" width="14" style="43" customWidth="1"/>
    <col min="11526" max="11526" width="47.28515625" style="43" customWidth="1"/>
    <col min="11527" max="11527" width="14" style="43" customWidth="1"/>
    <col min="11528" max="11528" width="12.5703125" style="43" customWidth="1"/>
    <col min="11529" max="11529" width="11.42578125" style="43" customWidth="1"/>
    <col min="11530" max="11776" width="8.85546875" style="43"/>
    <col min="11777" max="11777" width="5.85546875" style="43" customWidth="1"/>
    <col min="11778" max="11778" width="47.28515625" style="43" customWidth="1"/>
    <col min="11779" max="11781" width="14" style="43" customWidth="1"/>
    <col min="11782" max="11782" width="47.28515625" style="43" customWidth="1"/>
    <col min="11783" max="11783" width="14" style="43" customWidth="1"/>
    <col min="11784" max="11784" width="12.5703125" style="43" customWidth="1"/>
    <col min="11785" max="11785" width="11.42578125" style="43" customWidth="1"/>
    <col min="11786" max="12032" width="8.85546875" style="43"/>
    <col min="12033" max="12033" width="5.85546875" style="43" customWidth="1"/>
    <col min="12034" max="12034" width="47.28515625" style="43" customWidth="1"/>
    <col min="12035" max="12037" width="14" style="43" customWidth="1"/>
    <col min="12038" max="12038" width="47.28515625" style="43" customWidth="1"/>
    <col min="12039" max="12039" width="14" style="43" customWidth="1"/>
    <col min="12040" max="12040" width="12.5703125" style="43" customWidth="1"/>
    <col min="12041" max="12041" width="11.42578125" style="43" customWidth="1"/>
    <col min="12042" max="12288" width="8.85546875" style="43"/>
    <col min="12289" max="12289" width="5.85546875" style="43" customWidth="1"/>
    <col min="12290" max="12290" width="47.28515625" style="43" customWidth="1"/>
    <col min="12291" max="12293" width="14" style="43" customWidth="1"/>
    <col min="12294" max="12294" width="47.28515625" style="43" customWidth="1"/>
    <col min="12295" max="12295" width="14" style="43" customWidth="1"/>
    <col min="12296" max="12296" width="12.5703125" style="43" customWidth="1"/>
    <col min="12297" max="12297" width="11.42578125" style="43" customWidth="1"/>
    <col min="12298" max="12544" width="8.85546875" style="43"/>
    <col min="12545" max="12545" width="5.85546875" style="43" customWidth="1"/>
    <col min="12546" max="12546" width="47.28515625" style="43" customWidth="1"/>
    <col min="12547" max="12549" width="14" style="43" customWidth="1"/>
    <col min="12550" max="12550" width="47.28515625" style="43" customWidth="1"/>
    <col min="12551" max="12551" width="14" style="43" customWidth="1"/>
    <col min="12552" max="12552" width="12.5703125" style="43" customWidth="1"/>
    <col min="12553" max="12553" width="11.42578125" style="43" customWidth="1"/>
    <col min="12554" max="12800" width="8.85546875" style="43"/>
    <col min="12801" max="12801" width="5.85546875" style="43" customWidth="1"/>
    <col min="12802" max="12802" width="47.28515625" style="43" customWidth="1"/>
    <col min="12803" max="12805" width="14" style="43" customWidth="1"/>
    <col min="12806" max="12806" width="47.28515625" style="43" customWidth="1"/>
    <col min="12807" max="12807" width="14" style="43" customWidth="1"/>
    <col min="12808" max="12808" width="12.5703125" style="43" customWidth="1"/>
    <col min="12809" max="12809" width="11.42578125" style="43" customWidth="1"/>
    <col min="12810" max="13056" width="8.85546875" style="43"/>
    <col min="13057" max="13057" width="5.85546875" style="43" customWidth="1"/>
    <col min="13058" max="13058" width="47.28515625" style="43" customWidth="1"/>
    <col min="13059" max="13061" width="14" style="43" customWidth="1"/>
    <col min="13062" max="13062" width="47.28515625" style="43" customWidth="1"/>
    <col min="13063" max="13063" width="14" style="43" customWidth="1"/>
    <col min="13064" max="13064" width="12.5703125" style="43" customWidth="1"/>
    <col min="13065" max="13065" width="11.42578125" style="43" customWidth="1"/>
    <col min="13066" max="13312" width="8.85546875" style="43"/>
    <col min="13313" max="13313" width="5.85546875" style="43" customWidth="1"/>
    <col min="13314" max="13314" width="47.28515625" style="43" customWidth="1"/>
    <col min="13315" max="13317" width="14" style="43" customWidth="1"/>
    <col min="13318" max="13318" width="47.28515625" style="43" customWidth="1"/>
    <col min="13319" max="13319" width="14" style="43" customWidth="1"/>
    <col min="13320" max="13320" width="12.5703125" style="43" customWidth="1"/>
    <col min="13321" max="13321" width="11.42578125" style="43" customWidth="1"/>
    <col min="13322" max="13568" width="8.85546875" style="43"/>
    <col min="13569" max="13569" width="5.85546875" style="43" customWidth="1"/>
    <col min="13570" max="13570" width="47.28515625" style="43" customWidth="1"/>
    <col min="13571" max="13573" width="14" style="43" customWidth="1"/>
    <col min="13574" max="13574" width="47.28515625" style="43" customWidth="1"/>
    <col min="13575" max="13575" width="14" style="43" customWidth="1"/>
    <col min="13576" max="13576" width="12.5703125" style="43" customWidth="1"/>
    <col min="13577" max="13577" width="11.42578125" style="43" customWidth="1"/>
    <col min="13578" max="13824" width="8.85546875" style="43"/>
    <col min="13825" max="13825" width="5.85546875" style="43" customWidth="1"/>
    <col min="13826" max="13826" width="47.28515625" style="43" customWidth="1"/>
    <col min="13827" max="13829" width="14" style="43" customWidth="1"/>
    <col min="13830" max="13830" width="47.28515625" style="43" customWidth="1"/>
    <col min="13831" max="13831" width="14" style="43" customWidth="1"/>
    <col min="13832" max="13832" width="12.5703125" style="43" customWidth="1"/>
    <col min="13833" max="13833" width="11.42578125" style="43" customWidth="1"/>
    <col min="13834" max="14080" width="8.85546875" style="43"/>
    <col min="14081" max="14081" width="5.85546875" style="43" customWidth="1"/>
    <col min="14082" max="14082" width="47.28515625" style="43" customWidth="1"/>
    <col min="14083" max="14085" width="14" style="43" customWidth="1"/>
    <col min="14086" max="14086" width="47.28515625" style="43" customWidth="1"/>
    <col min="14087" max="14087" width="14" style="43" customWidth="1"/>
    <col min="14088" max="14088" width="12.5703125" style="43" customWidth="1"/>
    <col min="14089" max="14089" width="11.42578125" style="43" customWidth="1"/>
    <col min="14090" max="14336" width="8.85546875" style="43"/>
    <col min="14337" max="14337" width="5.85546875" style="43" customWidth="1"/>
    <col min="14338" max="14338" width="47.28515625" style="43" customWidth="1"/>
    <col min="14339" max="14341" width="14" style="43" customWidth="1"/>
    <col min="14342" max="14342" width="47.28515625" style="43" customWidth="1"/>
    <col min="14343" max="14343" width="14" style="43" customWidth="1"/>
    <col min="14344" max="14344" width="12.5703125" style="43" customWidth="1"/>
    <col min="14345" max="14345" width="11.42578125" style="43" customWidth="1"/>
    <col min="14346" max="14592" width="8.85546875" style="43"/>
    <col min="14593" max="14593" width="5.85546875" style="43" customWidth="1"/>
    <col min="14594" max="14594" width="47.28515625" style="43" customWidth="1"/>
    <col min="14595" max="14597" width="14" style="43" customWidth="1"/>
    <col min="14598" max="14598" width="47.28515625" style="43" customWidth="1"/>
    <col min="14599" max="14599" width="14" style="43" customWidth="1"/>
    <col min="14600" max="14600" width="12.5703125" style="43" customWidth="1"/>
    <col min="14601" max="14601" width="11.42578125" style="43" customWidth="1"/>
    <col min="14602" max="14848" width="8.85546875" style="43"/>
    <col min="14849" max="14849" width="5.85546875" style="43" customWidth="1"/>
    <col min="14850" max="14850" width="47.28515625" style="43" customWidth="1"/>
    <col min="14851" max="14853" width="14" style="43" customWidth="1"/>
    <col min="14854" max="14854" width="47.28515625" style="43" customWidth="1"/>
    <col min="14855" max="14855" width="14" style="43" customWidth="1"/>
    <col min="14856" max="14856" width="12.5703125" style="43" customWidth="1"/>
    <col min="14857" max="14857" width="11.42578125" style="43" customWidth="1"/>
    <col min="14858" max="15104" width="8.85546875" style="43"/>
    <col min="15105" max="15105" width="5.85546875" style="43" customWidth="1"/>
    <col min="15106" max="15106" width="47.28515625" style="43" customWidth="1"/>
    <col min="15107" max="15109" width="14" style="43" customWidth="1"/>
    <col min="15110" max="15110" width="47.28515625" style="43" customWidth="1"/>
    <col min="15111" max="15111" width="14" style="43" customWidth="1"/>
    <col min="15112" max="15112" width="12.5703125" style="43" customWidth="1"/>
    <col min="15113" max="15113" width="11.42578125" style="43" customWidth="1"/>
    <col min="15114" max="15360" width="8.85546875" style="43"/>
    <col min="15361" max="15361" width="5.85546875" style="43" customWidth="1"/>
    <col min="15362" max="15362" width="47.28515625" style="43" customWidth="1"/>
    <col min="15363" max="15365" width="14" style="43" customWidth="1"/>
    <col min="15366" max="15366" width="47.28515625" style="43" customWidth="1"/>
    <col min="15367" max="15367" width="14" style="43" customWidth="1"/>
    <col min="15368" max="15368" width="12.5703125" style="43" customWidth="1"/>
    <col min="15369" max="15369" width="11.42578125" style="43" customWidth="1"/>
    <col min="15370" max="15616" width="8.85546875" style="43"/>
    <col min="15617" max="15617" width="5.85546875" style="43" customWidth="1"/>
    <col min="15618" max="15618" width="47.28515625" style="43" customWidth="1"/>
    <col min="15619" max="15621" width="14" style="43" customWidth="1"/>
    <col min="15622" max="15622" width="47.28515625" style="43" customWidth="1"/>
    <col min="15623" max="15623" width="14" style="43" customWidth="1"/>
    <col min="15624" max="15624" width="12.5703125" style="43" customWidth="1"/>
    <col min="15625" max="15625" width="11.42578125" style="43" customWidth="1"/>
    <col min="15626" max="15872" width="8.85546875" style="43"/>
    <col min="15873" max="15873" width="5.85546875" style="43" customWidth="1"/>
    <col min="15874" max="15874" width="47.28515625" style="43" customWidth="1"/>
    <col min="15875" max="15877" width="14" style="43" customWidth="1"/>
    <col min="15878" max="15878" width="47.28515625" style="43" customWidth="1"/>
    <col min="15879" max="15879" width="14" style="43" customWidth="1"/>
    <col min="15880" max="15880" width="12.5703125" style="43" customWidth="1"/>
    <col min="15881" max="15881" width="11.42578125" style="43" customWidth="1"/>
    <col min="15882" max="16128" width="8.85546875" style="43"/>
    <col min="16129" max="16129" width="5.85546875" style="43" customWidth="1"/>
    <col min="16130" max="16130" width="47.28515625" style="43" customWidth="1"/>
    <col min="16131" max="16133" width="14" style="43" customWidth="1"/>
    <col min="16134" max="16134" width="47.28515625" style="43" customWidth="1"/>
    <col min="16135" max="16135" width="14" style="43" customWidth="1"/>
    <col min="16136" max="16136" width="12.5703125" style="43" customWidth="1"/>
    <col min="16137" max="16137" width="11.42578125" style="43" customWidth="1"/>
    <col min="16138" max="16384" width="8.85546875" style="43"/>
  </cols>
  <sheetData>
    <row r="1" spans="1:9" ht="33" customHeight="1" x14ac:dyDescent="0.25">
      <c r="A1" s="236" t="s">
        <v>599</v>
      </c>
      <c r="B1" s="236"/>
      <c r="C1" s="236"/>
      <c r="D1" s="236"/>
      <c r="E1" s="236"/>
      <c r="F1" s="236"/>
      <c r="G1" s="236"/>
      <c r="H1" s="236"/>
      <c r="I1" s="236"/>
    </row>
    <row r="2" spans="1:9" ht="16.5" thickBot="1" x14ac:dyDescent="0.3">
      <c r="A2" s="41"/>
      <c r="B2" s="167" t="s">
        <v>161</v>
      </c>
      <c r="C2" s="44"/>
      <c r="D2" s="44"/>
      <c r="E2" s="44"/>
      <c r="F2" s="41"/>
      <c r="G2" s="41"/>
      <c r="H2" s="42"/>
      <c r="I2" s="168" t="s">
        <v>295</v>
      </c>
    </row>
    <row r="3" spans="1:9" ht="16.5" thickBot="1" x14ac:dyDescent="0.3">
      <c r="A3" s="232" t="s">
        <v>296</v>
      </c>
      <c r="B3" s="256" t="s">
        <v>297</v>
      </c>
      <c r="C3" s="256"/>
      <c r="D3" s="256"/>
      <c r="E3" s="256"/>
      <c r="F3" s="293" t="s">
        <v>298</v>
      </c>
      <c r="G3" s="293"/>
      <c r="H3" s="293"/>
      <c r="I3" s="293"/>
    </row>
    <row r="4" spans="1:9" s="47" customFormat="1" ht="48" thickBot="1" x14ac:dyDescent="0.3">
      <c r="A4" s="233"/>
      <c r="B4" s="257" t="s">
        <v>3</v>
      </c>
      <c r="C4" s="257" t="s">
        <v>606</v>
      </c>
      <c r="D4" s="257" t="s">
        <v>607</v>
      </c>
      <c r="E4" s="257" t="s">
        <v>608</v>
      </c>
      <c r="F4" s="292" t="s">
        <v>3</v>
      </c>
      <c r="G4" s="292" t="s">
        <v>606</v>
      </c>
      <c r="H4" s="292" t="s">
        <v>607</v>
      </c>
      <c r="I4" s="292" t="s">
        <v>608</v>
      </c>
    </row>
    <row r="5" spans="1:9" s="49" customFormat="1" ht="16.5" thickBot="1" x14ac:dyDescent="0.3">
      <c r="A5" s="48">
        <v>1</v>
      </c>
      <c r="B5" s="257">
        <v>2</v>
      </c>
      <c r="C5" s="257">
        <v>3</v>
      </c>
      <c r="D5" s="257">
        <v>4</v>
      </c>
      <c r="E5" s="257">
        <v>5</v>
      </c>
      <c r="F5" s="257">
        <v>6</v>
      </c>
      <c r="G5" s="257">
        <v>7</v>
      </c>
      <c r="H5" s="258">
        <v>8</v>
      </c>
      <c r="I5" s="259">
        <v>9</v>
      </c>
    </row>
    <row r="6" spans="1:9" ht="15.75" x14ac:dyDescent="0.25">
      <c r="A6" s="50" t="s">
        <v>306</v>
      </c>
      <c r="B6" s="260" t="s">
        <v>307</v>
      </c>
      <c r="C6" s="261">
        <v>96936434</v>
      </c>
      <c r="D6" s="262">
        <v>100336767</v>
      </c>
      <c r="E6" s="262">
        <v>100336767</v>
      </c>
      <c r="F6" s="260" t="s">
        <v>308</v>
      </c>
      <c r="G6" s="261">
        <v>11534320</v>
      </c>
      <c r="H6" s="263">
        <v>15632502</v>
      </c>
      <c r="I6" s="263">
        <v>14478262</v>
      </c>
    </row>
    <row r="7" spans="1:9" ht="31.5" x14ac:dyDescent="0.25">
      <c r="A7" s="51" t="s">
        <v>309</v>
      </c>
      <c r="B7" s="264" t="s">
        <v>310</v>
      </c>
      <c r="C7" s="265">
        <v>1073748</v>
      </c>
      <c r="D7" s="265">
        <v>5017537</v>
      </c>
      <c r="E7" s="265">
        <v>4392862</v>
      </c>
      <c r="F7" s="264" t="s">
        <v>311</v>
      </c>
      <c r="G7" s="265">
        <v>2253611</v>
      </c>
      <c r="H7" s="266">
        <v>2669759</v>
      </c>
      <c r="I7" s="266">
        <v>2326365</v>
      </c>
    </row>
    <row r="8" spans="1:9" ht="15.75" x14ac:dyDescent="0.25">
      <c r="A8" s="51" t="s">
        <v>299</v>
      </c>
      <c r="B8" s="264" t="s">
        <v>312</v>
      </c>
      <c r="C8" s="265"/>
      <c r="D8" s="265"/>
      <c r="E8" s="265"/>
      <c r="F8" s="267" t="s">
        <v>313</v>
      </c>
      <c r="G8" s="265">
        <v>18484425</v>
      </c>
      <c r="H8" s="266">
        <v>23486327</v>
      </c>
      <c r="I8" s="266">
        <v>20263968</v>
      </c>
    </row>
    <row r="9" spans="1:9" ht="15.75" x14ac:dyDescent="0.25">
      <c r="A9" s="51" t="s">
        <v>300</v>
      </c>
      <c r="B9" s="264" t="s">
        <v>314</v>
      </c>
      <c r="C9" s="265">
        <v>9747000</v>
      </c>
      <c r="D9" s="265">
        <v>9747000</v>
      </c>
      <c r="E9" s="265">
        <v>12195219</v>
      </c>
      <c r="F9" s="264" t="s">
        <v>315</v>
      </c>
      <c r="G9" s="265">
        <v>4048080</v>
      </c>
      <c r="H9" s="266">
        <v>4080580</v>
      </c>
      <c r="I9" s="266">
        <v>3199681</v>
      </c>
    </row>
    <row r="10" spans="1:9" ht="15.75" x14ac:dyDescent="0.25">
      <c r="A10" s="51" t="s">
        <v>301</v>
      </c>
      <c r="B10" s="268" t="s">
        <v>316</v>
      </c>
      <c r="C10" s="265">
        <v>36000</v>
      </c>
      <c r="D10" s="265">
        <v>36000</v>
      </c>
      <c r="E10" s="265">
        <v>39000</v>
      </c>
      <c r="F10" s="264" t="s">
        <v>317</v>
      </c>
      <c r="G10" s="265">
        <v>78988787</v>
      </c>
      <c r="H10" s="266">
        <v>80439517</v>
      </c>
      <c r="I10" s="266">
        <v>69720520</v>
      </c>
    </row>
    <row r="11" spans="1:9" ht="15.75" x14ac:dyDescent="0.25">
      <c r="A11" s="51" t="s">
        <v>302</v>
      </c>
      <c r="B11" s="264" t="s">
        <v>318</v>
      </c>
      <c r="C11" s="265"/>
      <c r="D11" s="265"/>
      <c r="E11" s="265"/>
      <c r="F11" s="264" t="s">
        <v>319</v>
      </c>
      <c r="G11" s="265">
        <v>3430565</v>
      </c>
      <c r="H11" s="266">
        <v>5361154</v>
      </c>
      <c r="I11" s="266"/>
    </row>
    <row r="12" spans="1:9" ht="15.75" x14ac:dyDescent="0.25">
      <c r="A12" s="51" t="s">
        <v>303</v>
      </c>
      <c r="B12" s="264" t="s">
        <v>320</v>
      </c>
      <c r="C12" s="265">
        <v>2576030</v>
      </c>
      <c r="D12" s="265">
        <v>2576030</v>
      </c>
      <c r="E12" s="265">
        <v>3597915</v>
      </c>
      <c r="F12" s="269"/>
      <c r="G12" s="265"/>
      <c r="H12" s="270"/>
      <c r="I12" s="271"/>
    </row>
    <row r="13" spans="1:9" ht="16.5" thickBot="1" x14ac:dyDescent="0.3">
      <c r="A13" s="52" t="s">
        <v>304</v>
      </c>
      <c r="B13" s="269" t="s">
        <v>321</v>
      </c>
      <c r="C13" s="265">
        <v>313580</v>
      </c>
      <c r="D13" s="265">
        <v>313580</v>
      </c>
      <c r="E13" s="265"/>
      <c r="F13" s="272"/>
      <c r="G13" s="265"/>
      <c r="H13" s="273"/>
      <c r="I13" s="274"/>
    </row>
    <row r="14" spans="1:9" ht="32.25" thickBot="1" x14ac:dyDescent="0.3">
      <c r="A14" s="48" t="s">
        <v>305</v>
      </c>
      <c r="B14" s="275" t="s">
        <v>322</v>
      </c>
      <c r="C14" s="276">
        <f>SUM(C6,C7,C9,C10,C12,C13)</f>
        <v>110682792</v>
      </c>
      <c r="D14" s="276">
        <f>SUM(D6,D7,D9,D10,D12,D13)</f>
        <v>118026914</v>
      </c>
      <c r="E14" s="276">
        <f>SUM(E6,E7,E9,E10,E12,E13)</f>
        <v>120561763</v>
      </c>
      <c r="F14" s="275" t="s">
        <v>323</v>
      </c>
      <c r="G14" s="276">
        <f>SUM(G6:G13)</f>
        <v>118739788</v>
      </c>
      <c r="H14" s="276">
        <f>SUM(H6:H13)</f>
        <v>131669839</v>
      </c>
      <c r="I14" s="276">
        <f>SUM(I6:I13)</f>
        <v>109988796</v>
      </c>
    </row>
    <row r="15" spans="1:9" ht="31.5" x14ac:dyDescent="0.25">
      <c r="A15" s="53" t="s">
        <v>69</v>
      </c>
      <c r="B15" s="277" t="s">
        <v>324</v>
      </c>
      <c r="C15" s="278">
        <f>SUM(C16:C19)</f>
        <v>11185558</v>
      </c>
      <c r="D15" s="278">
        <f>SUM(D16:D19)</f>
        <v>16771487</v>
      </c>
      <c r="E15" s="278">
        <f>SUM(E16:E19)</f>
        <v>16771487</v>
      </c>
      <c r="F15" s="264" t="s">
        <v>325</v>
      </c>
      <c r="G15" s="279"/>
      <c r="H15" s="280"/>
      <c r="I15" s="281"/>
    </row>
    <row r="16" spans="1:9" ht="15.75" x14ac:dyDescent="0.25">
      <c r="A16" s="52" t="s">
        <v>71</v>
      </c>
      <c r="B16" s="264" t="s">
        <v>326</v>
      </c>
      <c r="C16" s="282">
        <v>11185558</v>
      </c>
      <c r="D16" s="282">
        <v>16771487</v>
      </c>
      <c r="E16" s="282">
        <v>16771487</v>
      </c>
      <c r="F16" s="264" t="s">
        <v>327</v>
      </c>
      <c r="G16" s="265"/>
      <c r="H16" s="283"/>
      <c r="I16" s="284"/>
    </row>
    <row r="17" spans="1:9" ht="15.75" x14ac:dyDescent="0.25">
      <c r="A17" s="52" t="s">
        <v>72</v>
      </c>
      <c r="B17" s="264" t="s">
        <v>328</v>
      </c>
      <c r="C17" s="265"/>
      <c r="D17" s="265"/>
      <c r="E17" s="265"/>
      <c r="F17" s="264" t="s">
        <v>329</v>
      </c>
      <c r="G17" s="265"/>
      <c r="H17" s="283"/>
      <c r="I17" s="284"/>
    </row>
    <row r="18" spans="1:9" ht="15.75" x14ac:dyDescent="0.25">
      <c r="A18" s="52" t="s">
        <v>73</v>
      </c>
      <c r="B18" s="264" t="s">
        <v>330</v>
      </c>
      <c r="C18" s="265"/>
      <c r="D18" s="265"/>
      <c r="E18" s="265"/>
      <c r="F18" s="264" t="s">
        <v>331</v>
      </c>
      <c r="G18" s="265"/>
      <c r="H18" s="283"/>
      <c r="I18" s="284"/>
    </row>
    <row r="19" spans="1:9" ht="15.75" x14ac:dyDescent="0.25">
      <c r="A19" s="52" t="s">
        <v>74</v>
      </c>
      <c r="B19" s="264" t="s">
        <v>332</v>
      </c>
      <c r="C19" s="265"/>
      <c r="D19" s="279"/>
      <c r="E19" s="279"/>
      <c r="F19" s="268" t="s">
        <v>333</v>
      </c>
      <c r="G19" s="265"/>
      <c r="H19" s="283"/>
      <c r="I19" s="284"/>
    </row>
    <row r="20" spans="1:9" ht="31.5" x14ac:dyDescent="0.25">
      <c r="A20" s="52" t="s">
        <v>75</v>
      </c>
      <c r="B20" s="285" t="s">
        <v>334</v>
      </c>
      <c r="C20" s="286">
        <f>SUM(C21:C22)</f>
        <v>0</v>
      </c>
      <c r="D20" s="286">
        <f>D21+D22</f>
        <v>209381</v>
      </c>
      <c r="E20" s="286">
        <f>E21+E22</f>
        <v>4151656</v>
      </c>
      <c r="F20" s="264" t="s">
        <v>335</v>
      </c>
      <c r="G20" s="265"/>
      <c r="H20" s="283"/>
      <c r="I20" s="284"/>
    </row>
    <row r="21" spans="1:9" ht="15.75" x14ac:dyDescent="0.25">
      <c r="A21" s="52" t="s">
        <v>76</v>
      </c>
      <c r="B21" s="268" t="s">
        <v>336</v>
      </c>
      <c r="C21" s="279"/>
      <c r="D21" s="279"/>
      <c r="E21" s="279"/>
      <c r="F21" s="287" t="s">
        <v>337</v>
      </c>
      <c r="G21" s="279">
        <v>3128562</v>
      </c>
      <c r="H21" s="266">
        <v>3337943</v>
      </c>
      <c r="I21" s="266">
        <v>3323118</v>
      </c>
    </row>
    <row r="22" spans="1:9" ht="16.5" thickBot="1" x14ac:dyDescent="0.3">
      <c r="A22" s="54" t="s">
        <v>77</v>
      </c>
      <c r="B22" s="288" t="s">
        <v>338</v>
      </c>
      <c r="C22" s="289"/>
      <c r="D22" s="289">
        <v>209381</v>
      </c>
      <c r="E22" s="289">
        <v>4151656</v>
      </c>
      <c r="F22" s="269" t="s">
        <v>339</v>
      </c>
      <c r="G22" s="265"/>
      <c r="H22" s="273"/>
      <c r="I22" s="274"/>
    </row>
    <row r="23" spans="1:9" ht="32.25" thickBot="1" x14ac:dyDescent="0.3">
      <c r="A23" s="48" t="s">
        <v>79</v>
      </c>
      <c r="B23" s="275" t="s">
        <v>340</v>
      </c>
      <c r="C23" s="276">
        <f>SUM(C15,C20)</f>
        <v>11185558</v>
      </c>
      <c r="D23" s="276">
        <f>SUM(D15,D20)</f>
        <v>16980868</v>
      </c>
      <c r="E23" s="276">
        <f>SUM(E15,E20)</f>
        <v>20923143</v>
      </c>
      <c r="F23" s="275" t="s">
        <v>341</v>
      </c>
      <c r="G23" s="276">
        <f>SUM(G15:G22)</f>
        <v>3128562</v>
      </c>
      <c r="H23" s="276">
        <f>SUM(H15:H22)</f>
        <v>3337943</v>
      </c>
      <c r="I23" s="276">
        <f>SUM(I15:I22)</f>
        <v>3323118</v>
      </c>
    </row>
    <row r="24" spans="1:9" ht="16.5" thickBot="1" x14ac:dyDescent="0.3">
      <c r="A24" s="48" t="s">
        <v>81</v>
      </c>
      <c r="B24" s="275" t="s">
        <v>342</v>
      </c>
      <c r="C24" s="276">
        <f>SUM(C14,C23)</f>
        <v>121868350</v>
      </c>
      <c r="D24" s="276">
        <f>SUM(D14,D23)</f>
        <v>135007782</v>
      </c>
      <c r="E24" s="276">
        <f>SUM(E14,E23)</f>
        <v>141484906</v>
      </c>
      <c r="F24" s="275" t="s">
        <v>343</v>
      </c>
      <c r="G24" s="276">
        <f>SUM(G14,G23)</f>
        <v>121868350</v>
      </c>
      <c r="H24" s="276">
        <f>SUM(H14,H23)</f>
        <v>135007782</v>
      </c>
      <c r="I24" s="276">
        <f>SUM(I14,I23)</f>
        <v>113311914</v>
      </c>
    </row>
    <row r="25" spans="1:9" ht="16.5" thickBot="1" x14ac:dyDescent="0.3">
      <c r="A25" s="48" t="s">
        <v>83</v>
      </c>
      <c r="B25" s="275" t="s">
        <v>344</v>
      </c>
      <c r="C25" s="276"/>
      <c r="D25" s="276"/>
      <c r="E25" s="276"/>
      <c r="F25" s="275" t="s">
        <v>345</v>
      </c>
      <c r="G25" s="276"/>
      <c r="H25" s="290"/>
      <c r="I25" s="291">
        <f>E24-I24</f>
        <v>28172992</v>
      </c>
    </row>
    <row r="26" spans="1:9" ht="16.5" thickBot="1" x14ac:dyDescent="0.3">
      <c r="A26" s="48" t="s">
        <v>85</v>
      </c>
      <c r="B26" s="275" t="s">
        <v>346</v>
      </c>
      <c r="C26" s="276" t="str">
        <f>IF(C14+C15-G24&lt;0,G24-(C14+C15),"-")</f>
        <v>-</v>
      </c>
      <c r="D26" s="276"/>
      <c r="E26" s="276"/>
      <c r="F26" s="275" t="s">
        <v>347</v>
      </c>
      <c r="G26" s="276"/>
      <c r="H26" s="290"/>
      <c r="I26" s="290"/>
    </row>
    <row r="27" spans="1:9" ht="18.75" x14ac:dyDescent="0.25">
      <c r="B27" s="234"/>
      <c r="C27" s="234"/>
      <c r="D27" s="234"/>
      <c r="E27" s="234"/>
      <c r="F27" s="235"/>
    </row>
  </sheetData>
  <mergeCells count="4">
    <mergeCell ref="A3:A4"/>
    <mergeCell ref="F3:I3"/>
    <mergeCell ref="B27:F27"/>
    <mergeCell ref="A1:I1"/>
  </mergeCells>
  <printOptions horizontalCentered="1"/>
  <pageMargins left="0.31496062992125984" right="0.74803149606299213" top="0.47244094488188981" bottom="0.35433070866141736" header="0.31496062992125984" footer="0.31496062992125984"/>
  <pageSetup paperSize="9" scale="65" orientation="landscape" r:id="rId1"/>
  <headerFooter>
    <oddHeader>&amp;R&amp;"Times New Roman,Félkövér dőlt"1.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zoomScaleNormal="100" workbookViewId="0">
      <selection activeCell="E21" sqref="E21"/>
    </sheetView>
  </sheetViews>
  <sheetFormatPr defaultRowHeight="15" x14ac:dyDescent="0.25"/>
  <cols>
    <col min="1" max="1" width="5.85546875" style="43" customWidth="1"/>
    <col min="2" max="2" width="50.42578125" style="55" customWidth="1"/>
    <col min="3" max="3" width="13.85546875" style="43" customWidth="1"/>
    <col min="4" max="4" width="16.5703125" style="43" customWidth="1"/>
    <col min="5" max="5" width="17" style="43" customWidth="1"/>
    <col min="6" max="6" width="51.85546875" style="43" customWidth="1"/>
    <col min="7" max="7" width="15.7109375" style="43" customWidth="1"/>
    <col min="8" max="8" width="16.7109375" style="65" customWidth="1"/>
    <col min="9" max="9" width="16.5703125" style="65" customWidth="1"/>
    <col min="10" max="256" width="8.85546875" style="43"/>
    <col min="257" max="257" width="5.85546875" style="43" customWidth="1"/>
    <col min="258" max="258" width="50.42578125" style="43" customWidth="1"/>
    <col min="259" max="261" width="12.7109375" style="43" customWidth="1"/>
    <col min="262" max="262" width="51.85546875" style="43" customWidth="1"/>
    <col min="263" max="263" width="14" style="43" customWidth="1"/>
    <col min="264" max="264" width="13.42578125" style="43" customWidth="1"/>
    <col min="265" max="265" width="12.7109375" style="43" customWidth="1"/>
    <col min="266" max="512" width="8.85546875" style="43"/>
    <col min="513" max="513" width="5.85546875" style="43" customWidth="1"/>
    <col min="514" max="514" width="50.42578125" style="43" customWidth="1"/>
    <col min="515" max="517" width="12.7109375" style="43" customWidth="1"/>
    <col min="518" max="518" width="51.85546875" style="43" customWidth="1"/>
    <col min="519" max="519" width="14" style="43" customWidth="1"/>
    <col min="520" max="520" width="13.42578125" style="43" customWidth="1"/>
    <col min="521" max="521" width="12.7109375" style="43" customWidth="1"/>
    <col min="522" max="768" width="8.85546875" style="43"/>
    <col min="769" max="769" width="5.85546875" style="43" customWidth="1"/>
    <col min="770" max="770" width="50.42578125" style="43" customWidth="1"/>
    <col min="771" max="773" width="12.7109375" style="43" customWidth="1"/>
    <col min="774" max="774" width="51.85546875" style="43" customWidth="1"/>
    <col min="775" max="775" width="14" style="43" customWidth="1"/>
    <col min="776" max="776" width="13.42578125" style="43" customWidth="1"/>
    <col min="777" max="777" width="12.7109375" style="43" customWidth="1"/>
    <col min="778" max="1024" width="8.85546875" style="43"/>
    <col min="1025" max="1025" width="5.85546875" style="43" customWidth="1"/>
    <col min="1026" max="1026" width="50.42578125" style="43" customWidth="1"/>
    <col min="1027" max="1029" width="12.7109375" style="43" customWidth="1"/>
    <col min="1030" max="1030" width="51.85546875" style="43" customWidth="1"/>
    <col min="1031" max="1031" width="14" style="43" customWidth="1"/>
    <col min="1032" max="1032" width="13.42578125" style="43" customWidth="1"/>
    <col min="1033" max="1033" width="12.7109375" style="43" customWidth="1"/>
    <col min="1034" max="1280" width="8.85546875" style="43"/>
    <col min="1281" max="1281" width="5.85546875" style="43" customWidth="1"/>
    <col min="1282" max="1282" width="50.42578125" style="43" customWidth="1"/>
    <col min="1283" max="1285" width="12.7109375" style="43" customWidth="1"/>
    <col min="1286" max="1286" width="51.85546875" style="43" customWidth="1"/>
    <col min="1287" max="1287" width="14" style="43" customWidth="1"/>
    <col min="1288" max="1288" width="13.42578125" style="43" customWidth="1"/>
    <col min="1289" max="1289" width="12.7109375" style="43" customWidth="1"/>
    <col min="1290" max="1536" width="8.85546875" style="43"/>
    <col min="1537" max="1537" width="5.85546875" style="43" customWidth="1"/>
    <col min="1538" max="1538" width="50.42578125" style="43" customWidth="1"/>
    <col min="1539" max="1541" width="12.7109375" style="43" customWidth="1"/>
    <col min="1542" max="1542" width="51.85546875" style="43" customWidth="1"/>
    <col min="1543" max="1543" width="14" style="43" customWidth="1"/>
    <col min="1544" max="1544" width="13.42578125" style="43" customWidth="1"/>
    <col min="1545" max="1545" width="12.7109375" style="43" customWidth="1"/>
    <col min="1546" max="1792" width="8.85546875" style="43"/>
    <col min="1793" max="1793" width="5.85546875" style="43" customWidth="1"/>
    <col min="1794" max="1794" width="50.42578125" style="43" customWidth="1"/>
    <col min="1795" max="1797" width="12.7109375" style="43" customWidth="1"/>
    <col min="1798" max="1798" width="51.85546875" style="43" customWidth="1"/>
    <col min="1799" max="1799" width="14" style="43" customWidth="1"/>
    <col min="1800" max="1800" width="13.42578125" style="43" customWidth="1"/>
    <col min="1801" max="1801" width="12.7109375" style="43" customWidth="1"/>
    <col min="1802" max="2048" width="8.85546875" style="43"/>
    <col min="2049" max="2049" width="5.85546875" style="43" customWidth="1"/>
    <col min="2050" max="2050" width="50.42578125" style="43" customWidth="1"/>
    <col min="2051" max="2053" width="12.7109375" style="43" customWidth="1"/>
    <col min="2054" max="2054" width="51.85546875" style="43" customWidth="1"/>
    <col min="2055" max="2055" width="14" style="43" customWidth="1"/>
    <col min="2056" max="2056" width="13.42578125" style="43" customWidth="1"/>
    <col min="2057" max="2057" width="12.7109375" style="43" customWidth="1"/>
    <col min="2058" max="2304" width="8.85546875" style="43"/>
    <col min="2305" max="2305" width="5.85546875" style="43" customWidth="1"/>
    <col min="2306" max="2306" width="50.42578125" style="43" customWidth="1"/>
    <col min="2307" max="2309" width="12.7109375" style="43" customWidth="1"/>
    <col min="2310" max="2310" width="51.85546875" style="43" customWidth="1"/>
    <col min="2311" max="2311" width="14" style="43" customWidth="1"/>
    <col min="2312" max="2312" width="13.42578125" style="43" customWidth="1"/>
    <col min="2313" max="2313" width="12.7109375" style="43" customWidth="1"/>
    <col min="2314" max="2560" width="8.85546875" style="43"/>
    <col min="2561" max="2561" width="5.85546875" style="43" customWidth="1"/>
    <col min="2562" max="2562" width="50.42578125" style="43" customWidth="1"/>
    <col min="2563" max="2565" width="12.7109375" style="43" customWidth="1"/>
    <col min="2566" max="2566" width="51.85546875" style="43" customWidth="1"/>
    <col min="2567" max="2567" width="14" style="43" customWidth="1"/>
    <col min="2568" max="2568" width="13.42578125" style="43" customWidth="1"/>
    <col min="2569" max="2569" width="12.7109375" style="43" customWidth="1"/>
    <col min="2570" max="2816" width="8.85546875" style="43"/>
    <col min="2817" max="2817" width="5.85546875" style="43" customWidth="1"/>
    <col min="2818" max="2818" width="50.42578125" style="43" customWidth="1"/>
    <col min="2819" max="2821" width="12.7109375" style="43" customWidth="1"/>
    <col min="2822" max="2822" width="51.85546875" style="43" customWidth="1"/>
    <col min="2823" max="2823" width="14" style="43" customWidth="1"/>
    <col min="2824" max="2824" width="13.42578125" style="43" customWidth="1"/>
    <col min="2825" max="2825" width="12.7109375" style="43" customWidth="1"/>
    <col min="2826" max="3072" width="8.85546875" style="43"/>
    <col min="3073" max="3073" width="5.85546875" style="43" customWidth="1"/>
    <col min="3074" max="3074" width="50.42578125" style="43" customWidth="1"/>
    <col min="3075" max="3077" width="12.7109375" style="43" customWidth="1"/>
    <col min="3078" max="3078" width="51.85546875" style="43" customWidth="1"/>
    <col min="3079" max="3079" width="14" style="43" customWidth="1"/>
    <col min="3080" max="3080" width="13.42578125" style="43" customWidth="1"/>
    <col min="3081" max="3081" width="12.7109375" style="43" customWidth="1"/>
    <col min="3082" max="3328" width="8.85546875" style="43"/>
    <col min="3329" max="3329" width="5.85546875" style="43" customWidth="1"/>
    <col min="3330" max="3330" width="50.42578125" style="43" customWidth="1"/>
    <col min="3331" max="3333" width="12.7109375" style="43" customWidth="1"/>
    <col min="3334" max="3334" width="51.85546875" style="43" customWidth="1"/>
    <col min="3335" max="3335" width="14" style="43" customWidth="1"/>
    <col min="3336" max="3336" width="13.42578125" style="43" customWidth="1"/>
    <col min="3337" max="3337" width="12.7109375" style="43" customWidth="1"/>
    <col min="3338" max="3584" width="8.85546875" style="43"/>
    <col min="3585" max="3585" width="5.85546875" style="43" customWidth="1"/>
    <col min="3586" max="3586" width="50.42578125" style="43" customWidth="1"/>
    <col min="3587" max="3589" width="12.7109375" style="43" customWidth="1"/>
    <col min="3590" max="3590" width="51.85546875" style="43" customWidth="1"/>
    <col min="3591" max="3591" width="14" style="43" customWidth="1"/>
    <col min="3592" max="3592" width="13.42578125" style="43" customWidth="1"/>
    <col min="3593" max="3593" width="12.7109375" style="43" customWidth="1"/>
    <col min="3594" max="3840" width="8.85546875" style="43"/>
    <col min="3841" max="3841" width="5.85546875" style="43" customWidth="1"/>
    <col min="3842" max="3842" width="50.42578125" style="43" customWidth="1"/>
    <col min="3843" max="3845" width="12.7109375" style="43" customWidth="1"/>
    <col min="3846" max="3846" width="51.85546875" style="43" customWidth="1"/>
    <col min="3847" max="3847" width="14" style="43" customWidth="1"/>
    <col min="3848" max="3848" width="13.42578125" style="43" customWidth="1"/>
    <col min="3849" max="3849" width="12.7109375" style="43" customWidth="1"/>
    <col min="3850" max="4096" width="8.85546875" style="43"/>
    <col min="4097" max="4097" width="5.85546875" style="43" customWidth="1"/>
    <col min="4098" max="4098" width="50.42578125" style="43" customWidth="1"/>
    <col min="4099" max="4101" width="12.7109375" style="43" customWidth="1"/>
    <col min="4102" max="4102" width="51.85546875" style="43" customWidth="1"/>
    <col min="4103" max="4103" width="14" style="43" customWidth="1"/>
    <col min="4104" max="4104" width="13.42578125" style="43" customWidth="1"/>
    <col min="4105" max="4105" width="12.7109375" style="43" customWidth="1"/>
    <col min="4106" max="4352" width="8.85546875" style="43"/>
    <col min="4353" max="4353" width="5.85546875" style="43" customWidth="1"/>
    <col min="4354" max="4354" width="50.42578125" style="43" customWidth="1"/>
    <col min="4355" max="4357" width="12.7109375" style="43" customWidth="1"/>
    <col min="4358" max="4358" width="51.85546875" style="43" customWidth="1"/>
    <col min="4359" max="4359" width="14" style="43" customWidth="1"/>
    <col min="4360" max="4360" width="13.42578125" style="43" customWidth="1"/>
    <col min="4361" max="4361" width="12.7109375" style="43" customWidth="1"/>
    <col min="4362" max="4608" width="8.85546875" style="43"/>
    <col min="4609" max="4609" width="5.85546875" style="43" customWidth="1"/>
    <col min="4610" max="4610" width="50.42578125" style="43" customWidth="1"/>
    <col min="4611" max="4613" width="12.7109375" style="43" customWidth="1"/>
    <col min="4614" max="4614" width="51.85546875" style="43" customWidth="1"/>
    <col min="4615" max="4615" width="14" style="43" customWidth="1"/>
    <col min="4616" max="4616" width="13.42578125" style="43" customWidth="1"/>
    <col min="4617" max="4617" width="12.7109375" style="43" customWidth="1"/>
    <col min="4618" max="4864" width="8.85546875" style="43"/>
    <col min="4865" max="4865" width="5.85546875" style="43" customWidth="1"/>
    <col min="4866" max="4866" width="50.42578125" style="43" customWidth="1"/>
    <col min="4867" max="4869" width="12.7109375" style="43" customWidth="1"/>
    <col min="4870" max="4870" width="51.85546875" style="43" customWidth="1"/>
    <col min="4871" max="4871" width="14" style="43" customWidth="1"/>
    <col min="4872" max="4872" width="13.42578125" style="43" customWidth="1"/>
    <col min="4873" max="4873" width="12.7109375" style="43" customWidth="1"/>
    <col min="4874" max="5120" width="8.85546875" style="43"/>
    <col min="5121" max="5121" width="5.85546875" style="43" customWidth="1"/>
    <col min="5122" max="5122" width="50.42578125" style="43" customWidth="1"/>
    <col min="5123" max="5125" width="12.7109375" style="43" customWidth="1"/>
    <col min="5126" max="5126" width="51.85546875" style="43" customWidth="1"/>
    <col min="5127" max="5127" width="14" style="43" customWidth="1"/>
    <col min="5128" max="5128" width="13.42578125" style="43" customWidth="1"/>
    <col min="5129" max="5129" width="12.7109375" style="43" customWidth="1"/>
    <col min="5130" max="5376" width="8.85546875" style="43"/>
    <col min="5377" max="5377" width="5.85546875" style="43" customWidth="1"/>
    <col min="5378" max="5378" width="50.42578125" style="43" customWidth="1"/>
    <col min="5379" max="5381" width="12.7109375" style="43" customWidth="1"/>
    <col min="5382" max="5382" width="51.85546875" style="43" customWidth="1"/>
    <col min="5383" max="5383" width="14" style="43" customWidth="1"/>
    <col min="5384" max="5384" width="13.42578125" style="43" customWidth="1"/>
    <col min="5385" max="5385" width="12.7109375" style="43" customWidth="1"/>
    <col min="5386" max="5632" width="8.85546875" style="43"/>
    <col min="5633" max="5633" width="5.85546875" style="43" customWidth="1"/>
    <col min="5634" max="5634" width="50.42578125" style="43" customWidth="1"/>
    <col min="5635" max="5637" width="12.7109375" style="43" customWidth="1"/>
    <col min="5638" max="5638" width="51.85546875" style="43" customWidth="1"/>
    <col min="5639" max="5639" width="14" style="43" customWidth="1"/>
    <col min="5640" max="5640" width="13.42578125" style="43" customWidth="1"/>
    <col min="5641" max="5641" width="12.7109375" style="43" customWidth="1"/>
    <col min="5642" max="5888" width="8.85546875" style="43"/>
    <col min="5889" max="5889" width="5.85546875" style="43" customWidth="1"/>
    <col min="5890" max="5890" width="50.42578125" style="43" customWidth="1"/>
    <col min="5891" max="5893" width="12.7109375" style="43" customWidth="1"/>
    <col min="5894" max="5894" width="51.85546875" style="43" customWidth="1"/>
    <col min="5895" max="5895" width="14" style="43" customWidth="1"/>
    <col min="5896" max="5896" width="13.42578125" style="43" customWidth="1"/>
    <col min="5897" max="5897" width="12.7109375" style="43" customWidth="1"/>
    <col min="5898" max="6144" width="8.85546875" style="43"/>
    <col min="6145" max="6145" width="5.85546875" style="43" customWidth="1"/>
    <col min="6146" max="6146" width="50.42578125" style="43" customWidth="1"/>
    <col min="6147" max="6149" width="12.7109375" style="43" customWidth="1"/>
    <col min="6150" max="6150" width="51.85546875" style="43" customWidth="1"/>
    <col min="6151" max="6151" width="14" style="43" customWidth="1"/>
    <col min="6152" max="6152" width="13.42578125" style="43" customWidth="1"/>
    <col min="6153" max="6153" width="12.7109375" style="43" customWidth="1"/>
    <col min="6154" max="6400" width="8.85546875" style="43"/>
    <col min="6401" max="6401" width="5.85546875" style="43" customWidth="1"/>
    <col min="6402" max="6402" width="50.42578125" style="43" customWidth="1"/>
    <col min="6403" max="6405" width="12.7109375" style="43" customWidth="1"/>
    <col min="6406" max="6406" width="51.85546875" style="43" customWidth="1"/>
    <col min="6407" max="6407" width="14" style="43" customWidth="1"/>
    <col min="6408" max="6408" width="13.42578125" style="43" customWidth="1"/>
    <col min="6409" max="6409" width="12.7109375" style="43" customWidth="1"/>
    <col min="6410" max="6656" width="8.85546875" style="43"/>
    <col min="6657" max="6657" width="5.85546875" style="43" customWidth="1"/>
    <col min="6658" max="6658" width="50.42578125" style="43" customWidth="1"/>
    <col min="6659" max="6661" width="12.7109375" style="43" customWidth="1"/>
    <col min="6662" max="6662" width="51.85546875" style="43" customWidth="1"/>
    <col min="6663" max="6663" width="14" style="43" customWidth="1"/>
    <col min="6664" max="6664" width="13.42578125" style="43" customWidth="1"/>
    <col min="6665" max="6665" width="12.7109375" style="43" customWidth="1"/>
    <col min="6666" max="6912" width="8.85546875" style="43"/>
    <col min="6913" max="6913" width="5.85546875" style="43" customWidth="1"/>
    <col min="6914" max="6914" width="50.42578125" style="43" customWidth="1"/>
    <col min="6915" max="6917" width="12.7109375" style="43" customWidth="1"/>
    <col min="6918" max="6918" width="51.85546875" style="43" customWidth="1"/>
    <col min="6919" max="6919" width="14" style="43" customWidth="1"/>
    <col min="6920" max="6920" width="13.42578125" style="43" customWidth="1"/>
    <col min="6921" max="6921" width="12.7109375" style="43" customWidth="1"/>
    <col min="6922" max="7168" width="8.85546875" style="43"/>
    <col min="7169" max="7169" width="5.85546875" style="43" customWidth="1"/>
    <col min="7170" max="7170" width="50.42578125" style="43" customWidth="1"/>
    <col min="7171" max="7173" width="12.7109375" style="43" customWidth="1"/>
    <col min="7174" max="7174" width="51.85546875" style="43" customWidth="1"/>
    <col min="7175" max="7175" width="14" style="43" customWidth="1"/>
    <col min="7176" max="7176" width="13.42578125" style="43" customWidth="1"/>
    <col min="7177" max="7177" width="12.7109375" style="43" customWidth="1"/>
    <col min="7178" max="7424" width="8.85546875" style="43"/>
    <col min="7425" max="7425" width="5.85546875" style="43" customWidth="1"/>
    <col min="7426" max="7426" width="50.42578125" style="43" customWidth="1"/>
    <col min="7427" max="7429" width="12.7109375" style="43" customWidth="1"/>
    <col min="7430" max="7430" width="51.85546875" style="43" customWidth="1"/>
    <col min="7431" max="7431" width="14" style="43" customWidth="1"/>
    <col min="7432" max="7432" width="13.42578125" style="43" customWidth="1"/>
    <col min="7433" max="7433" width="12.7109375" style="43" customWidth="1"/>
    <col min="7434" max="7680" width="8.85546875" style="43"/>
    <col min="7681" max="7681" width="5.85546875" style="43" customWidth="1"/>
    <col min="7682" max="7682" width="50.42578125" style="43" customWidth="1"/>
    <col min="7683" max="7685" width="12.7109375" style="43" customWidth="1"/>
    <col min="7686" max="7686" width="51.85546875" style="43" customWidth="1"/>
    <col min="7687" max="7687" width="14" style="43" customWidth="1"/>
    <col min="7688" max="7688" width="13.42578125" style="43" customWidth="1"/>
    <col min="7689" max="7689" width="12.7109375" style="43" customWidth="1"/>
    <col min="7690" max="7936" width="8.85546875" style="43"/>
    <col min="7937" max="7937" width="5.85546875" style="43" customWidth="1"/>
    <col min="7938" max="7938" width="50.42578125" style="43" customWidth="1"/>
    <col min="7939" max="7941" width="12.7109375" style="43" customWidth="1"/>
    <col min="7942" max="7942" width="51.85546875" style="43" customWidth="1"/>
    <col min="7943" max="7943" width="14" style="43" customWidth="1"/>
    <col min="7944" max="7944" width="13.42578125" style="43" customWidth="1"/>
    <col min="7945" max="7945" width="12.7109375" style="43" customWidth="1"/>
    <col min="7946" max="8192" width="8.85546875" style="43"/>
    <col min="8193" max="8193" width="5.85546875" style="43" customWidth="1"/>
    <col min="8194" max="8194" width="50.42578125" style="43" customWidth="1"/>
    <col min="8195" max="8197" width="12.7109375" style="43" customWidth="1"/>
    <col min="8198" max="8198" width="51.85546875" style="43" customWidth="1"/>
    <col min="8199" max="8199" width="14" style="43" customWidth="1"/>
    <col min="8200" max="8200" width="13.42578125" style="43" customWidth="1"/>
    <col min="8201" max="8201" width="12.7109375" style="43" customWidth="1"/>
    <col min="8202" max="8448" width="8.85546875" style="43"/>
    <col min="8449" max="8449" width="5.85546875" style="43" customWidth="1"/>
    <col min="8450" max="8450" width="50.42578125" style="43" customWidth="1"/>
    <col min="8451" max="8453" width="12.7109375" style="43" customWidth="1"/>
    <col min="8454" max="8454" width="51.85546875" style="43" customWidth="1"/>
    <col min="8455" max="8455" width="14" style="43" customWidth="1"/>
    <col min="8456" max="8456" width="13.42578125" style="43" customWidth="1"/>
    <col min="8457" max="8457" width="12.7109375" style="43" customWidth="1"/>
    <col min="8458" max="8704" width="8.85546875" style="43"/>
    <col min="8705" max="8705" width="5.85546875" style="43" customWidth="1"/>
    <col min="8706" max="8706" width="50.42578125" style="43" customWidth="1"/>
    <col min="8707" max="8709" width="12.7109375" style="43" customWidth="1"/>
    <col min="8710" max="8710" width="51.85546875" style="43" customWidth="1"/>
    <col min="8711" max="8711" width="14" style="43" customWidth="1"/>
    <col min="8712" max="8712" width="13.42578125" style="43" customWidth="1"/>
    <col min="8713" max="8713" width="12.7109375" style="43" customWidth="1"/>
    <col min="8714" max="8960" width="8.85546875" style="43"/>
    <col min="8961" max="8961" width="5.85546875" style="43" customWidth="1"/>
    <col min="8962" max="8962" width="50.42578125" style="43" customWidth="1"/>
    <col min="8963" max="8965" width="12.7109375" style="43" customWidth="1"/>
    <col min="8966" max="8966" width="51.85546875" style="43" customWidth="1"/>
    <col min="8967" max="8967" width="14" style="43" customWidth="1"/>
    <col min="8968" max="8968" width="13.42578125" style="43" customWidth="1"/>
    <col min="8969" max="8969" width="12.7109375" style="43" customWidth="1"/>
    <col min="8970" max="9216" width="8.85546875" style="43"/>
    <col min="9217" max="9217" width="5.85546875" style="43" customWidth="1"/>
    <col min="9218" max="9218" width="50.42578125" style="43" customWidth="1"/>
    <col min="9219" max="9221" width="12.7109375" style="43" customWidth="1"/>
    <col min="9222" max="9222" width="51.85546875" style="43" customWidth="1"/>
    <col min="9223" max="9223" width="14" style="43" customWidth="1"/>
    <col min="9224" max="9224" width="13.42578125" style="43" customWidth="1"/>
    <col min="9225" max="9225" width="12.7109375" style="43" customWidth="1"/>
    <col min="9226" max="9472" width="8.85546875" style="43"/>
    <col min="9473" max="9473" width="5.85546875" style="43" customWidth="1"/>
    <col min="9474" max="9474" width="50.42578125" style="43" customWidth="1"/>
    <col min="9475" max="9477" width="12.7109375" style="43" customWidth="1"/>
    <col min="9478" max="9478" width="51.85546875" style="43" customWidth="1"/>
    <col min="9479" max="9479" width="14" style="43" customWidth="1"/>
    <col min="9480" max="9480" width="13.42578125" style="43" customWidth="1"/>
    <col min="9481" max="9481" width="12.7109375" style="43" customWidth="1"/>
    <col min="9482" max="9728" width="8.85546875" style="43"/>
    <col min="9729" max="9729" width="5.85546875" style="43" customWidth="1"/>
    <col min="9730" max="9730" width="50.42578125" style="43" customWidth="1"/>
    <col min="9731" max="9733" width="12.7109375" style="43" customWidth="1"/>
    <col min="9734" max="9734" width="51.85546875" style="43" customWidth="1"/>
    <col min="9735" max="9735" width="14" style="43" customWidth="1"/>
    <col min="9736" max="9736" width="13.42578125" style="43" customWidth="1"/>
    <col min="9737" max="9737" width="12.7109375" style="43" customWidth="1"/>
    <col min="9738" max="9984" width="8.85546875" style="43"/>
    <col min="9985" max="9985" width="5.85546875" style="43" customWidth="1"/>
    <col min="9986" max="9986" width="50.42578125" style="43" customWidth="1"/>
    <col min="9987" max="9989" width="12.7109375" style="43" customWidth="1"/>
    <col min="9990" max="9990" width="51.85546875" style="43" customWidth="1"/>
    <col min="9991" max="9991" width="14" style="43" customWidth="1"/>
    <col min="9992" max="9992" width="13.42578125" style="43" customWidth="1"/>
    <col min="9993" max="9993" width="12.7109375" style="43" customWidth="1"/>
    <col min="9994" max="10240" width="8.85546875" style="43"/>
    <col min="10241" max="10241" width="5.85546875" style="43" customWidth="1"/>
    <col min="10242" max="10242" width="50.42578125" style="43" customWidth="1"/>
    <col min="10243" max="10245" width="12.7109375" style="43" customWidth="1"/>
    <col min="10246" max="10246" width="51.85546875" style="43" customWidth="1"/>
    <col min="10247" max="10247" width="14" style="43" customWidth="1"/>
    <col min="10248" max="10248" width="13.42578125" style="43" customWidth="1"/>
    <col min="10249" max="10249" width="12.7109375" style="43" customWidth="1"/>
    <col min="10250" max="10496" width="8.85546875" style="43"/>
    <col min="10497" max="10497" width="5.85546875" style="43" customWidth="1"/>
    <col min="10498" max="10498" width="50.42578125" style="43" customWidth="1"/>
    <col min="10499" max="10501" width="12.7109375" style="43" customWidth="1"/>
    <col min="10502" max="10502" width="51.85546875" style="43" customWidth="1"/>
    <col min="10503" max="10503" width="14" style="43" customWidth="1"/>
    <col min="10504" max="10504" width="13.42578125" style="43" customWidth="1"/>
    <col min="10505" max="10505" width="12.7109375" style="43" customWidth="1"/>
    <col min="10506" max="10752" width="8.85546875" style="43"/>
    <col min="10753" max="10753" width="5.85546875" style="43" customWidth="1"/>
    <col min="10754" max="10754" width="50.42578125" style="43" customWidth="1"/>
    <col min="10755" max="10757" width="12.7109375" style="43" customWidth="1"/>
    <col min="10758" max="10758" width="51.85546875" style="43" customWidth="1"/>
    <col min="10759" max="10759" width="14" style="43" customWidth="1"/>
    <col min="10760" max="10760" width="13.42578125" style="43" customWidth="1"/>
    <col min="10761" max="10761" width="12.7109375" style="43" customWidth="1"/>
    <col min="10762" max="11008" width="8.85546875" style="43"/>
    <col min="11009" max="11009" width="5.85546875" style="43" customWidth="1"/>
    <col min="11010" max="11010" width="50.42578125" style="43" customWidth="1"/>
    <col min="11011" max="11013" width="12.7109375" style="43" customWidth="1"/>
    <col min="11014" max="11014" width="51.85546875" style="43" customWidth="1"/>
    <col min="11015" max="11015" width="14" style="43" customWidth="1"/>
    <col min="11016" max="11016" width="13.42578125" style="43" customWidth="1"/>
    <col min="11017" max="11017" width="12.7109375" style="43" customWidth="1"/>
    <col min="11018" max="11264" width="8.85546875" style="43"/>
    <col min="11265" max="11265" width="5.85546875" style="43" customWidth="1"/>
    <col min="11266" max="11266" width="50.42578125" style="43" customWidth="1"/>
    <col min="11267" max="11269" width="12.7109375" style="43" customWidth="1"/>
    <col min="11270" max="11270" width="51.85546875" style="43" customWidth="1"/>
    <col min="11271" max="11271" width="14" style="43" customWidth="1"/>
    <col min="11272" max="11272" width="13.42578125" style="43" customWidth="1"/>
    <col min="11273" max="11273" width="12.7109375" style="43" customWidth="1"/>
    <col min="11274" max="11520" width="8.85546875" style="43"/>
    <col min="11521" max="11521" width="5.85546875" style="43" customWidth="1"/>
    <col min="11522" max="11522" width="50.42578125" style="43" customWidth="1"/>
    <col min="11523" max="11525" width="12.7109375" style="43" customWidth="1"/>
    <col min="11526" max="11526" width="51.85546875" style="43" customWidth="1"/>
    <col min="11527" max="11527" width="14" style="43" customWidth="1"/>
    <col min="11528" max="11528" width="13.42578125" style="43" customWidth="1"/>
    <col min="11529" max="11529" width="12.7109375" style="43" customWidth="1"/>
    <col min="11530" max="11776" width="8.85546875" style="43"/>
    <col min="11777" max="11777" width="5.85546875" style="43" customWidth="1"/>
    <col min="11778" max="11778" width="50.42578125" style="43" customWidth="1"/>
    <col min="11779" max="11781" width="12.7109375" style="43" customWidth="1"/>
    <col min="11782" max="11782" width="51.85546875" style="43" customWidth="1"/>
    <col min="11783" max="11783" width="14" style="43" customWidth="1"/>
    <col min="11784" max="11784" width="13.42578125" style="43" customWidth="1"/>
    <col min="11785" max="11785" width="12.7109375" style="43" customWidth="1"/>
    <col min="11786" max="12032" width="8.85546875" style="43"/>
    <col min="12033" max="12033" width="5.85546875" style="43" customWidth="1"/>
    <col min="12034" max="12034" width="50.42578125" style="43" customWidth="1"/>
    <col min="12035" max="12037" width="12.7109375" style="43" customWidth="1"/>
    <col min="12038" max="12038" width="51.85546875" style="43" customWidth="1"/>
    <col min="12039" max="12039" width="14" style="43" customWidth="1"/>
    <col min="12040" max="12040" width="13.42578125" style="43" customWidth="1"/>
    <col min="12041" max="12041" width="12.7109375" style="43" customWidth="1"/>
    <col min="12042" max="12288" width="8.85546875" style="43"/>
    <col min="12289" max="12289" width="5.85546875" style="43" customWidth="1"/>
    <col min="12290" max="12290" width="50.42578125" style="43" customWidth="1"/>
    <col min="12291" max="12293" width="12.7109375" style="43" customWidth="1"/>
    <col min="12294" max="12294" width="51.85546875" style="43" customWidth="1"/>
    <col min="12295" max="12295" width="14" style="43" customWidth="1"/>
    <col min="12296" max="12296" width="13.42578125" style="43" customWidth="1"/>
    <col min="12297" max="12297" width="12.7109375" style="43" customWidth="1"/>
    <col min="12298" max="12544" width="8.85546875" style="43"/>
    <col min="12545" max="12545" width="5.85546875" style="43" customWidth="1"/>
    <col min="12546" max="12546" width="50.42578125" style="43" customWidth="1"/>
    <col min="12547" max="12549" width="12.7109375" style="43" customWidth="1"/>
    <col min="12550" max="12550" width="51.85546875" style="43" customWidth="1"/>
    <col min="12551" max="12551" width="14" style="43" customWidth="1"/>
    <col min="12552" max="12552" width="13.42578125" style="43" customWidth="1"/>
    <col min="12553" max="12553" width="12.7109375" style="43" customWidth="1"/>
    <col min="12554" max="12800" width="8.85546875" style="43"/>
    <col min="12801" max="12801" width="5.85546875" style="43" customWidth="1"/>
    <col min="12802" max="12802" width="50.42578125" style="43" customWidth="1"/>
    <col min="12803" max="12805" width="12.7109375" style="43" customWidth="1"/>
    <col min="12806" max="12806" width="51.85546875" style="43" customWidth="1"/>
    <col min="12807" max="12807" width="14" style="43" customWidth="1"/>
    <col min="12808" max="12808" width="13.42578125" style="43" customWidth="1"/>
    <col min="12809" max="12809" width="12.7109375" style="43" customWidth="1"/>
    <col min="12810" max="13056" width="8.85546875" style="43"/>
    <col min="13057" max="13057" width="5.85546875" style="43" customWidth="1"/>
    <col min="13058" max="13058" width="50.42578125" style="43" customWidth="1"/>
    <col min="13059" max="13061" width="12.7109375" style="43" customWidth="1"/>
    <col min="13062" max="13062" width="51.85546875" style="43" customWidth="1"/>
    <col min="13063" max="13063" width="14" style="43" customWidth="1"/>
    <col min="13064" max="13064" width="13.42578125" style="43" customWidth="1"/>
    <col min="13065" max="13065" width="12.7109375" style="43" customWidth="1"/>
    <col min="13066" max="13312" width="8.85546875" style="43"/>
    <col min="13313" max="13313" width="5.85546875" style="43" customWidth="1"/>
    <col min="13314" max="13314" width="50.42578125" style="43" customWidth="1"/>
    <col min="13315" max="13317" width="12.7109375" style="43" customWidth="1"/>
    <col min="13318" max="13318" width="51.85546875" style="43" customWidth="1"/>
    <col min="13319" max="13319" width="14" style="43" customWidth="1"/>
    <col min="13320" max="13320" width="13.42578125" style="43" customWidth="1"/>
    <col min="13321" max="13321" width="12.7109375" style="43" customWidth="1"/>
    <col min="13322" max="13568" width="8.85546875" style="43"/>
    <col min="13569" max="13569" width="5.85546875" style="43" customWidth="1"/>
    <col min="13570" max="13570" width="50.42578125" style="43" customWidth="1"/>
    <col min="13571" max="13573" width="12.7109375" style="43" customWidth="1"/>
    <col min="13574" max="13574" width="51.85546875" style="43" customWidth="1"/>
    <col min="13575" max="13575" width="14" style="43" customWidth="1"/>
    <col min="13576" max="13576" width="13.42578125" style="43" customWidth="1"/>
    <col min="13577" max="13577" width="12.7109375" style="43" customWidth="1"/>
    <col min="13578" max="13824" width="8.85546875" style="43"/>
    <col min="13825" max="13825" width="5.85546875" style="43" customWidth="1"/>
    <col min="13826" max="13826" width="50.42578125" style="43" customWidth="1"/>
    <col min="13827" max="13829" width="12.7109375" style="43" customWidth="1"/>
    <col min="13830" max="13830" width="51.85546875" style="43" customWidth="1"/>
    <col min="13831" max="13831" width="14" style="43" customWidth="1"/>
    <col min="13832" max="13832" width="13.42578125" style="43" customWidth="1"/>
    <col min="13833" max="13833" width="12.7109375" style="43" customWidth="1"/>
    <col min="13834" max="14080" width="8.85546875" style="43"/>
    <col min="14081" max="14081" width="5.85546875" style="43" customWidth="1"/>
    <col min="14082" max="14082" width="50.42578125" style="43" customWidth="1"/>
    <col min="14083" max="14085" width="12.7109375" style="43" customWidth="1"/>
    <col min="14086" max="14086" width="51.85546875" style="43" customWidth="1"/>
    <col min="14087" max="14087" width="14" style="43" customWidth="1"/>
    <col min="14088" max="14088" width="13.42578125" style="43" customWidth="1"/>
    <col min="14089" max="14089" width="12.7109375" style="43" customWidth="1"/>
    <col min="14090" max="14336" width="8.85546875" style="43"/>
    <col min="14337" max="14337" width="5.85546875" style="43" customWidth="1"/>
    <col min="14338" max="14338" width="50.42578125" style="43" customWidth="1"/>
    <col min="14339" max="14341" width="12.7109375" style="43" customWidth="1"/>
    <col min="14342" max="14342" width="51.85546875" style="43" customWidth="1"/>
    <col min="14343" max="14343" width="14" style="43" customWidth="1"/>
    <col min="14344" max="14344" width="13.42578125" style="43" customWidth="1"/>
    <col min="14345" max="14345" width="12.7109375" style="43" customWidth="1"/>
    <col min="14346" max="14592" width="8.85546875" style="43"/>
    <col min="14593" max="14593" width="5.85546875" style="43" customWidth="1"/>
    <col min="14594" max="14594" width="50.42578125" style="43" customWidth="1"/>
    <col min="14595" max="14597" width="12.7109375" style="43" customWidth="1"/>
    <col min="14598" max="14598" width="51.85546875" style="43" customWidth="1"/>
    <col min="14599" max="14599" width="14" style="43" customWidth="1"/>
    <col min="14600" max="14600" width="13.42578125" style="43" customWidth="1"/>
    <col min="14601" max="14601" width="12.7109375" style="43" customWidth="1"/>
    <col min="14602" max="14848" width="8.85546875" style="43"/>
    <col min="14849" max="14849" width="5.85546875" style="43" customWidth="1"/>
    <col min="14850" max="14850" width="50.42578125" style="43" customWidth="1"/>
    <col min="14851" max="14853" width="12.7109375" style="43" customWidth="1"/>
    <col min="14854" max="14854" width="51.85546875" style="43" customWidth="1"/>
    <col min="14855" max="14855" width="14" style="43" customWidth="1"/>
    <col min="14856" max="14856" width="13.42578125" style="43" customWidth="1"/>
    <col min="14857" max="14857" width="12.7109375" style="43" customWidth="1"/>
    <col min="14858" max="15104" width="8.85546875" style="43"/>
    <col min="15105" max="15105" width="5.85546875" style="43" customWidth="1"/>
    <col min="15106" max="15106" width="50.42578125" style="43" customWidth="1"/>
    <col min="15107" max="15109" width="12.7109375" style="43" customWidth="1"/>
    <col min="15110" max="15110" width="51.85546875" style="43" customWidth="1"/>
    <col min="15111" max="15111" width="14" style="43" customWidth="1"/>
    <col min="15112" max="15112" width="13.42578125" style="43" customWidth="1"/>
    <col min="15113" max="15113" width="12.7109375" style="43" customWidth="1"/>
    <col min="15114" max="15360" width="8.85546875" style="43"/>
    <col min="15361" max="15361" width="5.85546875" style="43" customWidth="1"/>
    <col min="15362" max="15362" width="50.42578125" style="43" customWidth="1"/>
    <col min="15363" max="15365" width="12.7109375" style="43" customWidth="1"/>
    <col min="15366" max="15366" width="51.85546875" style="43" customWidth="1"/>
    <col min="15367" max="15367" width="14" style="43" customWidth="1"/>
    <col min="15368" max="15368" width="13.42578125" style="43" customWidth="1"/>
    <col min="15369" max="15369" width="12.7109375" style="43" customWidth="1"/>
    <col min="15370" max="15616" width="8.85546875" style="43"/>
    <col min="15617" max="15617" width="5.85546875" style="43" customWidth="1"/>
    <col min="15618" max="15618" width="50.42578125" style="43" customWidth="1"/>
    <col min="15619" max="15621" width="12.7109375" style="43" customWidth="1"/>
    <col min="15622" max="15622" width="51.85546875" style="43" customWidth="1"/>
    <col min="15623" max="15623" width="14" style="43" customWidth="1"/>
    <col min="15624" max="15624" width="13.42578125" style="43" customWidth="1"/>
    <col min="15625" max="15625" width="12.7109375" style="43" customWidth="1"/>
    <col min="15626" max="15872" width="8.85546875" style="43"/>
    <col min="15873" max="15873" width="5.85546875" style="43" customWidth="1"/>
    <col min="15874" max="15874" width="50.42578125" style="43" customWidth="1"/>
    <col min="15875" max="15877" width="12.7109375" style="43" customWidth="1"/>
    <col min="15878" max="15878" width="51.85546875" style="43" customWidth="1"/>
    <col min="15879" max="15879" width="14" style="43" customWidth="1"/>
    <col min="15880" max="15880" width="13.42578125" style="43" customWidth="1"/>
    <col min="15881" max="15881" width="12.7109375" style="43" customWidth="1"/>
    <col min="15882" max="16128" width="8.85546875" style="43"/>
    <col min="16129" max="16129" width="5.85546875" style="43" customWidth="1"/>
    <col min="16130" max="16130" width="50.42578125" style="43" customWidth="1"/>
    <col min="16131" max="16133" width="12.7109375" style="43" customWidth="1"/>
    <col min="16134" max="16134" width="51.85546875" style="43" customWidth="1"/>
    <col min="16135" max="16135" width="14" style="43" customWidth="1"/>
    <col min="16136" max="16136" width="13.42578125" style="43" customWidth="1"/>
    <col min="16137" max="16137" width="12.7109375" style="43" customWidth="1"/>
    <col min="16138" max="16384" width="8.85546875" style="43"/>
  </cols>
  <sheetData>
    <row r="1" spans="1:9" ht="31.5" customHeight="1" x14ac:dyDescent="0.25">
      <c r="A1" s="389" t="s">
        <v>653</v>
      </c>
      <c r="B1" s="389"/>
      <c r="C1" s="389"/>
      <c r="D1" s="389"/>
      <c r="E1" s="389"/>
      <c r="F1" s="389"/>
      <c r="G1" s="389"/>
      <c r="H1" s="389"/>
      <c r="I1" s="390" t="s">
        <v>652</v>
      </c>
    </row>
    <row r="2" spans="1:9" ht="16.5" thickBot="1" x14ac:dyDescent="0.3">
      <c r="A2" s="56"/>
      <c r="B2" s="353" t="s">
        <v>161</v>
      </c>
      <c r="C2" s="57"/>
      <c r="D2" s="57"/>
      <c r="E2" s="57"/>
      <c r="F2" s="56"/>
      <c r="G2" s="56"/>
      <c r="H2" s="58"/>
      <c r="I2" s="59" t="s">
        <v>2</v>
      </c>
    </row>
    <row r="3" spans="1:9" ht="16.5" thickBot="1" x14ac:dyDescent="0.3">
      <c r="A3" s="237" t="s">
        <v>296</v>
      </c>
      <c r="B3" s="354" t="s">
        <v>297</v>
      </c>
      <c r="C3" s="354"/>
      <c r="D3" s="354"/>
      <c r="E3" s="354"/>
      <c r="F3" s="355" t="s">
        <v>298</v>
      </c>
      <c r="G3" s="356"/>
      <c r="H3" s="356"/>
      <c r="I3" s="356"/>
    </row>
    <row r="4" spans="1:9" s="47" customFormat="1" ht="48" thickBot="1" x14ac:dyDescent="0.3">
      <c r="A4" s="238"/>
      <c r="B4" s="60" t="s">
        <v>3</v>
      </c>
      <c r="C4" s="60" t="s">
        <v>606</v>
      </c>
      <c r="D4" s="60" t="s">
        <v>607</v>
      </c>
      <c r="E4" s="60" t="s">
        <v>608</v>
      </c>
      <c r="F4" s="60" t="s">
        <v>3</v>
      </c>
      <c r="G4" s="60" t="s">
        <v>606</v>
      </c>
      <c r="H4" s="60" t="s">
        <v>607</v>
      </c>
      <c r="I4" s="60" t="s">
        <v>608</v>
      </c>
    </row>
    <row r="5" spans="1:9" s="47" customFormat="1" ht="16.5" thickBot="1" x14ac:dyDescent="0.3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0">
        <v>6</v>
      </c>
      <c r="G5" s="60">
        <v>7</v>
      </c>
      <c r="H5" s="357">
        <v>8</v>
      </c>
      <c r="I5" s="60">
        <v>9</v>
      </c>
    </row>
    <row r="6" spans="1:9" ht="31.5" x14ac:dyDescent="0.25">
      <c r="A6" s="61" t="s">
        <v>306</v>
      </c>
      <c r="B6" s="358" t="s">
        <v>348</v>
      </c>
      <c r="C6" s="359">
        <v>10578855</v>
      </c>
      <c r="D6" s="359">
        <v>32225029</v>
      </c>
      <c r="E6" s="359">
        <v>21646174</v>
      </c>
      <c r="F6" s="358" t="s">
        <v>349</v>
      </c>
      <c r="G6" s="359">
        <v>254000</v>
      </c>
      <c r="H6" s="360">
        <v>17551606</v>
      </c>
      <c r="I6" s="360">
        <v>134069</v>
      </c>
    </row>
    <row r="7" spans="1:9" ht="15.75" x14ac:dyDescent="0.25">
      <c r="A7" s="62" t="s">
        <v>309</v>
      </c>
      <c r="B7" s="361" t="s">
        <v>350</v>
      </c>
      <c r="C7" s="362">
        <v>6834247</v>
      </c>
      <c r="D7" s="362">
        <v>6834247</v>
      </c>
      <c r="E7" s="362"/>
      <c r="F7" s="361" t="s">
        <v>351</v>
      </c>
      <c r="G7" s="362"/>
      <c r="H7" s="363"/>
      <c r="I7" s="363"/>
    </row>
    <row r="8" spans="1:9" ht="15.75" x14ac:dyDescent="0.25">
      <c r="A8" s="62" t="s">
        <v>299</v>
      </c>
      <c r="B8" s="361" t="s">
        <v>352</v>
      </c>
      <c r="C8" s="362"/>
      <c r="D8" s="362"/>
      <c r="E8" s="388">
        <v>1519685</v>
      </c>
      <c r="F8" s="361" t="s">
        <v>353</v>
      </c>
      <c r="G8" s="362">
        <v>17532999</v>
      </c>
      <c r="H8" s="363">
        <v>20583232</v>
      </c>
      <c r="I8" s="363">
        <v>15037400</v>
      </c>
    </row>
    <row r="9" spans="1:9" ht="15.75" x14ac:dyDescent="0.25">
      <c r="A9" s="62" t="s">
        <v>300</v>
      </c>
      <c r="B9" s="361" t="s">
        <v>354</v>
      </c>
      <c r="C9" s="362"/>
      <c r="D9" s="386"/>
      <c r="E9" s="63"/>
      <c r="F9" s="387" t="s">
        <v>355</v>
      </c>
      <c r="G9" s="362">
        <v>6834247</v>
      </c>
      <c r="H9" s="362">
        <v>6834247</v>
      </c>
      <c r="I9" s="362">
        <v>6834247</v>
      </c>
    </row>
    <row r="10" spans="1:9" ht="15.75" x14ac:dyDescent="0.25">
      <c r="A10" s="62" t="s">
        <v>301</v>
      </c>
      <c r="B10" s="361" t="s">
        <v>356</v>
      </c>
      <c r="C10" s="362"/>
      <c r="D10" s="362"/>
      <c r="E10" s="362"/>
      <c r="F10" s="361" t="s">
        <v>357</v>
      </c>
      <c r="G10" s="362"/>
      <c r="H10" s="365"/>
      <c r="I10" s="363"/>
    </row>
    <row r="11" spans="1:9" ht="16.5" thickBot="1" x14ac:dyDescent="0.3">
      <c r="A11" s="62" t="s">
        <v>302</v>
      </c>
      <c r="B11" s="361" t="s">
        <v>358</v>
      </c>
      <c r="C11" s="364"/>
      <c r="D11" s="364"/>
      <c r="E11" s="364"/>
      <c r="F11" s="366" t="s">
        <v>319</v>
      </c>
      <c r="G11" s="362"/>
      <c r="H11" s="367"/>
      <c r="I11" s="368"/>
    </row>
    <row r="12" spans="1:9" ht="16.5" thickBot="1" x14ac:dyDescent="0.3">
      <c r="A12" s="60" t="s">
        <v>303</v>
      </c>
      <c r="B12" s="369" t="s">
        <v>359</v>
      </c>
      <c r="C12" s="370">
        <f>SUM(C6,C8,C9,C11)</f>
        <v>10578855</v>
      </c>
      <c r="D12" s="370">
        <f>SUM(D6,D8,D9,D11)</f>
        <v>32225029</v>
      </c>
      <c r="E12" s="370">
        <f>SUM(E6,E8,E9,E11)</f>
        <v>23165859</v>
      </c>
      <c r="F12" s="369" t="s">
        <v>360</v>
      </c>
      <c r="G12" s="370">
        <f>SUM(G6,G8,G10,G11)</f>
        <v>17786999</v>
      </c>
      <c r="H12" s="370">
        <f>SUM(H6,H8,H10,H11)</f>
        <v>38134838</v>
      </c>
      <c r="I12" s="370">
        <f>SUM(I6,I8,I10,I11)</f>
        <v>15171469</v>
      </c>
    </row>
    <row r="13" spans="1:9" ht="15.75" x14ac:dyDescent="0.25">
      <c r="A13" s="64" t="s">
        <v>304</v>
      </c>
      <c r="B13" s="371" t="s">
        <v>361</v>
      </c>
      <c r="C13" s="372">
        <f>SUM(C14:C18)</f>
        <v>7208144</v>
      </c>
      <c r="D13" s="372">
        <f>SUM(D14:D18)</f>
        <v>5909809</v>
      </c>
      <c r="E13" s="372">
        <f>SUM(E14:E18)</f>
        <v>5909809</v>
      </c>
      <c r="F13" s="361" t="s">
        <v>325</v>
      </c>
      <c r="G13" s="359"/>
      <c r="H13" s="373"/>
      <c r="I13" s="360"/>
    </row>
    <row r="14" spans="1:9" ht="15.75" x14ac:dyDescent="0.25">
      <c r="A14" s="64" t="s">
        <v>305</v>
      </c>
      <c r="B14" s="374" t="s">
        <v>362</v>
      </c>
      <c r="C14" s="375">
        <v>7208144</v>
      </c>
      <c r="D14" s="375">
        <v>5909809</v>
      </c>
      <c r="E14" s="375">
        <v>5909809</v>
      </c>
      <c r="F14" s="361" t="s">
        <v>363</v>
      </c>
      <c r="G14" s="362"/>
      <c r="H14" s="365"/>
      <c r="I14" s="363"/>
    </row>
    <row r="15" spans="1:9" ht="15.75" x14ac:dyDescent="0.25">
      <c r="A15" s="64" t="s">
        <v>69</v>
      </c>
      <c r="B15" s="374" t="s">
        <v>364</v>
      </c>
      <c r="C15" s="362"/>
      <c r="D15" s="362"/>
      <c r="E15" s="362"/>
      <c r="F15" s="361" t="s">
        <v>329</v>
      </c>
      <c r="G15" s="362"/>
      <c r="H15" s="365"/>
      <c r="I15" s="363"/>
    </row>
    <row r="16" spans="1:9" ht="15.75" x14ac:dyDescent="0.25">
      <c r="A16" s="64" t="s">
        <v>71</v>
      </c>
      <c r="B16" s="374" t="s">
        <v>365</v>
      </c>
      <c r="C16" s="362"/>
      <c r="D16" s="362"/>
      <c r="E16" s="362"/>
      <c r="F16" s="361" t="s">
        <v>331</v>
      </c>
      <c r="G16" s="362"/>
      <c r="H16" s="365"/>
      <c r="I16" s="363"/>
    </row>
    <row r="17" spans="1:9" ht="15.75" x14ac:dyDescent="0.25">
      <c r="A17" s="64" t="s">
        <v>72</v>
      </c>
      <c r="B17" s="374" t="s">
        <v>366</v>
      </c>
      <c r="C17" s="362"/>
      <c r="D17" s="376"/>
      <c r="E17" s="376"/>
      <c r="F17" s="377" t="s">
        <v>333</v>
      </c>
      <c r="G17" s="362"/>
      <c r="H17" s="365"/>
      <c r="I17" s="363"/>
    </row>
    <row r="18" spans="1:9" ht="15.75" x14ac:dyDescent="0.25">
      <c r="A18" s="64" t="s">
        <v>73</v>
      </c>
      <c r="B18" s="374" t="s">
        <v>367</v>
      </c>
      <c r="C18" s="362"/>
      <c r="D18" s="362"/>
      <c r="E18" s="362"/>
      <c r="F18" s="361" t="s">
        <v>368</v>
      </c>
      <c r="G18" s="362"/>
      <c r="H18" s="365"/>
      <c r="I18" s="363"/>
    </row>
    <row r="19" spans="1:9" ht="31.5" x14ac:dyDescent="0.25">
      <c r="A19" s="64" t="s">
        <v>74</v>
      </c>
      <c r="B19" s="378" t="s">
        <v>369</v>
      </c>
      <c r="C19" s="379">
        <f>SUM(C20:C24)</f>
        <v>0</v>
      </c>
      <c r="D19" s="380"/>
      <c r="E19" s="380"/>
      <c r="F19" s="358" t="s">
        <v>370</v>
      </c>
      <c r="G19" s="362"/>
      <c r="H19" s="365"/>
      <c r="I19" s="363"/>
    </row>
    <row r="20" spans="1:9" ht="15.75" x14ac:dyDescent="0.25">
      <c r="A20" s="64" t="s">
        <v>75</v>
      </c>
      <c r="B20" s="374" t="s">
        <v>371</v>
      </c>
      <c r="C20" s="362"/>
      <c r="D20" s="359"/>
      <c r="E20" s="359"/>
      <c r="F20" s="358" t="s">
        <v>372</v>
      </c>
      <c r="G20" s="362"/>
      <c r="H20" s="365"/>
      <c r="I20" s="363"/>
    </row>
    <row r="21" spans="1:9" ht="15.75" x14ac:dyDescent="0.25">
      <c r="A21" s="64" t="s">
        <v>76</v>
      </c>
      <c r="B21" s="374" t="s">
        <v>373</v>
      </c>
      <c r="C21" s="362"/>
      <c r="D21" s="359"/>
      <c r="E21" s="359"/>
      <c r="F21" s="381"/>
      <c r="G21" s="362"/>
      <c r="H21" s="365"/>
      <c r="I21" s="363"/>
    </row>
    <row r="22" spans="1:9" ht="15.75" x14ac:dyDescent="0.25">
      <c r="A22" s="64" t="s">
        <v>77</v>
      </c>
      <c r="B22" s="374" t="s">
        <v>374</v>
      </c>
      <c r="C22" s="362"/>
      <c r="D22" s="359"/>
      <c r="E22" s="359"/>
      <c r="F22" s="381"/>
      <c r="G22" s="362"/>
      <c r="H22" s="365"/>
      <c r="I22" s="363"/>
    </row>
    <row r="23" spans="1:9" ht="15.75" x14ac:dyDescent="0.25">
      <c r="A23" s="64" t="s">
        <v>79</v>
      </c>
      <c r="B23" s="382" t="s">
        <v>375</v>
      </c>
      <c r="C23" s="362"/>
      <c r="D23" s="362"/>
      <c r="E23" s="362"/>
      <c r="F23" s="366"/>
      <c r="G23" s="362"/>
      <c r="H23" s="365"/>
      <c r="I23" s="363"/>
    </row>
    <row r="24" spans="1:9" ht="16.5" thickBot="1" x14ac:dyDescent="0.3">
      <c r="A24" s="64" t="s">
        <v>81</v>
      </c>
      <c r="B24" s="383" t="s">
        <v>376</v>
      </c>
      <c r="C24" s="362"/>
      <c r="D24" s="359"/>
      <c r="E24" s="359"/>
      <c r="F24" s="381"/>
      <c r="G24" s="362"/>
      <c r="H24" s="367"/>
      <c r="I24" s="368"/>
    </row>
    <row r="25" spans="1:9" ht="32.25" thickBot="1" x14ac:dyDescent="0.3">
      <c r="A25" s="60" t="s">
        <v>83</v>
      </c>
      <c r="B25" s="369" t="s">
        <v>377</v>
      </c>
      <c r="C25" s="370">
        <f>SUM(C13,C19)</f>
        <v>7208144</v>
      </c>
      <c r="D25" s="370">
        <f>SUM(D13,D19)</f>
        <v>5909809</v>
      </c>
      <c r="E25" s="370">
        <f>SUM(E13,E19)</f>
        <v>5909809</v>
      </c>
      <c r="F25" s="369" t="s">
        <v>378</v>
      </c>
      <c r="G25" s="370">
        <f>SUM(G13:G24)</f>
        <v>0</v>
      </c>
      <c r="H25" s="384"/>
      <c r="I25" s="385"/>
    </row>
    <row r="26" spans="1:9" ht="16.5" thickBot="1" x14ac:dyDescent="0.3">
      <c r="A26" s="60" t="s">
        <v>85</v>
      </c>
      <c r="B26" s="369" t="s">
        <v>379</v>
      </c>
      <c r="C26" s="370">
        <f>SUM(C12,C25)</f>
        <v>17786999</v>
      </c>
      <c r="D26" s="370">
        <f>SUM(D12,D25)</f>
        <v>38134838</v>
      </c>
      <c r="E26" s="370">
        <f>SUM(E12,E25)</f>
        <v>29075668</v>
      </c>
      <c r="F26" s="369" t="s">
        <v>380</v>
      </c>
      <c r="G26" s="370">
        <f>SUM(G12,G25)</f>
        <v>17786999</v>
      </c>
      <c r="H26" s="370">
        <f>SUM(H12,H25)</f>
        <v>38134838</v>
      </c>
      <c r="I26" s="370">
        <f>SUM(I12,I25)</f>
        <v>15171469</v>
      </c>
    </row>
    <row r="27" spans="1:9" ht="16.5" thickBot="1" x14ac:dyDescent="0.3">
      <c r="A27" s="60" t="s">
        <v>87</v>
      </c>
      <c r="B27" s="369" t="s">
        <v>344</v>
      </c>
      <c r="C27" s="370"/>
      <c r="D27" s="370"/>
      <c r="E27" s="370"/>
      <c r="F27" s="369" t="s">
        <v>345</v>
      </c>
      <c r="G27" s="370"/>
      <c r="H27" s="384"/>
      <c r="I27" s="357">
        <f>E26-I26</f>
        <v>13904199</v>
      </c>
    </row>
    <row r="28" spans="1:9" ht="16.5" thickBot="1" x14ac:dyDescent="0.3">
      <c r="A28" s="60" t="s">
        <v>94</v>
      </c>
      <c r="B28" s="369" t="s">
        <v>346</v>
      </c>
      <c r="C28" s="370"/>
      <c r="D28" s="370"/>
      <c r="E28" s="370"/>
      <c r="F28" s="369" t="s">
        <v>347</v>
      </c>
      <c r="G28" s="370"/>
      <c r="H28" s="384"/>
      <c r="I28" s="384"/>
    </row>
  </sheetData>
  <mergeCells count="3">
    <mergeCell ref="A3:A4"/>
    <mergeCell ref="F3:I3"/>
    <mergeCell ref="A1:H1"/>
  </mergeCells>
  <pageMargins left="0.7" right="0.7" top="0.57093749999999999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2"/>
  <sheetViews>
    <sheetView view="pageBreakPreview" zoomScale="60" zoomScaleNormal="100" workbookViewId="0">
      <selection activeCell="A146" sqref="A146:B146"/>
    </sheetView>
  </sheetViews>
  <sheetFormatPr defaultRowHeight="15.75" x14ac:dyDescent="0.25"/>
  <cols>
    <col min="1" max="1" width="8.140625" style="165" customWidth="1"/>
    <col min="2" max="2" width="77.7109375" style="166" customWidth="1"/>
    <col min="3" max="3" width="16.28515625" style="67" customWidth="1"/>
    <col min="4" max="4" width="16.140625" style="66" customWidth="1"/>
    <col min="5" max="5" width="16.42578125" style="66" customWidth="1"/>
    <col min="6" max="256" width="8.85546875" style="66"/>
    <col min="257" max="257" width="8.140625" style="66" customWidth="1"/>
    <col min="258" max="258" width="75.5703125" style="66" customWidth="1"/>
    <col min="259" max="259" width="13.85546875" style="66" bestFit="1" customWidth="1"/>
    <col min="260" max="260" width="12.7109375" style="66" bestFit="1" customWidth="1"/>
    <col min="261" max="261" width="13.85546875" style="66" bestFit="1" customWidth="1"/>
    <col min="262" max="512" width="8.85546875" style="66"/>
    <col min="513" max="513" width="8.140625" style="66" customWidth="1"/>
    <col min="514" max="514" width="75.5703125" style="66" customWidth="1"/>
    <col min="515" max="515" width="13.85546875" style="66" bestFit="1" customWidth="1"/>
    <col min="516" max="516" width="12.7109375" style="66" bestFit="1" customWidth="1"/>
    <col min="517" max="517" width="13.85546875" style="66" bestFit="1" customWidth="1"/>
    <col min="518" max="768" width="8.85546875" style="66"/>
    <col min="769" max="769" width="8.140625" style="66" customWidth="1"/>
    <col min="770" max="770" width="75.5703125" style="66" customWidth="1"/>
    <col min="771" max="771" width="13.85546875" style="66" bestFit="1" customWidth="1"/>
    <col min="772" max="772" width="12.7109375" style="66" bestFit="1" customWidth="1"/>
    <col min="773" max="773" width="13.85546875" style="66" bestFit="1" customWidth="1"/>
    <col min="774" max="1024" width="8.85546875" style="66"/>
    <col min="1025" max="1025" width="8.140625" style="66" customWidth="1"/>
    <col min="1026" max="1026" width="75.5703125" style="66" customWidth="1"/>
    <col min="1027" max="1027" width="13.85546875" style="66" bestFit="1" customWidth="1"/>
    <col min="1028" max="1028" width="12.7109375" style="66" bestFit="1" customWidth="1"/>
    <col min="1029" max="1029" width="13.85546875" style="66" bestFit="1" customWidth="1"/>
    <col min="1030" max="1280" width="8.85546875" style="66"/>
    <col min="1281" max="1281" width="8.140625" style="66" customWidth="1"/>
    <col min="1282" max="1282" width="75.5703125" style="66" customWidth="1"/>
    <col min="1283" max="1283" width="13.85546875" style="66" bestFit="1" customWidth="1"/>
    <col min="1284" max="1284" width="12.7109375" style="66" bestFit="1" customWidth="1"/>
    <col min="1285" max="1285" width="13.85546875" style="66" bestFit="1" customWidth="1"/>
    <col min="1286" max="1536" width="8.85546875" style="66"/>
    <col min="1537" max="1537" width="8.140625" style="66" customWidth="1"/>
    <col min="1538" max="1538" width="75.5703125" style="66" customWidth="1"/>
    <col min="1539" max="1539" width="13.85546875" style="66" bestFit="1" customWidth="1"/>
    <col min="1540" max="1540" width="12.7109375" style="66" bestFit="1" customWidth="1"/>
    <col min="1541" max="1541" width="13.85546875" style="66" bestFit="1" customWidth="1"/>
    <col min="1542" max="1792" width="8.85546875" style="66"/>
    <col min="1793" max="1793" width="8.140625" style="66" customWidth="1"/>
    <col min="1794" max="1794" width="75.5703125" style="66" customWidth="1"/>
    <col min="1795" max="1795" width="13.85546875" style="66" bestFit="1" customWidth="1"/>
    <col min="1796" max="1796" width="12.7109375" style="66" bestFit="1" customWidth="1"/>
    <col min="1797" max="1797" width="13.85546875" style="66" bestFit="1" customWidth="1"/>
    <col min="1798" max="2048" width="8.85546875" style="66"/>
    <col min="2049" max="2049" width="8.140625" style="66" customWidth="1"/>
    <col min="2050" max="2050" width="75.5703125" style="66" customWidth="1"/>
    <col min="2051" max="2051" width="13.85546875" style="66" bestFit="1" customWidth="1"/>
    <col min="2052" max="2052" width="12.7109375" style="66" bestFit="1" customWidth="1"/>
    <col min="2053" max="2053" width="13.85546875" style="66" bestFit="1" customWidth="1"/>
    <col min="2054" max="2304" width="8.85546875" style="66"/>
    <col min="2305" max="2305" width="8.140625" style="66" customWidth="1"/>
    <col min="2306" max="2306" width="75.5703125" style="66" customWidth="1"/>
    <col min="2307" max="2307" width="13.85546875" style="66" bestFit="1" customWidth="1"/>
    <col min="2308" max="2308" width="12.7109375" style="66" bestFit="1" customWidth="1"/>
    <col min="2309" max="2309" width="13.85546875" style="66" bestFit="1" customWidth="1"/>
    <col min="2310" max="2560" width="8.85546875" style="66"/>
    <col min="2561" max="2561" width="8.140625" style="66" customWidth="1"/>
    <col min="2562" max="2562" width="75.5703125" style="66" customWidth="1"/>
    <col min="2563" max="2563" width="13.85546875" style="66" bestFit="1" customWidth="1"/>
    <col min="2564" max="2564" width="12.7109375" style="66" bestFit="1" customWidth="1"/>
    <col min="2565" max="2565" width="13.85546875" style="66" bestFit="1" customWidth="1"/>
    <col min="2566" max="2816" width="8.85546875" style="66"/>
    <col min="2817" max="2817" width="8.140625" style="66" customWidth="1"/>
    <col min="2818" max="2818" width="75.5703125" style="66" customWidth="1"/>
    <col min="2819" max="2819" width="13.85546875" style="66" bestFit="1" customWidth="1"/>
    <col min="2820" max="2820" width="12.7109375" style="66" bestFit="1" customWidth="1"/>
    <col min="2821" max="2821" width="13.85546875" style="66" bestFit="1" customWidth="1"/>
    <col min="2822" max="3072" width="8.85546875" style="66"/>
    <col min="3073" max="3073" width="8.140625" style="66" customWidth="1"/>
    <col min="3074" max="3074" width="75.5703125" style="66" customWidth="1"/>
    <col min="3075" max="3075" width="13.85546875" style="66" bestFit="1" customWidth="1"/>
    <col min="3076" max="3076" width="12.7109375" style="66" bestFit="1" customWidth="1"/>
    <col min="3077" max="3077" width="13.85546875" style="66" bestFit="1" customWidth="1"/>
    <col min="3078" max="3328" width="8.85546875" style="66"/>
    <col min="3329" max="3329" width="8.140625" style="66" customWidth="1"/>
    <col min="3330" max="3330" width="75.5703125" style="66" customWidth="1"/>
    <col min="3331" max="3331" width="13.85546875" style="66" bestFit="1" customWidth="1"/>
    <col min="3332" max="3332" width="12.7109375" style="66" bestFit="1" customWidth="1"/>
    <col min="3333" max="3333" width="13.85546875" style="66" bestFit="1" customWidth="1"/>
    <col min="3334" max="3584" width="8.85546875" style="66"/>
    <col min="3585" max="3585" width="8.140625" style="66" customWidth="1"/>
    <col min="3586" max="3586" width="75.5703125" style="66" customWidth="1"/>
    <col min="3587" max="3587" width="13.85546875" style="66" bestFit="1" customWidth="1"/>
    <col min="3588" max="3588" width="12.7109375" style="66" bestFit="1" customWidth="1"/>
    <col min="3589" max="3589" width="13.85546875" style="66" bestFit="1" customWidth="1"/>
    <col min="3590" max="3840" width="8.85546875" style="66"/>
    <col min="3841" max="3841" width="8.140625" style="66" customWidth="1"/>
    <col min="3842" max="3842" width="75.5703125" style="66" customWidth="1"/>
    <col min="3843" max="3843" width="13.85546875" style="66" bestFit="1" customWidth="1"/>
    <col min="3844" max="3844" width="12.7109375" style="66" bestFit="1" customWidth="1"/>
    <col min="3845" max="3845" width="13.85546875" style="66" bestFit="1" customWidth="1"/>
    <col min="3846" max="4096" width="8.85546875" style="66"/>
    <col min="4097" max="4097" width="8.140625" style="66" customWidth="1"/>
    <col min="4098" max="4098" width="75.5703125" style="66" customWidth="1"/>
    <col min="4099" max="4099" width="13.85546875" style="66" bestFit="1" customWidth="1"/>
    <col min="4100" max="4100" width="12.7109375" style="66" bestFit="1" customWidth="1"/>
    <col min="4101" max="4101" width="13.85546875" style="66" bestFit="1" customWidth="1"/>
    <col min="4102" max="4352" width="8.85546875" style="66"/>
    <col min="4353" max="4353" width="8.140625" style="66" customWidth="1"/>
    <col min="4354" max="4354" width="75.5703125" style="66" customWidth="1"/>
    <col min="4355" max="4355" width="13.85546875" style="66" bestFit="1" customWidth="1"/>
    <col min="4356" max="4356" width="12.7109375" style="66" bestFit="1" customWidth="1"/>
    <col min="4357" max="4357" width="13.85546875" style="66" bestFit="1" customWidth="1"/>
    <col min="4358" max="4608" width="8.85546875" style="66"/>
    <col min="4609" max="4609" width="8.140625" style="66" customWidth="1"/>
    <col min="4610" max="4610" width="75.5703125" style="66" customWidth="1"/>
    <col min="4611" max="4611" width="13.85546875" style="66" bestFit="1" customWidth="1"/>
    <col min="4612" max="4612" width="12.7109375" style="66" bestFit="1" customWidth="1"/>
    <col min="4613" max="4613" width="13.85546875" style="66" bestFit="1" customWidth="1"/>
    <col min="4614" max="4864" width="8.85546875" style="66"/>
    <col min="4865" max="4865" width="8.140625" style="66" customWidth="1"/>
    <col min="4866" max="4866" width="75.5703125" style="66" customWidth="1"/>
    <col min="4867" max="4867" width="13.85546875" style="66" bestFit="1" customWidth="1"/>
    <col min="4868" max="4868" width="12.7109375" style="66" bestFit="1" customWidth="1"/>
    <col min="4869" max="4869" width="13.85546875" style="66" bestFit="1" customWidth="1"/>
    <col min="4870" max="5120" width="8.85546875" style="66"/>
    <col min="5121" max="5121" width="8.140625" style="66" customWidth="1"/>
    <col min="5122" max="5122" width="75.5703125" style="66" customWidth="1"/>
    <col min="5123" max="5123" width="13.85546875" style="66" bestFit="1" customWidth="1"/>
    <col min="5124" max="5124" width="12.7109375" style="66" bestFit="1" customWidth="1"/>
    <col min="5125" max="5125" width="13.85546875" style="66" bestFit="1" customWidth="1"/>
    <col min="5126" max="5376" width="8.85546875" style="66"/>
    <col min="5377" max="5377" width="8.140625" style="66" customWidth="1"/>
    <col min="5378" max="5378" width="75.5703125" style="66" customWidth="1"/>
    <col min="5379" max="5379" width="13.85546875" style="66" bestFit="1" customWidth="1"/>
    <col min="5380" max="5380" width="12.7109375" style="66" bestFit="1" customWidth="1"/>
    <col min="5381" max="5381" width="13.85546875" style="66" bestFit="1" customWidth="1"/>
    <col min="5382" max="5632" width="8.85546875" style="66"/>
    <col min="5633" max="5633" width="8.140625" style="66" customWidth="1"/>
    <col min="5634" max="5634" width="75.5703125" style="66" customWidth="1"/>
    <col min="5635" max="5635" width="13.85546875" style="66" bestFit="1" customWidth="1"/>
    <col min="5636" max="5636" width="12.7109375" style="66" bestFit="1" customWidth="1"/>
    <col min="5637" max="5637" width="13.85546875" style="66" bestFit="1" customWidth="1"/>
    <col min="5638" max="5888" width="8.85546875" style="66"/>
    <col min="5889" max="5889" width="8.140625" style="66" customWidth="1"/>
    <col min="5890" max="5890" width="75.5703125" style="66" customWidth="1"/>
    <col min="5891" max="5891" width="13.85546875" style="66" bestFit="1" customWidth="1"/>
    <col min="5892" max="5892" width="12.7109375" style="66" bestFit="1" customWidth="1"/>
    <col min="5893" max="5893" width="13.85546875" style="66" bestFit="1" customWidth="1"/>
    <col min="5894" max="6144" width="8.85546875" style="66"/>
    <col min="6145" max="6145" width="8.140625" style="66" customWidth="1"/>
    <col min="6146" max="6146" width="75.5703125" style="66" customWidth="1"/>
    <col min="6147" max="6147" width="13.85546875" style="66" bestFit="1" customWidth="1"/>
    <col min="6148" max="6148" width="12.7109375" style="66" bestFit="1" customWidth="1"/>
    <col min="6149" max="6149" width="13.85546875" style="66" bestFit="1" customWidth="1"/>
    <col min="6150" max="6400" width="8.85546875" style="66"/>
    <col min="6401" max="6401" width="8.140625" style="66" customWidth="1"/>
    <col min="6402" max="6402" width="75.5703125" style="66" customWidth="1"/>
    <col min="6403" max="6403" width="13.85546875" style="66" bestFit="1" customWidth="1"/>
    <col min="6404" max="6404" width="12.7109375" style="66" bestFit="1" customWidth="1"/>
    <col min="6405" max="6405" width="13.85546875" style="66" bestFit="1" customWidth="1"/>
    <col min="6406" max="6656" width="8.85546875" style="66"/>
    <col min="6657" max="6657" width="8.140625" style="66" customWidth="1"/>
    <col min="6658" max="6658" width="75.5703125" style="66" customWidth="1"/>
    <col min="6659" max="6659" width="13.85546875" style="66" bestFit="1" customWidth="1"/>
    <col min="6660" max="6660" width="12.7109375" style="66" bestFit="1" customWidth="1"/>
    <col min="6661" max="6661" width="13.85546875" style="66" bestFit="1" customWidth="1"/>
    <col min="6662" max="6912" width="8.85546875" style="66"/>
    <col min="6913" max="6913" width="8.140625" style="66" customWidth="1"/>
    <col min="6914" max="6914" width="75.5703125" style="66" customWidth="1"/>
    <col min="6915" max="6915" width="13.85546875" style="66" bestFit="1" customWidth="1"/>
    <col min="6916" max="6916" width="12.7109375" style="66" bestFit="1" customWidth="1"/>
    <col min="6917" max="6917" width="13.85546875" style="66" bestFit="1" customWidth="1"/>
    <col min="6918" max="7168" width="8.85546875" style="66"/>
    <col min="7169" max="7169" width="8.140625" style="66" customWidth="1"/>
    <col min="7170" max="7170" width="75.5703125" style="66" customWidth="1"/>
    <col min="7171" max="7171" width="13.85546875" style="66" bestFit="1" customWidth="1"/>
    <col min="7172" max="7172" width="12.7109375" style="66" bestFit="1" customWidth="1"/>
    <col min="7173" max="7173" width="13.85546875" style="66" bestFit="1" customWidth="1"/>
    <col min="7174" max="7424" width="8.85546875" style="66"/>
    <col min="7425" max="7425" width="8.140625" style="66" customWidth="1"/>
    <col min="7426" max="7426" width="75.5703125" style="66" customWidth="1"/>
    <col min="7427" max="7427" width="13.85546875" style="66" bestFit="1" customWidth="1"/>
    <col min="7428" max="7428" width="12.7109375" style="66" bestFit="1" customWidth="1"/>
    <col min="7429" max="7429" width="13.85546875" style="66" bestFit="1" customWidth="1"/>
    <col min="7430" max="7680" width="8.85546875" style="66"/>
    <col min="7681" max="7681" width="8.140625" style="66" customWidth="1"/>
    <col min="7682" max="7682" width="75.5703125" style="66" customWidth="1"/>
    <col min="7683" max="7683" width="13.85546875" style="66" bestFit="1" customWidth="1"/>
    <col min="7684" max="7684" width="12.7109375" style="66" bestFit="1" customWidth="1"/>
    <col min="7685" max="7685" width="13.85546875" style="66" bestFit="1" customWidth="1"/>
    <col min="7686" max="7936" width="8.85546875" style="66"/>
    <col min="7937" max="7937" width="8.140625" style="66" customWidth="1"/>
    <col min="7938" max="7938" width="75.5703125" style="66" customWidth="1"/>
    <col min="7939" max="7939" width="13.85546875" style="66" bestFit="1" customWidth="1"/>
    <col min="7940" max="7940" width="12.7109375" style="66" bestFit="1" customWidth="1"/>
    <col min="7941" max="7941" width="13.85546875" style="66" bestFit="1" customWidth="1"/>
    <col min="7942" max="8192" width="8.85546875" style="66"/>
    <col min="8193" max="8193" width="8.140625" style="66" customWidth="1"/>
    <col min="8194" max="8194" width="75.5703125" style="66" customWidth="1"/>
    <col min="8195" max="8195" width="13.85546875" style="66" bestFit="1" customWidth="1"/>
    <col min="8196" max="8196" width="12.7109375" style="66" bestFit="1" customWidth="1"/>
    <col min="8197" max="8197" width="13.85546875" style="66" bestFit="1" customWidth="1"/>
    <col min="8198" max="8448" width="8.85546875" style="66"/>
    <col min="8449" max="8449" width="8.140625" style="66" customWidth="1"/>
    <col min="8450" max="8450" width="75.5703125" style="66" customWidth="1"/>
    <col min="8451" max="8451" width="13.85546875" style="66" bestFit="1" customWidth="1"/>
    <col min="8452" max="8452" width="12.7109375" style="66" bestFit="1" customWidth="1"/>
    <col min="8453" max="8453" width="13.85546875" style="66" bestFit="1" customWidth="1"/>
    <col min="8454" max="8704" width="8.85546875" style="66"/>
    <col min="8705" max="8705" width="8.140625" style="66" customWidth="1"/>
    <col min="8706" max="8706" width="75.5703125" style="66" customWidth="1"/>
    <col min="8707" max="8707" width="13.85546875" style="66" bestFit="1" customWidth="1"/>
    <col min="8708" max="8708" width="12.7109375" style="66" bestFit="1" customWidth="1"/>
    <col min="8709" max="8709" width="13.85546875" style="66" bestFit="1" customWidth="1"/>
    <col min="8710" max="8960" width="8.85546875" style="66"/>
    <col min="8961" max="8961" width="8.140625" style="66" customWidth="1"/>
    <col min="8962" max="8962" width="75.5703125" style="66" customWidth="1"/>
    <col min="8963" max="8963" width="13.85546875" style="66" bestFit="1" customWidth="1"/>
    <col min="8964" max="8964" width="12.7109375" style="66" bestFit="1" customWidth="1"/>
    <col min="8965" max="8965" width="13.85546875" style="66" bestFit="1" customWidth="1"/>
    <col min="8966" max="9216" width="8.85546875" style="66"/>
    <col min="9217" max="9217" width="8.140625" style="66" customWidth="1"/>
    <col min="9218" max="9218" width="75.5703125" style="66" customWidth="1"/>
    <col min="9219" max="9219" width="13.85546875" style="66" bestFit="1" customWidth="1"/>
    <col min="9220" max="9220" width="12.7109375" style="66" bestFit="1" customWidth="1"/>
    <col min="9221" max="9221" width="13.85546875" style="66" bestFit="1" customWidth="1"/>
    <col min="9222" max="9472" width="8.85546875" style="66"/>
    <col min="9473" max="9473" width="8.140625" style="66" customWidth="1"/>
    <col min="9474" max="9474" width="75.5703125" style="66" customWidth="1"/>
    <col min="9475" max="9475" width="13.85546875" style="66" bestFit="1" customWidth="1"/>
    <col min="9476" max="9476" width="12.7109375" style="66" bestFit="1" customWidth="1"/>
    <col min="9477" max="9477" width="13.85546875" style="66" bestFit="1" customWidth="1"/>
    <col min="9478" max="9728" width="8.85546875" style="66"/>
    <col min="9729" max="9729" width="8.140625" style="66" customWidth="1"/>
    <col min="9730" max="9730" width="75.5703125" style="66" customWidth="1"/>
    <col min="9731" max="9731" width="13.85546875" style="66" bestFit="1" customWidth="1"/>
    <col min="9732" max="9732" width="12.7109375" style="66" bestFit="1" customWidth="1"/>
    <col min="9733" max="9733" width="13.85546875" style="66" bestFit="1" customWidth="1"/>
    <col min="9734" max="9984" width="8.85546875" style="66"/>
    <col min="9985" max="9985" width="8.140625" style="66" customWidth="1"/>
    <col min="9986" max="9986" width="75.5703125" style="66" customWidth="1"/>
    <col min="9987" max="9987" width="13.85546875" style="66" bestFit="1" customWidth="1"/>
    <col min="9988" max="9988" width="12.7109375" style="66" bestFit="1" customWidth="1"/>
    <col min="9989" max="9989" width="13.85546875" style="66" bestFit="1" customWidth="1"/>
    <col min="9990" max="10240" width="8.85546875" style="66"/>
    <col min="10241" max="10241" width="8.140625" style="66" customWidth="1"/>
    <col min="10242" max="10242" width="75.5703125" style="66" customWidth="1"/>
    <col min="10243" max="10243" width="13.85546875" style="66" bestFit="1" customWidth="1"/>
    <col min="10244" max="10244" width="12.7109375" style="66" bestFit="1" customWidth="1"/>
    <col min="10245" max="10245" width="13.85546875" style="66" bestFit="1" customWidth="1"/>
    <col min="10246" max="10496" width="8.85546875" style="66"/>
    <col min="10497" max="10497" width="8.140625" style="66" customWidth="1"/>
    <col min="10498" max="10498" width="75.5703125" style="66" customWidth="1"/>
    <col min="10499" max="10499" width="13.85546875" style="66" bestFit="1" customWidth="1"/>
    <col min="10500" max="10500" width="12.7109375" style="66" bestFit="1" customWidth="1"/>
    <col min="10501" max="10501" width="13.85546875" style="66" bestFit="1" customWidth="1"/>
    <col min="10502" max="10752" width="8.85546875" style="66"/>
    <col min="10753" max="10753" width="8.140625" style="66" customWidth="1"/>
    <col min="10754" max="10754" width="75.5703125" style="66" customWidth="1"/>
    <col min="10755" max="10755" width="13.85546875" style="66" bestFit="1" customWidth="1"/>
    <col min="10756" max="10756" width="12.7109375" style="66" bestFit="1" customWidth="1"/>
    <col min="10757" max="10757" width="13.85546875" style="66" bestFit="1" customWidth="1"/>
    <col min="10758" max="11008" width="8.85546875" style="66"/>
    <col min="11009" max="11009" width="8.140625" style="66" customWidth="1"/>
    <col min="11010" max="11010" width="75.5703125" style="66" customWidth="1"/>
    <col min="11011" max="11011" width="13.85546875" style="66" bestFit="1" customWidth="1"/>
    <col min="11012" max="11012" width="12.7109375" style="66" bestFit="1" customWidth="1"/>
    <col min="11013" max="11013" width="13.85546875" style="66" bestFit="1" customWidth="1"/>
    <col min="11014" max="11264" width="8.85546875" style="66"/>
    <col min="11265" max="11265" width="8.140625" style="66" customWidth="1"/>
    <col min="11266" max="11266" width="75.5703125" style="66" customWidth="1"/>
    <col min="11267" max="11267" width="13.85546875" style="66" bestFit="1" customWidth="1"/>
    <col min="11268" max="11268" width="12.7109375" style="66" bestFit="1" customWidth="1"/>
    <col min="11269" max="11269" width="13.85546875" style="66" bestFit="1" customWidth="1"/>
    <col min="11270" max="11520" width="8.85546875" style="66"/>
    <col min="11521" max="11521" width="8.140625" style="66" customWidth="1"/>
    <col min="11522" max="11522" width="75.5703125" style="66" customWidth="1"/>
    <col min="11523" max="11523" width="13.85546875" style="66" bestFit="1" customWidth="1"/>
    <col min="11524" max="11524" width="12.7109375" style="66" bestFit="1" customWidth="1"/>
    <col min="11525" max="11525" width="13.85546875" style="66" bestFit="1" customWidth="1"/>
    <col min="11526" max="11776" width="8.85546875" style="66"/>
    <col min="11777" max="11777" width="8.140625" style="66" customWidth="1"/>
    <col min="11778" max="11778" width="75.5703125" style="66" customWidth="1"/>
    <col min="11779" max="11779" width="13.85546875" style="66" bestFit="1" customWidth="1"/>
    <col min="11780" max="11780" width="12.7109375" style="66" bestFit="1" customWidth="1"/>
    <col min="11781" max="11781" width="13.85546875" style="66" bestFit="1" customWidth="1"/>
    <col min="11782" max="12032" width="8.85546875" style="66"/>
    <col min="12033" max="12033" width="8.140625" style="66" customWidth="1"/>
    <col min="12034" max="12034" width="75.5703125" style="66" customWidth="1"/>
    <col min="12035" max="12035" width="13.85546875" style="66" bestFit="1" customWidth="1"/>
    <col min="12036" max="12036" width="12.7109375" style="66" bestFit="1" customWidth="1"/>
    <col min="12037" max="12037" width="13.85546875" style="66" bestFit="1" customWidth="1"/>
    <col min="12038" max="12288" width="8.85546875" style="66"/>
    <col min="12289" max="12289" width="8.140625" style="66" customWidth="1"/>
    <col min="12290" max="12290" width="75.5703125" style="66" customWidth="1"/>
    <col min="12291" max="12291" width="13.85546875" style="66" bestFit="1" customWidth="1"/>
    <col min="12292" max="12292" width="12.7109375" style="66" bestFit="1" customWidth="1"/>
    <col min="12293" max="12293" width="13.85546875" style="66" bestFit="1" customWidth="1"/>
    <col min="12294" max="12544" width="8.85546875" style="66"/>
    <col min="12545" max="12545" width="8.140625" style="66" customWidth="1"/>
    <col min="12546" max="12546" width="75.5703125" style="66" customWidth="1"/>
    <col min="12547" max="12547" width="13.85546875" style="66" bestFit="1" customWidth="1"/>
    <col min="12548" max="12548" width="12.7109375" style="66" bestFit="1" customWidth="1"/>
    <col min="12549" max="12549" width="13.85546875" style="66" bestFit="1" customWidth="1"/>
    <col min="12550" max="12800" width="8.85546875" style="66"/>
    <col min="12801" max="12801" width="8.140625" style="66" customWidth="1"/>
    <col min="12802" max="12802" width="75.5703125" style="66" customWidth="1"/>
    <col min="12803" max="12803" width="13.85546875" style="66" bestFit="1" customWidth="1"/>
    <col min="12804" max="12804" width="12.7109375" style="66" bestFit="1" customWidth="1"/>
    <col min="12805" max="12805" width="13.85546875" style="66" bestFit="1" customWidth="1"/>
    <col min="12806" max="13056" width="8.85546875" style="66"/>
    <col min="13057" max="13057" width="8.140625" style="66" customWidth="1"/>
    <col min="13058" max="13058" width="75.5703125" style="66" customWidth="1"/>
    <col min="13059" max="13059" width="13.85546875" style="66" bestFit="1" customWidth="1"/>
    <col min="13060" max="13060" width="12.7109375" style="66" bestFit="1" customWidth="1"/>
    <col min="13061" max="13061" width="13.85546875" style="66" bestFit="1" customWidth="1"/>
    <col min="13062" max="13312" width="8.85546875" style="66"/>
    <col min="13313" max="13313" width="8.140625" style="66" customWidth="1"/>
    <col min="13314" max="13314" width="75.5703125" style="66" customWidth="1"/>
    <col min="13315" max="13315" width="13.85546875" style="66" bestFit="1" customWidth="1"/>
    <col min="13316" max="13316" width="12.7109375" style="66" bestFit="1" customWidth="1"/>
    <col min="13317" max="13317" width="13.85546875" style="66" bestFit="1" customWidth="1"/>
    <col min="13318" max="13568" width="8.85546875" style="66"/>
    <col min="13569" max="13569" width="8.140625" style="66" customWidth="1"/>
    <col min="13570" max="13570" width="75.5703125" style="66" customWidth="1"/>
    <col min="13571" max="13571" width="13.85546875" style="66" bestFit="1" customWidth="1"/>
    <col min="13572" max="13572" width="12.7109375" style="66" bestFit="1" customWidth="1"/>
    <col min="13573" max="13573" width="13.85546875" style="66" bestFit="1" customWidth="1"/>
    <col min="13574" max="13824" width="8.85546875" style="66"/>
    <col min="13825" max="13825" width="8.140625" style="66" customWidth="1"/>
    <col min="13826" max="13826" width="75.5703125" style="66" customWidth="1"/>
    <col min="13827" max="13827" width="13.85546875" style="66" bestFit="1" customWidth="1"/>
    <col min="13828" max="13828" width="12.7109375" style="66" bestFit="1" customWidth="1"/>
    <col min="13829" max="13829" width="13.85546875" style="66" bestFit="1" customWidth="1"/>
    <col min="13830" max="14080" width="8.85546875" style="66"/>
    <col min="14081" max="14081" width="8.140625" style="66" customWidth="1"/>
    <col min="14082" max="14082" width="75.5703125" style="66" customWidth="1"/>
    <col min="14083" max="14083" width="13.85546875" style="66" bestFit="1" customWidth="1"/>
    <col min="14084" max="14084" width="12.7109375" style="66" bestFit="1" customWidth="1"/>
    <col min="14085" max="14085" width="13.85546875" style="66" bestFit="1" customWidth="1"/>
    <col min="14086" max="14336" width="8.85546875" style="66"/>
    <col min="14337" max="14337" width="8.140625" style="66" customWidth="1"/>
    <col min="14338" max="14338" width="75.5703125" style="66" customWidth="1"/>
    <col min="14339" max="14339" width="13.85546875" style="66" bestFit="1" customWidth="1"/>
    <col min="14340" max="14340" width="12.7109375" style="66" bestFit="1" customWidth="1"/>
    <col min="14341" max="14341" width="13.85546875" style="66" bestFit="1" customWidth="1"/>
    <col min="14342" max="14592" width="8.85546875" style="66"/>
    <col min="14593" max="14593" width="8.140625" style="66" customWidth="1"/>
    <col min="14594" max="14594" width="75.5703125" style="66" customWidth="1"/>
    <col min="14595" max="14595" width="13.85546875" style="66" bestFit="1" customWidth="1"/>
    <col min="14596" max="14596" width="12.7109375" style="66" bestFit="1" customWidth="1"/>
    <col min="14597" max="14597" width="13.85546875" style="66" bestFit="1" customWidth="1"/>
    <col min="14598" max="14848" width="8.85546875" style="66"/>
    <col min="14849" max="14849" width="8.140625" style="66" customWidth="1"/>
    <col min="14850" max="14850" width="75.5703125" style="66" customWidth="1"/>
    <col min="14851" max="14851" width="13.85546875" style="66" bestFit="1" customWidth="1"/>
    <col min="14852" max="14852" width="12.7109375" style="66" bestFit="1" customWidth="1"/>
    <col min="14853" max="14853" width="13.85546875" style="66" bestFit="1" customWidth="1"/>
    <col min="14854" max="15104" width="8.85546875" style="66"/>
    <col min="15105" max="15105" width="8.140625" style="66" customWidth="1"/>
    <col min="15106" max="15106" width="75.5703125" style="66" customWidth="1"/>
    <col min="15107" max="15107" width="13.85546875" style="66" bestFit="1" customWidth="1"/>
    <col min="15108" max="15108" width="12.7109375" style="66" bestFit="1" customWidth="1"/>
    <col min="15109" max="15109" width="13.85546875" style="66" bestFit="1" customWidth="1"/>
    <col min="15110" max="15360" width="8.85546875" style="66"/>
    <col min="15361" max="15361" width="8.140625" style="66" customWidth="1"/>
    <col min="15362" max="15362" width="75.5703125" style="66" customWidth="1"/>
    <col min="15363" max="15363" width="13.85546875" style="66" bestFit="1" customWidth="1"/>
    <col min="15364" max="15364" width="12.7109375" style="66" bestFit="1" customWidth="1"/>
    <col min="15365" max="15365" width="13.85546875" style="66" bestFit="1" customWidth="1"/>
    <col min="15366" max="15616" width="8.85546875" style="66"/>
    <col min="15617" max="15617" width="8.140625" style="66" customWidth="1"/>
    <col min="15618" max="15618" width="75.5703125" style="66" customWidth="1"/>
    <col min="15619" max="15619" width="13.85546875" style="66" bestFit="1" customWidth="1"/>
    <col min="15620" max="15620" width="12.7109375" style="66" bestFit="1" customWidth="1"/>
    <col min="15621" max="15621" width="13.85546875" style="66" bestFit="1" customWidth="1"/>
    <col min="15622" max="15872" width="8.85546875" style="66"/>
    <col min="15873" max="15873" width="8.140625" style="66" customWidth="1"/>
    <col min="15874" max="15874" width="75.5703125" style="66" customWidth="1"/>
    <col min="15875" max="15875" width="13.85546875" style="66" bestFit="1" customWidth="1"/>
    <col min="15876" max="15876" width="12.7109375" style="66" bestFit="1" customWidth="1"/>
    <col min="15877" max="15877" width="13.85546875" style="66" bestFit="1" customWidth="1"/>
    <col min="15878" max="16128" width="8.85546875" style="66"/>
    <col min="16129" max="16129" width="8.140625" style="66" customWidth="1"/>
    <col min="16130" max="16130" width="75.5703125" style="66" customWidth="1"/>
    <col min="16131" max="16131" width="13.85546875" style="66" bestFit="1" customWidth="1"/>
    <col min="16132" max="16132" width="12.7109375" style="66" bestFit="1" customWidth="1"/>
    <col min="16133" max="16133" width="13.85546875" style="66" bestFit="1" customWidth="1"/>
    <col min="16134" max="16384" width="8.85546875" style="66"/>
  </cols>
  <sheetData>
    <row r="1" spans="1:5" ht="15.95" customHeight="1" x14ac:dyDescent="0.25">
      <c r="A1" s="241" t="s">
        <v>381</v>
      </c>
      <c r="B1" s="241"/>
      <c r="C1" s="241"/>
    </row>
    <row r="2" spans="1:5" ht="15.95" customHeight="1" thickBot="1" x14ac:dyDescent="0.3">
      <c r="A2" s="240"/>
      <c r="B2" s="240"/>
      <c r="E2" s="68" t="s">
        <v>2</v>
      </c>
    </row>
    <row r="3" spans="1:5" ht="50.25" customHeight="1" thickBot="1" x14ac:dyDescent="0.3">
      <c r="A3" s="69" t="s">
        <v>296</v>
      </c>
      <c r="B3" s="70" t="s">
        <v>382</v>
      </c>
      <c r="C3" s="45" t="s">
        <v>606</v>
      </c>
      <c r="D3" s="46" t="s">
        <v>607</v>
      </c>
      <c r="E3" s="46" t="s">
        <v>608</v>
      </c>
    </row>
    <row r="4" spans="1:5" s="74" customFormat="1" ht="16.5" thickBot="1" x14ac:dyDescent="0.25">
      <c r="A4" s="71">
        <v>1</v>
      </c>
      <c r="B4" s="72">
        <v>2</v>
      </c>
      <c r="C4" s="70">
        <v>3</v>
      </c>
      <c r="D4" s="73">
        <v>4</v>
      </c>
      <c r="E4" s="73">
        <v>5</v>
      </c>
    </row>
    <row r="5" spans="1:5" s="74" customFormat="1" ht="16.5" thickBot="1" x14ac:dyDescent="0.25">
      <c r="A5" s="69" t="s">
        <v>306</v>
      </c>
      <c r="B5" s="75" t="s">
        <v>383</v>
      </c>
      <c r="C5" s="76">
        <f>SUM(C6:C11)</f>
        <v>96936434</v>
      </c>
      <c r="D5" s="76">
        <f>SUM(D6:D11)</f>
        <v>100336767</v>
      </c>
      <c r="E5" s="76">
        <f>SUM(E6:E11)</f>
        <v>100336767</v>
      </c>
    </row>
    <row r="6" spans="1:5" s="74" customFormat="1" x14ac:dyDescent="0.2">
      <c r="A6" s="77" t="s">
        <v>384</v>
      </c>
      <c r="B6" s="78" t="s">
        <v>385</v>
      </c>
      <c r="C6" s="79">
        <v>12753093</v>
      </c>
      <c r="D6" s="79">
        <v>12753093</v>
      </c>
      <c r="E6" s="79">
        <v>12753093</v>
      </c>
    </row>
    <row r="7" spans="1:5" s="74" customFormat="1" x14ac:dyDescent="0.25">
      <c r="A7" s="80" t="s">
        <v>386</v>
      </c>
      <c r="B7" s="81" t="s">
        <v>387</v>
      </c>
      <c r="C7" s="82">
        <v>58934900</v>
      </c>
      <c r="D7" s="83">
        <v>58507150</v>
      </c>
      <c r="E7" s="83">
        <v>58507150</v>
      </c>
    </row>
    <row r="8" spans="1:5" s="74" customFormat="1" x14ac:dyDescent="0.25">
      <c r="A8" s="80" t="s">
        <v>388</v>
      </c>
      <c r="B8" s="81" t="s">
        <v>389</v>
      </c>
      <c r="C8" s="82">
        <v>23448441</v>
      </c>
      <c r="D8" s="83">
        <v>26348154</v>
      </c>
      <c r="E8" s="83">
        <v>26348154</v>
      </c>
    </row>
    <row r="9" spans="1:5" s="74" customFormat="1" x14ac:dyDescent="0.2">
      <c r="A9" s="80" t="s">
        <v>390</v>
      </c>
      <c r="B9" s="81" t="s">
        <v>391</v>
      </c>
      <c r="C9" s="82">
        <v>1800000</v>
      </c>
      <c r="D9" s="82">
        <v>1800000</v>
      </c>
      <c r="E9" s="82">
        <v>1800000</v>
      </c>
    </row>
    <row r="10" spans="1:5" s="74" customFormat="1" x14ac:dyDescent="0.2">
      <c r="A10" s="80" t="s">
        <v>392</v>
      </c>
      <c r="B10" s="81" t="s">
        <v>393</v>
      </c>
      <c r="C10" s="82"/>
      <c r="D10" s="84"/>
      <c r="E10" s="84"/>
    </row>
    <row r="11" spans="1:5" s="74" customFormat="1" ht="16.5" thickBot="1" x14ac:dyDescent="0.3">
      <c r="A11" s="85" t="s">
        <v>394</v>
      </c>
      <c r="B11" s="86" t="s">
        <v>395</v>
      </c>
      <c r="C11" s="82"/>
      <c r="D11" s="87">
        <v>928370</v>
      </c>
      <c r="E11" s="87">
        <v>928370</v>
      </c>
    </row>
    <row r="12" spans="1:5" s="74" customFormat="1" ht="16.5" thickBot="1" x14ac:dyDescent="0.25">
      <c r="A12" s="69" t="s">
        <v>309</v>
      </c>
      <c r="B12" s="88" t="s">
        <v>396</v>
      </c>
      <c r="C12" s="89">
        <f>SUM(C13:C18)</f>
        <v>1073748</v>
      </c>
      <c r="D12" s="89">
        <f>SUM(D13:D18)</f>
        <v>5017537</v>
      </c>
      <c r="E12" s="89">
        <f>SUM(E13:E18)</f>
        <v>4392862</v>
      </c>
    </row>
    <row r="13" spans="1:5" s="74" customFormat="1" x14ac:dyDescent="0.2">
      <c r="A13" s="77" t="s">
        <v>397</v>
      </c>
      <c r="B13" s="78" t="s">
        <v>398</v>
      </c>
      <c r="C13" s="79"/>
      <c r="D13" s="90"/>
      <c r="E13" s="90"/>
    </row>
    <row r="14" spans="1:5" s="74" customFormat="1" x14ac:dyDescent="0.2">
      <c r="A14" s="80" t="s">
        <v>399</v>
      </c>
      <c r="B14" s="81" t="s">
        <v>400</v>
      </c>
      <c r="C14" s="82"/>
      <c r="D14" s="84"/>
      <c r="E14" s="84"/>
    </row>
    <row r="15" spans="1:5" s="74" customFormat="1" x14ac:dyDescent="0.2">
      <c r="A15" s="80" t="s">
        <v>401</v>
      </c>
      <c r="B15" s="81" t="s">
        <v>402</v>
      </c>
      <c r="C15" s="82"/>
      <c r="D15" s="84"/>
      <c r="E15" s="84"/>
    </row>
    <row r="16" spans="1:5" s="74" customFormat="1" x14ac:dyDescent="0.2">
      <c r="A16" s="80" t="s">
        <v>403</v>
      </c>
      <c r="B16" s="81" t="s">
        <v>404</v>
      </c>
      <c r="C16" s="82"/>
      <c r="D16" s="84"/>
      <c r="E16" s="84"/>
    </row>
    <row r="17" spans="1:5" s="74" customFormat="1" x14ac:dyDescent="0.25">
      <c r="A17" s="80" t="s">
        <v>405</v>
      </c>
      <c r="B17" s="81" t="s">
        <v>406</v>
      </c>
      <c r="C17" s="82">
        <v>1073748</v>
      </c>
      <c r="D17" s="83">
        <v>5017537</v>
      </c>
      <c r="E17" s="83">
        <v>4392862</v>
      </c>
    </row>
    <row r="18" spans="1:5" s="74" customFormat="1" ht="16.5" thickBot="1" x14ac:dyDescent="0.25">
      <c r="A18" s="85" t="s">
        <v>407</v>
      </c>
      <c r="B18" s="86" t="s">
        <v>408</v>
      </c>
      <c r="C18" s="91"/>
      <c r="D18" s="92"/>
      <c r="E18" s="92"/>
    </row>
    <row r="19" spans="1:5" s="74" customFormat="1" ht="16.5" thickBot="1" x14ac:dyDescent="0.25">
      <c r="A19" s="69" t="s">
        <v>299</v>
      </c>
      <c r="B19" s="75" t="s">
        <v>409</v>
      </c>
      <c r="C19" s="89">
        <f>C20+C21+C22+C23+C24</f>
        <v>10578855</v>
      </c>
      <c r="D19" s="89">
        <f>D20+D21+D22+D23+D24</f>
        <v>32225029</v>
      </c>
      <c r="E19" s="89">
        <f>E20+E21+E22+E23+E24</f>
        <v>21646174</v>
      </c>
    </row>
    <row r="20" spans="1:5" s="74" customFormat="1" x14ac:dyDescent="0.25">
      <c r="A20" s="77" t="s">
        <v>410</v>
      </c>
      <c r="B20" s="78" t="s">
        <v>411</v>
      </c>
      <c r="C20" s="79"/>
      <c r="D20" s="93"/>
      <c r="E20" s="93"/>
    </row>
    <row r="21" spans="1:5" s="74" customFormat="1" x14ac:dyDescent="0.2">
      <c r="A21" s="80" t="s">
        <v>412</v>
      </c>
      <c r="B21" s="81" t="s">
        <v>413</v>
      </c>
      <c r="C21" s="82"/>
      <c r="D21" s="84"/>
      <c r="E21" s="84"/>
    </row>
    <row r="22" spans="1:5" s="74" customFormat="1" x14ac:dyDescent="0.2">
      <c r="A22" s="80" t="s">
        <v>414</v>
      </c>
      <c r="B22" s="81" t="s">
        <v>415</v>
      </c>
      <c r="C22" s="82"/>
      <c r="D22" s="84"/>
      <c r="E22" s="84"/>
    </row>
    <row r="23" spans="1:5" s="74" customFormat="1" x14ac:dyDescent="0.2">
      <c r="A23" s="80" t="s">
        <v>416</v>
      </c>
      <c r="B23" s="81" t="s">
        <v>417</v>
      </c>
      <c r="C23" s="82"/>
      <c r="D23" s="84"/>
      <c r="E23" s="84"/>
    </row>
    <row r="24" spans="1:5" s="74" customFormat="1" x14ac:dyDescent="0.25">
      <c r="A24" s="80" t="s">
        <v>418</v>
      </c>
      <c r="B24" s="81" t="s">
        <v>419</v>
      </c>
      <c r="C24" s="82">
        <v>10578855</v>
      </c>
      <c r="D24" s="83">
        <v>32225029</v>
      </c>
      <c r="E24" s="83">
        <v>21646174</v>
      </c>
    </row>
    <row r="25" spans="1:5" s="74" customFormat="1" ht="16.5" thickBot="1" x14ac:dyDescent="0.25">
      <c r="A25" s="85" t="s">
        <v>420</v>
      </c>
      <c r="B25" s="86" t="s">
        <v>421</v>
      </c>
      <c r="C25" s="91">
        <v>6834247</v>
      </c>
      <c r="D25" s="91">
        <v>6834247</v>
      </c>
      <c r="E25" s="94"/>
    </row>
    <row r="26" spans="1:5" s="74" customFormat="1" ht="16.5" thickBot="1" x14ac:dyDescent="0.25">
      <c r="A26" s="69" t="s">
        <v>422</v>
      </c>
      <c r="B26" s="75" t="s">
        <v>423</v>
      </c>
      <c r="C26" s="95">
        <f>SUM(C27,C30,C31,C32)</f>
        <v>9747000</v>
      </c>
      <c r="D26" s="95">
        <f>SUM(D27,D30,D31,D32)</f>
        <v>9747000</v>
      </c>
      <c r="E26" s="95">
        <f>SUM(E27,E30,E31,E32)</f>
        <v>12195219</v>
      </c>
    </row>
    <row r="27" spans="1:5" s="74" customFormat="1" x14ac:dyDescent="0.2">
      <c r="A27" s="77" t="s">
        <v>424</v>
      </c>
      <c r="B27" s="78" t="s">
        <v>425</v>
      </c>
      <c r="C27" s="96">
        <f>SUM(C28:C29)</f>
        <v>8992000</v>
      </c>
      <c r="D27" s="96">
        <f>SUM(D28:D29)</f>
        <v>8992000</v>
      </c>
      <c r="E27" s="96">
        <f>SUM(E28:E29)</f>
        <v>11405914</v>
      </c>
    </row>
    <row r="28" spans="1:5" s="74" customFormat="1" x14ac:dyDescent="0.2">
      <c r="A28" s="80" t="s">
        <v>426</v>
      </c>
      <c r="B28" s="81" t="s">
        <v>427</v>
      </c>
      <c r="C28" s="82">
        <v>2992000</v>
      </c>
      <c r="D28" s="82">
        <v>2992000</v>
      </c>
      <c r="E28" s="82">
        <v>2537500</v>
      </c>
    </row>
    <row r="29" spans="1:5" s="74" customFormat="1" x14ac:dyDescent="0.2">
      <c r="A29" s="80" t="s">
        <v>428</v>
      </c>
      <c r="B29" s="81" t="s">
        <v>429</v>
      </c>
      <c r="C29" s="82">
        <v>6000000</v>
      </c>
      <c r="D29" s="82">
        <v>6000000</v>
      </c>
      <c r="E29" s="82">
        <v>8868414</v>
      </c>
    </row>
    <row r="30" spans="1:5" s="74" customFormat="1" x14ac:dyDescent="0.2">
      <c r="A30" s="80" t="s">
        <v>430</v>
      </c>
      <c r="B30" s="81" t="s">
        <v>431</v>
      </c>
      <c r="C30" s="82">
        <v>700000</v>
      </c>
      <c r="D30" s="82">
        <v>700000</v>
      </c>
      <c r="E30" s="82">
        <v>752396</v>
      </c>
    </row>
    <row r="31" spans="1:5" s="74" customFormat="1" x14ac:dyDescent="0.2">
      <c r="A31" s="80" t="s">
        <v>432</v>
      </c>
      <c r="B31" s="81" t="s">
        <v>433</v>
      </c>
      <c r="C31" s="82"/>
      <c r="D31" s="82"/>
      <c r="E31" s="82"/>
    </row>
    <row r="32" spans="1:5" s="74" customFormat="1" ht="16.5" thickBot="1" x14ac:dyDescent="0.25">
      <c r="A32" s="85" t="s">
        <v>434</v>
      </c>
      <c r="B32" s="86" t="s">
        <v>435</v>
      </c>
      <c r="C32" s="91">
        <v>55000</v>
      </c>
      <c r="D32" s="94">
        <v>55000</v>
      </c>
      <c r="E32" s="94">
        <v>36909</v>
      </c>
    </row>
    <row r="33" spans="1:5" s="74" customFormat="1" ht="16.5" thickBot="1" x14ac:dyDescent="0.25">
      <c r="A33" s="69" t="s">
        <v>301</v>
      </c>
      <c r="B33" s="75" t="s">
        <v>436</v>
      </c>
      <c r="C33" s="89">
        <f>SUM(C34:C43)</f>
        <v>2576030</v>
      </c>
      <c r="D33" s="89">
        <f>SUM(D34:D43)</f>
        <v>2576030</v>
      </c>
      <c r="E33" s="89">
        <f>SUM(E34:E43)</f>
        <v>3597915</v>
      </c>
    </row>
    <row r="34" spans="1:5" s="74" customFormat="1" x14ac:dyDescent="0.2">
      <c r="A34" s="77" t="s">
        <v>437</v>
      </c>
      <c r="B34" s="78" t="s">
        <v>438</v>
      </c>
      <c r="C34" s="79"/>
      <c r="D34" s="90"/>
      <c r="E34" s="90"/>
    </row>
    <row r="35" spans="1:5" s="74" customFormat="1" x14ac:dyDescent="0.2">
      <c r="A35" s="80" t="s">
        <v>439</v>
      </c>
      <c r="B35" s="81" t="s">
        <v>440</v>
      </c>
      <c r="C35" s="82">
        <v>549568</v>
      </c>
      <c r="D35" s="82">
        <v>549568</v>
      </c>
      <c r="E35" s="82">
        <v>539938</v>
      </c>
    </row>
    <row r="36" spans="1:5" s="74" customFormat="1" x14ac:dyDescent="0.2">
      <c r="A36" s="80" t="s">
        <v>441</v>
      </c>
      <c r="B36" s="81" t="s">
        <v>442</v>
      </c>
      <c r="C36" s="82">
        <v>1137900</v>
      </c>
      <c r="D36" s="82">
        <v>1137900</v>
      </c>
      <c r="E36" s="82">
        <v>1365424</v>
      </c>
    </row>
    <row r="37" spans="1:5" s="74" customFormat="1" x14ac:dyDescent="0.2">
      <c r="A37" s="80" t="s">
        <v>443</v>
      </c>
      <c r="B37" s="81" t="s">
        <v>444</v>
      </c>
      <c r="C37" s="82">
        <v>353562</v>
      </c>
      <c r="D37" s="82">
        <v>353562</v>
      </c>
      <c r="E37" s="82">
        <v>326217</v>
      </c>
    </row>
    <row r="38" spans="1:5" s="74" customFormat="1" x14ac:dyDescent="0.2">
      <c r="A38" s="80" t="s">
        <v>445</v>
      </c>
      <c r="B38" s="81" t="s">
        <v>446</v>
      </c>
      <c r="C38" s="82"/>
      <c r="D38" s="82"/>
      <c r="E38" s="82"/>
    </row>
    <row r="39" spans="1:5" s="74" customFormat="1" x14ac:dyDescent="0.2">
      <c r="A39" s="80" t="s">
        <v>447</v>
      </c>
      <c r="B39" s="81" t="s">
        <v>448</v>
      </c>
      <c r="C39" s="82">
        <v>535000</v>
      </c>
      <c r="D39" s="82">
        <v>535000</v>
      </c>
      <c r="E39" s="82">
        <v>913497</v>
      </c>
    </row>
    <row r="40" spans="1:5" s="74" customFormat="1" x14ac:dyDescent="0.2">
      <c r="A40" s="80" t="s">
        <v>449</v>
      </c>
      <c r="B40" s="81" t="s">
        <v>450</v>
      </c>
      <c r="C40" s="82"/>
      <c r="D40" s="84"/>
      <c r="E40" s="84"/>
    </row>
    <row r="41" spans="1:5" s="74" customFormat="1" x14ac:dyDescent="0.25">
      <c r="A41" s="80" t="s">
        <v>451</v>
      </c>
      <c r="B41" s="81" t="s">
        <v>452</v>
      </c>
      <c r="C41" s="82"/>
      <c r="D41" s="84"/>
      <c r="E41" s="83">
        <v>12148</v>
      </c>
    </row>
    <row r="42" spans="1:5" s="74" customFormat="1" x14ac:dyDescent="0.2">
      <c r="A42" s="80" t="s">
        <v>453</v>
      </c>
      <c r="B42" s="81" t="s">
        <v>454</v>
      </c>
      <c r="C42" s="97"/>
      <c r="D42" s="84"/>
      <c r="E42" s="84"/>
    </row>
    <row r="43" spans="1:5" s="74" customFormat="1" ht="16.5" thickBot="1" x14ac:dyDescent="0.3">
      <c r="A43" s="85" t="s">
        <v>455</v>
      </c>
      <c r="B43" s="86" t="s">
        <v>320</v>
      </c>
      <c r="C43" s="98"/>
      <c r="D43" s="92"/>
      <c r="E43" s="87">
        <v>440691</v>
      </c>
    </row>
    <row r="44" spans="1:5" s="74" customFormat="1" ht="16.5" thickBot="1" x14ac:dyDescent="0.3">
      <c r="A44" s="69" t="s">
        <v>302</v>
      </c>
      <c r="B44" s="75" t="s">
        <v>456</v>
      </c>
      <c r="C44" s="89">
        <f>SUM(C45:C49)</f>
        <v>0</v>
      </c>
      <c r="D44" s="99"/>
      <c r="E44" s="104">
        <f>E45+E46+E47+E48+E49</f>
        <v>1519685</v>
      </c>
    </row>
    <row r="45" spans="1:5" s="74" customFormat="1" x14ac:dyDescent="0.2">
      <c r="A45" s="77" t="s">
        <v>457</v>
      </c>
      <c r="B45" s="78" t="s">
        <v>458</v>
      </c>
      <c r="C45" s="100"/>
      <c r="D45" s="90"/>
      <c r="E45" s="90"/>
    </row>
    <row r="46" spans="1:5" s="74" customFormat="1" x14ac:dyDescent="0.2">
      <c r="A46" s="80" t="s">
        <v>459</v>
      </c>
      <c r="B46" s="81" t="s">
        <v>460</v>
      </c>
      <c r="C46" s="97"/>
      <c r="D46" s="84"/>
      <c r="E46" s="84"/>
    </row>
    <row r="47" spans="1:5" s="74" customFormat="1" x14ac:dyDescent="0.25">
      <c r="A47" s="80" t="s">
        <v>461</v>
      </c>
      <c r="B47" s="81" t="s">
        <v>462</v>
      </c>
      <c r="C47" s="97"/>
      <c r="D47" s="84"/>
      <c r="E47" s="83">
        <v>1519685</v>
      </c>
    </row>
    <row r="48" spans="1:5" s="74" customFormat="1" x14ac:dyDescent="0.2">
      <c r="A48" s="80" t="s">
        <v>463</v>
      </c>
      <c r="B48" s="81" t="s">
        <v>464</v>
      </c>
      <c r="C48" s="97"/>
      <c r="D48" s="84"/>
      <c r="E48" s="84"/>
    </row>
    <row r="49" spans="1:5" s="74" customFormat="1" ht="16.5" thickBot="1" x14ac:dyDescent="0.25">
      <c r="A49" s="85" t="s">
        <v>465</v>
      </c>
      <c r="B49" s="86" t="s">
        <v>466</v>
      </c>
      <c r="C49" s="98"/>
      <c r="D49" s="92"/>
      <c r="E49" s="92"/>
    </row>
    <row r="50" spans="1:5" s="74" customFormat="1" ht="16.5" thickBot="1" x14ac:dyDescent="0.25">
      <c r="A50" s="69" t="s">
        <v>467</v>
      </c>
      <c r="B50" s="75" t="s">
        <v>468</v>
      </c>
      <c r="C50" s="89">
        <f>SUM(C51:C53)</f>
        <v>349580</v>
      </c>
      <c r="D50" s="89">
        <f>SUM(D51:D53)</f>
        <v>349580</v>
      </c>
      <c r="E50" s="89">
        <f>SUM(E51:E53)</f>
        <v>39000</v>
      </c>
    </row>
    <row r="51" spans="1:5" s="74" customFormat="1" x14ac:dyDescent="0.2">
      <c r="A51" s="77" t="s">
        <v>469</v>
      </c>
      <c r="B51" s="78" t="s">
        <v>470</v>
      </c>
      <c r="C51" s="79"/>
      <c r="D51" s="90"/>
      <c r="E51" s="90"/>
    </row>
    <row r="52" spans="1:5" s="74" customFormat="1" x14ac:dyDescent="0.2">
      <c r="A52" s="80" t="s">
        <v>471</v>
      </c>
      <c r="B52" s="81" t="s">
        <v>472</v>
      </c>
      <c r="C52" s="82">
        <v>313580</v>
      </c>
      <c r="D52" s="82">
        <v>313580</v>
      </c>
      <c r="E52" s="82"/>
    </row>
    <row r="53" spans="1:5" s="74" customFormat="1" x14ac:dyDescent="0.2">
      <c r="A53" s="80" t="s">
        <v>473</v>
      </c>
      <c r="B53" s="81" t="s">
        <v>474</v>
      </c>
      <c r="C53" s="82">
        <v>36000</v>
      </c>
      <c r="D53" s="82">
        <v>36000</v>
      </c>
      <c r="E53" s="82">
        <v>39000</v>
      </c>
    </row>
    <row r="54" spans="1:5" s="74" customFormat="1" ht="16.5" thickBot="1" x14ac:dyDescent="0.25">
      <c r="A54" s="85" t="s">
        <v>475</v>
      </c>
      <c r="B54" s="86" t="s">
        <v>476</v>
      </c>
      <c r="C54" s="91"/>
      <c r="D54" s="101"/>
      <c r="E54" s="101"/>
    </row>
    <row r="55" spans="1:5" s="74" customFormat="1" ht="16.5" thickBot="1" x14ac:dyDescent="0.25">
      <c r="A55" s="69" t="s">
        <v>304</v>
      </c>
      <c r="B55" s="88" t="s">
        <v>477</v>
      </c>
      <c r="C55" s="89">
        <f>C56+C57+C58</f>
        <v>0</v>
      </c>
      <c r="D55" s="99"/>
      <c r="E55" s="99"/>
    </row>
    <row r="56" spans="1:5" s="74" customFormat="1" x14ac:dyDescent="0.2">
      <c r="A56" s="77" t="s">
        <v>478</v>
      </c>
      <c r="B56" s="78" t="s">
        <v>479</v>
      </c>
      <c r="C56" s="97"/>
      <c r="D56" s="90"/>
      <c r="E56" s="90"/>
    </row>
    <row r="57" spans="1:5" s="74" customFormat="1" x14ac:dyDescent="0.2">
      <c r="A57" s="80" t="s">
        <v>480</v>
      </c>
      <c r="B57" s="81" t="s">
        <v>481</v>
      </c>
      <c r="C57" s="97"/>
      <c r="D57" s="84"/>
      <c r="E57" s="84"/>
    </row>
    <row r="58" spans="1:5" s="74" customFormat="1" x14ac:dyDescent="0.2">
      <c r="A58" s="80" t="s">
        <v>482</v>
      </c>
      <c r="B58" s="81" t="s">
        <v>483</v>
      </c>
      <c r="C58" s="97"/>
      <c r="D58" s="84"/>
      <c r="E58" s="84"/>
    </row>
    <row r="59" spans="1:5" s="74" customFormat="1" ht="16.5" thickBot="1" x14ac:dyDescent="0.25">
      <c r="A59" s="85" t="s">
        <v>484</v>
      </c>
      <c r="B59" s="86" t="s">
        <v>485</v>
      </c>
      <c r="C59" s="97"/>
      <c r="D59" s="92"/>
      <c r="E59" s="92"/>
    </row>
    <row r="60" spans="1:5" s="74" customFormat="1" ht="16.5" thickBot="1" x14ac:dyDescent="0.25">
      <c r="A60" s="69" t="s">
        <v>305</v>
      </c>
      <c r="B60" s="75" t="s">
        <v>486</v>
      </c>
      <c r="C60" s="95">
        <f>SUM(C5,C12,C19,C26,C33,C44,C50,C55)</f>
        <v>121261647</v>
      </c>
      <c r="D60" s="95">
        <f>SUM(D5,D12,D19,D26,D33,D44,D50,D55)</f>
        <v>150251943</v>
      </c>
      <c r="E60" s="95">
        <f>SUM(E5,E12,E19,E26,E33,E44,E50,E55)</f>
        <v>143727622</v>
      </c>
    </row>
    <row r="61" spans="1:5" s="74" customFormat="1" ht="16.5" thickBot="1" x14ac:dyDescent="0.25">
      <c r="A61" s="102" t="s">
        <v>69</v>
      </c>
      <c r="B61" s="88" t="s">
        <v>487</v>
      </c>
      <c r="C61" s="89"/>
      <c r="D61" s="99"/>
      <c r="E61" s="99"/>
    </row>
    <row r="62" spans="1:5" s="74" customFormat="1" x14ac:dyDescent="0.2">
      <c r="A62" s="77" t="s">
        <v>488</v>
      </c>
      <c r="B62" s="78" t="s">
        <v>489</v>
      </c>
      <c r="C62" s="97"/>
      <c r="D62" s="103"/>
      <c r="E62" s="103"/>
    </row>
    <row r="63" spans="1:5" s="74" customFormat="1" x14ac:dyDescent="0.2">
      <c r="A63" s="80" t="s">
        <v>490</v>
      </c>
      <c r="B63" s="81" t="s">
        <v>491</v>
      </c>
      <c r="C63" s="97"/>
      <c r="D63" s="84"/>
      <c r="E63" s="84"/>
    </row>
    <row r="64" spans="1:5" s="74" customFormat="1" ht="16.5" thickBot="1" x14ac:dyDescent="0.25">
      <c r="A64" s="85" t="s">
        <v>492</v>
      </c>
      <c r="B64" s="86" t="s">
        <v>493</v>
      </c>
      <c r="C64" s="97"/>
      <c r="D64" s="101"/>
      <c r="E64" s="101"/>
    </row>
    <row r="65" spans="1:5" s="74" customFormat="1" ht="16.5" thickBot="1" x14ac:dyDescent="0.25">
      <c r="A65" s="102" t="s">
        <v>71</v>
      </c>
      <c r="B65" s="88" t="s">
        <v>494</v>
      </c>
      <c r="C65" s="89"/>
      <c r="D65" s="99"/>
      <c r="E65" s="99"/>
    </row>
    <row r="66" spans="1:5" s="74" customFormat="1" x14ac:dyDescent="0.2">
      <c r="A66" s="77" t="s">
        <v>495</v>
      </c>
      <c r="B66" s="78" t="s">
        <v>496</v>
      </c>
      <c r="C66" s="97"/>
      <c r="D66" s="90"/>
      <c r="E66" s="90"/>
    </row>
    <row r="67" spans="1:5" s="74" customFormat="1" x14ac:dyDescent="0.2">
      <c r="A67" s="80" t="s">
        <v>497</v>
      </c>
      <c r="B67" s="81" t="s">
        <v>498</v>
      </c>
      <c r="C67" s="97"/>
      <c r="D67" s="84"/>
      <c r="E67" s="84"/>
    </row>
    <row r="68" spans="1:5" s="74" customFormat="1" x14ac:dyDescent="0.2">
      <c r="A68" s="80" t="s">
        <v>499</v>
      </c>
      <c r="B68" s="81" t="s">
        <v>500</v>
      </c>
      <c r="C68" s="97"/>
      <c r="D68" s="84"/>
      <c r="E68" s="84"/>
    </row>
    <row r="69" spans="1:5" s="74" customFormat="1" ht="16.5" thickBot="1" x14ac:dyDescent="0.25">
      <c r="A69" s="85" t="s">
        <v>501</v>
      </c>
      <c r="B69" s="86" t="s">
        <v>502</v>
      </c>
      <c r="C69" s="97"/>
      <c r="D69" s="92"/>
      <c r="E69" s="92"/>
    </row>
    <row r="70" spans="1:5" s="74" customFormat="1" ht="16.5" thickBot="1" x14ac:dyDescent="0.25">
      <c r="A70" s="102" t="s">
        <v>72</v>
      </c>
      <c r="B70" s="88" t="s">
        <v>503</v>
      </c>
      <c r="C70" s="89">
        <f>SUM(C71:C72)</f>
        <v>18393702</v>
      </c>
      <c r="D70" s="89">
        <f>SUM(D71:D72)</f>
        <v>22681296</v>
      </c>
      <c r="E70" s="89">
        <f>SUM(E71:E72)</f>
        <v>22681296</v>
      </c>
    </row>
    <row r="71" spans="1:5" s="74" customFormat="1" x14ac:dyDescent="0.25">
      <c r="A71" s="77" t="s">
        <v>504</v>
      </c>
      <c r="B71" s="78" t="s">
        <v>505</v>
      </c>
      <c r="C71" s="97">
        <v>18393702</v>
      </c>
      <c r="D71" s="93">
        <v>22681296</v>
      </c>
      <c r="E71" s="93">
        <v>22681296</v>
      </c>
    </row>
    <row r="72" spans="1:5" s="74" customFormat="1" ht="16.5" thickBot="1" x14ac:dyDescent="0.25">
      <c r="A72" s="85" t="s">
        <v>506</v>
      </c>
      <c r="B72" s="86" t="s">
        <v>507</v>
      </c>
      <c r="C72" s="97"/>
      <c r="D72" s="92"/>
      <c r="E72" s="92"/>
    </row>
    <row r="73" spans="1:5" s="74" customFormat="1" ht="16.5" thickBot="1" x14ac:dyDescent="0.3">
      <c r="A73" s="102" t="s">
        <v>73</v>
      </c>
      <c r="B73" s="88" t="s">
        <v>508</v>
      </c>
      <c r="C73" s="89"/>
      <c r="D73" s="230">
        <f>D74+D75+D76</f>
        <v>209381</v>
      </c>
      <c r="E73" s="230">
        <f>E74+E75+E76</f>
        <v>4151656</v>
      </c>
    </row>
    <row r="74" spans="1:5" s="74" customFormat="1" x14ac:dyDescent="0.25">
      <c r="A74" s="77" t="s">
        <v>509</v>
      </c>
      <c r="B74" s="78" t="s">
        <v>510</v>
      </c>
      <c r="C74" s="97"/>
      <c r="D74" s="93">
        <v>209381</v>
      </c>
      <c r="E74" s="93">
        <v>4151656</v>
      </c>
    </row>
    <row r="75" spans="1:5" s="74" customFormat="1" x14ac:dyDescent="0.2">
      <c r="A75" s="80" t="s">
        <v>511</v>
      </c>
      <c r="B75" s="81" t="s">
        <v>512</v>
      </c>
      <c r="C75" s="97"/>
      <c r="D75" s="84"/>
      <c r="E75" s="84"/>
    </row>
    <row r="76" spans="1:5" s="74" customFormat="1" ht="16.5" thickBot="1" x14ac:dyDescent="0.25">
      <c r="A76" s="85" t="s">
        <v>513</v>
      </c>
      <c r="B76" s="86" t="s">
        <v>514</v>
      </c>
      <c r="C76" s="97"/>
      <c r="D76" s="92"/>
      <c r="E76" s="92"/>
    </row>
    <row r="77" spans="1:5" s="74" customFormat="1" ht="16.5" thickBot="1" x14ac:dyDescent="0.25">
      <c r="A77" s="102" t="s">
        <v>74</v>
      </c>
      <c r="B77" s="88" t="s">
        <v>515</v>
      </c>
      <c r="C77" s="89"/>
      <c r="D77" s="99"/>
      <c r="E77" s="99"/>
    </row>
    <row r="78" spans="1:5" s="74" customFormat="1" x14ac:dyDescent="0.2">
      <c r="A78" s="105" t="s">
        <v>516</v>
      </c>
      <c r="B78" s="78" t="s">
        <v>517</v>
      </c>
      <c r="C78" s="97"/>
      <c r="D78" s="90"/>
      <c r="E78" s="90"/>
    </row>
    <row r="79" spans="1:5" s="74" customFormat="1" x14ac:dyDescent="0.2">
      <c r="A79" s="106" t="s">
        <v>518</v>
      </c>
      <c r="B79" s="81" t="s">
        <v>519</v>
      </c>
      <c r="C79" s="97"/>
      <c r="D79" s="84"/>
      <c r="E79" s="84"/>
    </row>
    <row r="80" spans="1:5" s="74" customFormat="1" x14ac:dyDescent="0.2">
      <c r="A80" s="106" t="s">
        <v>520</v>
      </c>
      <c r="B80" s="81" t="s">
        <v>521</v>
      </c>
      <c r="C80" s="97"/>
      <c r="D80" s="84"/>
      <c r="E80" s="84"/>
    </row>
    <row r="81" spans="1:12" s="74" customFormat="1" ht="16.5" thickBot="1" x14ac:dyDescent="0.25">
      <c r="A81" s="107" t="s">
        <v>522</v>
      </c>
      <c r="B81" s="86" t="s">
        <v>523</v>
      </c>
      <c r="C81" s="97"/>
      <c r="D81" s="92"/>
      <c r="E81" s="92"/>
    </row>
    <row r="82" spans="1:12" s="74" customFormat="1" ht="16.5" thickBot="1" x14ac:dyDescent="0.25">
      <c r="A82" s="102" t="s">
        <v>75</v>
      </c>
      <c r="B82" s="88" t="s">
        <v>524</v>
      </c>
      <c r="C82" s="108"/>
      <c r="D82" s="99"/>
      <c r="E82" s="99"/>
    </row>
    <row r="83" spans="1:12" s="74" customFormat="1" ht="16.5" thickBot="1" x14ac:dyDescent="0.25">
      <c r="A83" s="102" t="s">
        <v>76</v>
      </c>
      <c r="B83" s="88" t="s">
        <v>525</v>
      </c>
      <c r="C83" s="95">
        <f>SUM(C61,C65,C70,C73,C77,C82)</f>
        <v>18393702</v>
      </c>
      <c r="D83" s="95">
        <f>SUM(D61,D65,D70,D73,D77,D82)</f>
        <v>22890677</v>
      </c>
      <c r="E83" s="95">
        <f>SUM(E61,E65,E70,E73,E77,E82)</f>
        <v>26832952</v>
      </c>
    </row>
    <row r="84" spans="1:12" s="74" customFormat="1" ht="32.25" thickBot="1" x14ac:dyDescent="0.3">
      <c r="A84" s="109" t="s">
        <v>77</v>
      </c>
      <c r="B84" s="110" t="s">
        <v>526</v>
      </c>
      <c r="C84" s="95">
        <f>SUM(C60,C83)</f>
        <v>139655349</v>
      </c>
      <c r="D84" s="95">
        <f>SUM(D60,D83)</f>
        <v>173142620</v>
      </c>
      <c r="E84" s="95">
        <f>SUM(E60,E83)</f>
        <v>170560574</v>
      </c>
      <c r="L84" s="111"/>
    </row>
    <row r="85" spans="1:12" s="74" customFormat="1" x14ac:dyDescent="0.25">
      <c r="A85" s="391"/>
      <c r="B85" s="154"/>
      <c r="C85" s="392"/>
      <c r="D85" s="392"/>
      <c r="E85" s="392"/>
      <c r="L85" s="111"/>
    </row>
    <row r="86" spans="1:12" ht="16.5" customHeight="1" x14ac:dyDescent="0.25">
      <c r="A86" s="241" t="s">
        <v>527</v>
      </c>
      <c r="B86" s="241"/>
      <c r="C86" s="241"/>
      <c r="I86" s="66" t="s">
        <v>528</v>
      </c>
    </row>
    <row r="87" spans="1:12" s="113" customFormat="1" ht="16.5" customHeight="1" thickBot="1" x14ac:dyDescent="0.3">
      <c r="A87" s="242"/>
      <c r="B87" s="242"/>
      <c r="C87" s="112"/>
      <c r="E87" s="114" t="s">
        <v>2</v>
      </c>
    </row>
    <row r="88" spans="1:12" ht="48" thickBot="1" x14ac:dyDescent="0.3">
      <c r="A88" s="69" t="s">
        <v>296</v>
      </c>
      <c r="B88" s="70" t="s">
        <v>529</v>
      </c>
      <c r="C88" s="45" t="s">
        <v>606</v>
      </c>
      <c r="D88" s="46" t="s">
        <v>607</v>
      </c>
      <c r="E88" s="46" t="s">
        <v>608</v>
      </c>
    </row>
    <row r="89" spans="1:12" s="116" customFormat="1" ht="16.5" thickBot="1" x14ac:dyDescent="0.25">
      <c r="A89" s="69">
        <v>1</v>
      </c>
      <c r="B89" s="70">
        <v>2</v>
      </c>
      <c r="C89" s="70">
        <v>3</v>
      </c>
      <c r="D89" s="115">
        <v>4</v>
      </c>
      <c r="E89" s="115">
        <v>5</v>
      </c>
    </row>
    <row r="90" spans="1:12" ht="16.5" thickBot="1" x14ac:dyDescent="0.3">
      <c r="A90" s="71" t="s">
        <v>306</v>
      </c>
      <c r="B90" s="117" t="s">
        <v>530</v>
      </c>
      <c r="C90" s="118">
        <f>SUM(C91:C95)</f>
        <v>115309223</v>
      </c>
      <c r="D90" s="118">
        <f>SUM(D91:D95)</f>
        <v>126308685</v>
      </c>
      <c r="E90" s="118">
        <f>SUM(E91:E95)</f>
        <v>109988796</v>
      </c>
    </row>
    <row r="91" spans="1:12" x14ac:dyDescent="0.25">
      <c r="A91" s="119" t="s">
        <v>384</v>
      </c>
      <c r="B91" s="120" t="s">
        <v>531</v>
      </c>
      <c r="C91" s="121">
        <v>11534320</v>
      </c>
      <c r="D91" s="122">
        <v>15632502</v>
      </c>
      <c r="E91" s="122">
        <v>14478262</v>
      </c>
    </row>
    <row r="92" spans="1:12" x14ac:dyDescent="0.25">
      <c r="A92" s="80" t="s">
        <v>386</v>
      </c>
      <c r="B92" s="123" t="s">
        <v>311</v>
      </c>
      <c r="C92" s="124">
        <v>2253611</v>
      </c>
      <c r="D92" s="125">
        <v>2669759</v>
      </c>
      <c r="E92" s="125">
        <v>2326365</v>
      </c>
    </row>
    <row r="93" spans="1:12" x14ac:dyDescent="0.25">
      <c r="A93" s="80" t="s">
        <v>388</v>
      </c>
      <c r="B93" s="123" t="s">
        <v>532</v>
      </c>
      <c r="C93" s="126">
        <v>18484425</v>
      </c>
      <c r="D93" s="125">
        <v>23486327</v>
      </c>
      <c r="E93" s="125">
        <v>20263968</v>
      </c>
    </row>
    <row r="94" spans="1:12" x14ac:dyDescent="0.25">
      <c r="A94" s="80" t="s">
        <v>390</v>
      </c>
      <c r="B94" s="123" t="s">
        <v>315</v>
      </c>
      <c r="C94" s="126">
        <v>4048080</v>
      </c>
      <c r="D94" s="125">
        <v>4080580</v>
      </c>
      <c r="E94" s="125">
        <v>3199681</v>
      </c>
    </row>
    <row r="95" spans="1:12" x14ac:dyDescent="0.25">
      <c r="A95" s="80" t="s">
        <v>533</v>
      </c>
      <c r="B95" s="127" t="s">
        <v>317</v>
      </c>
      <c r="C95" s="126">
        <v>78988787</v>
      </c>
      <c r="D95" s="125">
        <v>80439517</v>
      </c>
      <c r="E95" s="125">
        <v>69720520</v>
      </c>
    </row>
    <row r="96" spans="1:12" x14ac:dyDescent="0.25">
      <c r="A96" s="80" t="s">
        <v>394</v>
      </c>
      <c r="B96" s="123" t="s">
        <v>534</v>
      </c>
      <c r="C96" s="126"/>
      <c r="D96" s="125">
        <v>320720</v>
      </c>
      <c r="E96" s="125">
        <v>320720</v>
      </c>
    </row>
    <row r="97" spans="1:5" x14ac:dyDescent="0.25">
      <c r="A97" s="80" t="s">
        <v>535</v>
      </c>
      <c r="B97" s="128" t="s">
        <v>536</v>
      </c>
      <c r="C97" s="126"/>
      <c r="D97" s="125"/>
      <c r="E97" s="129"/>
    </row>
    <row r="98" spans="1:5" x14ac:dyDescent="0.25">
      <c r="A98" s="80" t="s">
        <v>537</v>
      </c>
      <c r="B98" s="130" t="s">
        <v>538</v>
      </c>
      <c r="C98" s="126"/>
      <c r="D98" s="125"/>
      <c r="E98" s="129"/>
    </row>
    <row r="99" spans="1:5" x14ac:dyDescent="0.25">
      <c r="A99" s="80" t="s">
        <v>539</v>
      </c>
      <c r="B99" s="130" t="s">
        <v>540</v>
      </c>
      <c r="C99" s="126"/>
      <c r="D99" s="125"/>
      <c r="E99" s="129"/>
    </row>
    <row r="100" spans="1:5" x14ac:dyDescent="0.25">
      <c r="A100" s="80" t="s">
        <v>541</v>
      </c>
      <c r="B100" s="128" t="s">
        <v>542</v>
      </c>
      <c r="C100" s="126">
        <v>78148787</v>
      </c>
      <c r="D100" s="125">
        <v>79278787</v>
      </c>
      <c r="E100" s="125">
        <v>68862200</v>
      </c>
    </row>
    <row r="101" spans="1:5" x14ac:dyDescent="0.25">
      <c r="A101" s="80" t="s">
        <v>543</v>
      </c>
      <c r="B101" s="128" t="s">
        <v>544</v>
      </c>
      <c r="C101" s="126"/>
      <c r="D101" s="125"/>
      <c r="E101" s="129"/>
    </row>
    <row r="102" spans="1:5" x14ac:dyDescent="0.25">
      <c r="A102" s="80" t="s">
        <v>545</v>
      </c>
      <c r="B102" s="130" t="s">
        <v>546</v>
      </c>
      <c r="C102" s="126"/>
      <c r="D102" s="125"/>
      <c r="E102" s="129"/>
    </row>
    <row r="103" spans="1:5" x14ac:dyDescent="0.25">
      <c r="A103" s="131" t="s">
        <v>547</v>
      </c>
      <c r="B103" s="132" t="s">
        <v>548</v>
      </c>
      <c r="C103" s="126"/>
      <c r="D103" s="125"/>
      <c r="E103" s="129"/>
    </row>
    <row r="104" spans="1:5" x14ac:dyDescent="0.25">
      <c r="A104" s="80" t="s">
        <v>549</v>
      </c>
      <c r="B104" s="132" t="s">
        <v>550</v>
      </c>
      <c r="C104" s="126"/>
      <c r="D104" s="125"/>
      <c r="E104" s="129"/>
    </row>
    <row r="105" spans="1:5" ht="16.5" thickBot="1" x14ac:dyDescent="0.3">
      <c r="A105" s="133" t="s">
        <v>551</v>
      </c>
      <c r="B105" s="134" t="s">
        <v>552</v>
      </c>
      <c r="C105" s="135">
        <v>840000</v>
      </c>
      <c r="D105" s="136">
        <v>840000</v>
      </c>
      <c r="E105" s="136">
        <v>537600</v>
      </c>
    </row>
    <row r="106" spans="1:5" ht="16.5" thickBot="1" x14ac:dyDescent="0.3">
      <c r="A106" s="69" t="s">
        <v>309</v>
      </c>
      <c r="B106" s="137" t="s">
        <v>553</v>
      </c>
      <c r="C106" s="138">
        <f>SUM(C107,C109,C111)</f>
        <v>17786999</v>
      </c>
      <c r="D106" s="138">
        <f>SUM(D107,D109,D111)</f>
        <v>38134838</v>
      </c>
      <c r="E106" s="138">
        <f>SUM(E107,E109,E111)</f>
        <v>15171469</v>
      </c>
    </row>
    <row r="107" spans="1:5" x14ac:dyDescent="0.25">
      <c r="A107" s="77" t="s">
        <v>397</v>
      </c>
      <c r="B107" s="123" t="s">
        <v>349</v>
      </c>
      <c r="C107" s="139">
        <v>254000</v>
      </c>
      <c r="D107" s="122">
        <v>17551606</v>
      </c>
      <c r="E107" s="122">
        <v>134069</v>
      </c>
    </row>
    <row r="108" spans="1:5" x14ac:dyDescent="0.25">
      <c r="A108" s="77" t="s">
        <v>399</v>
      </c>
      <c r="B108" s="140" t="s">
        <v>554</v>
      </c>
      <c r="C108" s="139"/>
      <c r="D108" s="125"/>
      <c r="E108" s="125"/>
    </row>
    <row r="109" spans="1:5" x14ac:dyDescent="0.25">
      <c r="A109" s="77" t="s">
        <v>401</v>
      </c>
      <c r="B109" s="140" t="s">
        <v>353</v>
      </c>
      <c r="C109" s="124">
        <v>17532999</v>
      </c>
      <c r="D109" s="125">
        <v>20583232</v>
      </c>
      <c r="E109" s="125">
        <v>15037400</v>
      </c>
    </row>
    <row r="110" spans="1:5" x14ac:dyDescent="0.25">
      <c r="A110" s="77" t="s">
        <v>403</v>
      </c>
      <c r="B110" s="140" t="s">
        <v>555</v>
      </c>
      <c r="C110" s="124">
        <v>6834247</v>
      </c>
      <c r="D110" s="141">
        <v>6834247</v>
      </c>
      <c r="E110" s="141">
        <v>6834247</v>
      </c>
    </row>
    <row r="111" spans="1:5" x14ac:dyDescent="0.25">
      <c r="A111" s="77" t="s">
        <v>405</v>
      </c>
      <c r="B111" s="86" t="s">
        <v>357</v>
      </c>
      <c r="C111" s="124"/>
      <c r="D111" s="129"/>
      <c r="E111" s="129"/>
    </row>
    <row r="112" spans="1:5" x14ac:dyDescent="0.25">
      <c r="A112" s="77" t="s">
        <v>407</v>
      </c>
      <c r="B112" s="81" t="s">
        <v>556</v>
      </c>
      <c r="C112" s="124"/>
      <c r="D112" s="129"/>
      <c r="E112" s="129"/>
    </row>
    <row r="113" spans="1:5" x14ac:dyDescent="0.25">
      <c r="A113" s="77" t="s">
        <v>557</v>
      </c>
      <c r="B113" s="142" t="s">
        <v>558</v>
      </c>
      <c r="C113" s="124"/>
      <c r="D113" s="129"/>
      <c r="E113" s="129"/>
    </row>
    <row r="114" spans="1:5" x14ac:dyDescent="0.25">
      <c r="A114" s="77" t="s">
        <v>559</v>
      </c>
      <c r="B114" s="130" t="s">
        <v>540</v>
      </c>
      <c r="C114" s="124"/>
      <c r="D114" s="129"/>
      <c r="E114" s="129"/>
    </row>
    <row r="115" spans="1:5" x14ac:dyDescent="0.25">
      <c r="A115" s="77" t="s">
        <v>560</v>
      </c>
      <c r="B115" s="130" t="s">
        <v>561</v>
      </c>
      <c r="C115" s="124"/>
      <c r="D115" s="129"/>
      <c r="E115" s="129"/>
    </row>
    <row r="116" spans="1:5" x14ac:dyDescent="0.25">
      <c r="A116" s="77" t="s">
        <v>562</v>
      </c>
      <c r="B116" s="130" t="s">
        <v>563</v>
      </c>
      <c r="C116" s="124"/>
      <c r="D116" s="129"/>
      <c r="E116" s="129"/>
    </row>
    <row r="117" spans="1:5" x14ac:dyDescent="0.25">
      <c r="A117" s="77" t="s">
        <v>564</v>
      </c>
      <c r="B117" s="130" t="s">
        <v>546</v>
      </c>
      <c r="C117" s="124"/>
      <c r="D117" s="129"/>
      <c r="E117" s="129"/>
    </row>
    <row r="118" spans="1:5" x14ac:dyDescent="0.25">
      <c r="A118" s="77" t="s">
        <v>565</v>
      </c>
      <c r="B118" s="130" t="s">
        <v>566</v>
      </c>
      <c r="C118" s="124"/>
      <c r="D118" s="129"/>
      <c r="E118" s="129"/>
    </row>
    <row r="119" spans="1:5" ht="16.5" thickBot="1" x14ac:dyDescent="0.3">
      <c r="A119" s="131" t="s">
        <v>567</v>
      </c>
      <c r="B119" s="130" t="s">
        <v>568</v>
      </c>
      <c r="C119" s="126"/>
      <c r="D119" s="143"/>
      <c r="E119" s="143"/>
    </row>
    <row r="120" spans="1:5" ht="16.5" thickBot="1" x14ac:dyDescent="0.3">
      <c r="A120" s="69" t="s">
        <v>299</v>
      </c>
      <c r="B120" s="144" t="s">
        <v>569</v>
      </c>
      <c r="C120" s="138">
        <f>SUM(C121:C122)</f>
        <v>3430565</v>
      </c>
      <c r="D120" s="138">
        <f>SUM(D121:D122)</f>
        <v>5361154</v>
      </c>
      <c r="E120" s="138">
        <f>SUM(E121:E122)</f>
        <v>0</v>
      </c>
    </row>
    <row r="121" spans="1:5" x14ac:dyDescent="0.25">
      <c r="A121" s="77" t="s">
        <v>410</v>
      </c>
      <c r="B121" s="145" t="s">
        <v>570</v>
      </c>
      <c r="C121" s="139">
        <v>3430565</v>
      </c>
      <c r="D121" s="122">
        <v>5361154</v>
      </c>
      <c r="E121" s="122"/>
    </row>
    <row r="122" spans="1:5" ht="16.5" thickBot="1" x14ac:dyDescent="0.3">
      <c r="A122" s="85" t="s">
        <v>412</v>
      </c>
      <c r="B122" s="140" t="s">
        <v>571</v>
      </c>
      <c r="C122" s="126"/>
      <c r="D122" s="143"/>
      <c r="E122" s="143"/>
    </row>
    <row r="123" spans="1:5" ht="16.5" thickBot="1" x14ac:dyDescent="0.3">
      <c r="A123" s="69" t="s">
        <v>300</v>
      </c>
      <c r="B123" s="144" t="s">
        <v>572</v>
      </c>
      <c r="C123" s="138">
        <f>SUM(C90,C106,C120)</f>
        <v>136526787</v>
      </c>
      <c r="D123" s="138">
        <f>SUM(D90,D106,D120)</f>
        <v>169804677</v>
      </c>
      <c r="E123" s="138">
        <f>SUM(E90,E106,E120)</f>
        <v>125160265</v>
      </c>
    </row>
    <row r="124" spans="1:5" ht="16.5" thickBot="1" x14ac:dyDescent="0.3">
      <c r="A124" s="69" t="s">
        <v>301</v>
      </c>
      <c r="B124" s="144" t="s">
        <v>573</v>
      </c>
      <c r="C124" s="138"/>
      <c r="D124" s="146"/>
      <c r="E124" s="146"/>
    </row>
    <row r="125" spans="1:5" x14ac:dyDescent="0.25">
      <c r="A125" s="77" t="s">
        <v>437</v>
      </c>
      <c r="B125" s="145" t="s">
        <v>574</v>
      </c>
      <c r="C125" s="124"/>
      <c r="D125" s="147"/>
      <c r="E125" s="147"/>
    </row>
    <row r="126" spans="1:5" x14ac:dyDescent="0.25">
      <c r="A126" s="77" t="s">
        <v>439</v>
      </c>
      <c r="B126" s="145" t="s">
        <v>575</v>
      </c>
      <c r="C126" s="124"/>
      <c r="D126" s="129"/>
      <c r="E126" s="129"/>
    </row>
    <row r="127" spans="1:5" ht="16.5" thickBot="1" x14ac:dyDescent="0.3">
      <c r="A127" s="131" t="s">
        <v>441</v>
      </c>
      <c r="B127" s="127" t="s">
        <v>576</v>
      </c>
      <c r="C127" s="124"/>
      <c r="D127" s="143"/>
      <c r="E127" s="143"/>
    </row>
    <row r="128" spans="1:5" ht="16.5" thickBot="1" x14ac:dyDescent="0.3">
      <c r="A128" s="69" t="s">
        <v>302</v>
      </c>
      <c r="B128" s="144" t="s">
        <v>577</v>
      </c>
      <c r="C128" s="138"/>
      <c r="D128" s="146"/>
      <c r="E128" s="146"/>
    </row>
    <row r="129" spans="1:9" x14ac:dyDescent="0.25">
      <c r="A129" s="77" t="s">
        <v>457</v>
      </c>
      <c r="B129" s="145" t="s">
        <v>578</v>
      </c>
      <c r="C129" s="124"/>
      <c r="D129" s="147"/>
      <c r="E129" s="147"/>
    </row>
    <row r="130" spans="1:9" x14ac:dyDescent="0.25">
      <c r="A130" s="77" t="s">
        <v>459</v>
      </c>
      <c r="B130" s="145" t="s">
        <v>579</v>
      </c>
      <c r="C130" s="124"/>
      <c r="D130" s="129"/>
      <c r="E130" s="129"/>
    </row>
    <row r="131" spans="1:9" x14ac:dyDescent="0.25">
      <c r="A131" s="77" t="s">
        <v>461</v>
      </c>
      <c r="B131" s="145" t="s">
        <v>580</v>
      </c>
      <c r="C131" s="124"/>
      <c r="D131" s="129"/>
      <c r="E131" s="129"/>
    </row>
    <row r="132" spans="1:9" ht="16.5" thickBot="1" x14ac:dyDescent="0.3">
      <c r="A132" s="131" t="s">
        <v>463</v>
      </c>
      <c r="B132" s="127" t="s">
        <v>581</v>
      </c>
      <c r="C132" s="124"/>
      <c r="D132" s="143"/>
      <c r="E132" s="143"/>
    </row>
    <row r="133" spans="1:9" ht="16.5" thickBot="1" x14ac:dyDescent="0.3">
      <c r="A133" s="69" t="s">
        <v>303</v>
      </c>
      <c r="B133" s="144" t="s">
        <v>582</v>
      </c>
      <c r="C133" s="148">
        <f>C134+C135+C136+C137</f>
        <v>3128562</v>
      </c>
      <c r="D133" s="148">
        <f>D134+D135+D136+D137</f>
        <v>3337943</v>
      </c>
      <c r="E133" s="148">
        <f>E134+E135+E136+E137</f>
        <v>3323118</v>
      </c>
    </row>
    <row r="134" spans="1:9" x14ac:dyDescent="0.25">
      <c r="A134" s="77" t="s">
        <v>469</v>
      </c>
      <c r="B134" s="145" t="s">
        <v>583</v>
      </c>
      <c r="C134" s="124"/>
      <c r="D134" s="147"/>
      <c r="E134" s="147"/>
    </row>
    <row r="135" spans="1:9" x14ac:dyDescent="0.25">
      <c r="A135" s="77" t="s">
        <v>471</v>
      </c>
      <c r="B135" s="145" t="s">
        <v>584</v>
      </c>
      <c r="C135" s="124">
        <v>3128562</v>
      </c>
      <c r="D135" s="124">
        <v>3337943</v>
      </c>
      <c r="E135" s="124">
        <v>3323118</v>
      </c>
    </row>
    <row r="136" spans="1:9" x14ac:dyDescent="0.25">
      <c r="A136" s="77" t="s">
        <v>473</v>
      </c>
      <c r="B136" s="145" t="s">
        <v>585</v>
      </c>
      <c r="C136" s="124"/>
      <c r="D136" s="129"/>
      <c r="E136" s="129"/>
    </row>
    <row r="137" spans="1:9" ht="16.5" thickBot="1" x14ac:dyDescent="0.3">
      <c r="A137" s="131" t="s">
        <v>475</v>
      </c>
      <c r="B137" s="127" t="s">
        <v>586</v>
      </c>
      <c r="C137" s="124"/>
      <c r="D137" s="143"/>
      <c r="E137" s="143"/>
    </row>
    <row r="138" spans="1:9" ht="16.5" thickBot="1" x14ac:dyDescent="0.3">
      <c r="A138" s="69" t="s">
        <v>304</v>
      </c>
      <c r="B138" s="144" t="s">
        <v>587</v>
      </c>
      <c r="C138" s="149"/>
      <c r="D138" s="146"/>
      <c r="E138" s="146"/>
    </row>
    <row r="139" spans="1:9" x14ac:dyDescent="0.25">
      <c r="A139" s="77" t="s">
        <v>478</v>
      </c>
      <c r="B139" s="145" t="s">
        <v>588</v>
      </c>
      <c r="C139" s="124"/>
      <c r="D139" s="147"/>
      <c r="E139" s="147"/>
    </row>
    <row r="140" spans="1:9" x14ac:dyDescent="0.25">
      <c r="A140" s="77" t="s">
        <v>480</v>
      </c>
      <c r="B140" s="145" t="s">
        <v>589</v>
      </c>
      <c r="C140" s="124"/>
      <c r="D140" s="129"/>
      <c r="E140" s="129"/>
    </row>
    <row r="141" spans="1:9" x14ac:dyDescent="0.25">
      <c r="A141" s="77" t="s">
        <v>482</v>
      </c>
      <c r="B141" s="145" t="s">
        <v>590</v>
      </c>
      <c r="C141" s="124"/>
      <c r="D141" s="129"/>
      <c r="E141" s="129"/>
    </row>
    <row r="142" spans="1:9" ht="16.5" thickBot="1" x14ac:dyDescent="0.3">
      <c r="A142" s="77" t="s">
        <v>484</v>
      </c>
      <c r="B142" s="145" t="s">
        <v>591</v>
      </c>
      <c r="C142" s="124"/>
      <c r="D142" s="143"/>
      <c r="E142" s="143"/>
    </row>
    <row r="143" spans="1:9" ht="16.5" thickBot="1" x14ac:dyDescent="0.3">
      <c r="A143" s="69" t="s">
        <v>305</v>
      </c>
      <c r="B143" s="144" t="s">
        <v>592</v>
      </c>
      <c r="C143" s="150">
        <f>C124+C128+C133+C138</f>
        <v>3128562</v>
      </c>
      <c r="D143" s="150">
        <f>D124+D128+D133+D138</f>
        <v>3337943</v>
      </c>
      <c r="E143" s="150">
        <f>E124+E128+E133+E138</f>
        <v>3323118</v>
      </c>
      <c r="F143" s="151"/>
      <c r="G143" s="152"/>
      <c r="H143" s="152"/>
      <c r="I143" s="152"/>
    </row>
    <row r="144" spans="1:9" s="74" customFormat="1" ht="16.5" thickBot="1" x14ac:dyDescent="0.25">
      <c r="A144" s="109" t="s">
        <v>69</v>
      </c>
      <c r="B144" s="110" t="s">
        <v>593</v>
      </c>
      <c r="C144" s="150">
        <f>SUM(C123,C143)</f>
        <v>139655349</v>
      </c>
      <c r="D144" s="150">
        <f>SUM(D123,D143)</f>
        <v>173142620</v>
      </c>
      <c r="E144" s="150">
        <f>SUM(E123,E143)</f>
        <v>128483383</v>
      </c>
    </row>
    <row r="145" spans="1:5" s="74" customFormat="1" ht="16.5" thickBot="1" x14ac:dyDescent="0.25">
      <c r="A145" s="153"/>
      <c r="B145" s="154"/>
      <c r="C145" s="155"/>
      <c r="D145" s="156"/>
      <c r="E145" s="156"/>
    </row>
    <row r="146" spans="1:5" ht="16.5" thickBot="1" x14ac:dyDescent="0.3">
      <c r="A146" s="243" t="s">
        <v>594</v>
      </c>
      <c r="B146" s="244"/>
      <c r="C146" s="157">
        <v>3</v>
      </c>
      <c r="D146" s="158">
        <v>2</v>
      </c>
      <c r="E146" s="158">
        <v>2</v>
      </c>
    </row>
    <row r="147" spans="1:5" ht="16.5" thickBot="1" x14ac:dyDescent="0.3">
      <c r="A147" s="243" t="s">
        <v>595</v>
      </c>
      <c r="B147" s="244"/>
      <c r="C147" s="157">
        <v>6</v>
      </c>
      <c r="D147" s="158">
        <v>6</v>
      </c>
      <c r="E147" s="158">
        <v>3</v>
      </c>
    </row>
    <row r="148" spans="1:5" x14ac:dyDescent="0.25">
      <c r="A148" s="159"/>
      <c r="B148" s="160"/>
      <c r="C148" s="160"/>
    </row>
    <row r="149" spans="1:5" x14ac:dyDescent="0.25">
      <c r="A149" s="239" t="s">
        <v>596</v>
      </c>
      <c r="B149" s="239"/>
      <c r="C149" s="239"/>
    </row>
    <row r="150" spans="1:5" ht="15" customHeight="1" thickBot="1" x14ac:dyDescent="0.3">
      <c r="A150" s="240"/>
      <c r="B150" s="240"/>
      <c r="C150" s="161"/>
      <c r="E150" s="161" t="s">
        <v>2</v>
      </c>
    </row>
    <row r="151" spans="1:5" ht="19.5" customHeight="1" thickBot="1" x14ac:dyDescent="0.3">
      <c r="A151" s="162" t="s">
        <v>306</v>
      </c>
      <c r="B151" s="163" t="s">
        <v>597</v>
      </c>
      <c r="C151" s="164">
        <f>+C60-C123</f>
        <v>-15265140</v>
      </c>
      <c r="D151" s="164">
        <f>+D60-D123</f>
        <v>-19552734</v>
      </c>
      <c r="E151" s="164">
        <f>+E60-E123</f>
        <v>18567357</v>
      </c>
    </row>
    <row r="152" spans="1:5" ht="25.5" customHeight="1" thickBot="1" x14ac:dyDescent="0.3">
      <c r="A152" s="162" t="s">
        <v>309</v>
      </c>
      <c r="B152" s="163" t="s">
        <v>598</v>
      </c>
      <c r="C152" s="164">
        <f>+C83-C143</f>
        <v>15265140</v>
      </c>
      <c r="D152" s="164">
        <f>+D83-D143</f>
        <v>19552734</v>
      </c>
      <c r="E152" s="164">
        <f>+E83-E143</f>
        <v>23509834</v>
      </c>
    </row>
  </sheetData>
  <mergeCells count="8">
    <mergeCell ref="A149:C149"/>
    <mergeCell ref="A150:B150"/>
    <mergeCell ref="A1:C1"/>
    <mergeCell ref="A2:B2"/>
    <mergeCell ref="A86:C86"/>
    <mergeCell ref="A87:B87"/>
    <mergeCell ref="A146:B146"/>
    <mergeCell ref="A147:B147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70" orientation="portrait" r:id="rId1"/>
  <headerFooter>
    <oddHeader>&amp;C&amp;"Times New Roman,Félkövér"Diósberény Község Önkormányzat
2019. ÉVI KÖLTSÉGVETÉSÉNEK ÖSSZEVONT MÉRLEGE&amp;R&amp;"Times New Roman,Félkövér dőlt"3. sz. melléklet</oddHeader>
  </headerFooter>
  <rowBreaks count="2" manualBreakCount="2">
    <brk id="60" max="4" man="1"/>
    <brk id="105" max="4" man="1"/>
  </rowBreaks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view="pageBreakPreview" zoomScale="60" zoomScaleNormal="90" workbookViewId="0">
      <selection activeCell="A17" sqref="A17:XFD18"/>
    </sheetView>
  </sheetViews>
  <sheetFormatPr defaultColWidth="9.140625" defaultRowHeight="15" x14ac:dyDescent="0.25"/>
  <cols>
    <col min="1" max="1" width="20.7109375" style="1" customWidth="1"/>
    <col min="2" max="2" width="12" style="1" customWidth="1"/>
    <col min="3" max="4" width="11" style="1" customWidth="1"/>
    <col min="5" max="5" width="10.140625" style="1" customWidth="1"/>
    <col min="6" max="6" width="12.140625" style="1" customWidth="1"/>
    <col min="7" max="7" width="11.42578125" style="1" customWidth="1"/>
    <col min="8" max="8" width="12.42578125" style="1" customWidth="1"/>
    <col min="9" max="9" width="11.5703125" style="1" customWidth="1"/>
    <col min="10" max="10" width="12.140625" style="1" customWidth="1"/>
    <col min="11" max="11" width="11" style="1" customWidth="1"/>
    <col min="12" max="12" width="11.42578125" style="1" customWidth="1"/>
    <col min="13" max="13" width="12" style="1" bestFit="1" customWidth="1"/>
    <col min="14" max="14" width="10.85546875" style="1" customWidth="1"/>
    <col min="15" max="16384" width="9.140625" style="1"/>
  </cols>
  <sheetData>
    <row r="1" spans="1:14" ht="15.75" x14ac:dyDescent="0.25">
      <c r="A1" s="248" t="s">
        <v>0</v>
      </c>
      <c r="B1" s="248"/>
      <c r="C1" s="248"/>
      <c r="L1" s="249" t="s">
        <v>1</v>
      </c>
      <c r="M1" s="249"/>
      <c r="N1" s="249"/>
    </row>
    <row r="2" spans="1:14" x14ac:dyDescent="0.25">
      <c r="A2" s="250" t="s">
        <v>609</v>
      </c>
      <c r="B2" s="250"/>
      <c r="C2" s="250"/>
      <c r="L2" s="2"/>
      <c r="M2" s="2"/>
      <c r="N2" s="3"/>
    </row>
    <row r="3" spans="1:14" ht="15.75" thickBot="1" x14ac:dyDescent="0.3">
      <c r="L3" s="2"/>
      <c r="M3" s="2"/>
      <c r="N3" s="3" t="s">
        <v>2</v>
      </c>
    </row>
    <row r="4" spans="1:14" ht="15.75" thickBot="1" x14ac:dyDescent="0.3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ht="15.75" thickBot="1" x14ac:dyDescent="0.3">
      <c r="A5" s="6" t="s">
        <v>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</row>
    <row r="6" spans="1:14" ht="24.75" thickBot="1" x14ac:dyDescent="0.3">
      <c r="A6" s="9" t="s">
        <v>18</v>
      </c>
      <c r="B6" s="10">
        <v>10835338</v>
      </c>
      <c r="C6" s="10">
        <v>7710519</v>
      </c>
      <c r="D6" s="10">
        <v>7730518</v>
      </c>
      <c r="E6" s="10">
        <v>7710518</v>
      </c>
      <c r="F6" s="10">
        <v>7710518</v>
      </c>
      <c r="G6" s="10">
        <v>7730519</v>
      </c>
      <c r="H6" s="10">
        <v>10734136</v>
      </c>
      <c r="I6" s="10">
        <v>8591761</v>
      </c>
      <c r="J6" s="10">
        <v>8073637</v>
      </c>
      <c r="K6" s="10">
        <v>8053636</v>
      </c>
      <c r="L6" s="10">
        <v>8053636</v>
      </c>
      <c r="M6" s="10">
        <v>7402031</v>
      </c>
      <c r="N6" s="11">
        <f>SUM(B6:M6)</f>
        <v>100336767</v>
      </c>
    </row>
    <row r="7" spans="1:14" ht="24.75" thickBot="1" x14ac:dyDescent="0.3">
      <c r="A7" s="12" t="s">
        <v>19</v>
      </c>
      <c r="B7" s="13">
        <v>317316</v>
      </c>
      <c r="C7" s="13">
        <v>348625</v>
      </c>
      <c r="D7" s="13">
        <v>1169496</v>
      </c>
      <c r="E7" s="13">
        <v>328394</v>
      </c>
      <c r="F7" s="13">
        <v>253956</v>
      </c>
      <c r="G7" s="13">
        <v>241593</v>
      </c>
      <c r="H7" s="13">
        <v>241593</v>
      </c>
      <c r="I7" s="13">
        <v>239391</v>
      </c>
      <c r="J7" s="13">
        <v>599328</v>
      </c>
      <c r="K7" s="13">
        <v>269010</v>
      </c>
      <c r="L7" s="13">
        <v>159594</v>
      </c>
      <c r="M7" s="13">
        <v>224566</v>
      </c>
      <c r="N7" s="14">
        <f t="shared" ref="N7:N15" si="0">SUM(B7:M7)</f>
        <v>4392862</v>
      </c>
    </row>
    <row r="8" spans="1:14" ht="15.75" thickBot="1" x14ac:dyDescent="0.3">
      <c r="A8" s="12" t="s">
        <v>20</v>
      </c>
      <c r="B8" s="13">
        <v>24074</v>
      </c>
      <c r="C8" s="13">
        <v>1296797</v>
      </c>
      <c r="D8" s="13">
        <v>2885040</v>
      </c>
      <c r="E8" s="13">
        <v>123198</v>
      </c>
      <c r="F8" s="13">
        <v>687636</v>
      </c>
      <c r="G8" s="13">
        <v>116314</v>
      </c>
      <c r="H8" s="13">
        <v>1134270</v>
      </c>
      <c r="I8" s="13">
        <v>1444601</v>
      </c>
      <c r="J8" s="13">
        <v>4737241</v>
      </c>
      <c r="K8" s="13">
        <v>249364</v>
      </c>
      <c r="L8" s="13">
        <v>96608</v>
      </c>
      <c r="M8" s="13">
        <v>-599924</v>
      </c>
      <c r="N8" s="14">
        <f t="shared" si="0"/>
        <v>12195219</v>
      </c>
    </row>
    <row r="9" spans="1:14" ht="15.75" thickBot="1" x14ac:dyDescent="0.3">
      <c r="A9" s="12" t="s">
        <v>21</v>
      </c>
      <c r="B9" s="13">
        <v>22917</v>
      </c>
      <c r="C9" s="13">
        <v>46082</v>
      </c>
      <c r="D9" s="13">
        <v>93139</v>
      </c>
      <c r="E9" s="13">
        <v>434863</v>
      </c>
      <c r="F9" s="13">
        <v>34067</v>
      </c>
      <c r="G9" s="13">
        <v>44970</v>
      </c>
      <c r="H9" s="13">
        <v>283952</v>
      </c>
      <c r="I9" s="13">
        <v>108708</v>
      </c>
      <c r="J9" s="13">
        <v>45924</v>
      </c>
      <c r="K9" s="13">
        <v>1188032</v>
      </c>
      <c r="L9" s="13">
        <v>420732</v>
      </c>
      <c r="M9" s="13">
        <v>874529</v>
      </c>
      <c r="N9" s="14">
        <f t="shared" si="0"/>
        <v>3597915</v>
      </c>
    </row>
    <row r="10" spans="1:14" ht="15.75" thickBot="1" x14ac:dyDescent="0.3">
      <c r="A10" s="15" t="s">
        <v>22</v>
      </c>
      <c r="B10" s="13"/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1519685</v>
      </c>
      <c r="L10" s="13">
        <v>0</v>
      </c>
      <c r="M10" s="13">
        <v>0</v>
      </c>
      <c r="N10" s="14">
        <f t="shared" si="0"/>
        <v>1519685</v>
      </c>
    </row>
    <row r="11" spans="1:14" ht="24.75" thickBot="1" x14ac:dyDescent="0.3">
      <c r="A11" s="12" t="s">
        <v>23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16650124</v>
      </c>
      <c r="L11" s="13">
        <v>4996050</v>
      </c>
      <c r="M11" s="13">
        <v>0</v>
      </c>
      <c r="N11" s="14">
        <f t="shared" si="0"/>
        <v>21646174</v>
      </c>
    </row>
    <row r="12" spans="1:14" ht="24.75" thickBot="1" x14ac:dyDescent="0.3">
      <c r="A12" s="15" t="s">
        <v>24</v>
      </c>
      <c r="B12" s="13">
        <v>3000</v>
      </c>
      <c r="C12" s="13">
        <v>3000</v>
      </c>
      <c r="D12" s="13">
        <v>3000</v>
      </c>
      <c r="E12" s="13">
        <v>3000</v>
      </c>
      <c r="F12" s="13">
        <v>3000</v>
      </c>
      <c r="G12" s="13">
        <v>3000</v>
      </c>
      <c r="H12" s="13">
        <v>3000</v>
      </c>
      <c r="I12" s="13">
        <v>3000</v>
      </c>
      <c r="J12" s="13">
        <v>3000</v>
      </c>
      <c r="K12" s="13">
        <v>6000</v>
      </c>
      <c r="L12" s="13">
        <v>3000</v>
      </c>
      <c r="M12" s="13">
        <v>3000</v>
      </c>
      <c r="N12" s="14">
        <f t="shared" si="0"/>
        <v>39000</v>
      </c>
    </row>
    <row r="13" spans="1:14" ht="48.75" thickBot="1" x14ac:dyDescent="0.3">
      <c r="A13" s="12" t="s">
        <v>25</v>
      </c>
      <c r="B13" s="13">
        <v>22681296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/>
      <c r="N13" s="14">
        <f t="shared" si="0"/>
        <v>22681296</v>
      </c>
    </row>
    <row r="14" spans="1:14" ht="25.5" customHeight="1" thickBot="1" x14ac:dyDescent="0.3">
      <c r="A14" s="12" t="s">
        <v>26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172269</v>
      </c>
      <c r="L14" s="13">
        <v>22287</v>
      </c>
      <c r="M14" s="13">
        <v>3957100</v>
      </c>
      <c r="N14" s="14">
        <f t="shared" si="0"/>
        <v>4151656</v>
      </c>
    </row>
    <row r="15" spans="1:14" ht="15.75" thickBot="1" x14ac:dyDescent="0.3">
      <c r="A15" s="16" t="s">
        <v>27</v>
      </c>
      <c r="B15" s="17">
        <f t="shared" ref="B15:J15" si="1">SUM(B6:B13)</f>
        <v>33883941</v>
      </c>
      <c r="C15" s="17">
        <f t="shared" si="1"/>
        <v>9405023</v>
      </c>
      <c r="D15" s="17">
        <f t="shared" si="1"/>
        <v>11881193</v>
      </c>
      <c r="E15" s="17">
        <f t="shared" si="1"/>
        <v>8599973</v>
      </c>
      <c r="F15" s="17">
        <f t="shared" si="1"/>
        <v>8689177</v>
      </c>
      <c r="G15" s="17">
        <f t="shared" si="1"/>
        <v>8136396</v>
      </c>
      <c r="H15" s="17">
        <f t="shared" si="1"/>
        <v>12396951</v>
      </c>
      <c r="I15" s="17">
        <f t="shared" si="1"/>
        <v>10387461</v>
      </c>
      <c r="J15" s="17">
        <f t="shared" si="1"/>
        <v>13459130</v>
      </c>
      <c r="K15" s="17">
        <f>SUM(K6:K14)</f>
        <v>28108120</v>
      </c>
      <c r="L15" s="17">
        <f>SUM(L6:L14)</f>
        <v>13751907</v>
      </c>
      <c r="M15" s="17">
        <f>SUM(M6:M14)</f>
        <v>11861302</v>
      </c>
      <c r="N15" s="14">
        <f t="shared" si="0"/>
        <v>170560574</v>
      </c>
    </row>
    <row r="16" spans="1:14" x14ac:dyDescent="0.25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ht="15.75" thickBot="1" x14ac:dyDescent="0.3">
      <c r="M17" s="2"/>
      <c r="N17" s="3"/>
    </row>
    <row r="18" spans="1:14" ht="15.75" thickBot="1" x14ac:dyDescent="0.3">
      <c r="A18" s="4" t="s">
        <v>3</v>
      </c>
      <c r="B18" s="5" t="s">
        <v>4</v>
      </c>
      <c r="C18" s="5" t="s">
        <v>5</v>
      </c>
      <c r="D18" s="5" t="s">
        <v>6</v>
      </c>
      <c r="E18" s="5" t="s">
        <v>7</v>
      </c>
      <c r="F18" s="5" t="s">
        <v>8</v>
      </c>
      <c r="G18" s="5" t="s">
        <v>9</v>
      </c>
      <c r="H18" s="5" t="s">
        <v>10</v>
      </c>
      <c r="I18" s="5" t="s">
        <v>11</v>
      </c>
      <c r="J18" s="5" t="s">
        <v>12</v>
      </c>
      <c r="K18" s="5" t="s">
        <v>13</v>
      </c>
      <c r="L18" s="5" t="s">
        <v>14</v>
      </c>
      <c r="M18" s="5" t="s">
        <v>15</v>
      </c>
      <c r="N18" s="5" t="s">
        <v>16</v>
      </c>
    </row>
    <row r="19" spans="1:14" ht="15.75" thickBot="1" x14ac:dyDescent="0.3">
      <c r="A19" s="4" t="s">
        <v>28</v>
      </c>
      <c r="B19" s="245"/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7"/>
    </row>
    <row r="20" spans="1:14" ht="15.75" thickBot="1" x14ac:dyDescent="0.3">
      <c r="A20" s="20" t="s">
        <v>29</v>
      </c>
      <c r="B20" s="21">
        <v>1136240</v>
      </c>
      <c r="C20" s="21">
        <v>1235400</v>
      </c>
      <c r="D20" s="21">
        <v>691155</v>
      </c>
      <c r="E20" s="21">
        <v>912575</v>
      </c>
      <c r="F20" s="21">
        <v>970876</v>
      </c>
      <c r="G20" s="21">
        <v>846960</v>
      </c>
      <c r="H20" s="21">
        <v>3109754</v>
      </c>
      <c r="I20" s="21">
        <v>1176297</v>
      </c>
      <c r="J20" s="21">
        <v>1420346</v>
      </c>
      <c r="K20" s="21">
        <v>1078496</v>
      </c>
      <c r="L20" s="21">
        <v>892994</v>
      </c>
      <c r="M20" s="21">
        <v>1007169</v>
      </c>
      <c r="N20" s="14">
        <f>SUM(B20:M20)</f>
        <v>14478262</v>
      </c>
    </row>
    <row r="21" spans="1:14" ht="24.75" thickBot="1" x14ac:dyDescent="0.3">
      <c r="A21" s="12" t="s">
        <v>30</v>
      </c>
      <c r="B21" s="13">
        <v>203338</v>
      </c>
      <c r="C21" s="13">
        <v>200495</v>
      </c>
      <c r="D21" s="13">
        <v>0</v>
      </c>
      <c r="E21" s="13">
        <v>0</v>
      </c>
      <c r="F21" s="13">
        <v>0</v>
      </c>
      <c r="G21" s="13">
        <v>0</v>
      </c>
      <c r="H21" s="13">
        <v>1081926</v>
      </c>
      <c r="I21" s="13">
        <v>183664</v>
      </c>
      <c r="J21" s="13">
        <v>190157</v>
      </c>
      <c r="K21" s="13">
        <v>176230</v>
      </c>
      <c r="L21" s="13">
        <v>137301</v>
      </c>
      <c r="M21" s="13">
        <v>153254</v>
      </c>
      <c r="N21" s="14">
        <f t="shared" ref="N21:N29" si="2">SUM(B21:M21)</f>
        <v>2326365</v>
      </c>
    </row>
    <row r="22" spans="1:14" ht="15.75" thickBot="1" x14ac:dyDescent="0.3">
      <c r="A22" s="22" t="s">
        <v>31</v>
      </c>
      <c r="B22" s="13">
        <v>1148359</v>
      </c>
      <c r="C22" s="13">
        <v>2147756</v>
      </c>
      <c r="D22" s="13">
        <v>1731168</v>
      </c>
      <c r="E22" s="13">
        <v>840154</v>
      </c>
      <c r="F22" s="13">
        <v>3069793</v>
      </c>
      <c r="G22" s="13">
        <v>1625540</v>
      </c>
      <c r="H22" s="13">
        <v>1018733</v>
      </c>
      <c r="I22" s="13">
        <v>2039877</v>
      </c>
      <c r="J22" s="13">
        <v>2564910</v>
      </c>
      <c r="K22" s="13">
        <v>1065311</v>
      </c>
      <c r="L22" s="13">
        <v>1557587</v>
      </c>
      <c r="M22" s="13">
        <v>1454780</v>
      </c>
      <c r="N22" s="14">
        <f t="shared" si="2"/>
        <v>20263968</v>
      </c>
    </row>
    <row r="23" spans="1:14" ht="15.75" thickBot="1" x14ac:dyDescent="0.3">
      <c r="A23" s="12" t="s">
        <v>32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537600</v>
      </c>
      <c r="N23" s="14">
        <f t="shared" si="2"/>
        <v>537600</v>
      </c>
    </row>
    <row r="24" spans="1:14" ht="15.75" thickBot="1" x14ac:dyDescent="0.3">
      <c r="A24" s="12" t="s">
        <v>33</v>
      </c>
      <c r="B24" s="13">
        <v>53495</v>
      </c>
      <c r="C24" s="13">
        <v>0</v>
      </c>
      <c r="D24" s="13">
        <v>0</v>
      </c>
      <c r="E24" s="13">
        <v>10789242</v>
      </c>
      <c r="F24" s="13">
        <v>0</v>
      </c>
      <c r="G24" s="13">
        <v>1748620</v>
      </c>
      <c r="H24" s="13">
        <v>307537</v>
      </c>
      <c r="I24" s="13">
        <v>13785</v>
      </c>
      <c r="J24" s="13">
        <v>2232000</v>
      </c>
      <c r="K24" s="13">
        <v>4400</v>
      </c>
      <c r="L24" s="13">
        <v>0</v>
      </c>
      <c r="M24" s="13">
        <v>22390</v>
      </c>
      <c r="N24" s="14">
        <f t="shared" si="2"/>
        <v>15171469</v>
      </c>
    </row>
    <row r="25" spans="1:14" ht="24.75" thickBot="1" x14ac:dyDescent="0.3">
      <c r="A25" s="12" t="s">
        <v>34</v>
      </c>
      <c r="B25" s="13">
        <v>5597464</v>
      </c>
      <c r="C25" s="13">
        <v>5855957</v>
      </c>
      <c r="D25" s="13">
        <v>6001646</v>
      </c>
      <c r="E25" s="13">
        <v>4910202</v>
      </c>
      <c r="F25" s="13">
        <v>4966846</v>
      </c>
      <c r="G25" s="13">
        <v>5632012</v>
      </c>
      <c r="H25" s="13">
        <v>6462500</v>
      </c>
      <c r="I25" s="13">
        <v>5296123</v>
      </c>
      <c r="J25" s="13">
        <v>4949058</v>
      </c>
      <c r="K25" s="13">
        <v>8368493</v>
      </c>
      <c r="L25" s="13">
        <v>5658355</v>
      </c>
      <c r="M25" s="13">
        <v>5163544</v>
      </c>
      <c r="N25" s="14">
        <f t="shared" si="2"/>
        <v>68862200</v>
      </c>
    </row>
    <row r="26" spans="1:14" ht="15.75" thickBot="1" x14ac:dyDescent="0.3">
      <c r="A26" s="12" t="s">
        <v>35</v>
      </c>
      <c r="B26" s="13">
        <v>0</v>
      </c>
      <c r="C26" s="13">
        <v>0</v>
      </c>
      <c r="D26" s="13">
        <v>320720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4">
        <f t="shared" si="2"/>
        <v>320720</v>
      </c>
    </row>
    <row r="27" spans="1:14" ht="24.75" thickBot="1" x14ac:dyDescent="0.3">
      <c r="A27" s="12" t="s">
        <v>36</v>
      </c>
      <c r="B27" s="13">
        <v>119150</v>
      </c>
      <c r="C27" s="13">
        <v>225550</v>
      </c>
      <c r="D27" s="13">
        <v>222230</v>
      </c>
      <c r="E27" s="13">
        <v>229590</v>
      </c>
      <c r="F27" s="13">
        <v>245012</v>
      </c>
      <c r="G27" s="13">
        <v>219390</v>
      </c>
      <c r="H27" s="13">
        <v>203500</v>
      </c>
      <c r="I27" s="13">
        <v>224410</v>
      </c>
      <c r="J27" s="13">
        <v>322700</v>
      </c>
      <c r="K27" s="13">
        <v>226380</v>
      </c>
      <c r="L27" s="13">
        <v>215390</v>
      </c>
      <c r="M27" s="13">
        <v>746379</v>
      </c>
      <c r="N27" s="14">
        <f t="shared" si="2"/>
        <v>3199681</v>
      </c>
    </row>
    <row r="28" spans="1:14" ht="24.75" thickBot="1" x14ac:dyDescent="0.3">
      <c r="A28" s="12" t="s">
        <v>37</v>
      </c>
      <c r="B28" s="13">
        <v>3128562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76133</v>
      </c>
      <c r="L28" s="13">
        <v>118423</v>
      </c>
      <c r="M28" s="13">
        <v>0</v>
      </c>
      <c r="N28" s="14">
        <f t="shared" si="2"/>
        <v>3323118</v>
      </c>
    </row>
    <row r="29" spans="1:14" ht="15.75" thickBot="1" x14ac:dyDescent="0.3">
      <c r="A29" s="6" t="s">
        <v>38</v>
      </c>
      <c r="B29" s="17">
        <f t="shared" ref="B29:M29" si="3">SUM(B20:B28)</f>
        <v>11386608</v>
      </c>
      <c r="C29" s="17">
        <f t="shared" si="3"/>
        <v>9665158</v>
      </c>
      <c r="D29" s="17">
        <f t="shared" si="3"/>
        <v>8966919</v>
      </c>
      <c r="E29" s="17">
        <f t="shared" si="3"/>
        <v>17681763</v>
      </c>
      <c r="F29" s="17">
        <f t="shared" si="3"/>
        <v>9252527</v>
      </c>
      <c r="G29" s="17">
        <f t="shared" si="3"/>
        <v>10072522</v>
      </c>
      <c r="H29" s="17">
        <f t="shared" si="3"/>
        <v>12183950</v>
      </c>
      <c r="I29" s="17">
        <f t="shared" si="3"/>
        <v>8934156</v>
      </c>
      <c r="J29" s="17">
        <f t="shared" si="3"/>
        <v>11679171</v>
      </c>
      <c r="K29" s="17">
        <f t="shared" si="3"/>
        <v>10995443</v>
      </c>
      <c r="L29" s="17">
        <f t="shared" si="3"/>
        <v>8580050</v>
      </c>
      <c r="M29" s="17">
        <f t="shared" si="3"/>
        <v>9085116</v>
      </c>
      <c r="N29" s="14">
        <f t="shared" si="2"/>
        <v>128483383</v>
      </c>
    </row>
    <row r="30" spans="1:14" x14ac:dyDescent="0.25">
      <c r="A30" s="23"/>
    </row>
    <row r="31" spans="1:14" x14ac:dyDescent="0.25">
      <c r="J31" s="250" t="s">
        <v>654</v>
      </c>
      <c r="K31" s="250"/>
      <c r="L31" s="250"/>
      <c r="M31" s="24">
        <f>N15-N29</f>
        <v>42077191</v>
      </c>
    </row>
  </sheetData>
  <mergeCells count="5">
    <mergeCell ref="B19:N19"/>
    <mergeCell ref="J31:L31"/>
    <mergeCell ref="A1:C1"/>
    <mergeCell ref="L1:N1"/>
    <mergeCell ref="A2:C2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2"/>
  <sheetViews>
    <sheetView view="pageBreakPreview" zoomScale="60" zoomScaleNormal="100" workbookViewId="0">
      <selection sqref="A1:XFD1048576"/>
    </sheetView>
  </sheetViews>
  <sheetFormatPr defaultRowHeight="15" x14ac:dyDescent="0.25"/>
  <cols>
    <col min="1" max="1" width="62.42578125" style="228" customWidth="1"/>
    <col min="2" max="2" width="4.140625" style="229" customWidth="1"/>
    <col min="3" max="3" width="16" style="169" customWidth="1"/>
    <col min="4" max="4" width="16.42578125" style="169" customWidth="1"/>
    <col min="5" max="5" width="15.42578125" style="169" bestFit="1" customWidth="1"/>
    <col min="6" max="256" width="9.140625" style="169"/>
    <col min="257" max="257" width="62.42578125" style="169" customWidth="1"/>
    <col min="258" max="258" width="4.140625" style="169" customWidth="1"/>
    <col min="259" max="259" width="13.5703125" style="169" customWidth="1"/>
    <col min="260" max="260" width="14.28515625" style="169" customWidth="1"/>
    <col min="261" max="261" width="9.28515625" style="169" customWidth="1"/>
    <col min="262" max="512" width="9.140625" style="169"/>
    <col min="513" max="513" width="62.42578125" style="169" customWidth="1"/>
    <col min="514" max="514" width="4.140625" style="169" customWidth="1"/>
    <col min="515" max="515" width="13.5703125" style="169" customWidth="1"/>
    <col min="516" max="516" width="14.28515625" style="169" customWidth="1"/>
    <col min="517" max="517" width="9.28515625" style="169" customWidth="1"/>
    <col min="518" max="768" width="9.140625" style="169"/>
    <col min="769" max="769" width="62.42578125" style="169" customWidth="1"/>
    <col min="770" max="770" width="4.140625" style="169" customWidth="1"/>
    <col min="771" max="771" width="13.5703125" style="169" customWidth="1"/>
    <col min="772" max="772" width="14.28515625" style="169" customWidth="1"/>
    <col min="773" max="773" width="9.28515625" style="169" customWidth="1"/>
    <col min="774" max="1024" width="9.140625" style="169"/>
    <col min="1025" max="1025" width="62.42578125" style="169" customWidth="1"/>
    <col min="1026" max="1026" width="4.140625" style="169" customWidth="1"/>
    <col min="1027" max="1027" width="13.5703125" style="169" customWidth="1"/>
    <col min="1028" max="1028" width="14.28515625" style="169" customWidth="1"/>
    <col min="1029" max="1029" width="9.28515625" style="169" customWidth="1"/>
    <col min="1030" max="1280" width="9.140625" style="169"/>
    <col min="1281" max="1281" width="62.42578125" style="169" customWidth="1"/>
    <col min="1282" max="1282" width="4.140625" style="169" customWidth="1"/>
    <col min="1283" max="1283" width="13.5703125" style="169" customWidth="1"/>
    <col min="1284" max="1284" width="14.28515625" style="169" customWidth="1"/>
    <col min="1285" max="1285" width="9.28515625" style="169" customWidth="1"/>
    <col min="1286" max="1536" width="9.140625" style="169"/>
    <col min="1537" max="1537" width="62.42578125" style="169" customWidth="1"/>
    <col min="1538" max="1538" width="4.140625" style="169" customWidth="1"/>
    <col min="1539" max="1539" width="13.5703125" style="169" customWidth="1"/>
    <col min="1540" max="1540" width="14.28515625" style="169" customWidth="1"/>
    <col min="1541" max="1541" width="9.28515625" style="169" customWidth="1"/>
    <col min="1542" max="1792" width="9.140625" style="169"/>
    <col min="1793" max="1793" width="62.42578125" style="169" customWidth="1"/>
    <col min="1794" max="1794" width="4.140625" style="169" customWidth="1"/>
    <col min="1795" max="1795" width="13.5703125" style="169" customWidth="1"/>
    <col min="1796" max="1796" width="14.28515625" style="169" customWidth="1"/>
    <col min="1797" max="1797" width="9.28515625" style="169" customWidth="1"/>
    <col min="1798" max="2048" width="9.140625" style="169"/>
    <col min="2049" max="2049" width="62.42578125" style="169" customWidth="1"/>
    <col min="2050" max="2050" width="4.140625" style="169" customWidth="1"/>
    <col min="2051" max="2051" width="13.5703125" style="169" customWidth="1"/>
    <col min="2052" max="2052" width="14.28515625" style="169" customWidth="1"/>
    <col min="2053" max="2053" width="9.28515625" style="169" customWidth="1"/>
    <col min="2054" max="2304" width="9.140625" style="169"/>
    <col min="2305" max="2305" width="62.42578125" style="169" customWidth="1"/>
    <col min="2306" max="2306" width="4.140625" style="169" customWidth="1"/>
    <col min="2307" max="2307" width="13.5703125" style="169" customWidth="1"/>
    <col min="2308" max="2308" width="14.28515625" style="169" customWidth="1"/>
    <col min="2309" max="2309" width="9.28515625" style="169" customWidth="1"/>
    <col min="2310" max="2560" width="9.140625" style="169"/>
    <col min="2561" max="2561" width="62.42578125" style="169" customWidth="1"/>
    <col min="2562" max="2562" width="4.140625" style="169" customWidth="1"/>
    <col min="2563" max="2563" width="13.5703125" style="169" customWidth="1"/>
    <col min="2564" max="2564" width="14.28515625" style="169" customWidth="1"/>
    <col min="2565" max="2565" width="9.28515625" style="169" customWidth="1"/>
    <col min="2566" max="2816" width="9.140625" style="169"/>
    <col min="2817" max="2817" width="62.42578125" style="169" customWidth="1"/>
    <col min="2818" max="2818" width="4.140625" style="169" customWidth="1"/>
    <col min="2819" max="2819" width="13.5703125" style="169" customWidth="1"/>
    <col min="2820" max="2820" width="14.28515625" style="169" customWidth="1"/>
    <col min="2821" max="2821" width="9.28515625" style="169" customWidth="1"/>
    <col min="2822" max="3072" width="9.140625" style="169"/>
    <col min="3073" max="3073" width="62.42578125" style="169" customWidth="1"/>
    <col min="3074" max="3074" width="4.140625" style="169" customWidth="1"/>
    <col min="3075" max="3075" width="13.5703125" style="169" customWidth="1"/>
    <col min="3076" max="3076" width="14.28515625" style="169" customWidth="1"/>
    <col min="3077" max="3077" width="9.28515625" style="169" customWidth="1"/>
    <col min="3078" max="3328" width="9.140625" style="169"/>
    <col min="3329" max="3329" width="62.42578125" style="169" customWidth="1"/>
    <col min="3330" max="3330" width="4.140625" style="169" customWidth="1"/>
    <col min="3331" max="3331" width="13.5703125" style="169" customWidth="1"/>
    <col min="3332" max="3332" width="14.28515625" style="169" customWidth="1"/>
    <col min="3333" max="3333" width="9.28515625" style="169" customWidth="1"/>
    <col min="3334" max="3584" width="9.140625" style="169"/>
    <col min="3585" max="3585" width="62.42578125" style="169" customWidth="1"/>
    <col min="3586" max="3586" width="4.140625" style="169" customWidth="1"/>
    <col min="3587" max="3587" width="13.5703125" style="169" customWidth="1"/>
    <col min="3588" max="3588" width="14.28515625" style="169" customWidth="1"/>
    <col min="3589" max="3589" width="9.28515625" style="169" customWidth="1"/>
    <col min="3590" max="3840" width="9.140625" style="169"/>
    <col min="3841" max="3841" width="62.42578125" style="169" customWidth="1"/>
    <col min="3842" max="3842" width="4.140625" style="169" customWidth="1"/>
    <col min="3843" max="3843" width="13.5703125" style="169" customWidth="1"/>
    <col min="3844" max="3844" width="14.28515625" style="169" customWidth="1"/>
    <col min="3845" max="3845" width="9.28515625" style="169" customWidth="1"/>
    <col min="3846" max="4096" width="9.140625" style="169"/>
    <col min="4097" max="4097" width="62.42578125" style="169" customWidth="1"/>
    <col min="4098" max="4098" width="4.140625" style="169" customWidth="1"/>
    <col min="4099" max="4099" width="13.5703125" style="169" customWidth="1"/>
    <col min="4100" max="4100" width="14.28515625" style="169" customWidth="1"/>
    <col min="4101" max="4101" width="9.28515625" style="169" customWidth="1"/>
    <col min="4102" max="4352" width="9.140625" style="169"/>
    <col min="4353" max="4353" width="62.42578125" style="169" customWidth="1"/>
    <col min="4354" max="4354" width="4.140625" style="169" customWidth="1"/>
    <col min="4355" max="4355" width="13.5703125" style="169" customWidth="1"/>
    <col min="4356" max="4356" width="14.28515625" style="169" customWidth="1"/>
    <col min="4357" max="4357" width="9.28515625" style="169" customWidth="1"/>
    <col min="4358" max="4608" width="9.140625" style="169"/>
    <col min="4609" max="4609" width="62.42578125" style="169" customWidth="1"/>
    <col min="4610" max="4610" width="4.140625" style="169" customWidth="1"/>
    <col min="4611" max="4611" width="13.5703125" style="169" customWidth="1"/>
    <col min="4612" max="4612" width="14.28515625" style="169" customWidth="1"/>
    <col min="4613" max="4613" width="9.28515625" style="169" customWidth="1"/>
    <col min="4614" max="4864" width="9.140625" style="169"/>
    <col min="4865" max="4865" width="62.42578125" style="169" customWidth="1"/>
    <col min="4866" max="4866" width="4.140625" style="169" customWidth="1"/>
    <col min="4867" max="4867" width="13.5703125" style="169" customWidth="1"/>
    <col min="4868" max="4868" width="14.28515625" style="169" customWidth="1"/>
    <col min="4869" max="4869" width="9.28515625" style="169" customWidth="1"/>
    <col min="4870" max="5120" width="9.140625" style="169"/>
    <col min="5121" max="5121" width="62.42578125" style="169" customWidth="1"/>
    <col min="5122" max="5122" width="4.140625" style="169" customWidth="1"/>
    <col min="5123" max="5123" width="13.5703125" style="169" customWidth="1"/>
    <col min="5124" max="5124" width="14.28515625" style="169" customWidth="1"/>
    <col min="5125" max="5125" width="9.28515625" style="169" customWidth="1"/>
    <col min="5126" max="5376" width="9.140625" style="169"/>
    <col min="5377" max="5377" width="62.42578125" style="169" customWidth="1"/>
    <col min="5378" max="5378" width="4.140625" style="169" customWidth="1"/>
    <col min="5379" max="5379" width="13.5703125" style="169" customWidth="1"/>
    <col min="5380" max="5380" width="14.28515625" style="169" customWidth="1"/>
    <col min="5381" max="5381" width="9.28515625" style="169" customWidth="1"/>
    <col min="5382" max="5632" width="9.140625" style="169"/>
    <col min="5633" max="5633" width="62.42578125" style="169" customWidth="1"/>
    <col min="5634" max="5634" width="4.140625" style="169" customWidth="1"/>
    <col min="5635" max="5635" width="13.5703125" style="169" customWidth="1"/>
    <col min="5636" max="5636" width="14.28515625" style="169" customWidth="1"/>
    <col min="5637" max="5637" width="9.28515625" style="169" customWidth="1"/>
    <col min="5638" max="5888" width="9.140625" style="169"/>
    <col min="5889" max="5889" width="62.42578125" style="169" customWidth="1"/>
    <col min="5890" max="5890" width="4.140625" style="169" customWidth="1"/>
    <col min="5891" max="5891" width="13.5703125" style="169" customWidth="1"/>
    <col min="5892" max="5892" width="14.28515625" style="169" customWidth="1"/>
    <col min="5893" max="5893" width="9.28515625" style="169" customWidth="1"/>
    <col min="5894" max="6144" width="9.140625" style="169"/>
    <col min="6145" max="6145" width="62.42578125" style="169" customWidth="1"/>
    <col min="6146" max="6146" width="4.140625" style="169" customWidth="1"/>
    <col min="6147" max="6147" width="13.5703125" style="169" customWidth="1"/>
    <col min="6148" max="6148" width="14.28515625" style="169" customWidth="1"/>
    <col min="6149" max="6149" width="9.28515625" style="169" customWidth="1"/>
    <col min="6150" max="6400" width="9.140625" style="169"/>
    <col min="6401" max="6401" width="62.42578125" style="169" customWidth="1"/>
    <col min="6402" max="6402" width="4.140625" style="169" customWidth="1"/>
    <col min="6403" max="6403" width="13.5703125" style="169" customWidth="1"/>
    <col min="6404" max="6404" width="14.28515625" style="169" customWidth="1"/>
    <col min="6405" max="6405" width="9.28515625" style="169" customWidth="1"/>
    <col min="6406" max="6656" width="9.140625" style="169"/>
    <col min="6657" max="6657" width="62.42578125" style="169" customWidth="1"/>
    <col min="6658" max="6658" width="4.140625" style="169" customWidth="1"/>
    <col min="6659" max="6659" width="13.5703125" style="169" customWidth="1"/>
    <col min="6660" max="6660" width="14.28515625" style="169" customWidth="1"/>
    <col min="6661" max="6661" width="9.28515625" style="169" customWidth="1"/>
    <col min="6662" max="6912" width="9.140625" style="169"/>
    <col min="6913" max="6913" width="62.42578125" style="169" customWidth="1"/>
    <col min="6914" max="6914" width="4.140625" style="169" customWidth="1"/>
    <col min="6915" max="6915" width="13.5703125" style="169" customWidth="1"/>
    <col min="6916" max="6916" width="14.28515625" style="169" customWidth="1"/>
    <col min="6917" max="6917" width="9.28515625" style="169" customWidth="1"/>
    <col min="6918" max="7168" width="9.140625" style="169"/>
    <col min="7169" max="7169" width="62.42578125" style="169" customWidth="1"/>
    <col min="7170" max="7170" width="4.140625" style="169" customWidth="1"/>
    <col min="7171" max="7171" width="13.5703125" style="169" customWidth="1"/>
    <col min="7172" max="7172" width="14.28515625" style="169" customWidth="1"/>
    <col min="7173" max="7173" width="9.28515625" style="169" customWidth="1"/>
    <col min="7174" max="7424" width="9.140625" style="169"/>
    <col min="7425" max="7425" width="62.42578125" style="169" customWidth="1"/>
    <col min="7426" max="7426" width="4.140625" style="169" customWidth="1"/>
    <col min="7427" max="7427" width="13.5703125" style="169" customWidth="1"/>
    <col min="7428" max="7428" width="14.28515625" style="169" customWidth="1"/>
    <col min="7429" max="7429" width="9.28515625" style="169" customWidth="1"/>
    <col min="7430" max="7680" width="9.140625" style="169"/>
    <col min="7681" max="7681" width="62.42578125" style="169" customWidth="1"/>
    <col min="7682" max="7682" width="4.140625" style="169" customWidth="1"/>
    <col min="7683" max="7683" width="13.5703125" style="169" customWidth="1"/>
    <col min="7684" max="7684" width="14.28515625" style="169" customWidth="1"/>
    <col min="7685" max="7685" width="9.28515625" style="169" customWidth="1"/>
    <col min="7686" max="7936" width="9.140625" style="169"/>
    <col min="7937" max="7937" width="62.42578125" style="169" customWidth="1"/>
    <col min="7938" max="7938" width="4.140625" style="169" customWidth="1"/>
    <col min="7939" max="7939" width="13.5703125" style="169" customWidth="1"/>
    <col min="7940" max="7940" width="14.28515625" style="169" customWidth="1"/>
    <col min="7941" max="7941" width="9.28515625" style="169" customWidth="1"/>
    <col min="7942" max="8192" width="9.140625" style="169"/>
    <col min="8193" max="8193" width="62.42578125" style="169" customWidth="1"/>
    <col min="8194" max="8194" width="4.140625" style="169" customWidth="1"/>
    <col min="8195" max="8195" width="13.5703125" style="169" customWidth="1"/>
    <col min="8196" max="8196" width="14.28515625" style="169" customWidth="1"/>
    <col min="8197" max="8197" width="9.28515625" style="169" customWidth="1"/>
    <col min="8198" max="8448" width="9.140625" style="169"/>
    <col min="8449" max="8449" width="62.42578125" style="169" customWidth="1"/>
    <col min="8450" max="8450" width="4.140625" style="169" customWidth="1"/>
    <col min="8451" max="8451" width="13.5703125" style="169" customWidth="1"/>
    <col min="8452" max="8452" width="14.28515625" style="169" customWidth="1"/>
    <col min="8453" max="8453" width="9.28515625" style="169" customWidth="1"/>
    <col min="8454" max="8704" width="9.140625" style="169"/>
    <col min="8705" max="8705" width="62.42578125" style="169" customWidth="1"/>
    <col min="8706" max="8706" width="4.140625" style="169" customWidth="1"/>
    <col min="8707" max="8707" width="13.5703125" style="169" customWidth="1"/>
    <col min="8708" max="8708" width="14.28515625" style="169" customWidth="1"/>
    <col min="8709" max="8709" width="9.28515625" style="169" customWidth="1"/>
    <col min="8710" max="8960" width="9.140625" style="169"/>
    <col min="8961" max="8961" width="62.42578125" style="169" customWidth="1"/>
    <col min="8962" max="8962" width="4.140625" style="169" customWidth="1"/>
    <col min="8963" max="8963" width="13.5703125" style="169" customWidth="1"/>
    <col min="8964" max="8964" width="14.28515625" style="169" customWidth="1"/>
    <col min="8965" max="8965" width="9.28515625" style="169" customWidth="1"/>
    <col min="8966" max="9216" width="9.140625" style="169"/>
    <col min="9217" max="9217" width="62.42578125" style="169" customWidth="1"/>
    <col min="9218" max="9218" width="4.140625" style="169" customWidth="1"/>
    <col min="9219" max="9219" width="13.5703125" style="169" customWidth="1"/>
    <col min="9220" max="9220" width="14.28515625" style="169" customWidth="1"/>
    <col min="9221" max="9221" width="9.28515625" style="169" customWidth="1"/>
    <col min="9222" max="9472" width="9.140625" style="169"/>
    <col min="9473" max="9473" width="62.42578125" style="169" customWidth="1"/>
    <col min="9474" max="9474" width="4.140625" style="169" customWidth="1"/>
    <col min="9475" max="9475" width="13.5703125" style="169" customWidth="1"/>
    <col min="9476" max="9476" width="14.28515625" style="169" customWidth="1"/>
    <col min="9477" max="9477" width="9.28515625" style="169" customWidth="1"/>
    <col min="9478" max="9728" width="9.140625" style="169"/>
    <col min="9729" max="9729" width="62.42578125" style="169" customWidth="1"/>
    <col min="9730" max="9730" width="4.140625" style="169" customWidth="1"/>
    <col min="9731" max="9731" width="13.5703125" style="169" customWidth="1"/>
    <col min="9732" max="9732" width="14.28515625" style="169" customWidth="1"/>
    <col min="9733" max="9733" width="9.28515625" style="169" customWidth="1"/>
    <col min="9734" max="9984" width="9.140625" style="169"/>
    <col min="9985" max="9985" width="62.42578125" style="169" customWidth="1"/>
    <col min="9986" max="9986" width="4.140625" style="169" customWidth="1"/>
    <col min="9987" max="9987" width="13.5703125" style="169" customWidth="1"/>
    <col min="9988" max="9988" width="14.28515625" style="169" customWidth="1"/>
    <col min="9989" max="9989" width="9.28515625" style="169" customWidth="1"/>
    <col min="9990" max="10240" width="9.140625" style="169"/>
    <col min="10241" max="10241" width="62.42578125" style="169" customWidth="1"/>
    <col min="10242" max="10242" width="4.140625" style="169" customWidth="1"/>
    <col min="10243" max="10243" width="13.5703125" style="169" customWidth="1"/>
    <col min="10244" max="10244" width="14.28515625" style="169" customWidth="1"/>
    <col min="10245" max="10245" width="9.28515625" style="169" customWidth="1"/>
    <col min="10246" max="10496" width="9.140625" style="169"/>
    <col min="10497" max="10497" width="62.42578125" style="169" customWidth="1"/>
    <col min="10498" max="10498" width="4.140625" style="169" customWidth="1"/>
    <col min="10499" max="10499" width="13.5703125" style="169" customWidth="1"/>
    <col min="10500" max="10500" width="14.28515625" style="169" customWidth="1"/>
    <col min="10501" max="10501" width="9.28515625" style="169" customWidth="1"/>
    <col min="10502" max="10752" width="9.140625" style="169"/>
    <col min="10753" max="10753" width="62.42578125" style="169" customWidth="1"/>
    <col min="10754" max="10754" width="4.140625" style="169" customWidth="1"/>
    <col min="10755" max="10755" width="13.5703125" style="169" customWidth="1"/>
    <col min="10756" max="10756" width="14.28515625" style="169" customWidth="1"/>
    <col min="10757" max="10757" width="9.28515625" style="169" customWidth="1"/>
    <col min="10758" max="11008" width="9.140625" style="169"/>
    <col min="11009" max="11009" width="62.42578125" style="169" customWidth="1"/>
    <col min="11010" max="11010" width="4.140625" style="169" customWidth="1"/>
    <col min="11011" max="11011" width="13.5703125" style="169" customWidth="1"/>
    <col min="11012" max="11012" width="14.28515625" style="169" customWidth="1"/>
    <col min="11013" max="11013" width="9.28515625" style="169" customWidth="1"/>
    <col min="11014" max="11264" width="9.140625" style="169"/>
    <col min="11265" max="11265" width="62.42578125" style="169" customWidth="1"/>
    <col min="11266" max="11266" width="4.140625" style="169" customWidth="1"/>
    <col min="11267" max="11267" width="13.5703125" style="169" customWidth="1"/>
    <col min="11268" max="11268" width="14.28515625" style="169" customWidth="1"/>
    <col min="11269" max="11269" width="9.28515625" style="169" customWidth="1"/>
    <col min="11270" max="11520" width="9.140625" style="169"/>
    <col min="11521" max="11521" width="62.42578125" style="169" customWidth="1"/>
    <col min="11522" max="11522" width="4.140625" style="169" customWidth="1"/>
    <col min="11523" max="11523" width="13.5703125" style="169" customWidth="1"/>
    <col min="11524" max="11524" width="14.28515625" style="169" customWidth="1"/>
    <col min="11525" max="11525" width="9.28515625" style="169" customWidth="1"/>
    <col min="11526" max="11776" width="9.140625" style="169"/>
    <col min="11777" max="11777" width="62.42578125" style="169" customWidth="1"/>
    <col min="11778" max="11778" width="4.140625" style="169" customWidth="1"/>
    <col min="11779" max="11779" width="13.5703125" style="169" customWidth="1"/>
    <col min="11780" max="11780" width="14.28515625" style="169" customWidth="1"/>
    <col min="11781" max="11781" width="9.28515625" style="169" customWidth="1"/>
    <col min="11782" max="12032" width="9.140625" style="169"/>
    <col min="12033" max="12033" width="62.42578125" style="169" customWidth="1"/>
    <col min="12034" max="12034" width="4.140625" style="169" customWidth="1"/>
    <col min="12035" max="12035" width="13.5703125" style="169" customWidth="1"/>
    <col min="12036" max="12036" width="14.28515625" style="169" customWidth="1"/>
    <col min="12037" max="12037" width="9.28515625" style="169" customWidth="1"/>
    <col min="12038" max="12288" width="9.140625" style="169"/>
    <col min="12289" max="12289" width="62.42578125" style="169" customWidth="1"/>
    <col min="12290" max="12290" width="4.140625" style="169" customWidth="1"/>
    <col min="12291" max="12291" width="13.5703125" style="169" customWidth="1"/>
    <col min="12292" max="12292" width="14.28515625" style="169" customWidth="1"/>
    <col min="12293" max="12293" width="9.28515625" style="169" customWidth="1"/>
    <col min="12294" max="12544" width="9.140625" style="169"/>
    <col min="12545" max="12545" width="62.42578125" style="169" customWidth="1"/>
    <col min="12546" max="12546" width="4.140625" style="169" customWidth="1"/>
    <col min="12547" max="12547" width="13.5703125" style="169" customWidth="1"/>
    <col min="12548" max="12548" width="14.28515625" style="169" customWidth="1"/>
    <col min="12549" max="12549" width="9.28515625" style="169" customWidth="1"/>
    <col min="12550" max="12800" width="9.140625" style="169"/>
    <col min="12801" max="12801" width="62.42578125" style="169" customWidth="1"/>
    <col min="12802" max="12802" width="4.140625" style="169" customWidth="1"/>
    <col min="12803" max="12803" width="13.5703125" style="169" customWidth="1"/>
    <col min="12804" max="12804" width="14.28515625" style="169" customWidth="1"/>
    <col min="12805" max="12805" width="9.28515625" style="169" customWidth="1"/>
    <col min="12806" max="13056" width="9.140625" style="169"/>
    <col min="13057" max="13057" width="62.42578125" style="169" customWidth="1"/>
    <col min="13058" max="13058" width="4.140625" style="169" customWidth="1"/>
    <col min="13059" max="13059" width="13.5703125" style="169" customWidth="1"/>
    <col min="13060" max="13060" width="14.28515625" style="169" customWidth="1"/>
    <col min="13061" max="13061" width="9.28515625" style="169" customWidth="1"/>
    <col min="13062" max="13312" width="9.140625" style="169"/>
    <col min="13313" max="13313" width="62.42578125" style="169" customWidth="1"/>
    <col min="13314" max="13314" width="4.140625" style="169" customWidth="1"/>
    <col min="13315" max="13315" width="13.5703125" style="169" customWidth="1"/>
    <col min="13316" max="13316" width="14.28515625" style="169" customWidth="1"/>
    <col min="13317" max="13317" width="9.28515625" style="169" customWidth="1"/>
    <col min="13318" max="13568" width="9.140625" style="169"/>
    <col min="13569" max="13569" width="62.42578125" style="169" customWidth="1"/>
    <col min="13570" max="13570" width="4.140625" style="169" customWidth="1"/>
    <col min="13571" max="13571" width="13.5703125" style="169" customWidth="1"/>
    <col min="13572" max="13572" width="14.28515625" style="169" customWidth="1"/>
    <col min="13573" max="13573" width="9.28515625" style="169" customWidth="1"/>
    <col min="13574" max="13824" width="9.140625" style="169"/>
    <col min="13825" max="13825" width="62.42578125" style="169" customWidth="1"/>
    <col min="13826" max="13826" width="4.140625" style="169" customWidth="1"/>
    <col min="13827" max="13827" width="13.5703125" style="169" customWidth="1"/>
    <col min="13828" max="13828" width="14.28515625" style="169" customWidth="1"/>
    <col min="13829" max="13829" width="9.28515625" style="169" customWidth="1"/>
    <col min="13830" max="14080" width="9.140625" style="169"/>
    <col min="14081" max="14081" width="62.42578125" style="169" customWidth="1"/>
    <col min="14082" max="14082" width="4.140625" style="169" customWidth="1"/>
    <col min="14083" max="14083" width="13.5703125" style="169" customWidth="1"/>
    <col min="14084" max="14084" width="14.28515625" style="169" customWidth="1"/>
    <col min="14085" max="14085" width="9.28515625" style="169" customWidth="1"/>
    <col min="14086" max="14336" width="9.140625" style="169"/>
    <col min="14337" max="14337" width="62.42578125" style="169" customWidth="1"/>
    <col min="14338" max="14338" width="4.140625" style="169" customWidth="1"/>
    <col min="14339" max="14339" width="13.5703125" style="169" customWidth="1"/>
    <col min="14340" max="14340" width="14.28515625" style="169" customWidth="1"/>
    <col min="14341" max="14341" width="9.28515625" style="169" customWidth="1"/>
    <col min="14342" max="14592" width="9.140625" style="169"/>
    <col min="14593" max="14593" width="62.42578125" style="169" customWidth="1"/>
    <col min="14594" max="14594" width="4.140625" style="169" customWidth="1"/>
    <col min="14595" max="14595" width="13.5703125" style="169" customWidth="1"/>
    <col min="14596" max="14596" width="14.28515625" style="169" customWidth="1"/>
    <col min="14597" max="14597" width="9.28515625" style="169" customWidth="1"/>
    <col min="14598" max="14848" width="9.140625" style="169"/>
    <col min="14849" max="14849" width="62.42578125" style="169" customWidth="1"/>
    <col min="14850" max="14850" width="4.140625" style="169" customWidth="1"/>
    <col min="14851" max="14851" width="13.5703125" style="169" customWidth="1"/>
    <col min="14852" max="14852" width="14.28515625" style="169" customWidth="1"/>
    <col min="14853" max="14853" width="9.28515625" style="169" customWidth="1"/>
    <col min="14854" max="15104" width="9.140625" style="169"/>
    <col min="15105" max="15105" width="62.42578125" style="169" customWidth="1"/>
    <col min="15106" max="15106" width="4.140625" style="169" customWidth="1"/>
    <col min="15107" max="15107" width="13.5703125" style="169" customWidth="1"/>
    <col min="15108" max="15108" width="14.28515625" style="169" customWidth="1"/>
    <col min="15109" max="15109" width="9.28515625" style="169" customWidth="1"/>
    <col min="15110" max="15360" width="9.140625" style="169"/>
    <col min="15361" max="15361" width="62.42578125" style="169" customWidth="1"/>
    <col min="15362" max="15362" width="4.140625" style="169" customWidth="1"/>
    <col min="15363" max="15363" width="13.5703125" style="169" customWidth="1"/>
    <col min="15364" max="15364" width="14.28515625" style="169" customWidth="1"/>
    <col min="15365" max="15365" width="9.28515625" style="169" customWidth="1"/>
    <col min="15366" max="15616" width="9.140625" style="169"/>
    <col min="15617" max="15617" width="62.42578125" style="169" customWidth="1"/>
    <col min="15618" max="15618" width="4.140625" style="169" customWidth="1"/>
    <col min="15619" max="15619" width="13.5703125" style="169" customWidth="1"/>
    <col min="15620" max="15620" width="14.28515625" style="169" customWidth="1"/>
    <col min="15621" max="15621" width="9.28515625" style="169" customWidth="1"/>
    <col min="15622" max="15872" width="9.140625" style="169"/>
    <col min="15873" max="15873" width="62.42578125" style="169" customWidth="1"/>
    <col min="15874" max="15874" width="4.140625" style="169" customWidth="1"/>
    <col min="15875" max="15875" width="13.5703125" style="169" customWidth="1"/>
    <col min="15876" max="15876" width="14.28515625" style="169" customWidth="1"/>
    <col min="15877" max="15877" width="9.28515625" style="169" customWidth="1"/>
    <col min="15878" max="16128" width="9.140625" style="169"/>
    <col min="16129" max="16129" width="62.42578125" style="169" customWidth="1"/>
    <col min="16130" max="16130" width="4.140625" style="169" customWidth="1"/>
    <col min="16131" max="16131" width="13.5703125" style="169" customWidth="1"/>
    <col min="16132" max="16132" width="14.28515625" style="169" customWidth="1"/>
    <col min="16133" max="16133" width="9.28515625" style="169" customWidth="1"/>
    <col min="16134" max="16384" width="9.140625" style="169"/>
  </cols>
  <sheetData>
    <row r="1" spans="1:6" ht="30" customHeight="1" x14ac:dyDescent="0.25">
      <c r="A1" s="253" t="s">
        <v>605</v>
      </c>
      <c r="B1" s="253"/>
      <c r="C1" s="253"/>
      <c r="D1" s="252" t="s">
        <v>160</v>
      </c>
      <c r="E1" s="252"/>
    </row>
    <row r="2" spans="1:6" ht="15.75" x14ac:dyDescent="0.25">
      <c r="A2" s="231"/>
      <c r="B2" s="231"/>
      <c r="C2" s="231"/>
      <c r="D2" s="26"/>
      <c r="E2" s="26"/>
    </row>
    <row r="3" spans="1:6" ht="15.75" x14ac:dyDescent="0.25">
      <c r="A3" s="27" t="s">
        <v>161</v>
      </c>
      <c r="B3" s="28"/>
      <c r="C3" s="29"/>
      <c r="D3" s="29"/>
      <c r="E3" s="29"/>
    </row>
    <row r="4" spans="1:6" ht="16.5" thickBot="1" x14ac:dyDescent="0.3">
      <c r="A4" s="27"/>
      <c r="B4" s="28"/>
      <c r="C4" s="29"/>
      <c r="D4" s="251" t="s">
        <v>2</v>
      </c>
      <c r="E4" s="251"/>
    </row>
    <row r="5" spans="1:6" s="175" customFormat="1" ht="39" customHeight="1" thickBot="1" x14ac:dyDescent="0.3">
      <c r="A5" s="170" t="s">
        <v>39</v>
      </c>
      <c r="B5" s="171" t="s">
        <v>40</v>
      </c>
      <c r="C5" s="172" t="s">
        <v>41</v>
      </c>
      <c r="D5" s="173" t="s">
        <v>42</v>
      </c>
      <c r="E5" s="174" t="s">
        <v>43</v>
      </c>
    </row>
    <row r="6" spans="1:6" s="181" customFormat="1" ht="16.5" thickBot="1" x14ac:dyDescent="0.3">
      <c r="A6" s="176"/>
      <c r="B6" s="177"/>
      <c r="C6" s="178" t="s">
        <v>44</v>
      </c>
      <c r="D6" s="179"/>
      <c r="E6" s="180"/>
    </row>
    <row r="7" spans="1:6" s="184" customFormat="1" ht="14.25" thickBot="1" x14ac:dyDescent="0.3">
      <c r="A7" s="182" t="s">
        <v>45</v>
      </c>
      <c r="B7" s="183" t="s">
        <v>46</v>
      </c>
      <c r="C7" s="183" t="s">
        <v>47</v>
      </c>
      <c r="D7" s="183" t="s">
        <v>48</v>
      </c>
      <c r="E7" s="183" t="s">
        <v>49</v>
      </c>
    </row>
    <row r="8" spans="1:6" ht="13.5" customHeight="1" thickBot="1" x14ac:dyDescent="0.3">
      <c r="A8" s="185" t="s">
        <v>50</v>
      </c>
      <c r="B8" s="186" t="s">
        <v>51</v>
      </c>
      <c r="C8" s="187">
        <v>0</v>
      </c>
      <c r="D8" s="187">
        <v>0</v>
      </c>
      <c r="E8" s="188"/>
    </row>
    <row r="9" spans="1:6" ht="13.5" customHeight="1" thickBot="1" x14ac:dyDescent="0.3">
      <c r="A9" s="185" t="s">
        <v>52</v>
      </c>
      <c r="B9" s="186" t="s">
        <v>53</v>
      </c>
      <c r="C9" s="189">
        <f>SUM(C10,C34)</f>
        <v>346118235</v>
      </c>
      <c r="D9" s="189">
        <f>SUM(D10,D34)</f>
        <v>342871766</v>
      </c>
      <c r="E9" s="190">
        <f t="shared" ref="E9:E36" si="0">(D9/C9)*100</f>
        <v>99.062034683032522</v>
      </c>
    </row>
    <row r="10" spans="1:6" ht="13.5" customHeight="1" thickBot="1" x14ac:dyDescent="0.3">
      <c r="A10" s="191" t="s">
        <v>54</v>
      </c>
      <c r="B10" s="186" t="s">
        <v>55</v>
      </c>
      <c r="C10" s="189">
        <f>SUM(C11,C18,C30)</f>
        <v>319620869</v>
      </c>
      <c r="D10" s="189">
        <f>SUM(D11,D18,D30)</f>
        <v>333860770</v>
      </c>
      <c r="E10" s="190">
        <f t="shared" si="0"/>
        <v>104.45524757020794</v>
      </c>
    </row>
    <row r="11" spans="1:6" ht="13.5" customHeight="1" thickBot="1" x14ac:dyDescent="0.3">
      <c r="A11" s="185" t="s">
        <v>56</v>
      </c>
      <c r="B11" s="186" t="s">
        <v>57</v>
      </c>
      <c r="C11" s="189">
        <f>SUM(C12:C17)</f>
        <v>219802208</v>
      </c>
      <c r="D11" s="189">
        <f>SUM(D12:D17)</f>
        <v>221983081</v>
      </c>
      <c r="E11" s="190">
        <f>(D11/C11)*100</f>
        <v>100.99219794916709</v>
      </c>
    </row>
    <row r="12" spans="1:6" ht="13.5" customHeight="1" thickBot="1" x14ac:dyDescent="0.3">
      <c r="A12" s="192" t="s">
        <v>58</v>
      </c>
      <c r="B12" s="186" t="s">
        <v>59</v>
      </c>
      <c r="C12" s="193">
        <v>7287000</v>
      </c>
      <c r="D12" s="193">
        <v>7287000</v>
      </c>
      <c r="E12" s="190">
        <f t="shared" si="0"/>
        <v>100</v>
      </c>
      <c r="F12" s="194"/>
    </row>
    <row r="13" spans="1:6" ht="13.5" customHeight="1" thickBot="1" x14ac:dyDescent="0.3">
      <c r="A13" s="192" t="s">
        <v>60</v>
      </c>
      <c r="B13" s="186" t="s">
        <v>61</v>
      </c>
      <c r="C13" s="193"/>
      <c r="D13" s="193"/>
      <c r="E13" s="190"/>
    </row>
    <row r="14" spans="1:6" ht="13.5" customHeight="1" thickBot="1" x14ac:dyDescent="0.3">
      <c r="A14" s="195" t="s">
        <v>62</v>
      </c>
      <c r="B14" s="186" t="s">
        <v>63</v>
      </c>
      <c r="C14" s="196"/>
      <c r="D14" s="196"/>
      <c r="E14" s="190"/>
    </row>
    <row r="15" spans="1:6" ht="13.5" customHeight="1" thickBot="1" x14ac:dyDescent="0.3">
      <c r="A15" s="192" t="s">
        <v>64</v>
      </c>
      <c r="B15" s="186" t="s">
        <v>65</v>
      </c>
      <c r="C15" s="193">
        <v>212515208</v>
      </c>
      <c r="D15" s="193">
        <v>214696081</v>
      </c>
      <c r="E15" s="190">
        <f t="shared" si="0"/>
        <v>101.02621973294259</v>
      </c>
    </row>
    <row r="16" spans="1:6" ht="13.5" customHeight="1" thickBot="1" x14ac:dyDescent="0.3">
      <c r="A16" s="192" t="s">
        <v>66</v>
      </c>
      <c r="B16" s="186" t="s">
        <v>67</v>
      </c>
      <c r="C16" s="193"/>
      <c r="D16" s="193"/>
      <c r="E16" s="190"/>
    </row>
    <row r="17" spans="1:5" ht="13.5" customHeight="1" thickBot="1" x14ac:dyDescent="0.3">
      <c r="A17" s="192" t="s">
        <v>68</v>
      </c>
      <c r="B17" s="186" t="s">
        <v>69</v>
      </c>
      <c r="C17" s="193"/>
      <c r="D17" s="193"/>
      <c r="E17" s="190"/>
    </row>
    <row r="18" spans="1:5" ht="13.5" customHeight="1" thickBot="1" x14ac:dyDescent="0.3">
      <c r="A18" s="185" t="s">
        <v>70</v>
      </c>
      <c r="B18" s="186" t="s">
        <v>71</v>
      </c>
      <c r="C18" s="197">
        <f>SUM(C19:C24)</f>
        <v>81190135</v>
      </c>
      <c r="D18" s="197">
        <f>SUM(D19:D24)</f>
        <v>79918079</v>
      </c>
      <c r="E18" s="190">
        <f t="shared" si="0"/>
        <v>98.433238225309026</v>
      </c>
    </row>
    <row r="19" spans="1:5" s="198" customFormat="1" ht="13.5" customHeight="1" thickBot="1" x14ac:dyDescent="0.3">
      <c r="A19" s="195" t="s">
        <v>58</v>
      </c>
      <c r="B19" s="186" t="s">
        <v>72</v>
      </c>
      <c r="C19" s="196">
        <v>5000</v>
      </c>
      <c r="D19" s="196">
        <v>50000</v>
      </c>
      <c r="E19" s="190">
        <f t="shared" si="0"/>
        <v>1000</v>
      </c>
    </row>
    <row r="20" spans="1:5" s="198" customFormat="1" ht="13.5" customHeight="1" thickBot="1" x14ac:dyDescent="0.3">
      <c r="A20" s="195" t="s">
        <v>60</v>
      </c>
      <c r="B20" s="186" t="s">
        <v>73</v>
      </c>
      <c r="C20" s="196">
        <v>1966000</v>
      </c>
      <c r="D20" s="196">
        <v>1966000</v>
      </c>
      <c r="E20" s="190">
        <f t="shared" si="0"/>
        <v>100</v>
      </c>
    </row>
    <row r="21" spans="1:5" s="198" customFormat="1" ht="13.5" customHeight="1" thickBot="1" x14ac:dyDescent="0.3">
      <c r="A21" s="199" t="s">
        <v>62</v>
      </c>
      <c r="B21" s="186" t="s">
        <v>74</v>
      </c>
      <c r="C21" s="200">
        <v>62671152</v>
      </c>
      <c r="D21" s="200">
        <v>61473624</v>
      </c>
      <c r="E21" s="190">
        <f t="shared" si="0"/>
        <v>98.089187829194529</v>
      </c>
    </row>
    <row r="22" spans="1:5" s="198" customFormat="1" ht="13.5" customHeight="1" thickBot="1" x14ac:dyDescent="0.3">
      <c r="A22" s="195" t="s">
        <v>64</v>
      </c>
      <c r="B22" s="186" t="s">
        <v>75</v>
      </c>
      <c r="C22" s="200">
        <v>16547983</v>
      </c>
      <c r="D22" s="200">
        <v>16428455</v>
      </c>
      <c r="E22" s="190">
        <f t="shared" si="0"/>
        <v>99.277688404683516</v>
      </c>
    </row>
    <row r="23" spans="1:5" s="198" customFormat="1" ht="13.5" customHeight="1" thickBot="1" x14ac:dyDescent="0.3">
      <c r="A23" s="195" t="s">
        <v>66</v>
      </c>
      <c r="B23" s="186" t="s">
        <v>76</v>
      </c>
      <c r="C23" s="200"/>
      <c r="D23" s="200"/>
      <c r="E23" s="190"/>
    </row>
    <row r="24" spans="1:5" s="198" customFormat="1" ht="13.5" customHeight="1" thickBot="1" x14ac:dyDescent="0.3">
      <c r="A24" s="195" t="s">
        <v>68</v>
      </c>
      <c r="B24" s="186" t="s">
        <v>77</v>
      </c>
      <c r="C24" s="200"/>
      <c r="D24" s="200"/>
      <c r="E24" s="190"/>
    </row>
    <row r="25" spans="1:5" ht="13.5" hidden="1" customHeight="1" x14ac:dyDescent="0.25">
      <c r="A25" s="195" t="s">
        <v>78</v>
      </c>
      <c r="B25" s="186" t="s">
        <v>79</v>
      </c>
      <c r="C25" s="200"/>
      <c r="D25" s="200"/>
      <c r="E25" s="190" t="e">
        <f t="shared" si="0"/>
        <v>#DIV/0!</v>
      </c>
    </row>
    <row r="26" spans="1:5" s="198" customFormat="1" ht="13.5" hidden="1" customHeight="1" x14ac:dyDescent="0.25">
      <c r="A26" s="195" t="s">
        <v>80</v>
      </c>
      <c r="B26" s="186" t="s">
        <v>81</v>
      </c>
      <c r="C26" s="200"/>
      <c r="D26" s="200"/>
      <c r="E26" s="190" t="e">
        <f t="shared" si="0"/>
        <v>#DIV/0!</v>
      </c>
    </row>
    <row r="27" spans="1:5" s="198" customFormat="1" ht="13.5" hidden="1" customHeight="1" x14ac:dyDescent="0.25">
      <c r="A27" s="195" t="s">
        <v>82</v>
      </c>
      <c r="B27" s="186" t="s">
        <v>83</v>
      </c>
      <c r="C27" s="200"/>
      <c r="D27" s="200"/>
      <c r="E27" s="190" t="e">
        <f t="shared" si="0"/>
        <v>#DIV/0!</v>
      </c>
    </row>
    <row r="28" spans="1:5" s="198" customFormat="1" ht="13.5" hidden="1" customHeight="1" x14ac:dyDescent="0.25">
      <c r="A28" s="195" t="s">
        <v>84</v>
      </c>
      <c r="B28" s="186" t="s">
        <v>85</v>
      </c>
      <c r="C28" s="200"/>
      <c r="D28" s="200"/>
      <c r="E28" s="190" t="e">
        <f t="shared" si="0"/>
        <v>#DIV/0!</v>
      </c>
    </row>
    <row r="29" spans="1:5" s="198" customFormat="1" ht="13.5" hidden="1" customHeight="1" x14ac:dyDescent="0.25">
      <c r="A29" s="192" t="s">
        <v>86</v>
      </c>
      <c r="B29" s="186" t="s">
        <v>87</v>
      </c>
      <c r="C29" s="200"/>
      <c r="D29" s="200"/>
      <c r="E29" s="190" t="e">
        <f t="shared" si="0"/>
        <v>#DIV/0!</v>
      </c>
    </row>
    <row r="30" spans="1:5" s="198" customFormat="1" ht="13.5" customHeight="1" thickBot="1" x14ac:dyDescent="0.3">
      <c r="A30" s="191" t="s">
        <v>88</v>
      </c>
      <c r="B30" s="186" t="s">
        <v>79</v>
      </c>
      <c r="C30" s="189">
        <f>SUM(C31:C33)</f>
        <v>18628526</v>
      </c>
      <c r="D30" s="189">
        <f>SUM(D31:D33)</f>
        <v>31959610</v>
      </c>
      <c r="E30" s="190">
        <f t="shared" si="0"/>
        <v>171.5627420011653</v>
      </c>
    </row>
    <row r="31" spans="1:5" s="198" customFormat="1" ht="13.5" customHeight="1" thickBot="1" x14ac:dyDescent="0.3">
      <c r="A31" s="195" t="s">
        <v>89</v>
      </c>
      <c r="B31" s="186" t="s">
        <v>81</v>
      </c>
      <c r="C31" s="200">
        <v>9063000</v>
      </c>
      <c r="D31" s="200">
        <v>9063000</v>
      </c>
      <c r="E31" s="190">
        <f t="shared" si="0"/>
        <v>100</v>
      </c>
    </row>
    <row r="32" spans="1:5" s="198" customFormat="1" ht="13.5" customHeight="1" thickBot="1" x14ac:dyDescent="0.3">
      <c r="A32" s="195" t="s">
        <v>90</v>
      </c>
      <c r="B32" s="186" t="s">
        <v>83</v>
      </c>
      <c r="C32" s="200">
        <v>4467877</v>
      </c>
      <c r="D32" s="200">
        <v>17900914</v>
      </c>
      <c r="E32" s="190">
        <f t="shared" si="0"/>
        <v>400.6581649405299</v>
      </c>
    </row>
    <row r="33" spans="1:5" s="198" customFormat="1" ht="13.5" customHeight="1" thickBot="1" x14ac:dyDescent="0.3">
      <c r="A33" s="195" t="s">
        <v>91</v>
      </c>
      <c r="B33" s="186" t="s">
        <v>85</v>
      </c>
      <c r="C33" s="200">
        <v>5097649</v>
      </c>
      <c r="D33" s="200">
        <v>4995696</v>
      </c>
      <c r="E33" s="190">
        <f t="shared" si="0"/>
        <v>97.999999607662275</v>
      </c>
    </row>
    <row r="34" spans="1:5" s="198" customFormat="1" ht="13.5" customHeight="1" thickBot="1" x14ac:dyDescent="0.3">
      <c r="A34" s="191" t="s">
        <v>92</v>
      </c>
      <c r="B34" s="186" t="s">
        <v>87</v>
      </c>
      <c r="C34" s="189">
        <f>SUM(C35:C39)</f>
        <v>26497366</v>
      </c>
      <c r="D34" s="189">
        <f>SUM(D35:D39)</f>
        <v>9010996</v>
      </c>
      <c r="E34" s="190">
        <f t="shared" si="0"/>
        <v>34.007138671821188</v>
      </c>
    </row>
    <row r="35" spans="1:5" s="198" customFormat="1" ht="13.5" customHeight="1" thickBot="1" x14ac:dyDescent="0.3">
      <c r="A35" s="192" t="s">
        <v>93</v>
      </c>
      <c r="B35" s="186" t="s">
        <v>94</v>
      </c>
      <c r="C35" s="200">
        <v>4628669</v>
      </c>
      <c r="D35" s="200">
        <v>4420119</v>
      </c>
      <c r="E35" s="190">
        <f t="shared" si="0"/>
        <v>95.494385102931318</v>
      </c>
    </row>
    <row r="36" spans="1:5" s="198" customFormat="1" ht="13.5" customHeight="1" thickBot="1" x14ac:dyDescent="0.3">
      <c r="A36" s="192" t="s">
        <v>95</v>
      </c>
      <c r="B36" s="186" t="s">
        <v>96</v>
      </c>
      <c r="C36" s="200">
        <v>3053733</v>
      </c>
      <c r="D36" s="200">
        <v>581623</v>
      </c>
      <c r="E36" s="190">
        <f t="shared" si="0"/>
        <v>19.046295141061776</v>
      </c>
    </row>
    <row r="37" spans="1:5" s="198" customFormat="1" ht="13.5" customHeight="1" thickBot="1" x14ac:dyDescent="0.3">
      <c r="A37" s="192" t="s">
        <v>97</v>
      </c>
      <c r="B37" s="186" t="s">
        <v>98</v>
      </c>
      <c r="C37" s="200"/>
      <c r="D37" s="200"/>
      <c r="E37" s="190"/>
    </row>
    <row r="38" spans="1:5" s="198" customFormat="1" ht="13.5" customHeight="1" thickBot="1" x14ac:dyDescent="0.3">
      <c r="A38" s="192" t="s">
        <v>99</v>
      </c>
      <c r="B38" s="186" t="s">
        <v>100</v>
      </c>
      <c r="C38" s="200"/>
      <c r="D38" s="200"/>
      <c r="E38" s="190"/>
    </row>
    <row r="39" spans="1:5" s="198" customFormat="1" ht="13.5" customHeight="1" thickBot="1" x14ac:dyDescent="0.3">
      <c r="A39" s="201" t="s">
        <v>101</v>
      </c>
      <c r="B39" s="202" t="s">
        <v>102</v>
      </c>
      <c r="C39" s="200">
        <v>18814964</v>
      </c>
      <c r="D39" s="200">
        <v>4009254</v>
      </c>
      <c r="E39" s="190">
        <f>(D39/C39)*100</f>
        <v>21.308858204565258</v>
      </c>
    </row>
    <row r="40" spans="1:5" s="198" customFormat="1" ht="13.5" customHeight="1" thickBot="1" x14ac:dyDescent="0.3">
      <c r="A40" s="191" t="s">
        <v>103</v>
      </c>
      <c r="B40" s="186" t="s">
        <v>104</v>
      </c>
      <c r="C40" s="200">
        <f>C41+C42+C43</f>
        <v>0</v>
      </c>
      <c r="D40" s="200">
        <f>D41+D42+D43</f>
        <v>0</v>
      </c>
      <c r="E40" s="190"/>
    </row>
    <row r="41" spans="1:5" s="198" customFormat="1" ht="13.5" customHeight="1" thickBot="1" x14ac:dyDescent="0.3">
      <c r="A41" s="195" t="s">
        <v>105</v>
      </c>
      <c r="B41" s="186" t="s">
        <v>106</v>
      </c>
      <c r="C41" s="200"/>
      <c r="D41" s="200">
        <v>0</v>
      </c>
      <c r="E41" s="190"/>
    </row>
    <row r="42" spans="1:5" s="198" customFormat="1" ht="13.5" customHeight="1" thickBot="1" x14ac:dyDescent="0.3">
      <c r="A42" s="195" t="s">
        <v>107</v>
      </c>
      <c r="B42" s="186" t="s">
        <v>108</v>
      </c>
      <c r="C42" s="200"/>
      <c r="D42" s="200"/>
      <c r="E42" s="203"/>
    </row>
    <row r="43" spans="1:5" s="198" customFormat="1" ht="13.5" customHeight="1" thickBot="1" x14ac:dyDescent="0.3">
      <c r="A43" s="191" t="s">
        <v>109</v>
      </c>
      <c r="B43" s="186" t="s">
        <v>110</v>
      </c>
      <c r="C43" s="200"/>
      <c r="D43" s="200"/>
      <c r="E43" s="203"/>
    </row>
    <row r="44" spans="1:5" ht="13.5" customHeight="1" thickBot="1" x14ac:dyDescent="0.3">
      <c r="A44" s="25" t="s">
        <v>111</v>
      </c>
      <c r="B44" s="186" t="s">
        <v>112</v>
      </c>
      <c r="C44" s="204">
        <f>SUM(C11,C18,C30,C34,C40)</f>
        <v>346118235</v>
      </c>
      <c r="D44" s="204">
        <f>SUM(D11,D18,D30,D34,D40)</f>
        <v>342871766</v>
      </c>
      <c r="E44" s="205">
        <f>(D44/C44)*100</f>
        <v>99.062034683032522</v>
      </c>
    </row>
    <row r="45" spans="1:5" ht="13.5" customHeight="1" thickBot="1" x14ac:dyDescent="0.3">
      <c r="A45" s="191" t="s">
        <v>113</v>
      </c>
      <c r="B45" s="186" t="s">
        <v>114</v>
      </c>
      <c r="C45" s="196">
        <v>0</v>
      </c>
      <c r="D45" s="196">
        <v>0</v>
      </c>
      <c r="E45" s="190"/>
    </row>
    <row r="46" spans="1:5" ht="13.5" customHeight="1" thickBot="1" x14ac:dyDescent="0.3">
      <c r="A46" s="191" t="s">
        <v>115</v>
      </c>
      <c r="B46" s="186" t="s">
        <v>116</v>
      </c>
      <c r="C46" s="196"/>
      <c r="D46" s="196"/>
      <c r="E46" s="203"/>
    </row>
    <row r="47" spans="1:5" ht="13.5" customHeight="1" thickBot="1" x14ac:dyDescent="0.3">
      <c r="A47" s="185" t="s">
        <v>117</v>
      </c>
      <c r="B47" s="186" t="s">
        <v>118</v>
      </c>
      <c r="C47" s="196">
        <f>SUM(C45,C46)</f>
        <v>0</v>
      </c>
      <c r="D47" s="196">
        <f>SUM(D45,D46)</f>
        <v>0</v>
      </c>
      <c r="E47" s="190"/>
    </row>
    <row r="48" spans="1:5" ht="13.5" customHeight="1" thickBot="1" x14ac:dyDescent="0.3">
      <c r="A48" s="195" t="s">
        <v>119</v>
      </c>
      <c r="B48" s="186" t="s">
        <v>120</v>
      </c>
      <c r="C48" s="196"/>
      <c r="D48" s="196"/>
      <c r="E48" s="203"/>
    </row>
    <row r="49" spans="1:5" ht="13.5" customHeight="1" thickBot="1" x14ac:dyDescent="0.3">
      <c r="A49" s="185" t="s">
        <v>600</v>
      </c>
      <c r="B49" s="186" t="s">
        <v>121</v>
      </c>
      <c r="C49" s="196">
        <v>174940</v>
      </c>
      <c r="D49" s="196">
        <v>126160</v>
      </c>
      <c r="E49" s="203">
        <f>(D49/C49)*100</f>
        <v>72.11615410998057</v>
      </c>
    </row>
    <row r="50" spans="1:5" ht="13.5" customHeight="1" thickBot="1" x14ac:dyDescent="0.3">
      <c r="A50" s="195" t="s">
        <v>122</v>
      </c>
      <c r="B50" s="186" t="s">
        <v>123</v>
      </c>
      <c r="C50" s="196">
        <v>18218762</v>
      </c>
      <c r="D50" s="196">
        <v>26162863</v>
      </c>
      <c r="E50" s="203">
        <f>(D50/C50)*100</f>
        <v>143.60395618538735</v>
      </c>
    </row>
    <row r="51" spans="1:5" ht="13.5" customHeight="1" thickBot="1" x14ac:dyDescent="0.3">
      <c r="A51" s="195" t="s">
        <v>124</v>
      </c>
      <c r="B51" s="186" t="s">
        <v>125</v>
      </c>
      <c r="C51" s="196"/>
      <c r="D51" s="196"/>
      <c r="E51" s="203"/>
    </row>
    <row r="52" spans="1:5" ht="13.5" customHeight="1" thickBot="1" x14ac:dyDescent="0.3">
      <c r="A52" s="195" t="s">
        <v>126</v>
      </c>
      <c r="B52" s="186" t="s">
        <v>127</v>
      </c>
      <c r="C52" s="196"/>
      <c r="D52" s="196"/>
      <c r="E52" s="203"/>
    </row>
    <row r="53" spans="1:5" ht="13.5" customHeight="1" thickBot="1" x14ac:dyDescent="0.3">
      <c r="A53" s="185" t="s">
        <v>128</v>
      </c>
      <c r="B53" s="186" t="s">
        <v>129</v>
      </c>
      <c r="C53" s="206">
        <f>SUM(C49:C52)</f>
        <v>18393702</v>
      </c>
      <c r="D53" s="206">
        <f>SUM(D49:D52)</f>
        <v>26289023</v>
      </c>
      <c r="E53" s="207">
        <f>(D53/C53)*100</f>
        <v>142.92404541511002</v>
      </c>
    </row>
    <row r="54" spans="1:5" ht="13.5" customHeight="1" thickBot="1" x14ac:dyDescent="0.3">
      <c r="A54" s="192" t="s">
        <v>130</v>
      </c>
      <c r="B54" s="186" t="s">
        <v>131</v>
      </c>
      <c r="C54" s="208">
        <v>248944</v>
      </c>
      <c r="D54" s="208">
        <v>248944</v>
      </c>
      <c r="E54" s="207"/>
    </row>
    <row r="55" spans="1:5" ht="13.5" customHeight="1" thickBot="1" x14ac:dyDescent="0.3">
      <c r="A55" s="192" t="s">
        <v>132</v>
      </c>
      <c r="B55" s="186" t="s">
        <v>133</v>
      </c>
      <c r="C55" s="196"/>
      <c r="D55" s="196"/>
      <c r="E55" s="203"/>
    </row>
    <row r="56" spans="1:5" ht="13.5" customHeight="1" thickBot="1" x14ac:dyDescent="0.3">
      <c r="A56" s="192" t="s">
        <v>134</v>
      </c>
      <c r="B56" s="186" t="s">
        <v>135</v>
      </c>
      <c r="C56" s="193">
        <v>1670220</v>
      </c>
      <c r="D56" s="193">
        <v>2224595</v>
      </c>
      <c r="E56" s="203">
        <f>(D56/C56)*100</f>
        <v>133.19173522050986</v>
      </c>
    </row>
    <row r="57" spans="1:5" ht="13.5" customHeight="1" thickBot="1" x14ac:dyDescent="0.3">
      <c r="A57" s="209" t="s">
        <v>136</v>
      </c>
      <c r="B57" s="186" t="s">
        <v>137</v>
      </c>
      <c r="C57" s="193"/>
      <c r="D57" s="193"/>
      <c r="E57" s="203"/>
    </row>
    <row r="58" spans="1:5" ht="13.5" customHeight="1" thickBot="1" x14ac:dyDescent="0.3">
      <c r="A58" s="209" t="s">
        <v>138</v>
      </c>
      <c r="B58" s="186" t="s">
        <v>139</v>
      </c>
      <c r="C58" s="193"/>
      <c r="D58" s="193"/>
      <c r="E58" s="203"/>
    </row>
    <row r="59" spans="1:5" ht="13.5" customHeight="1" thickBot="1" x14ac:dyDescent="0.3">
      <c r="A59" s="209" t="s">
        <v>140</v>
      </c>
      <c r="B59" s="186" t="s">
        <v>141</v>
      </c>
      <c r="C59" s="193"/>
      <c r="D59" s="193"/>
      <c r="E59" s="203"/>
    </row>
    <row r="60" spans="1:5" ht="13.5" customHeight="1" thickBot="1" x14ac:dyDescent="0.3">
      <c r="A60" s="209" t="s">
        <v>142</v>
      </c>
      <c r="B60" s="186" t="s">
        <v>143</v>
      </c>
      <c r="C60" s="193">
        <v>313580</v>
      </c>
      <c r="D60" s="193">
        <v>313580</v>
      </c>
      <c r="E60" s="203">
        <f>(D60/C60)*100</f>
        <v>100</v>
      </c>
    </row>
    <row r="61" spans="1:5" ht="13.5" customHeight="1" thickBot="1" x14ac:dyDescent="0.3">
      <c r="A61" s="192" t="s">
        <v>144</v>
      </c>
      <c r="B61" s="186" t="s">
        <v>145</v>
      </c>
      <c r="C61" s="193">
        <v>10468432</v>
      </c>
      <c r="D61" s="193">
        <v>10751816</v>
      </c>
      <c r="E61" s="203"/>
    </row>
    <row r="62" spans="1:5" ht="13.5" customHeight="1" thickBot="1" x14ac:dyDescent="0.3">
      <c r="A62" s="185" t="s">
        <v>146</v>
      </c>
      <c r="B62" s="186" t="s">
        <v>147</v>
      </c>
      <c r="C62" s="210">
        <f>SUM(C54:C61)</f>
        <v>12701176</v>
      </c>
      <c r="D62" s="210">
        <f>SUM(D54:D61)</f>
        <v>13538935</v>
      </c>
      <c r="E62" s="207">
        <f>(D62/C62)*100</f>
        <v>106.59591678754785</v>
      </c>
    </row>
    <row r="63" spans="1:5" ht="13.5" customHeight="1" thickBot="1" x14ac:dyDescent="0.3">
      <c r="A63" s="191" t="s">
        <v>148</v>
      </c>
      <c r="B63" s="186" t="s">
        <v>149</v>
      </c>
      <c r="C63" s="196">
        <v>1073748</v>
      </c>
      <c r="D63" s="196">
        <v>1073748</v>
      </c>
      <c r="E63" s="203"/>
    </row>
    <row r="64" spans="1:5" ht="13.5" customHeight="1" thickBot="1" x14ac:dyDescent="0.3">
      <c r="A64" s="191" t="s">
        <v>150</v>
      </c>
      <c r="B64" s="186" t="s">
        <v>151</v>
      </c>
      <c r="C64" s="196"/>
      <c r="D64" s="196">
        <v>9827800</v>
      </c>
      <c r="E64" s="203"/>
    </row>
    <row r="65" spans="1:5" ht="13.5" customHeight="1" thickBot="1" x14ac:dyDescent="0.3">
      <c r="A65" s="191" t="s">
        <v>152</v>
      </c>
      <c r="B65" s="186" t="s">
        <v>153</v>
      </c>
      <c r="C65" s="206">
        <f>SUM(C62,C63,C64)</f>
        <v>13774924</v>
      </c>
      <c r="D65" s="206">
        <f>SUM(D62,D63,D64)</f>
        <v>24440483</v>
      </c>
      <c r="E65" s="207">
        <f>(D65/C65)*100</f>
        <v>177.42735277523127</v>
      </c>
    </row>
    <row r="66" spans="1:5" ht="13.5" customHeight="1" thickBot="1" x14ac:dyDescent="0.3">
      <c r="A66" s="185" t="s">
        <v>154</v>
      </c>
      <c r="B66" s="186" t="s">
        <v>155</v>
      </c>
      <c r="C66" s="208">
        <v>692643</v>
      </c>
      <c r="D66" s="208">
        <v>2639199</v>
      </c>
      <c r="E66" s="203"/>
    </row>
    <row r="67" spans="1:5" ht="13.5" customHeight="1" thickBot="1" x14ac:dyDescent="0.3">
      <c r="A67" s="185" t="s">
        <v>156</v>
      </c>
      <c r="B67" s="186" t="s">
        <v>157</v>
      </c>
      <c r="C67" s="208"/>
      <c r="D67" s="208"/>
      <c r="E67" s="203"/>
    </row>
    <row r="68" spans="1:5" ht="18" customHeight="1" thickBot="1" x14ac:dyDescent="0.3">
      <c r="A68" s="25" t="s">
        <v>158</v>
      </c>
      <c r="B68" s="186" t="s">
        <v>159</v>
      </c>
      <c r="C68" s="204">
        <f>SUM(C44,C47,C53,C65,C66,C67)</f>
        <v>378979504</v>
      </c>
      <c r="D68" s="204">
        <f>SUM(D44,D47,D53,D65,D66,D67)</f>
        <v>396240471</v>
      </c>
      <c r="E68" s="207">
        <f>(D68/C68)*100</f>
        <v>104.55459116332581</v>
      </c>
    </row>
    <row r="71" spans="1:5" ht="30" customHeight="1" x14ac:dyDescent="0.25">
      <c r="A71" s="253" t="s">
        <v>605</v>
      </c>
      <c r="B71" s="253"/>
      <c r="C71" s="253"/>
      <c r="D71" s="252" t="s">
        <v>160</v>
      </c>
      <c r="E71" s="252"/>
    </row>
    <row r="72" spans="1:5" ht="15.75" x14ac:dyDescent="0.25">
      <c r="A72" s="231"/>
      <c r="B72" s="231"/>
      <c r="C72" s="231"/>
      <c r="D72" s="26"/>
      <c r="E72" s="26"/>
    </row>
    <row r="73" spans="1:5" ht="15.75" x14ac:dyDescent="0.25">
      <c r="A73" s="27" t="s">
        <v>161</v>
      </c>
      <c r="B73" s="28"/>
      <c r="C73" s="29"/>
      <c r="D73" s="29"/>
      <c r="E73" s="29"/>
    </row>
    <row r="74" spans="1:5" ht="16.5" thickBot="1" x14ac:dyDescent="0.3">
      <c r="A74" s="27"/>
      <c r="B74" s="28"/>
      <c r="C74" s="29"/>
      <c r="D74" s="251" t="s">
        <v>2</v>
      </c>
      <c r="E74" s="251"/>
    </row>
    <row r="75" spans="1:5" ht="38.25" thickBot="1" x14ac:dyDescent="0.3">
      <c r="A75" s="211" t="s">
        <v>162</v>
      </c>
      <c r="B75" s="171" t="s">
        <v>40</v>
      </c>
      <c r="C75" s="172" t="s">
        <v>163</v>
      </c>
      <c r="D75" s="173" t="s">
        <v>42</v>
      </c>
      <c r="E75" s="173" t="s">
        <v>164</v>
      </c>
    </row>
    <row r="76" spans="1:5" ht="16.5" thickBot="1" x14ac:dyDescent="0.3">
      <c r="A76" s="212"/>
      <c r="B76" s="177"/>
      <c r="C76" s="178" t="s">
        <v>44</v>
      </c>
      <c r="D76" s="179"/>
      <c r="E76" s="213" t="s">
        <v>165</v>
      </c>
    </row>
    <row r="77" spans="1:5" ht="15.75" thickBot="1" x14ac:dyDescent="0.3">
      <c r="A77" s="182" t="s">
        <v>45</v>
      </c>
      <c r="B77" s="183" t="s">
        <v>46</v>
      </c>
      <c r="C77" s="183" t="s">
        <v>47</v>
      </c>
      <c r="D77" s="183" t="s">
        <v>48</v>
      </c>
      <c r="E77" s="183" t="s">
        <v>49</v>
      </c>
    </row>
    <row r="78" spans="1:5" ht="15.75" thickBot="1" x14ac:dyDescent="0.3">
      <c r="A78" s="192" t="s">
        <v>166</v>
      </c>
      <c r="B78" s="186" t="s">
        <v>167</v>
      </c>
      <c r="C78" s="214">
        <v>353844078</v>
      </c>
      <c r="D78" s="214">
        <v>353844078</v>
      </c>
      <c r="E78" s="190">
        <f>(D78/C78)*100</f>
        <v>100</v>
      </c>
    </row>
    <row r="79" spans="1:5" ht="15.75" thickBot="1" x14ac:dyDescent="0.3">
      <c r="A79" s="192" t="s">
        <v>168</v>
      </c>
      <c r="B79" s="186" t="s">
        <v>169</v>
      </c>
      <c r="C79" s="214"/>
      <c r="D79" s="214"/>
      <c r="E79" s="190"/>
    </row>
    <row r="80" spans="1:5" ht="15.75" thickBot="1" x14ac:dyDescent="0.3">
      <c r="A80" s="192" t="s">
        <v>170</v>
      </c>
      <c r="B80" s="186" t="s">
        <v>171</v>
      </c>
      <c r="C80" s="214">
        <v>6772970</v>
      </c>
      <c r="D80" s="214">
        <v>6772970</v>
      </c>
      <c r="E80" s="190">
        <f>(D80/C80)*100</f>
        <v>100</v>
      </c>
    </row>
    <row r="81" spans="1:5" ht="15.75" thickBot="1" x14ac:dyDescent="0.3">
      <c r="A81" s="192" t="s">
        <v>172</v>
      </c>
      <c r="B81" s="186" t="s">
        <v>173</v>
      </c>
      <c r="C81" s="214">
        <v>3120414</v>
      </c>
      <c r="D81" s="214">
        <v>10495898</v>
      </c>
      <c r="E81" s="190">
        <f>(D81/C81)*100</f>
        <v>336.36235448245009</v>
      </c>
    </row>
    <row r="82" spans="1:5" ht="15.75" thickBot="1" x14ac:dyDescent="0.3">
      <c r="A82" s="192" t="s">
        <v>174</v>
      </c>
      <c r="B82" s="186" t="s">
        <v>175</v>
      </c>
      <c r="C82" s="214"/>
      <c r="D82" s="214"/>
      <c r="E82" s="190"/>
    </row>
    <row r="83" spans="1:5" ht="15.75" thickBot="1" x14ac:dyDescent="0.3">
      <c r="A83" s="192" t="s">
        <v>176</v>
      </c>
      <c r="B83" s="186" t="s">
        <v>177</v>
      </c>
      <c r="C83" s="214">
        <v>7375484</v>
      </c>
      <c r="D83" s="214">
        <v>15564349</v>
      </c>
      <c r="E83" s="190">
        <f>(D83/C83)*100</f>
        <v>211.02817116815658</v>
      </c>
    </row>
    <row r="84" spans="1:5" ht="15.75" thickBot="1" x14ac:dyDescent="0.3">
      <c r="A84" s="185" t="s">
        <v>601</v>
      </c>
      <c r="B84" s="186" t="s">
        <v>178</v>
      </c>
      <c r="C84" s="215">
        <f>SUM(C78:C83)</f>
        <v>371112946</v>
      </c>
      <c r="D84" s="215">
        <f>SUM(D78:D83)</f>
        <v>386677295</v>
      </c>
      <c r="E84" s="190">
        <f>(D84/C84)*100</f>
        <v>104.19396552121358</v>
      </c>
    </row>
    <row r="85" spans="1:5" ht="15.75" thickBot="1" x14ac:dyDescent="0.3">
      <c r="A85" s="185" t="s">
        <v>179</v>
      </c>
      <c r="B85" s="186" t="s">
        <v>180</v>
      </c>
      <c r="C85" s="215"/>
      <c r="D85" s="215"/>
      <c r="E85" s="190"/>
    </row>
    <row r="86" spans="1:5" ht="15.75" thickBot="1" x14ac:dyDescent="0.3">
      <c r="A86" s="216" t="s">
        <v>181</v>
      </c>
      <c r="B86" s="186" t="s">
        <v>182</v>
      </c>
      <c r="C86" s="214"/>
      <c r="D86" s="214"/>
      <c r="E86" s="190"/>
    </row>
    <row r="87" spans="1:5" ht="15.75" thickBot="1" x14ac:dyDescent="0.3">
      <c r="A87" s="216" t="s">
        <v>183</v>
      </c>
      <c r="B87" s="186" t="s">
        <v>184</v>
      </c>
      <c r="C87" s="214"/>
      <c r="D87" s="214"/>
      <c r="E87" s="190"/>
    </row>
    <row r="88" spans="1:5" ht="15.75" thickBot="1" x14ac:dyDescent="0.3">
      <c r="A88" s="185" t="s">
        <v>185</v>
      </c>
      <c r="B88" s="186" t="s">
        <v>186</v>
      </c>
      <c r="C88" s="215"/>
      <c r="D88" s="215"/>
      <c r="E88" s="190"/>
    </row>
    <row r="89" spans="1:5" ht="15.75" thickBot="1" x14ac:dyDescent="0.3">
      <c r="A89" s="216" t="s">
        <v>187</v>
      </c>
      <c r="B89" s="186" t="s">
        <v>188</v>
      </c>
      <c r="C89" s="214"/>
      <c r="D89" s="214"/>
      <c r="E89" s="190"/>
    </row>
    <row r="90" spans="1:5" ht="15.75" thickBot="1" x14ac:dyDescent="0.3">
      <c r="A90" s="216" t="s">
        <v>189</v>
      </c>
      <c r="B90" s="186" t="s">
        <v>190</v>
      </c>
      <c r="C90" s="217"/>
      <c r="D90" s="217"/>
      <c r="E90" s="190"/>
    </row>
    <row r="91" spans="1:5" ht="15.75" thickBot="1" x14ac:dyDescent="0.3">
      <c r="A91" s="218" t="s">
        <v>191</v>
      </c>
      <c r="B91" s="186" t="s">
        <v>192</v>
      </c>
      <c r="C91" s="215"/>
      <c r="D91" s="215"/>
      <c r="E91" s="190"/>
    </row>
    <row r="92" spans="1:5" ht="15.75" thickBot="1" x14ac:dyDescent="0.3">
      <c r="A92" s="191" t="s">
        <v>602</v>
      </c>
      <c r="B92" s="186" t="s">
        <v>193</v>
      </c>
      <c r="C92" s="215"/>
      <c r="D92" s="215"/>
      <c r="E92" s="190"/>
    </row>
    <row r="93" spans="1:5" ht="15.75" thickBot="1" x14ac:dyDescent="0.3">
      <c r="A93" s="195" t="s">
        <v>194</v>
      </c>
      <c r="B93" s="186">
        <v>82</v>
      </c>
      <c r="C93" s="214"/>
      <c r="D93" s="214"/>
      <c r="E93" s="190"/>
    </row>
    <row r="94" spans="1:5" ht="15.75" thickBot="1" x14ac:dyDescent="0.3">
      <c r="A94" s="195" t="s">
        <v>195</v>
      </c>
      <c r="B94" s="186" t="s">
        <v>196</v>
      </c>
      <c r="C94" s="214"/>
      <c r="D94" s="214"/>
      <c r="E94" s="190"/>
    </row>
    <row r="95" spans="1:5" ht="15.75" thickBot="1" x14ac:dyDescent="0.3">
      <c r="A95" s="195" t="s">
        <v>197</v>
      </c>
      <c r="B95" s="186" t="s">
        <v>198</v>
      </c>
      <c r="C95" s="214"/>
      <c r="D95" s="214"/>
      <c r="E95" s="190"/>
    </row>
    <row r="96" spans="1:5" ht="15.75" thickBot="1" x14ac:dyDescent="0.3">
      <c r="A96" s="195" t="s">
        <v>199</v>
      </c>
      <c r="B96" s="186" t="s">
        <v>200</v>
      </c>
      <c r="C96" s="214"/>
      <c r="D96" s="214"/>
      <c r="E96" s="190"/>
    </row>
    <row r="97" spans="1:5" ht="15.75" thickBot="1" x14ac:dyDescent="0.3">
      <c r="A97" s="191" t="s">
        <v>603</v>
      </c>
      <c r="B97" s="186" t="s">
        <v>201</v>
      </c>
      <c r="C97" s="215">
        <f>SUM(C98:C101)</f>
        <v>3128562</v>
      </c>
      <c r="D97" s="214">
        <v>4476381</v>
      </c>
      <c r="E97" s="190">
        <f>(D97/C97)*100</f>
        <v>143.0811024361991</v>
      </c>
    </row>
    <row r="98" spans="1:5" ht="15.75" thickBot="1" x14ac:dyDescent="0.3">
      <c r="A98" s="192" t="s">
        <v>202</v>
      </c>
      <c r="B98" s="186" t="s">
        <v>203</v>
      </c>
      <c r="C98" s="214"/>
      <c r="D98" s="214"/>
      <c r="E98" s="190"/>
    </row>
    <row r="99" spans="1:5" ht="15.75" thickBot="1" x14ac:dyDescent="0.3">
      <c r="A99" s="192" t="s">
        <v>204</v>
      </c>
      <c r="B99" s="186" t="s">
        <v>205</v>
      </c>
      <c r="C99" s="214"/>
      <c r="D99" s="214"/>
      <c r="E99" s="190"/>
    </row>
    <row r="100" spans="1:5" ht="15.75" thickBot="1" x14ac:dyDescent="0.3">
      <c r="A100" s="195" t="s">
        <v>206</v>
      </c>
      <c r="B100" s="186" t="s">
        <v>207</v>
      </c>
      <c r="C100" s="214"/>
      <c r="D100" s="214">
        <v>0</v>
      </c>
      <c r="E100" s="190">
        <v>0</v>
      </c>
    </row>
    <row r="101" spans="1:5" ht="15.75" thickBot="1" x14ac:dyDescent="0.3">
      <c r="A101" s="192" t="s">
        <v>208</v>
      </c>
      <c r="B101" s="186" t="s">
        <v>209</v>
      </c>
      <c r="C101" s="214">
        <v>3128562</v>
      </c>
      <c r="D101" s="214">
        <v>4476381</v>
      </c>
      <c r="E101" s="190">
        <v>0</v>
      </c>
    </row>
    <row r="102" spans="1:5" ht="15.75" thickBot="1" x14ac:dyDescent="0.3">
      <c r="A102" s="192" t="s">
        <v>210</v>
      </c>
      <c r="B102" s="186" t="s">
        <v>211</v>
      </c>
      <c r="C102" s="214"/>
      <c r="D102" s="214"/>
      <c r="E102" s="190"/>
    </row>
    <row r="103" spans="1:5" ht="15.75" thickBot="1" x14ac:dyDescent="0.3">
      <c r="A103" s="209" t="s">
        <v>212</v>
      </c>
      <c r="B103" s="186" t="s">
        <v>213</v>
      </c>
      <c r="C103" s="214"/>
      <c r="D103" s="214"/>
      <c r="E103" s="190"/>
    </row>
    <row r="104" spans="1:5" ht="15.75" thickBot="1" x14ac:dyDescent="0.3">
      <c r="A104" s="209" t="s">
        <v>214</v>
      </c>
      <c r="B104" s="186" t="s">
        <v>215</v>
      </c>
      <c r="C104" s="214"/>
      <c r="D104" s="214"/>
      <c r="E104" s="190"/>
    </row>
    <row r="105" spans="1:5" ht="15.75" thickBot="1" x14ac:dyDescent="0.3">
      <c r="A105" s="219" t="s">
        <v>216</v>
      </c>
      <c r="B105" s="220" t="s">
        <v>217</v>
      </c>
      <c r="C105" s="221"/>
      <c r="D105" s="221"/>
      <c r="E105" s="190"/>
    </row>
    <row r="106" spans="1:5" ht="15.75" thickBot="1" x14ac:dyDescent="0.3">
      <c r="A106" s="209" t="s">
        <v>218</v>
      </c>
      <c r="B106" s="186" t="s">
        <v>219</v>
      </c>
      <c r="C106" s="214">
        <v>3128562</v>
      </c>
      <c r="D106" s="214">
        <v>4476381</v>
      </c>
      <c r="E106" s="190">
        <f>(D106/C106)*100</f>
        <v>143.0811024361991</v>
      </c>
    </row>
    <row r="107" spans="1:5" ht="15.75" thickBot="1" x14ac:dyDescent="0.3">
      <c r="A107" s="209" t="s">
        <v>220</v>
      </c>
      <c r="B107" s="186" t="s">
        <v>221</v>
      </c>
      <c r="C107" s="214"/>
      <c r="D107" s="214">
        <v>0</v>
      </c>
      <c r="E107" s="190"/>
    </row>
    <row r="108" spans="1:5" ht="15.75" thickBot="1" x14ac:dyDescent="0.3">
      <c r="A108" s="209" t="s">
        <v>222</v>
      </c>
      <c r="B108" s="186" t="s">
        <v>223</v>
      </c>
      <c r="C108" s="214">
        <v>0</v>
      </c>
      <c r="D108" s="214"/>
      <c r="E108" s="190"/>
    </row>
    <row r="109" spans="1:5" ht="15.75" thickBot="1" x14ac:dyDescent="0.3">
      <c r="A109" s="222" t="s">
        <v>224</v>
      </c>
      <c r="B109" s="223" t="s">
        <v>225</v>
      </c>
      <c r="C109" s="224"/>
      <c r="D109" s="224">
        <v>781760</v>
      </c>
      <c r="E109" s="190">
        <v>0</v>
      </c>
    </row>
    <row r="110" spans="1:5" ht="15.75" thickBot="1" x14ac:dyDescent="0.3">
      <c r="A110" s="225" t="s">
        <v>226</v>
      </c>
      <c r="B110" s="186" t="s">
        <v>221</v>
      </c>
      <c r="C110" s="226">
        <f>SUM(C92,C97,C109)</f>
        <v>3128562</v>
      </c>
      <c r="D110" s="226">
        <f>SUM(D92,D97,D109)</f>
        <v>5258141</v>
      </c>
      <c r="E110" s="190">
        <f>(D110/C110)*100</f>
        <v>168.06894029908946</v>
      </c>
    </row>
    <row r="111" spans="1:5" ht="15.75" thickBot="1" x14ac:dyDescent="0.3">
      <c r="A111" s="191" t="s">
        <v>227</v>
      </c>
      <c r="B111" s="186" t="s">
        <v>223</v>
      </c>
      <c r="C111" s="215">
        <v>4737996</v>
      </c>
      <c r="D111" s="215">
        <v>4305035</v>
      </c>
      <c r="E111" s="190">
        <f>(D111/C111)*100</f>
        <v>90.861938254063531</v>
      </c>
    </row>
    <row r="112" spans="1:5" ht="15.75" thickBot="1" x14ac:dyDescent="0.3">
      <c r="A112" s="25" t="s">
        <v>228</v>
      </c>
      <c r="B112" s="186" t="s">
        <v>225</v>
      </c>
      <c r="C112" s="227">
        <f>SUM(C84,C91,C107,C110,C111)</f>
        <v>378979504</v>
      </c>
      <c r="D112" s="227">
        <f>SUM(D84,D91,D110,D111)</f>
        <v>396240471</v>
      </c>
      <c r="E112" s="205">
        <f>(D112/C112)*100</f>
        <v>104.55459116332581</v>
      </c>
    </row>
  </sheetData>
  <mergeCells count="6">
    <mergeCell ref="D74:E74"/>
    <mergeCell ref="D1:E1"/>
    <mergeCell ref="D4:E4"/>
    <mergeCell ref="A1:C1"/>
    <mergeCell ref="A71:C71"/>
    <mergeCell ref="D71:E71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75" orientation="portrait" r:id="rId1"/>
  <rowBreaks count="1" manualBreakCount="1">
    <brk id="6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view="pageLayout" zoomScaleNormal="100" workbookViewId="0">
      <selection activeCell="B7" sqref="B7"/>
    </sheetView>
  </sheetViews>
  <sheetFormatPr defaultRowHeight="15" x14ac:dyDescent="0.25"/>
  <cols>
    <col min="1" max="1" width="7.28515625" customWidth="1"/>
    <col min="2" max="2" width="67.28515625" customWidth="1"/>
    <col min="3" max="3" width="12.7109375" bestFit="1" customWidth="1"/>
  </cols>
  <sheetData>
    <row r="1" spans="1:3" ht="15.75" x14ac:dyDescent="0.25">
      <c r="A1" s="254" t="s">
        <v>229</v>
      </c>
      <c r="B1" s="254"/>
      <c r="C1" s="254"/>
    </row>
    <row r="2" spans="1:3" ht="15.75" x14ac:dyDescent="0.25">
      <c r="A2" s="30"/>
      <c r="B2" s="30" t="s">
        <v>604</v>
      </c>
      <c r="C2" s="31" t="s">
        <v>2</v>
      </c>
    </row>
    <row r="3" spans="1:3" s="32" customFormat="1" ht="15.75" x14ac:dyDescent="0.25">
      <c r="A3" s="393" t="s">
        <v>40</v>
      </c>
      <c r="B3" s="394" t="s">
        <v>3</v>
      </c>
      <c r="C3" s="394" t="s">
        <v>230</v>
      </c>
    </row>
    <row r="4" spans="1:3" s="32" customFormat="1" ht="15.75" x14ac:dyDescent="0.25">
      <c r="A4" s="394" t="s">
        <v>231</v>
      </c>
      <c r="B4" s="394" t="s">
        <v>232</v>
      </c>
      <c r="C4" s="394" t="s">
        <v>233</v>
      </c>
    </row>
    <row r="5" spans="1:3" x14ac:dyDescent="0.25">
      <c r="A5" s="395">
        <v>1</v>
      </c>
      <c r="B5" s="396" t="s">
        <v>234</v>
      </c>
      <c r="C5" s="397">
        <v>143727622</v>
      </c>
    </row>
    <row r="6" spans="1:3" x14ac:dyDescent="0.25">
      <c r="A6" s="395">
        <v>2</v>
      </c>
      <c r="B6" s="396" t="s">
        <v>235</v>
      </c>
      <c r="C6" s="397">
        <v>125160265</v>
      </c>
    </row>
    <row r="7" spans="1:3" s="33" customFormat="1" ht="14.25" x14ac:dyDescent="0.2">
      <c r="A7" s="398">
        <v>3</v>
      </c>
      <c r="B7" s="399" t="s">
        <v>236</v>
      </c>
      <c r="C7" s="400">
        <f>SUM(C5-C6)</f>
        <v>18567357</v>
      </c>
    </row>
    <row r="8" spans="1:3" x14ac:dyDescent="0.25">
      <c r="A8" s="395">
        <v>4</v>
      </c>
      <c r="B8" s="396" t="s">
        <v>237</v>
      </c>
      <c r="C8" s="397">
        <v>26832952</v>
      </c>
    </row>
    <row r="9" spans="1:3" x14ac:dyDescent="0.25">
      <c r="A9" s="395">
        <v>5</v>
      </c>
      <c r="B9" s="396" t="s">
        <v>238</v>
      </c>
      <c r="C9" s="397">
        <v>3323118</v>
      </c>
    </row>
    <row r="10" spans="1:3" s="33" customFormat="1" ht="14.25" x14ac:dyDescent="0.2">
      <c r="A10" s="398">
        <v>6</v>
      </c>
      <c r="B10" s="399" t="s">
        <v>239</v>
      </c>
      <c r="C10" s="400">
        <f>SUM(C8-C9)</f>
        <v>23509834</v>
      </c>
    </row>
    <row r="11" spans="1:3" s="33" customFormat="1" ht="14.25" x14ac:dyDescent="0.2">
      <c r="A11" s="398">
        <v>7</v>
      </c>
      <c r="B11" s="399" t="s">
        <v>240</v>
      </c>
      <c r="C11" s="400">
        <f>SUM(C7,C10)</f>
        <v>42077191</v>
      </c>
    </row>
    <row r="12" spans="1:3" x14ac:dyDescent="0.25">
      <c r="A12" s="395">
        <v>8</v>
      </c>
      <c r="B12" s="396" t="s">
        <v>241</v>
      </c>
      <c r="C12" s="397">
        <v>0</v>
      </c>
    </row>
    <row r="13" spans="1:3" x14ac:dyDescent="0.25">
      <c r="A13" s="395">
        <v>9</v>
      </c>
      <c r="B13" s="396" t="s">
        <v>242</v>
      </c>
      <c r="C13" s="397">
        <v>0</v>
      </c>
    </row>
    <row r="14" spans="1:3" s="33" customFormat="1" ht="14.25" x14ac:dyDescent="0.2">
      <c r="A14" s="398">
        <v>10</v>
      </c>
      <c r="B14" s="399" t="s">
        <v>243</v>
      </c>
      <c r="C14" s="400">
        <v>0</v>
      </c>
    </row>
    <row r="15" spans="1:3" x14ac:dyDescent="0.25">
      <c r="A15" s="395">
        <v>11</v>
      </c>
      <c r="B15" s="396" t="s">
        <v>244</v>
      </c>
      <c r="C15" s="397">
        <v>0</v>
      </c>
    </row>
    <row r="16" spans="1:3" x14ac:dyDescent="0.25">
      <c r="A16" s="395">
        <v>12</v>
      </c>
      <c r="B16" s="396" t="s">
        <v>245</v>
      </c>
      <c r="C16" s="397">
        <v>0</v>
      </c>
    </row>
    <row r="17" spans="1:3" s="33" customFormat="1" ht="14.25" x14ac:dyDescent="0.2">
      <c r="A17" s="398">
        <v>13</v>
      </c>
      <c r="B17" s="399" t="s">
        <v>246</v>
      </c>
      <c r="C17" s="400">
        <v>0</v>
      </c>
    </row>
    <row r="18" spans="1:3" s="33" customFormat="1" ht="14.25" x14ac:dyDescent="0.2">
      <c r="A18" s="398">
        <v>14</v>
      </c>
      <c r="B18" s="399" t="s">
        <v>247</v>
      </c>
      <c r="C18" s="400">
        <v>0</v>
      </c>
    </row>
    <row r="19" spans="1:3" s="33" customFormat="1" ht="14.25" x14ac:dyDescent="0.2">
      <c r="A19" s="398">
        <v>15</v>
      </c>
      <c r="B19" s="399" t="s">
        <v>248</v>
      </c>
      <c r="C19" s="400">
        <f>SUM(C11,C18)</f>
        <v>42077191</v>
      </c>
    </row>
    <row r="20" spans="1:3" x14ac:dyDescent="0.25">
      <c r="A20" s="395">
        <v>16</v>
      </c>
      <c r="B20" s="399" t="s">
        <v>249</v>
      </c>
      <c r="C20" s="400">
        <v>23741911</v>
      </c>
    </row>
    <row r="21" spans="1:3" x14ac:dyDescent="0.25">
      <c r="A21" s="395">
        <v>17</v>
      </c>
      <c r="B21" s="399" t="s">
        <v>250</v>
      </c>
      <c r="C21" s="400">
        <f>SUM(C11-C20)</f>
        <v>18335280</v>
      </c>
    </row>
    <row r="22" spans="1:3" x14ac:dyDescent="0.25">
      <c r="A22" s="395">
        <v>18</v>
      </c>
      <c r="B22" s="399" t="s">
        <v>251</v>
      </c>
      <c r="C22" s="400">
        <v>0</v>
      </c>
    </row>
    <row r="23" spans="1:3" x14ac:dyDescent="0.25">
      <c r="A23" s="395">
        <v>19</v>
      </c>
      <c r="B23" s="399" t="s">
        <v>252</v>
      </c>
      <c r="C23" s="400">
        <v>18335280</v>
      </c>
    </row>
  </sheetData>
  <mergeCells count="1">
    <mergeCell ref="A1:C1"/>
  </mergeCells>
  <printOptions horizontalCentered="1"/>
  <pageMargins left="0.51181102362204722" right="0.51181102362204722" top="0.94488188976377963" bottom="0.74803149606299213" header="0.31496062992125984" footer="0.31496062992125984"/>
  <pageSetup paperSize="9" orientation="portrait" r:id="rId1"/>
  <headerFooter>
    <oddHeader>&amp;L&amp;"Times New Roman,Félkövér"Diósberény Község Önkormányzata&amp;R&amp;"Times New Roman,Félkövér dőlt"6. sz.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2"/>
  <sheetViews>
    <sheetView view="pageBreakPreview" topLeftCell="A15" zoomScaleNormal="100" zoomScaleSheetLayoutView="100" workbookViewId="0">
      <selection activeCell="C9" sqref="C9"/>
    </sheetView>
  </sheetViews>
  <sheetFormatPr defaultRowHeight="15" x14ac:dyDescent="0.25"/>
  <cols>
    <col min="1" max="1" width="6.7109375" customWidth="1"/>
    <col min="2" max="2" width="53.5703125" customWidth="1"/>
    <col min="3" max="3" width="15.28515625" customWidth="1"/>
    <col min="4" max="4" width="10.42578125" customWidth="1"/>
    <col min="5" max="5" width="11.42578125" bestFit="1" customWidth="1"/>
  </cols>
  <sheetData>
    <row r="1" spans="1:5" x14ac:dyDescent="0.25">
      <c r="A1" s="402" t="s">
        <v>161</v>
      </c>
      <c r="B1" s="402"/>
      <c r="D1" s="401" t="s">
        <v>655</v>
      </c>
      <c r="E1" s="401"/>
    </row>
    <row r="3" spans="1:5" x14ac:dyDescent="0.25">
      <c r="A3" s="255" t="s">
        <v>253</v>
      </c>
      <c r="B3" s="255"/>
      <c r="C3" s="255"/>
      <c r="D3" s="255"/>
      <c r="E3" s="255"/>
    </row>
    <row r="4" spans="1:5" x14ac:dyDescent="0.25">
      <c r="A4" s="255" t="s">
        <v>604</v>
      </c>
      <c r="B4" s="255"/>
      <c r="C4" s="255"/>
      <c r="D4" s="255"/>
      <c r="E4" s="255"/>
    </row>
    <row r="5" spans="1:5" s="408" customFormat="1" ht="21" x14ac:dyDescent="0.25">
      <c r="A5" s="405" t="s">
        <v>40</v>
      </c>
      <c r="B5" s="406" t="s">
        <v>3</v>
      </c>
      <c r="C5" s="407" t="s">
        <v>254</v>
      </c>
      <c r="D5" s="407" t="s">
        <v>255</v>
      </c>
      <c r="E5" s="407" t="s">
        <v>256</v>
      </c>
    </row>
    <row r="6" spans="1:5" s="34" customFormat="1" ht="14.25" x14ac:dyDescent="0.2">
      <c r="A6" s="403" t="s">
        <v>231</v>
      </c>
      <c r="B6" s="403" t="s">
        <v>232</v>
      </c>
      <c r="C6" s="398" t="s">
        <v>233</v>
      </c>
      <c r="D6" s="398" t="s">
        <v>257</v>
      </c>
      <c r="E6" s="398" t="s">
        <v>258</v>
      </c>
    </row>
    <row r="7" spans="1:5" x14ac:dyDescent="0.25">
      <c r="A7" s="404">
        <v>1</v>
      </c>
      <c r="B7" s="37" t="s">
        <v>259</v>
      </c>
      <c r="C7" s="36">
        <v>9644033</v>
      </c>
      <c r="D7" s="36">
        <v>0</v>
      </c>
      <c r="E7" s="36">
        <v>12470950</v>
      </c>
    </row>
    <row r="8" spans="1:5" x14ac:dyDescent="0.25">
      <c r="A8" s="404">
        <v>2</v>
      </c>
      <c r="B8" s="35" t="s">
        <v>260</v>
      </c>
      <c r="C8" s="36">
        <v>1979549</v>
      </c>
      <c r="D8" s="36">
        <v>0</v>
      </c>
      <c r="E8" s="36">
        <v>1905362</v>
      </c>
    </row>
    <row r="9" spans="1:5" x14ac:dyDescent="0.25">
      <c r="A9" s="404">
        <v>3</v>
      </c>
      <c r="B9" s="37" t="s">
        <v>261</v>
      </c>
      <c r="C9" s="36">
        <v>303562</v>
      </c>
      <c r="D9" s="36">
        <v>0</v>
      </c>
      <c r="E9" s="36">
        <v>326217</v>
      </c>
    </row>
    <row r="10" spans="1:5" s="33" customFormat="1" ht="12.75" x14ac:dyDescent="0.2">
      <c r="A10" s="403">
        <v>4</v>
      </c>
      <c r="B10" s="38" t="s">
        <v>262</v>
      </c>
      <c r="C10" s="39">
        <f>SUM(C7:C9)</f>
        <v>11927144</v>
      </c>
      <c r="D10" s="39">
        <f>SUM(D7:D9)</f>
        <v>0</v>
      </c>
      <c r="E10" s="39">
        <f>SUM(E7:E9)</f>
        <v>14702529</v>
      </c>
    </row>
    <row r="11" spans="1:5" x14ac:dyDescent="0.25">
      <c r="A11" s="404">
        <v>5</v>
      </c>
      <c r="B11" s="37" t="s">
        <v>263</v>
      </c>
      <c r="C11" s="36">
        <v>0</v>
      </c>
      <c r="D11" s="36">
        <v>0</v>
      </c>
      <c r="E11" s="36">
        <v>0</v>
      </c>
    </row>
    <row r="12" spans="1:5" x14ac:dyDescent="0.25">
      <c r="A12" s="404">
        <v>6</v>
      </c>
      <c r="B12" s="37" t="s">
        <v>264</v>
      </c>
      <c r="C12" s="36">
        <v>0</v>
      </c>
      <c r="D12" s="36">
        <v>0</v>
      </c>
      <c r="E12" s="36">
        <v>0</v>
      </c>
    </row>
    <row r="13" spans="1:5" s="33" customFormat="1" ht="12.75" x14ac:dyDescent="0.2">
      <c r="A13" s="403">
        <v>7</v>
      </c>
      <c r="B13" s="38" t="s">
        <v>265</v>
      </c>
      <c r="C13" s="39">
        <v>0</v>
      </c>
      <c r="D13" s="39">
        <v>0</v>
      </c>
      <c r="E13" s="39">
        <v>0</v>
      </c>
    </row>
    <row r="14" spans="1:5" x14ac:dyDescent="0.25">
      <c r="A14" s="404">
        <v>8</v>
      </c>
      <c r="B14" s="37" t="s">
        <v>266</v>
      </c>
      <c r="C14" s="36">
        <v>97894426</v>
      </c>
      <c r="D14" s="36">
        <v>0</v>
      </c>
      <c r="E14" s="36">
        <v>100336767</v>
      </c>
    </row>
    <row r="15" spans="1:5" x14ac:dyDescent="0.25">
      <c r="A15" s="404">
        <v>9</v>
      </c>
      <c r="B15" s="37" t="s">
        <v>267</v>
      </c>
      <c r="C15" s="36">
        <v>8413590</v>
      </c>
      <c r="D15" s="36">
        <v>0</v>
      </c>
      <c r="E15" s="36">
        <v>4715246</v>
      </c>
    </row>
    <row r="16" spans="1:5" x14ac:dyDescent="0.25">
      <c r="A16" s="404">
        <v>10</v>
      </c>
      <c r="B16" s="37" t="s">
        <v>268</v>
      </c>
      <c r="C16" s="36">
        <v>30922536</v>
      </c>
      <c r="D16" s="36">
        <v>0</v>
      </c>
      <c r="E16" s="36">
        <v>21646174</v>
      </c>
    </row>
    <row r="17" spans="1:5" x14ac:dyDescent="0.25">
      <c r="A17" s="404">
        <v>11</v>
      </c>
      <c r="B17" s="37" t="s">
        <v>269</v>
      </c>
      <c r="C17" s="36">
        <v>884573</v>
      </c>
      <c r="D17" s="36">
        <v>0</v>
      </c>
      <c r="E17" s="36">
        <v>2339892</v>
      </c>
    </row>
    <row r="18" spans="1:5" s="33" customFormat="1" ht="12.75" x14ac:dyDescent="0.2">
      <c r="A18" s="403">
        <v>12</v>
      </c>
      <c r="B18" s="38" t="s">
        <v>270</v>
      </c>
      <c r="C18" s="39">
        <f>SUM(C14:C17)</f>
        <v>138115125</v>
      </c>
      <c r="D18" s="39">
        <f>SUM(D14:D17)</f>
        <v>0</v>
      </c>
      <c r="E18" s="39">
        <f>SUM(E14:E17)</f>
        <v>129038079</v>
      </c>
    </row>
    <row r="19" spans="1:5" x14ac:dyDescent="0.25">
      <c r="A19" s="404">
        <v>13</v>
      </c>
      <c r="B19" s="37" t="s">
        <v>271</v>
      </c>
      <c r="C19" s="36">
        <v>2439793</v>
      </c>
      <c r="D19" s="36">
        <f>SUM(D14:D17)</f>
        <v>0</v>
      </c>
      <c r="E19" s="36">
        <v>2910513</v>
      </c>
    </row>
    <row r="20" spans="1:5" x14ac:dyDescent="0.25">
      <c r="A20" s="404">
        <v>14</v>
      </c>
      <c r="B20" s="37" t="s">
        <v>272</v>
      </c>
      <c r="C20" s="36">
        <v>13825966</v>
      </c>
      <c r="D20" s="36">
        <v>0</v>
      </c>
      <c r="E20" s="36">
        <v>12960600</v>
      </c>
    </row>
    <row r="21" spans="1:5" x14ac:dyDescent="0.25">
      <c r="A21" s="404">
        <v>15</v>
      </c>
      <c r="B21" s="37" t="s">
        <v>273</v>
      </c>
      <c r="C21" s="36">
        <v>0</v>
      </c>
      <c r="D21" s="36">
        <v>0</v>
      </c>
      <c r="E21" s="36">
        <v>0</v>
      </c>
    </row>
    <row r="22" spans="1:5" x14ac:dyDescent="0.25">
      <c r="A22" s="404">
        <v>16</v>
      </c>
      <c r="B22" s="37" t="s">
        <v>274</v>
      </c>
      <c r="C22" s="36">
        <v>1185553</v>
      </c>
      <c r="D22" s="36">
        <v>0</v>
      </c>
      <c r="E22" s="36">
        <v>1247099</v>
      </c>
    </row>
    <row r="23" spans="1:5" s="33" customFormat="1" ht="12.75" x14ac:dyDescent="0.2">
      <c r="A23" s="403">
        <v>17</v>
      </c>
      <c r="B23" s="38" t="s">
        <v>275</v>
      </c>
      <c r="C23" s="39">
        <f>SUM(C19:C22)</f>
        <v>17451312</v>
      </c>
      <c r="D23" s="39">
        <f>SUM(D19:D22)</f>
        <v>0</v>
      </c>
      <c r="E23" s="39">
        <f>SUM(E19:E22)</f>
        <v>17118212</v>
      </c>
    </row>
    <row r="24" spans="1:5" x14ac:dyDescent="0.25">
      <c r="A24" s="404">
        <v>18</v>
      </c>
      <c r="B24" s="37" t="s">
        <v>276</v>
      </c>
      <c r="C24" s="36">
        <v>10107677</v>
      </c>
      <c r="D24" s="36">
        <v>0</v>
      </c>
      <c r="E24" s="36">
        <v>9090358</v>
      </c>
    </row>
    <row r="25" spans="1:5" x14ac:dyDescent="0.25">
      <c r="A25" s="404">
        <v>19</v>
      </c>
      <c r="B25" s="37" t="s">
        <v>277</v>
      </c>
      <c r="C25" s="36">
        <v>5700801</v>
      </c>
      <c r="D25" s="36">
        <v>0</v>
      </c>
      <c r="E25" s="36">
        <v>5011051</v>
      </c>
    </row>
    <row r="26" spans="1:5" x14ac:dyDescent="0.25">
      <c r="A26" s="404">
        <v>20</v>
      </c>
      <c r="B26" s="37" t="s">
        <v>278</v>
      </c>
      <c r="C26" s="36">
        <v>2395492</v>
      </c>
      <c r="D26" s="36">
        <v>0</v>
      </c>
      <c r="E26" s="36">
        <v>2270257</v>
      </c>
    </row>
    <row r="27" spans="1:5" s="33" customFormat="1" ht="12.75" x14ac:dyDescent="0.2">
      <c r="A27" s="403">
        <v>21</v>
      </c>
      <c r="B27" s="38" t="s">
        <v>279</v>
      </c>
      <c r="C27" s="39">
        <f>SUM(C24:C26)</f>
        <v>18203970</v>
      </c>
      <c r="D27" s="39">
        <f>SUM(D24:D26)</f>
        <v>0</v>
      </c>
      <c r="E27" s="39">
        <f>SUM(E24:E26)</f>
        <v>16371666</v>
      </c>
    </row>
    <row r="28" spans="1:5" s="33" customFormat="1" ht="12.75" x14ac:dyDescent="0.2">
      <c r="A28" s="403">
        <v>22</v>
      </c>
      <c r="B28" s="38" t="s">
        <v>280</v>
      </c>
      <c r="C28" s="39">
        <v>15514858</v>
      </c>
      <c r="D28" s="39">
        <v>0</v>
      </c>
      <c r="E28" s="39">
        <v>15196373</v>
      </c>
    </row>
    <row r="29" spans="1:5" s="33" customFormat="1" ht="12.75" x14ac:dyDescent="0.2">
      <c r="A29" s="403">
        <v>23</v>
      </c>
      <c r="B29" s="38" t="s">
        <v>281</v>
      </c>
      <c r="C29" s="39">
        <v>91519270</v>
      </c>
      <c r="D29" s="39">
        <v>0</v>
      </c>
      <c r="E29" s="39">
        <v>79502156</v>
      </c>
    </row>
    <row r="30" spans="1:5" x14ac:dyDescent="0.25">
      <c r="A30" s="404">
        <v>24</v>
      </c>
      <c r="B30" s="38" t="s">
        <v>282</v>
      </c>
      <c r="C30" s="39">
        <f>C10+C18-C23-C27-C28-C29</f>
        <v>7352859</v>
      </c>
      <c r="D30" s="39">
        <v>0</v>
      </c>
      <c r="E30" s="39">
        <f>E10+E18-E23-E27-E28-E29</f>
        <v>15552201</v>
      </c>
    </row>
    <row r="31" spans="1:5" s="40" customFormat="1" ht="12.75" x14ac:dyDescent="0.2">
      <c r="A31" s="404">
        <v>25</v>
      </c>
      <c r="B31" s="37" t="s">
        <v>283</v>
      </c>
      <c r="C31" s="36">
        <v>0</v>
      </c>
      <c r="D31" s="36">
        <v>0</v>
      </c>
      <c r="E31" s="36">
        <v>0</v>
      </c>
    </row>
    <row r="32" spans="1:5" s="40" customFormat="1" ht="12.75" x14ac:dyDescent="0.2">
      <c r="A32" s="404">
        <v>26</v>
      </c>
      <c r="B32" s="37" t="s">
        <v>284</v>
      </c>
      <c r="C32" s="36">
        <v>22625</v>
      </c>
      <c r="D32" s="36">
        <v>0</v>
      </c>
      <c r="E32" s="36">
        <v>12148</v>
      </c>
    </row>
    <row r="33" spans="1:5" s="40" customFormat="1" ht="12.75" x14ac:dyDescent="0.2">
      <c r="A33" s="404">
        <v>27</v>
      </c>
      <c r="B33" s="37" t="s">
        <v>285</v>
      </c>
      <c r="C33" s="36">
        <v>0</v>
      </c>
      <c r="D33" s="36">
        <v>0</v>
      </c>
      <c r="E33" s="36">
        <v>0</v>
      </c>
    </row>
    <row r="34" spans="1:5" x14ac:dyDescent="0.25">
      <c r="A34" s="404">
        <v>28</v>
      </c>
      <c r="B34" s="37" t="s">
        <v>286</v>
      </c>
      <c r="C34" s="36">
        <v>0</v>
      </c>
      <c r="D34" s="36">
        <v>0</v>
      </c>
      <c r="E34" s="36">
        <v>0</v>
      </c>
    </row>
    <row r="35" spans="1:5" s="33" customFormat="1" ht="12.75" x14ac:dyDescent="0.2">
      <c r="A35" s="403">
        <v>29</v>
      </c>
      <c r="B35" s="38" t="s">
        <v>287</v>
      </c>
      <c r="C35" s="39">
        <f>SUM(C31:C34)</f>
        <v>22625</v>
      </c>
      <c r="D35" s="39">
        <v>0</v>
      </c>
      <c r="E35" s="39">
        <f>SUM(E31:E34)</f>
        <v>12148</v>
      </c>
    </row>
    <row r="36" spans="1:5" x14ac:dyDescent="0.25">
      <c r="A36" s="404">
        <v>30</v>
      </c>
      <c r="B36" s="37" t="s">
        <v>288</v>
      </c>
      <c r="C36" s="36">
        <v>0</v>
      </c>
      <c r="D36" s="36">
        <v>0</v>
      </c>
      <c r="E36" s="36">
        <v>0</v>
      </c>
    </row>
    <row r="37" spans="1:5" x14ac:dyDescent="0.25">
      <c r="A37" s="404">
        <v>31</v>
      </c>
      <c r="B37" s="37" t="s">
        <v>289</v>
      </c>
      <c r="C37" s="36">
        <v>0</v>
      </c>
      <c r="D37" s="36">
        <v>0</v>
      </c>
      <c r="E37" s="36">
        <v>0</v>
      </c>
    </row>
    <row r="38" spans="1:5" x14ac:dyDescent="0.25">
      <c r="A38" s="404">
        <v>32</v>
      </c>
      <c r="B38" s="37" t="s">
        <v>290</v>
      </c>
      <c r="C38" s="36">
        <v>0</v>
      </c>
      <c r="D38" s="36">
        <v>0</v>
      </c>
      <c r="E38" s="36">
        <v>0</v>
      </c>
    </row>
    <row r="39" spans="1:5" x14ac:dyDescent="0.25">
      <c r="A39" s="404">
        <v>33</v>
      </c>
      <c r="B39" s="37" t="s">
        <v>291</v>
      </c>
      <c r="C39" s="36">
        <v>0</v>
      </c>
      <c r="D39" s="36">
        <v>0</v>
      </c>
      <c r="E39" s="36">
        <v>0</v>
      </c>
    </row>
    <row r="40" spans="1:5" s="33" customFormat="1" ht="12.75" x14ac:dyDescent="0.2">
      <c r="A40" s="403">
        <v>34</v>
      </c>
      <c r="B40" s="38" t="s">
        <v>292</v>
      </c>
      <c r="C40" s="39">
        <f>C36+C37+C38</f>
        <v>0</v>
      </c>
      <c r="D40" s="39">
        <v>0</v>
      </c>
      <c r="E40" s="39">
        <f>E36+E37+E38</f>
        <v>0</v>
      </c>
    </row>
    <row r="41" spans="1:5" s="33" customFormat="1" ht="12.75" x14ac:dyDescent="0.2">
      <c r="A41" s="403">
        <v>35</v>
      </c>
      <c r="B41" s="38" t="s">
        <v>293</v>
      </c>
      <c r="C41" s="39">
        <f>C35-C40</f>
        <v>22625</v>
      </c>
      <c r="D41" s="39">
        <v>0</v>
      </c>
      <c r="E41" s="39">
        <f>E35-E40</f>
        <v>12148</v>
      </c>
    </row>
    <row r="42" spans="1:5" s="33" customFormat="1" ht="12.75" x14ac:dyDescent="0.2">
      <c r="A42" s="403">
        <v>36</v>
      </c>
      <c r="B42" s="38" t="s">
        <v>294</v>
      </c>
      <c r="C42" s="39">
        <f>SUM(C30+C41)</f>
        <v>7375484</v>
      </c>
      <c r="D42" s="39">
        <v>0</v>
      </c>
      <c r="E42" s="39">
        <f>SUM(E30+E41)</f>
        <v>15564349</v>
      </c>
    </row>
  </sheetData>
  <mergeCells count="4">
    <mergeCell ref="A3:E3"/>
    <mergeCell ref="A4:E4"/>
    <mergeCell ref="A1:B1"/>
    <mergeCell ref="D1:E1"/>
  </mergeCells>
  <pageMargins left="0.70866141732283472" right="0.70866141732283472" top="0.94488188976377963" bottom="0.74803149606299213" header="0.51181102362204722" footer="0.31496062992125984"/>
  <pageSetup paperSize="9" scale="8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0369E-5546-4323-A1D7-9E4D1D33BA72}">
  <dimension ref="A1:M50"/>
  <sheetViews>
    <sheetView tabSelected="1" view="pageBreakPreview" zoomScale="60" zoomScaleNormal="100" workbookViewId="0">
      <selection activeCell="P30" sqref="P30"/>
    </sheetView>
  </sheetViews>
  <sheetFormatPr defaultRowHeight="15" x14ac:dyDescent="0.25"/>
  <cols>
    <col min="1" max="1" width="30" style="1" bestFit="1" customWidth="1"/>
    <col min="2" max="2" width="9.140625" style="1"/>
    <col min="3" max="3" width="10.28515625" style="1" bestFit="1" customWidth="1"/>
    <col min="4" max="4" width="9.140625" style="1"/>
    <col min="5" max="5" width="10" style="1" customWidth="1"/>
    <col min="6" max="6" width="9.140625" style="1"/>
    <col min="7" max="7" width="10.7109375" style="1" customWidth="1"/>
    <col min="8" max="8" width="9.140625" style="1"/>
    <col min="9" max="9" width="11.28515625" style="1" customWidth="1"/>
    <col min="10" max="10" width="10.140625" style="1" bestFit="1" customWidth="1"/>
    <col min="11" max="11" width="9" style="1" bestFit="1" customWidth="1"/>
    <col min="12" max="256" width="9.140625" style="1"/>
    <col min="257" max="257" width="30" style="1" bestFit="1" customWidth="1"/>
    <col min="258" max="258" width="9.140625" style="1"/>
    <col min="259" max="259" width="10.28515625" style="1" bestFit="1" customWidth="1"/>
    <col min="260" max="260" width="9.140625" style="1"/>
    <col min="261" max="261" width="10" style="1" customWidth="1"/>
    <col min="262" max="262" width="9.140625" style="1"/>
    <col min="263" max="263" width="10.7109375" style="1" customWidth="1"/>
    <col min="264" max="264" width="9.140625" style="1"/>
    <col min="265" max="265" width="11.28515625" style="1" customWidth="1"/>
    <col min="266" max="266" width="10.140625" style="1" bestFit="1" customWidth="1"/>
    <col min="267" max="267" width="9" style="1" bestFit="1" customWidth="1"/>
    <col min="268" max="512" width="9.140625" style="1"/>
    <col min="513" max="513" width="30" style="1" bestFit="1" customWidth="1"/>
    <col min="514" max="514" width="9.140625" style="1"/>
    <col min="515" max="515" width="10.28515625" style="1" bestFit="1" customWidth="1"/>
    <col min="516" max="516" width="9.140625" style="1"/>
    <col min="517" max="517" width="10" style="1" customWidth="1"/>
    <col min="518" max="518" width="9.140625" style="1"/>
    <col min="519" max="519" width="10.7109375" style="1" customWidth="1"/>
    <col min="520" max="520" width="9.140625" style="1"/>
    <col min="521" max="521" width="11.28515625" style="1" customWidth="1"/>
    <col min="522" max="522" width="10.140625" style="1" bestFit="1" customWidth="1"/>
    <col min="523" max="523" width="9" style="1" bestFit="1" customWidth="1"/>
    <col min="524" max="768" width="9.140625" style="1"/>
    <col min="769" max="769" width="30" style="1" bestFit="1" customWidth="1"/>
    <col min="770" max="770" width="9.140625" style="1"/>
    <col min="771" max="771" width="10.28515625" style="1" bestFit="1" customWidth="1"/>
    <col min="772" max="772" width="9.140625" style="1"/>
    <col min="773" max="773" width="10" style="1" customWidth="1"/>
    <col min="774" max="774" width="9.140625" style="1"/>
    <col min="775" max="775" width="10.7109375" style="1" customWidth="1"/>
    <col min="776" max="776" width="9.140625" style="1"/>
    <col min="777" max="777" width="11.28515625" style="1" customWidth="1"/>
    <col min="778" max="778" width="10.140625" style="1" bestFit="1" customWidth="1"/>
    <col min="779" max="779" width="9" style="1" bestFit="1" customWidth="1"/>
    <col min="780" max="1024" width="9.140625" style="1"/>
    <col min="1025" max="1025" width="30" style="1" bestFit="1" customWidth="1"/>
    <col min="1026" max="1026" width="9.140625" style="1"/>
    <col min="1027" max="1027" width="10.28515625" style="1" bestFit="1" customWidth="1"/>
    <col min="1028" max="1028" width="9.140625" style="1"/>
    <col min="1029" max="1029" width="10" style="1" customWidth="1"/>
    <col min="1030" max="1030" width="9.140625" style="1"/>
    <col min="1031" max="1031" width="10.7109375" style="1" customWidth="1"/>
    <col min="1032" max="1032" width="9.140625" style="1"/>
    <col min="1033" max="1033" width="11.28515625" style="1" customWidth="1"/>
    <col min="1034" max="1034" width="10.140625" style="1" bestFit="1" customWidth="1"/>
    <col min="1035" max="1035" width="9" style="1" bestFit="1" customWidth="1"/>
    <col min="1036" max="1280" width="9.140625" style="1"/>
    <col min="1281" max="1281" width="30" style="1" bestFit="1" customWidth="1"/>
    <col min="1282" max="1282" width="9.140625" style="1"/>
    <col min="1283" max="1283" width="10.28515625" style="1" bestFit="1" customWidth="1"/>
    <col min="1284" max="1284" width="9.140625" style="1"/>
    <col min="1285" max="1285" width="10" style="1" customWidth="1"/>
    <col min="1286" max="1286" width="9.140625" style="1"/>
    <col min="1287" max="1287" width="10.7109375" style="1" customWidth="1"/>
    <col min="1288" max="1288" width="9.140625" style="1"/>
    <col min="1289" max="1289" width="11.28515625" style="1" customWidth="1"/>
    <col min="1290" max="1290" width="10.140625" style="1" bestFit="1" customWidth="1"/>
    <col min="1291" max="1291" width="9" style="1" bestFit="1" customWidth="1"/>
    <col min="1292" max="1536" width="9.140625" style="1"/>
    <col min="1537" max="1537" width="30" style="1" bestFit="1" customWidth="1"/>
    <col min="1538" max="1538" width="9.140625" style="1"/>
    <col min="1539" max="1539" width="10.28515625" style="1" bestFit="1" customWidth="1"/>
    <col min="1540" max="1540" width="9.140625" style="1"/>
    <col min="1541" max="1541" width="10" style="1" customWidth="1"/>
    <col min="1542" max="1542" width="9.140625" style="1"/>
    <col min="1543" max="1543" width="10.7109375" style="1" customWidth="1"/>
    <col min="1544" max="1544" width="9.140625" style="1"/>
    <col min="1545" max="1545" width="11.28515625" style="1" customWidth="1"/>
    <col min="1546" max="1546" width="10.140625" style="1" bestFit="1" customWidth="1"/>
    <col min="1547" max="1547" width="9" style="1" bestFit="1" customWidth="1"/>
    <col min="1548" max="1792" width="9.140625" style="1"/>
    <col min="1793" max="1793" width="30" style="1" bestFit="1" customWidth="1"/>
    <col min="1794" max="1794" width="9.140625" style="1"/>
    <col min="1795" max="1795" width="10.28515625" style="1" bestFit="1" customWidth="1"/>
    <col min="1796" max="1796" width="9.140625" style="1"/>
    <col min="1797" max="1797" width="10" style="1" customWidth="1"/>
    <col min="1798" max="1798" width="9.140625" style="1"/>
    <col min="1799" max="1799" width="10.7109375" style="1" customWidth="1"/>
    <col min="1800" max="1800" width="9.140625" style="1"/>
    <col min="1801" max="1801" width="11.28515625" style="1" customWidth="1"/>
    <col min="1802" max="1802" width="10.140625" style="1" bestFit="1" customWidth="1"/>
    <col min="1803" max="1803" width="9" style="1" bestFit="1" customWidth="1"/>
    <col min="1804" max="2048" width="9.140625" style="1"/>
    <col min="2049" max="2049" width="30" style="1" bestFit="1" customWidth="1"/>
    <col min="2050" max="2050" width="9.140625" style="1"/>
    <col min="2051" max="2051" width="10.28515625" style="1" bestFit="1" customWidth="1"/>
    <col min="2052" max="2052" width="9.140625" style="1"/>
    <col min="2053" max="2053" width="10" style="1" customWidth="1"/>
    <col min="2054" max="2054" width="9.140625" style="1"/>
    <col min="2055" max="2055" width="10.7109375" style="1" customWidth="1"/>
    <col min="2056" max="2056" width="9.140625" style="1"/>
    <col min="2057" max="2057" width="11.28515625" style="1" customWidth="1"/>
    <col min="2058" max="2058" width="10.140625" style="1" bestFit="1" customWidth="1"/>
    <col min="2059" max="2059" width="9" style="1" bestFit="1" customWidth="1"/>
    <col min="2060" max="2304" width="9.140625" style="1"/>
    <col min="2305" max="2305" width="30" style="1" bestFit="1" customWidth="1"/>
    <col min="2306" max="2306" width="9.140625" style="1"/>
    <col min="2307" max="2307" width="10.28515625" style="1" bestFit="1" customWidth="1"/>
    <col min="2308" max="2308" width="9.140625" style="1"/>
    <col min="2309" max="2309" width="10" style="1" customWidth="1"/>
    <col min="2310" max="2310" width="9.140625" style="1"/>
    <col min="2311" max="2311" width="10.7109375" style="1" customWidth="1"/>
    <col min="2312" max="2312" width="9.140625" style="1"/>
    <col min="2313" max="2313" width="11.28515625" style="1" customWidth="1"/>
    <col min="2314" max="2314" width="10.140625" style="1" bestFit="1" customWidth="1"/>
    <col min="2315" max="2315" width="9" style="1" bestFit="1" customWidth="1"/>
    <col min="2316" max="2560" width="9.140625" style="1"/>
    <col min="2561" max="2561" width="30" style="1" bestFit="1" customWidth="1"/>
    <col min="2562" max="2562" width="9.140625" style="1"/>
    <col min="2563" max="2563" width="10.28515625" style="1" bestFit="1" customWidth="1"/>
    <col min="2564" max="2564" width="9.140625" style="1"/>
    <col min="2565" max="2565" width="10" style="1" customWidth="1"/>
    <col min="2566" max="2566" width="9.140625" style="1"/>
    <col min="2567" max="2567" width="10.7109375" style="1" customWidth="1"/>
    <col min="2568" max="2568" width="9.140625" style="1"/>
    <col min="2569" max="2569" width="11.28515625" style="1" customWidth="1"/>
    <col min="2570" max="2570" width="10.140625" style="1" bestFit="1" customWidth="1"/>
    <col min="2571" max="2571" width="9" style="1" bestFit="1" customWidth="1"/>
    <col min="2572" max="2816" width="9.140625" style="1"/>
    <col min="2817" max="2817" width="30" style="1" bestFit="1" customWidth="1"/>
    <col min="2818" max="2818" width="9.140625" style="1"/>
    <col min="2819" max="2819" width="10.28515625" style="1" bestFit="1" customWidth="1"/>
    <col min="2820" max="2820" width="9.140625" style="1"/>
    <col min="2821" max="2821" width="10" style="1" customWidth="1"/>
    <col min="2822" max="2822" width="9.140625" style="1"/>
    <col min="2823" max="2823" width="10.7109375" style="1" customWidth="1"/>
    <col min="2824" max="2824" width="9.140625" style="1"/>
    <col min="2825" max="2825" width="11.28515625" style="1" customWidth="1"/>
    <col min="2826" max="2826" width="10.140625" style="1" bestFit="1" customWidth="1"/>
    <col min="2827" max="2827" width="9" style="1" bestFit="1" customWidth="1"/>
    <col min="2828" max="3072" width="9.140625" style="1"/>
    <col min="3073" max="3073" width="30" style="1" bestFit="1" customWidth="1"/>
    <col min="3074" max="3074" width="9.140625" style="1"/>
    <col min="3075" max="3075" width="10.28515625" style="1" bestFit="1" customWidth="1"/>
    <col min="3076" max="3076" width="9.140625" style="1"/>
    <col min="3077" max="3077" width="10" style="1" customWidth="1"/>
    <col min="3078" max="3078" width="9.140625" style="1"/>
    <col min="3079" max="3079" width="10.7109375" style="1" customWidth="1"/>
    <col min="3080" max="3080" width="9.140625" style="1"/>
    <col min="3081" max="3081" width="11.28515625" style="1" customWidth="1"/>
    <col min="3082" max="3082" width="10.140625" style="1" bestFit="1" customWidth="1"/>
    <col min="3083" max="3083" width="9" style="1" bestFit="1" customWidth="1"/>
    <col min="3084" max="3328" width="9.140625" style="1"/>
    <col min="3329" max="3329" width="30" style="1" bestFit="1" customWidth="1"/>
    <col min="3330" max="3330" width="9.140625" style="1"/>
    <col min="3331" max="3331" width="10.28515625" style="1" bestFit="1" customWidth="1"/>
    <col min="3332" max="3332" width="9.140625" style="1"/>
    <col min="3333" max="3333" width="10" style="1" customWidth="1"/>
    <col min="3334" max="3334" width="9.140625" style="1"/>
    <col min="3335" max="3335" width="10.7109375" style="1" customWidth="1"/>
    <col min="3336" max="3336" width="9.140625" style="1"/>
    <col min="3337" max="3337" width="11.28515625" style="1" customWidth="1"/>
    <col min="3338" max="3338" width="10.140625" style="1" bestFit="1" customWidth="1"/>
    <col min="3339" max="3339" width="9" style="1" bestFit="1" customWidth="1"/>
    <col min="3340" max="3584" width="9.140625" style="1"/>
    <col min="3585" max="3585" width="30" style="1" bestFit="1" customWidth="1"/>
    <col min="3586" max="3586" width="9.140625" style="1"/>
    <col min="3587" max="3587" width="10.28515625" style="1" bestFit="1" customWidth="1"/>
    <col min="3588" max="3588" width="9.140625" style="1"/>
    <col min="3589" max="3589" width="10" style="1" customWidth="1"/>
    <col min="3590" max="3590" width="9.140625" style="1"/>
    <col min="3591" max="3591" width="10.7109375" style="1" customWidth="1"/>
    <col min="3592" max="3592" width="9.140625" style="1"/>
    <col min="3593" max="3593" width="11.28515625" style="1" customWidth="1"/>
    <col min="3594" max="3594" width="10.140625" style="1" bestFit="1" customWidth="1"/>
    <col min="3595" max="3595" width="9" style="1" bestFit="1" customWidth="1"/>
    <col min="3596" max="3840" width="9.140625" style="1"/>
    <col min="3841" max="3841" width="30" style="1" bestFit="1" customWidth="1"/>
    <col min="3842" max="3842" width="9.140625" style="1"/>
    <col min="3843" max="3843" width="10.28515625" style="1" bestFit="1" customWidth="1"/>
    <col min="3844" max="3844" width="9.140625" style="1"/>
    <col min="3845" max="3845" width="10" style="1" customWidth="1"/>
    <col min="3846" max="3846" width="9.140625" style="1"/>
    <col min="3847" max="3847" width="10.7109375" style="1" customWidth="1"/>
    <col min="3848" max="3848" width="9.140625" style="1"/>
    <col min="3849" max="3849" width="11.28515625" style="1" customWidth="1"/>
    <col min="3850" max="3850" width="10.140625" style="1" bestFit="1" customWidth="1"/>
    <col min="3851" max="3851" width="9" style="1" bestFit="1" customWidth="1"/>
    <col min="3852" max="4096" width="9.140625" style="1"/>
    <col min="4097" max="4097" width="30" style="1" bestFit="1" customWidth="1"/>
    <col min="4098" max="4098" width="9.140625" style="1"/>
    <col min="4099" max="4099" width="10.28515625" style="1" bestFit="1" customWidth="1"/>
    <col min="4100" max="4100" width="9.140625" style="1"/>
    <col min="4101" max="4101" width="10" style="1" customWidth="1"/>
    <col min="4102" max="4102" width="9.140625" style="1"/>
    <col min="4103" max="4103" width="10.7109375" style="1" customWidth="1"/>
    <col min="4104" max="4104" width="9.140625" style="1"/>
    <col min="4105" max="4105" width="11.28515625" style="1" customWidth="1"/>
    <col min="4106" max="4106" width="10.140625" style="1" bestFit="1" customWidth="1"/>
    <col min="4107" max="4107" width="9" style="1" bestFit="1" customWidth="1"/>
    <col min="4108" max="4352" width="9.140625" style="1"/>
    <col min="4353" max="4353" width="30" style="1" bestFit="1" customWidth="1"/>
    <col min="4354" max="4354" width="9.140625" style="1"/>
    <col min="4355" max="4355" width="10.28515625" style="1" bestFit="1" customWidth="1"/>
    <col min="4356" max="4356" width="9.140625" style="1"/>
    <col min="4357" max="4357" width="10" style="1" customWidth="1"/>
    <col min="4358" max="4358" width="9.140625" style="1"/>
    <col min="4359" max="4359" width="10.7109375" style="1" customWidth="1"/>
    <col min="4360" max="4360" width="9.140625" style="1"/>
    <col min="4361" max="4361" width="11.28515625" style="1" customWidth="1"/>
    <col min="4362" max="4362" width="10.140625" style="1" bestFit="1" customWidth="1"/>
    <col min="4363" max="4363" width="9" style="1" bestFit="1" customWidth="1"/>
    <col min="4364" max="4608" width="9.140625" style="1"/>
    <col min="4609" max="4609" width="30" style="1" bestFit="1" customWidth="1"/>
    <col min="4610" max="4610" width="9.140625" style="1"/>
    <col min="4611" max="4611" width="10.28515625" style="1" bestFit="1" customWidth="1"/>
    <col min="4612" max="4612" width="9.140625" style="1"/>
    <col min="4613" max="4613" width="10" style="1" customWidth="1"/>
    <col min="4614" max="4614" width="9.140625" style="1"/>
    <col min="4615" max="4615" width="10.7109375" style="1" customWidth="1"/>
    <col min="4616" max="4616" width="9.140625" style="1"/>
    <col min="4617" max="4617" width="11.28515625" style="1" customWidth="1"/>
    <col min="4618" max="4618" width="10.140625" style="1" bestFit="1" customWidth="1"/>
    <col min="4619" max="4619" width="9" style="1" bestFit="1" customWidth="1"/>
    <col min="4620" max="4864" width="9.140625" style="1"/>
    <col min="4865" max="4865" width="30" style="1" bestFit="1" customWidth="1"/>
    <col min="4866" max="4866" width="9.140625" style="1"/>
    <col min="4867" max="4867" width="10.28515625" style="1" bestFit="1" customWidth="1"/>
    <col min="4868" max="4868" width="9.140625" style="1"/>
    <col min="4869" max="4869" width="10" style="1" customWidth="1"/>
    <col min="4870" max="4870" width="9.140625" style="1"/>
    <col min="4871" max="4871" width="10.7109375" style="1" customWidth="1"/>
    <col min="4872" max="4872" width="9.140625" style="1"/>
    <col min="4873" max="4873" width="11.28515625" style="1" customWidth="1"/>
    <col min="4874" max="4874" width="10.140625" style="1" bestFit="1" customWidth="1"/>
    <col min="4875" max="4875" width="9" style="1" bestFit="1" customWidth="1"/>
    <col min="4876" max="5120" width="9.140625" style="1"/>
    <col min="5121" max="5121" width="30" style="1" bestFit="1" customWidth="1"/>
    <col min="5122" max="5122" width="9.140625" style="1"/>
    <col min="5123" max="5123" width="10.28515625" style="1" bestFit="1" customWidth="1"/>
    <col min="5124" max="5124" width="9.140625" style="1"/>
    <col min="5125" max="5125" width="10" style="1" customWidth="1"/>
    <col min="5126" max="5126" width="9.140625" style="1"/>
    <col min="5127" max="5127" width="10.7109375" style="1" customWidth="1"/>
    <col min="5128" max="5128" width="9.140625" style="1"/>
    <col min="5129" max="5129" width="11.28515625" style="1" customWidth="1"/>
    <col min="5130" max="5130" width="10.140625" style="1" bestFit="1" customWidth="1"/>
    <col min="5131" max="5131" width="9" style="1" bestFit="1" customWidth="1"/>
    <col min="5132" max="5376" width="9.140625" style="1"/>
    <col min="5377" max="5377" width="30" style="1" bestFit="1" customWidth="1"/>
    <col min="5378" max="5378" width="9.140625" style="1"/>
    <col min="5379" max="5379" width="10.28515625" style="1" bestFit="1" customWidth="1"/>
    <col min="5380" max="5380" width="9.140625" style="1"/>
    <col min="5381" max="5381" width="10" style="1" customWidth="1"/>
    <col min="5382" max="5382" width="9.140625" style="1"/>
    <col min="5383" max="5383" width="10.7109375" style="1" customWidth="1"/>
    <col min="5384" max="5384" width="9.140625" style="1"/>
    <col min="5385" max="5385" width="11.28515625" style="1" customWidth="1"/>
    <col min="5386" max="5386" width="10.140625" style="1" bestFit="1" customWidth="1"/>
    <col min="5387" max="5387" width="9" style="1" bestFit="1" customWidth="1"/>
    <col min="5388" max="5632" width="9.140625" style="1"/>
    <col min="5633" max="5633" width="30" style="1" bestFit="1" customWidth="1"/>
    <col min="5634" max="5634" width="9.140625" style="1"/>
    <col min="5635" max="5635" width="10.28515625" style="1" bestFit="1" customWidth="1"/>
    <col min="5636" max="5636" width="9.140625" style="1"/>
    <col min="5637" max="5637" width="10" style="1" customWidth="1"/>
    <col min="5638" max="5638" width="9.140625" style="1"/>
    <col min="5639" max="5639" width="10.7109375" style="1" customWidth="1"/>
    <col min="5640" max="5640" width="9.140625" style="1"/>
    <col min="5641" max="5641" width="11.28515625" style="1" customWidth="1"/>
    <col min="5642" max="5642" width="10.140625" style="1" bestFit="1" customWidth="1"/>
    <col min="5643" max="5643" width="9" style="1" bestFit="1" customWidth="1"/>
    <col min="5644" max="5888" width="9.140625" style="1"/>
    <col min="5889" max="5889" width="30" style="1" bestFit="1" customWidth="1"/>
    <col min="5890" max="5890" width="9.140625" style="1"/>
    <col min="5891" max="5891" width="10.28515625" style="1" bestFit="1" customWidth="1"/>
    <col min="5892" max="5892" width="9.140625" style="1"/>
    <col min="5893" max="5893" width="10" style="1" customWidth="1"/>
    <col min="5894" max="5894" width="9.140625" style="1"/>
    <col min="5895" max="5895" width="10.7109375" style="1" customWidth="1"/>
    <col min="5896" max="5896" width="9.140625" style="1"/>
    <col min="5897" max="5897" width="11.28515625" style="1" customWidth="1"/>
    <col min="5898" max="5898" width="10.140625" style="1" bestFit="1" customWidth="1"/>
    <col min="5899" max="5899" width="9" style="1" bestFit="1" customWidth="1"/>
    <col min="5900" max="6144" width="9.140625" style="1"/>
    <col min="6145" max="6145" width="30" style="1" bestFit="1" customWidth="1"/>
    <col min="6146" max="6146" width="9.140625" style="1"/>
    <col min="6147" max="6147" width="10.28515625" style="1" bestFit="1" customWidth="1"/>
    <col min="6148" max="6148" width="9.140625" style="1"/>
    <col min="6149" max="6149" width="10" style="1" customWidth="1"/>
    <col min="6150" max="6150" width="9.140625" style="1"/>
    <col min="6151" max="6151" width="10.7109375" style="1" customWidth="1"/>
    <col min="6152" max="6152" width="9.140625" style="1"/>
    <col min="6153" max="6153" width="11.28515625" style="1" customWidth="1"/>
    <col min="6154" max="6154" width="10.140625" style="1" bestFit="1" customWidth="1"/>
    <col min="6155" max="6155" width="9" style="1" bestFit="1" customWidth="1"/>
    <col min="6156" max="6400" width="9.140625" style="1"/>
    <col min="6401" max="6401" width="30" style="1" bestFit="1" customWidth="1"/>
    <col min="6402" max="6402" width="9.140625" style="1"/>
    <col min="6403" max="6403" width="10.28515625" style="1" bestFit="1" customWidth="1"/>
    <col min="6404" max="6404" width="9.140625" style="1"/>
    <col min="6405" max="6405" width="10" style="1" customWidth="1"/>
    <col min="6406" max="6406" width="9.140625" style="1"/>
    <col min="6407" max="6407" width="10.7109375" style="1" customWidth="1"/>
    <col min="6408" max="6408" width="9.140625" style="1"/>
    <col min="6409" max="6409" width="11.28515625" style="1" customWidth="1"/>
    <col min="6410" max="6410" width="10.140625" style="1" bestFit="1" customWidth="1"/>
    <col min="6411" max="6411" width="9" style="1" bestFit="1" customWidth="1"/>
    <col min="6412" max="6656" width="9.140625" style="1"/>
    <col min="6657" max="6657" width="30" style="1" bestFit="1" customWidth="1"/>
    <col min="6658" max="6658" width="9.140625" style="1"/>
    <col min="6659" max="6659" width="10.28515625" style="1" bestFit="1" customWidth="1"/>
    <col min="6660" max="6660" width="9.140625" style="1"/>
    <col min="6661" max="6661" width="10" style="1" customWidth="1"/>
    <col min="6662" max="6662" width="9.140625" style="1"/>
    <col min="6663" max="6663" width="10.7109375" style="1" customWidth="1"/>
    <col min="6664" max="6664" width="9.140625" style="1"/>
    <col min="6665" max="6665" width="11.28515625" style="1" customWidth="1"/>
    <col min="6666" max="6666" width="10.140625" style="1" bestFit="1" customWidth="1"/>
    <col min="6667" max="6667" width="9" style="1" bestFit="1" customWidth="1"/>
    <col min="6668" max="6912" width="9.140625" style="1"/>
    <col min="6913" max="6913" width="30" style="1" bestFit="1" customWidth="1"/>
    <col min="6914" max="6914" width="9.140625" style="1"/>
    <col min="6915" max="6915" width="10.28515625" style="1" bestFit="1" customWidth="1"/>
    <col min="6916" max="6916" width="9.140625" style="1"/>
    <col min="6917" max="6917" width="10" style="1" customWidth="1"/>
    <col min="6918" max="6918" width="9.140625" style="1"/>
    <col min="6919" max="6919" width="10.7109375" style="1" customWidth="1"/>
    <col min="6920" max="6920" width="9.140625" style="1"/>
    <col min="6921" max="6921" width="11.28515625" style="1" customWidth="1"/>
    <col min="6922" max="6922" width="10.140625" style="1" bestFit="1" customWidth="1"/>
    <col min="6923" max="6923" width="9" style="1" bestFit="1" customWidth="1"/>
    <col min="6924" max="7168" width="9.140625" style="1"/>
    <col min="7169" max="7169" width="30" style="1" bestFit="1" customWidth="1"/>
    <col min="7170" max="7170" width="9.140625" style="1"/>
    <col min="7171" max="7171" width="10.28515625" style="1" bestFit="1" customWidth="1"/>
    <col min="7172" max="7172" width="9.140625" style="1"/>
    <col min="7173" max="7173" width="10" style="1" customWidth="1"/>
    <col min="7174" max="7174" width="9.140625" style="1"/>
    <col min="7175" max="7175" width="10.7109375" style="1" customWidth="1"/>
    <col min="7176" max="7176" width="9.140625" style="1"/>
    <col min="7177" max="7177" width="11.28515625" style="1" customWidth="1"/>
    <col min="7178" max="7178" width="10.140625" style="1" bestFit="1" customWidth="1"/>
    <col min="7179" max="7179" width="9" style="1" bestFit="1" customWidth="1"/>
    <col min="7180" max="7424" width="9.140625" style="1"/>
    <col min="7425" max="7425" width="30" style="1" bestFit="1" customWidth="1"/>
    <col min="7426" max="7426" width="9.140625" style="1"/>
    <col min="7427" max="7427" width="10.28515625" style="1" bestFit="1" customWidth="1"/>
    <col min="7428" max="7428" width="9.140625" style="1"/>
    <col min="7429" max="7429" width="10" style="1" customWidth="1"/>
    <col min="7430" max="7430" width="9.140625" style="1"/>
    <col min="7431" max="7431" width="10.7109375" style="1" customWidth="1"/>
    <col min="7432" max="7432" width="9.140625" style="1"/>
    <col min="7433" max="7433" width="11.28515625" style="1" customWidth="1"/>
    <col min="7434" max="7434" width="10.140625" style="1" bestFit="1" customWidth="1"/>
    <col min="7435" max="7435" width="9" style="1" bestFit="1" customWidth="1"/>
    <col min="7436" max="7680" width="9.140625" style="1"/>
    <col min="7681" max="7681" width="30" style="1" bestFit="1" customWidth="1"/>
    <col min="7682" max="7682" width="9.140625" style="1"/>
    <col min="7683" max="7683" width="10.28515625" style="1" bestFit="1" customWidth="1"/>
    <col min="7684" max="7684" width="9.140625" style="1"/>
    <col min="7685" max="7685" width="10" style="1" customWidth="1"/>
    <col min="7686" max="7686" width="9.140625" style="1"/>
    <col min="7687" max="7687" width="10.7109375" style="1" customWidth="1"/>
    <col min="7688" max="7688" width="9.140625" style="1"/>
    <col min="7689" max="7689" width="11.28515625" style="1" customWidth="1"/>
    <col min="7690" max="7690" width="10.140625" style="1" bestFit="1" customWidth="1"/>
    <col min="7691" max="7691" width="9" style="1" bestFit="1" customWidth="1"/>
    <col min="7692" max="7936" width="9.140625" style="1"/>
    <col min="7937" max="7937" width="30" style="1" bestFit="1" customWidth="1"/>
    <col min="7938" max="7938" width="9.140625" style="1"/>
    <col min="7939" max="7939" width="10.28515625" style="1" bestFit="1" customWidth="1"/>
    <col min="7940" max="7940" width="9.140625" style="1"/>
    <col min="7941" max="7941" width="10" style="1" customWidth="1"/>
    <col min="7942" max="7942" width="9.140625" style="1"/>
    <col min="7943" max="7943" width="10.7109375" style="1" customWidth="1"/>
    <col min="7944" max="7944" width="9.140625" style="1"/>
    <col min="7945" max="7945" width="11.28515625" style="1" customWidth="1"/>
    <col min="7946" max="7946" width="10.140625" style="1" bestFit="1" customWidth="1"/>
    <col min="7947" max="7947" width="9" style="1" bestFit="1" customWidth="1"/>
    <col min="7948" max="8192" width="9.140625" style="1"/>
    <col min="8193" max="8193" width="30" style="1" bestFit="1" customWidth="1"/>
    <col min="8194" max="8194" width="9.140625" style="1"/>
    <col min="8195" max="8195" width="10.28515625" style="1" bestFit="1" customWidth="1"/>
    <col min="8196" max="8196" width="9.140625" style="1"/>
    <col min="8197" max="8197" width="10" style="1" customWidth="1"/>
    <col min="8198" max="8198" width="9.140625" style="1"/>
    <col min="8199" max="8199" width="10.7109375" style="1" customWidth="1"/>
    <col min="8200" max="8200" width="9.140625" style="1"/>
    <col min="8201" max="8201" width="11.28515625" style="1" customWidth="1"/>
    <col min="8202" max="8202" width="10.140625" style="1" bestFit="1" customWidth="1"/>
    <col min="8203" max="8203" width="9" style="1" bestFit="1" customWidth="1"/>
    <col min="8204" max="8448" width="9.140625" style="1"/>
    <col min="8449" max="8449" width="30" style="1" bestFit="1" customWidth="1"/>
    <col min="8450" max="8450" width="9.140625" style="1"/>
    <col min="8451" max="8451" width="10.28515625" style="1" bestFit="1" customWidth="1"/>
    <col min="8452" max="8452" width="9.140625" style="1"/>
    <col min="8453" max="8453" width="10" style="1" customWidth="1"/>
    <col min="8454" max="8454" width="9.140625" style="1"/>
    <col min="8455" max="8455" width="10.7109375" style="1" customWidth="1"/>
    <col min="8456" max="8456" width="9.140625" style="1"/>
    <col min="8457" max="8457" width="11.28515625" style="1" customWidth="1"/>
    <col min="8458" max="8458" width="10.140625" style="1" bestFit="1" customWidth="1"/>
    <col min="8459" max="8459" width="9" style="1" bestFit="1" customWidth="1"/>
    <col min="8460" max="8704" width="9.140625" style="1"/>
    <col min="8705" max="8705" width="30" style="1" bestFit="1" customWidth="1"/>
    <col min="8706" max="8706" width="9.140625" style="1"/>
    <col min="8707" max="8707" width="10.28515625" style="1" bestFit="1" customWidth="1"/>
    <col min="8708" max="8708" width="9.140625" style="1"/>
    <col min="8709" max="8709" width="10" style="1" customWidth="1"/>
    <col min="8710" max="8710" width="9.140625" style="1"/>
    <col min="8711" max="8711" width="10.7109375" style="1" customWidth="1"/>
    <col min="8712" max="8712" width="9.140625" style="1"/>
    <col min="8713" max="8713" width="11.28515625" style="1" customWidth="1"/>
    <col min="8714" max="8714" width="10.140625" style="1" bestFit="1" customWidth="1"/>
    <col min="8715" max="8715" width="9" style="1" bestFit="1" customWidth="1"/>
    <col min="8716" max="8960" width="9.140625" style="1"/>
    <col min="8961" max="8961" width="30" style="1" bestFit="1" customWidth="1"/>
    <col min="8962" max="8962" width="9.140625" style="1"/>
    <col min="8963" max="8963" width="10.28515625" style="1" bestFit="1" customWidth="1"/>
    <col min="8964" max="8964" width="9.140625" style="1"/>
    <col min="8965" max="8965" width="10" style="1" customWidth="1"/>
    <col min="8966" max="8966" width="9.140625" style="1"/>
    <col min="8967" max="8967" width="10.7109375" style="1" customWidth="1"/>
    <col min="8968" max="8968" width="9.140625" style="1"/>
    <col min="8969" max="8969" width="11.28515625" style="1" customWidth="1"/>
    <col min="8970" max="8970" width="10.140625" style="1" bestFit="1" customWidth="1"/>
    <col min="8971" max="8971" width="9" style="1" bestFit="1" customWidth="1"/>
    <col min="8972" max="9216" width="9.140625" style="1"/>
    <col min="9217" max="9217" width="30" style="1" bestFit="1" customWidth="1"/>
    <col min="9218" max="9218" width="9.140625" style="1"/>
    <col min="9219" max="9219" width="10.28515625" style="1" bestFit="1" customWidth="1"/>
    <col min="9220" max="9220" width="9.140625" style="1"/>
    <col min="9221" max="9221" width="10" style="1" customWidth="1"/>
    <col min="9222" max="9222" width="9.140625" style="1"/>
    <col min="9223" max="9223" width="10.7109375" style="1" customWidth="1"/>
    <col min="9224" max="9224" width="9.140625" style="1"/>
    <col min="9225" max="9225" width="11.28515625" style="1" customWidth="1"/>
    <col min="9226" max="9226" width="10.140625" style="1" bestFit="1" customWidth="1"/>
    <col min="9227" max="9227" width="9" style="1" bestFit="1" customWidth="1"/>
    <col min="9228" max="9472" width="9.140625" style="1"/>
    <col min="9473" max="9473" width="30" style="1" bestFit="1" customWidth="1"/>
    <col min="9474" max="9474" width="9.140625" style="1"/>
    <col min="9475" max="9475" width="10.28515625" style="1" bestFit="1" customWidth="1"/>
    <col min="9476" max="9476" width="9.140625" style="1"/>
    <col min="9477" max="9477" width="10" style="1" customWidth="1"/>
    <col min="9478" max="9478" width="9.140625" style="1"/>
    <col min="9479" max="9479" width="10.7109375" style="1" customWidth="1"/>
    <col min="9480" max="9480" width="9.140625" style="1"/>
    <col min="9481" max="9481" width="11.28515625" style="1" customWidth="1"/>
    <col min="9482" max="9482" width="10.140625" style="1" bestFit="1" customWidth="1"/>
    <col min="9483" max="9483" width="9" style="1" bestFit="1" customWidth="1"/>
    <col min="9484" max="9728" width="9.140625" style="1"/>
    <col min="9729" max="9729" width="30" style="1" bestFit="1" customWidth="1"/>
    <col min="9730" max="9730" width="9.140625" style="1"/>
    <col min="9731" max="9731" width="10.28515625" style="1" bestFit="1" customWidth="1"/>
    <col min="9732" max="9732" width="9.140625" style="1"/>
    <col min="9733" max="9733" width="10" style="1" customWidth="1"/>
    <col min="9734" max="9734" width="9.140625" style="1"/>
    <col min="9735" max="9735" width="10.7109375" style="1" customWidth="1"/>
    <col min="9736" max="9736" width="9.140625" style="1"/>
    <col min="9737" max="9737" width="11.28515625" style="1" customWidth="1"/>
    <col min="9738" max="9738" width="10.140625" style="1" bestFit="1" customWidth="1"/>
    <col min="9739" max="9739" width="9" style="1" bestFit="1" customWidth="1"/>
    <col min="9740" max="9984" width="9.140625" style="1"/>
    <col min="9985" max="9985" width="30" style="1" bestFit="1" customWidth="1"/>
    <col min="9986" max="9986" width="9.140625" style="1"/>
    <col min="9987" max="9987" width="10.28515625" style="1" bestFit="1" customWidth="1"/>
    <col min="9988" max="9988" width="9.140625" style="1"/>
    <col min="9989" max="9989" width="10" style="1" customWidth="1"/>
    <col min="9990" max="9990" width="9.140625" style="1"/>
    <col min="9991" max="9991" width="10.7109375" style="1" customWidth="1"/>
    <col min="9992" max="9992" width="9.140625" style="1"/>
    <col min="9993" max="9993" width="11.28515625" style="1" customWidth="1"/>
    <col min="9994" max="9994" width="10.140625" style="1" bestFit="1" customWidth="1"/>
    <col min="9995" max="9995" width="9" style="1" bestFit="1" customWidth="1"/>
    <col min="9996" max="10240" width="9.140625" style="1"/>
    <col min="10241" max="10241" width="30" style="1" bestFit="1" customWidth="1"/>
    <col min="10242" max="10242" width="9.140625" style="1"/>
    <col min="10243" max="10243" width="10.28515625" style="1" bestFit="1" customWidth="1"/>
    <col min="10244" max="10244" width="9.140625" style="1"/>
    <col min="10245" max="10245" width="10" style="1" customWidth="1"/>
    <col min="10246" max="10246" width="9.140625" style="1"/>
    <col min="10247" max="10247" width="10.7109375" style="1" customWidth="1"/>
    <col min="10248" max="10248" width="9.140625" style="1"/>
    <col min="10249" max="10249" width="11.28515625" style="1" customWidth="1"/>
    <col min="10250" max="10250" width="10.140625" style="1" bestFit="1" customWidth="1"/>
    <col min="10251" max="10251" width="9" style="1" bestFit="1" customWidth="1"/>
    <col min="10252" max="10496" width="9.140625" style="1"/>
    <col min="10497" max="10497" width="30" style="1" bestFit="1" customWidth="1"/>
    <col min="10498" max="10498" width="9.140625" style="1"/>
    <col min="10499" max="10499" width="10.28515625" style="1" bestFit="1" customWidth="1"/>
    <col min="10500" max="10500" width="9.140625" style="1"/>
    <col min="10501" max="10501" width="10" style="1" customWidth="1"/>
    <col min="10502" max="10502" width="9.140625" style="1"/>
    <col min="10503" max="10503" width="10.7109375" style="1" customWidth="1"/>
    <col min="10504" max="10504" width="9.140625" style="1"/>
    <col min="10505" max="10505" width="11.28515625" style="1" customWidth="1"/>
    <col min="10506" max="10506" width="10.140625" style="1" bestFit="1" customWidth="1"/>
    <col min="10507" max="10507" width="9" style="1" bestFit="1" customWidth="1"/>
    <col min="10508" max="10752" width="9.140625" style="1"/>
    <col min="10753" max="10753" width="30" style="1" bestFit="1" customWidth="1"/>
    <col min="10754" max="10754" width="9.140625" style="1"/>
    <col min="10755" max="10755" width="10.28515625" style="1" bestFit="1" customWidth="1"/>
    <col min="10756" max="10756" width="9.140625" style="1"/>
    <col min="10757" max="10757" width="10" style="1" customWidth="1"/>
    <col min="10758" max="10758" width="9.140625" style="1"/>
    <col min="10759" max="10759" width="10.7109375" style="1" customWidth="1"/>
    <col min="10760" max="10760" width="9.140625" style="1"/>
    <col min="10761" max="10761" width="11.28515625" style="1" customWidth="1"/>
    <col min="10762" max="10762" width="10.140625" style="1" bestFit="1" customWidth="1"/>
    <col min="10763" max="10763" width="9" style="1" bestFit="1" customWidth="1"/>
    <col min="10764" max="11008" width="9.140625" style="1"/>
    <col min="11009" max="11009" width="30" style="1" bestFit="1" customWidth="1"/>
    <col min="11010" max="11010" width="9.140625" style="1"/>
    <col min="11011" max="11011" width="10.28515625" style="1" bestFit="1" customWidth="1"/>
    <col min="11012" max="11012" width="9.140625" style="1"/>
    <col min="11013" max="11013" width="10" style="1" customWidth="1"/>
    <col min="11014" max="11014" width="9.140625" style="1"/>
    <col min="11015" max="11015" width="10.7109375" style="1" customWidth="1"/>
    <col min="11016" max="11016" width="9.140625" style="1"/>
    <col min="11017" max="11017" width="11.28515625" style="1" customWidth="1"/>
    <col min="11018" max="11018" width="10.140625" style="1" bestFit="1" customWidth="1"/>
    <col min="11019" max="11019" width="9" style="1" bestFit="1" customWidth="1"/>
    <col min="11020" max="11264" width="9.140625" style="1"/>
    <col min="11265" max="11265" width="30" style="1" bestFit="1" customWidth="1"/>
    <col min="11266" max="11266" width="9.140625" style="1"/>
    <col min="11267" max="11267" width="10.28515625" style="1" bestFit="1" customWidth="1"/>
    <col min="11268" max="11268" width="9.140625" style="1"/>
    <col min="11269" max="11269" width="10" style="1" customWidth="1"/>
    <col min="11270" max="11270" width="9.140625" style="1"/>
    <col min="11271" max="11271" width="10.7109375" style="1" customWidth="1"/>
    <col min="11272" max="11272" width="9.140625" style="1"/>
    <col min="11273" max="11273" width="11.28515625" style="1" customWidth="1"/>
    <col min="11274" max="11274" width="10.140625" style="1" bestFit="1" customWidth="1"/>
    <col min="11275" max="11275" width="9" style="1" bestFit="1" customWidth="1"/>
    <col min="11276" max="11520" width="9.140625" style="1"/>
    <col min="11521" max="11521" width="30" style="1" bestFit="1" customWidth="1"/>
    <col min="11522" max="11522" width="9.140625" style="1"/>
    <col min="11523" max="11523" width="10.28515625" style="1" bestFit="1" customWidth="1"/>
    <col min="11524" max="11524" width="9.140625" style="1"/>
    <col min="11525" max="11525" width="10" style="1" customWidth="1"/>
    <col min="11526" max="11526" width="9.140625" style="1"/>
    <col min="11527" max="11527" width="10.7109375" style="1" customWidth="1"/>
    <col min="11528" max="11528" width="9.140625" style="1"/>
    <col min="11529" max="11529" width="11.28515625" style="1" customWidth="1"/>
    <col min="11530" max="11530" width="10.140625" style="1" bestFit="1" customWidth="1"/>
    <col min="11531" max="11531" width="9" style="1" bestFit="1" customWidth="1"/>
    <col min="11532" max="11776" width="9.140625" style="1"/>
    <col min="11777" max="11777" width="30" style="1" bestFit="1" customWidth="1"/>
    <col min="11778" max="11778" width="9.140625" style="1"/>
    <col min="11779" max="11779" width="10.28515625" style="1" bestFit="1" customWidth="1"/>
    <col min="11780" max="11780" width="9.140625" style="1"/>
    <col min="11781" max="11781" width="10" style="1" customWidth="1"/>
    <col min="11782" max="11782" width="9.140625" style="1"/>
    <col min="11783" max="11783" width="10.7109375" style="1" customWidth="1"/>
    <col min="11784" max="11784" width="9.140625" style="1"/>
    <col min="11785" max="11785" width="11.28515625" style="1" customWidth="1"/>
    <col min="11786" max="11786" width="10.140625" style="1" bestFit="1" customWidth="1"/>
    <col min="11787" max="11787" width="9" style="1" bestFit="1" customWidth="1"/>
    <col min="11788" max="12032" width="9.140625" style="1"/>
    <col min="12033" max="12033" width="30" style="1" bestFit="1" customWidth="1"/>
    <col min="12034" max="12034" width="9.140625" style="1"/>
    <col min="12035" max="12035" width="10.28515625" style="1" bestFit="1" customWidth="1"/>
    <col min="12036" max="12036" width="9.140625" style="1"/>
    <col min="12037" max="12037" width="10" style="1" customWidth="1"/>
    <col min="12038" max="12038" width="9.140625" style="1"/>
    <col min="12039" max="12039" width="10.7109375" style="1" customWidth="1"/>
    <col min="12040" max="12040" width="9.140625" style="1"/>
    <col min="12041" max="12041" width="11.28515625" style="1" customWidth="1"/>
    <col min="12042" max="12042" width="10.140625" style="1" bestFit="1" customWidth="1"/>
    <col min="12043" max="12043" width="9" style="1" bestFit="1" customWidth="1"/>
    <col min="12044" max="12288" width="9.140625" style="1"/>
    <col min="12289" max="12289" width="30" style="1" bestFit="1" customWidth="1"/>
    <col min="12290" max="12290" width="9.140625" style="1"/>
    <col min="12291" max="12291" width="10.28515625" style="1" bestFit="1" customWidth="1"/>
    <col min="12292" max="12292" width="9.140625" style="1"/>
    <col min="12293" max="12293" width="10" style="1" customWidth="1"/>
    <col min="12294" max="12294" width="9.140625" style="1"/>
    <col min="12295" max="12295" width="10.7109375" style="1" customWidth="1"/>
    <col min="12296" max="12296" width="9.140625" style="1"/>
    <col min="12297" max="12297" width="11.28515625" style="1" customWidth="1"/>
    <col min="12298" max="12298" width="10.140625" style="1" bestFit="1" customWidth="1"/>
    <col min="12299" max="12299" width="9" style="1" bestFit="1" customWidth="1"/>
    <col min="12300" max="12544" width="9.140625" style="1"/>
    <col min="12545" max="12545" width="30" style="1" bestFit="1" customWidth="1"/>
    <col min="12546" max="12546" width="9.140625" style="1"/>
    <col min="12547" max="12547" width="10.28515625" style="1" bestFit="1" customWidth="1"/>
    <col min="12548" max="12548" width="9.140625" style="1"/>
    <col min="12549" max="12549" width="10" style="1" customWidth="1"/>
    <col min="12550" max="12550" width="9.140625" style="1"/>
    <col min="12551" max="12551" width="10.7109375" style="1" customWidth="1"/>
    <col min="12552" max="12552" width="9.140625" style="1"/>
    <col min="12553" max="12553" width="11.28515625" style="1" customWidth="1"/>
    <col min="12554" max="12554" width="10.140625" style="1" bestFit="1" customWidth="1"/>
    <col min="12555" max="12555" width="9" style="1" bestFit="1" customWidth="1"/>
    <col min="12556" max="12800" width="9.140625" style="1"/>
    <col min="12801" max="12801" width="30" style="1" bestFit="1" customWidth="1"/>
    <col min="12802" max="12802" width="9.140625" style="1"/>
    <col min="12803" max="12803" width="10.28515625" style="1" bestFit="1" customWidth="1"/>
    <col min="12804" max="12804" width="9.140625" style="1"/>
    <col min="12805" max="12805" width="10" style="1" customWidth="1"/>
    <col min="12806" max="12806" width="9.140625" style="1"/>
    <col min="12807" max="12807" width="10.7109375" style="1" customWidth="1"/>
    <col min="12808" max="12808" width="9.140625" style="1"/>
    <col min="12809" max="12809" width="11.28515625" style="1" customWidth="1"/>
    <col min="12810" max="12810" width="10.140625" style="1" bestFit="1" customWidth="1"/>
    <col min="12811" max="12811" width="9" style="1" bestFit="1" customWidth="1"/>
    <col min="12812" max="13056" width="9.140625" style="1"/>
    <col min="13057" max="13057" width="30" style="1" bestFit="1" customWidth="1"/>
    <col min="13058" max="13058" width="9.140625" style="1"/>
    <col min="13059" max="13059" width="10.28515625" style="1" bestFit="1" customWidth="1"/>
    <col min="13060" max="13060" width="9.140625" style="1"/>
    <col min="13061" max="13061" width="10" style="1" customWidth="1"/>
    <col min="13062" max="13062" width="9.140625" style="1"/>
    <col min="13063" max="13063" width="10.7109375" style="1" customWidth="1"/>
    <col min="13064" max="13064" width="9.140625" style="1"/>
    <col min="13065" max="13065" width="11.28515625" style="1" customWidth="1"/>
    <col min="13066" max="13066" width="10.140625" style="1" bestFit="1" customWidth="1"/>
    <col min="13067" max="13067" width="9" style="1" bestFit="1" customWidth="1"/>
    <col min="13068" max="13312" width="9.140625" style="1"/>
    <col min="13313" max="13313" width="30" style="1" bestFit="1" customWidth="1"/>
    <col min="13314" max="13314" width="9.140625" style="1"/>
    <col min="13315" max="13315" width="10.28515625" style="1" bestFit="1" customWidth="1"/>
    <col min="13316" max="13316" width="9.140625" style="1"/>
    <col min="13317" max="13317" width="10" style="1" customWidth="1"/>
    <col min="13318" max="13318" width="9.140625" style="1"/>
    <col min="13319" max="13319" width="10.7109375" style="1" customWidth="1"/>
    <col min="13320" max="13320" width="9.140625" style="1"/>
    <col min="13321" max="13321" width="11.28515625" style="1" customWidth="1"/>
    <col min="13322" max="13322" width="10.140625" style="1" bestFit="1" customWidth="1"/>
    <col min="13323" max="13323" width="9" style="1" bestFit="1" customWidth="1"/>
    <col min="13324" max="13568" width="9.140625" style="1"/>
    <col min="13569" max="13569" width="30" style="1" bestFit="1" customWidth="1"/>
    <col min="13570" max="13570" width="9.140625" style="1"/>
    <col min="13571" max="13571" width="10.28515625" style="1" bestFit="1" customWidth="1"/>
    <col min="13572" max="13572" width="9.140625" style="1"/>
    <col min="13573" max="13573" width="10" style="1" customWidth="1"/>
    <col min="13574" max="13574" width="9.140625" style="1"/>
    <col min="13575" max="13575" width="10.7109375" style="1" customWidth="1"/>
    <col min="13576" max="13576" width="9.140625" style="1"/>
    <col min="13577" max="13577" width="11.28515625" style="1" customWidth="1"/>
    <col min="13578" max="13578" width="10.140625" style="1" bestFit="1" customWidth="1"/>
    <col min="13579" max="13579" width="9" style="1" bestFit="1" customWidth="1"/>
    <col min="13580" max="13824" width="9.140625" style="1"/>
    <col min="13825" max="13825" width="30" style="1" bestFit="1" customWidth="1"/>
    <col min="13826" max="13826" width="9.140625" style="1"/>
    <col min="13827" max="13827" width="10.28515625" style="1" bestFit="1" customWidth="1"/>
    <col min="13828" max="13828" width="9.140625" style="1"/>
    <col min="13829" max="13829" width="10" style="1" customWidth="1"/>
    <col min="13830" max="13830" width="9.140625" style="1"/>
    <col min="13831" max="13831" width="10.7109375" style="1" customWidth="1"/>
    <col min="13832" max="13832" width="9.140625" style="1"/>
    <col min="13833" max="13833" width="11.28515625" style="1" customWidth="1"/>
    <col min="13834" max="13834" width="10.140625" style="1" bestFit="1" customWidth="1"/>
    <col min="13835" max="13835" width="9" style="1" bestFit="1" customWidth="1"/>
    <col min="13836" max="14080" width="9.140625" style="1"/>
    <col min="14081" max="14081" width="30" style="1" bestFit="1" customWidth="1"/>
    <col min="14082" max="14082" width="9.140625" style="1"/>
    <col min="14083" max="14083" width="10.28515625" style="1" bestFit="1" customWidth="1"/>
    <col min="14084" max="14084" width="9.140625" style="1"/>
    <col min="14085" max="14085" width="10" style="1" customWidth="1"/>
    <col min="14086" max="14086" width="9.140625" style="1"/>
    <col min="14087" max="14087" width="10.7109375" style="1" customWidth="1"/>
    <col min="14088" max="14088" width="9.140625" style="1"/>
    <col min="14089" max="14089" width="11.28515625" style="1" customWidth="1"/>
    <col min="14090" max="14090" width="10.140625" style="1" bestFit="1" customWidth="1"/>
    <col min="14091" max="14091" width="9" style="1" bestFit="1" customWidth="1"/>
    <col min="14092" max="14336" width="9.140625" style="1"/>
    <col min="14337" max="14337" width="30" style="1" bestFit="1" customWidth="1"/>
    <col min="14338" max="14338" width="9.140625" style="1"/>
    <col min="14339" max="14339" width="10.28515625" style="1" bestFit="1" customWidth="1"/>
    <col min="14340" max="14340" width="9.140625" style="1"/>
    <col min="14341" max="14341" width="10" style="1" customWidth="1"/>
    <col min="14342" max="14342" width="9.140625" style="1"/>
    <col min="14343" max="14343" width="10.7109375" style="1" customWidth="1"/>
    <col min="14344" max="14344" width="9.140625" style="1"/>
    <col min="14345" max="14345" width="11.28515625" style="1" customWidth="1"/>
    <col min="14346" max="14346" width="10.140625" style="1" bestFit="1" customWidth="1"/>
    <col min="14347" max="14347" width="9" style="1" bestFit="1" customWidth="1"/>
    <col min="14348" max="14592" width="9.140625" style="1"/>
    <col min="14593" max="14593" width="30" style="1" bestFit="1" customWidth="1"/>
    <col min="14594" max="14594" width="9.140625" style="1"/>
    <col min="14595" max="14595" width="10.28515625" style="1" bestFit="1" customWidth="1"/>
    <col min="14596" max="14596" width="9.140625" style="1"/>
    <col min="14597" max="14597" width="10" style="1" customWidth="1"/>
    <col min="14598" max="14598" width="9.140625" style="1"/>
    <col min="14599" max="14599" width="10.7109375" style="1" customWidth="1"/>
    <col min="14600" max="14600" width="9.140625" style="1"/>
    <col min="14601" max="14601" width="11.28515625" style="1" customWidth="1"/>
    <col min="14602" max="14602" width="10.140625" style="1" bestFit="1" customWidth="1"/>
    <col min="14603" max="14603" width="9" style="1" bestFit="1" customWidth="1"/>
    <col min="14604" max="14848" width="9.140625" style="1"/>
    <col min="14849" max="14849" width="30" style="1" bestFit="1" customWidth="1"/>
    <col min="14850" max="14850" width="9.140625" style="1"/>
    <col min="14851" max="14851" width="10.28515625" style="1" bestFit="1" customWidth="1"/>
    <col min="14852" max="14852" width="9.140625" style="1"/>
    <col min="14853" max="14853" width="10" style="1" customWidth="1"/>
    <col min="14854" max="14854" width="9.140625" style="1"/>
    <col min="14855" max="14855" width="10.7109375" style="1" customWidth="1"/>
    <col min="14856" max="14856" width="9.140625" style="1"/>
    <col min="14857" max="14857" width="11.28515625" style="1" customWidth="1"/>
    <col min="14858" max="14858" width="10.140625" style="1" bestFit="1" customWidth="1"/>
    <col min="14859" max="14859" width="9" style="1" bestFit="1" customWidth="1"/>
    <col min="14860" max="15104" width="9.140625" style="1"/>
    <col min="15105" max="15105" width="30" style="1" bestFit="1" customWidth="1"/>
    <col min="15106" max="15106" width="9.140625" style="1"/>
    <col min="15107" max="15107" width="10.28515625" style="1" bestFit="1" customWidth="1"/>
    <col min="15108" max="15108" width="9.140625" style="1"/>
    <col min="15109" max="15109" width="10" style="1" customWidth="1"/>
    <col min="15110" max="15110" width="9.140625" style="1"/>
    <col min="15111" max="15111" width="10.7109375" style="1" customWidth="1"/>
    <col min="15112" max="15112" width="9.140625" style="1"/>
    <col min="15113" max="15113" width="11.28515625" style="1" customWidth="1"/>
    <col min="15114" max="15114" width="10.140625" style="1" bestFit="1" customWidth="1"/>
    <col min="15115" max="15115" width="9" style="1" bestFit="1" customWidth="1"/>
    <col min="15116" max="15360" width="9.140625" style="1"/>
    <col min="15361" max="15361" width="30" style="1" bestFit="1" customWidth="1"/>
    <col min="15362" max="15362" width="9.140625" style="1"/>
    <col min="15363" max="15363" width="10.28515625" style="1" bestFit="1" customWidth="1"/>
    <col min="15364" max="15364" width="9.140625" style="1"/>
    <col min="15365" max="15365" width="10" style="1" customWidth="1"/>
    <col min="15366" max="15366" width="9.140625" style="1"/>
    <col min="15367" max="15367" width="10.7109375" style="1" customWidth="1"/>
    <col min="15368" max="15368" width="9.140625" style="1"/>
    <col min="15369" max="15369" width="11.28515625" style="1" customWidth="1"/>
    <col min="15370" max="15370" width="10.140625" style="1" bestFit="1" customWidth="1"/>
    <col min="15371" max="15371" width="9" style="1" bestFit="1" customWidth="1"/>
    <col min="15372" max="15616" width="9.140625" style="1"/>
    <col min="15617" max="15617" width="30" style="1" bestFit="1" customWidth="1"/>
    <col min="15618" max="15618" width="9.140625" style="1"/>
    <col min="15619" max="15619" width="10.28515625" style="1" bestFit="1" customWidth="1"/>
    <col min="15620" max="15620" width="9.140625" style="1"/>
    <col min="15621" max="15621" width="10" style="1" customWidth="1"/>
    <col min="15622" max="15622" width="9.140625" style="1"/>
    <col min="15623" max="15623" width="10.7109375" style="1" customWidth="1"/>
    <col min="15624" max="15624" width="9.140625" style="1"/>
    <col min="15625" max="15625" width="11.28515625" style="1" customWidth="1"/>
    <col min="15626" max="15626" width="10.140625" style="1" bestFit="1" customWidth="1"/>
    <col min="15627" max="15627" width="9" style="1" bestFit="1" customWidth="1"/>
    <col min="15628" max="15872" width="9.140625" style="1"/>
    <col min="15873" max="15873" width="30" style="1" bestFit="1" customWidth="1"/>
    <col min="15874" max="15874" width="9.140625" style="1"/>
    <col min="15875" max="15875" width="10.28515625" style="1" bestFit="1" customWidth="1"/>
    <col min="15876" max="15876" width="9.140625" style="1"/>
    <col min="15877" max="15877" width="10" style="1" customWidth="1"/>
    <col min="15878" max="15878" width="9.140625" style="1"/>
    <col min="15879" max="15879" width="10.7109375" style="1" customWidth="1"/>
    <col min="15880" max="15880" width="9.140625" style="1"/>
    <col min="15881" max="15881" width="11.28515625" style="1" customWidth="1"/>
    <col min="15882" max="15882" width="10.140625" style="1" bestFit="1" customWidth="1"/>
    <col min="15883" max="15883" width="9" style="1" bestFit="1" customWidth="1"/>
    <col min="15884" max="16128" width="9.140625" style="1"/>
    <col min="16129" max="16129" width="30" style="1" bestFit="1" customWidth="1"/>
    <col min="16130" max="16130" width="9.140625" style="1"/>
    <col min="16131" max="16131" width="10.28515625" style="1" bestFit="1" customWidth="1"/>
    <col min="16132" max="16132" width="9.140625" style="1"/>
    <col min="16133" max="16133" width="10" style="1" customWidth="1"/>
    <col min="16134" max="16134" width="9.140625" style="1"/>
    <col min="16135" max="16135" width="10.7109375" style="1" customWidth="1"/>
    <col min="16136" max="16136" width="9.140625" style="1"/>
    <col min="16137" max="16137" width="11.28515625" style="1" customWidth="1"/>
    <col min="16138" max="16138" width="10.140625" style="1" bestFit="1" customWidth="1"/>
    <col min="16139" max="16139" width="9" style="1" bestFit="1" customWidth="1"/>
    <col min="16140" max="16384" width="9.140625" style="1"/>
  </cols>
  <sheetData>
    <row r="1" spans="1:13" x14ac:dyDescent="0.25">
      <c r="A1" s="250" t="s">
        <v>650</v>
      </c>
      <c r="B1" s="250"/>
      <c r="C1" s="250"/>
      <c r="L1" s="296" t="s">
        <v>651</v>
      </c>
      <c r="M1" s="296"/>
    </row>
    <row r="3" spans="1:13" ht="15.75" x14ac:dyDescent="0.25">
      <c r="A3" s="297" t="s">
        <v>610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</row>
    <row r="4" spans="1:13" ht="15.75" thickBot="1" x14ac:dyDescent="0.3">
      <c r="A4" s="298"/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409" t="s">
        <v>295</v>
      </c>
      <c r="M4" s="409"/>
    </row>
    <row r="5" spans="1:13" ht="15.75" thickBot="1" x14ac:dyDescent="0.3">
      <c r="A5" s="299" t="s">
        <v>611</v>
      </c>
      <c r="B5" s="300" t="s">
        <v>612</v>
      </c>
      <c r="C5" s="300"/>
      <c r="D5" s="300"/>
      <c r="E5" s="300"/>
      <c r="F5" s="300"/>
      <c r="G5" s="300"/>
      <c r="H5" s="300"/>
      <c r="I5" s="300"/>
      <c r="J5" s="301" t="s">
        <v>613</v>
      </c>
      <c r="K5" s="301"/>
      <c r="L5" s="301"/>
      <c r="M5" s="301"/>
    </row>
    <row r="6" spans="1:13" ht="15.75" thickBot="1" x14ac:dyDescent="0.3">
      <c r="A6" s="302"/>
      <c r="B6" s="303" t="s">
        <v>614</v>
      </c>
      <c r="C6" s="304" t="s">
        <v>615</v>
      </c>
      <c r="D6" s="300" t="s">
        <v>616</v>
      </c>
      <c r="E6" s="300"/>
      <c r="F6" s="300"/>
      <c r="G6" s="300"/>
      <c r="H6" s="300"/>
      <c r="I6" s="300"/>
      <c r="J6" s="305"/>
      <c r="K6" s="305"/>
      <c r="L6" s="305"/>
      <c r="M6" s="305"/>
    </row>
    <row r="7" spans="1:13" ht="15.75" thickBot="1" x14ac:dyDescent="0.3">
      <c r="A7" s="302"/>
      <c r="B7" s="303"/>
      <c r="C7" s="304"/>
      <c r="D7" s="306" t="s">
        <v>614</v>
      </c>
      <c r="E7" s="306" t="s">
        <v>615</v>
      </c>
      <c r="F7" s="306" t="s">
        <v>614</v>
      </c>
      <c r="G7" s="306" t="s">
        <v>615</v>
      </c>
      <c r="H7" s="306" t="s">
        <v>614</v>
      </c>
      <c r="I7" s="306" t="s">
        <v>615</v>
      </c>
      <c r="J7" s="305"/>
      <c r="K7" s="305"/>
      <c r="L7" s="305"/>
      <c r="M7" s="305"/>
    </row>
    <row r="8" spans="1:13" ht="32.25" thickBot="1" x14ac:dyDescent="0.3">
      <c r="A8" s="307"/>
      <c r="B8" s="304" t="s">
        <v>617</v>
      </c>
      <c r="C8" s="304"/>
      <c r="D8" s="304" t="s">
        <v>618</v>
      </c>
      <c r="E8" s="304"/>
      <c r="F8" s="304" t="s">
        <v>619</v>
      </c>
      <c r="G8" s="304"/>
      <c r="H8" s="303" t="s">
        <v>620</v>
      </c>
      <c r="I8" s="303"/>
      <c r="J8" s="308" t="s">
        <v>618</v>
      </c>
      <c r="K8" s="306" t="s">
        <v>619</v>
      </c>
      <c r="L8" s="308" t="s">
        <v>621</v>
      </c>
      <c r="M8" s="306" t="s">
        <v>622</v>
      </c>
    </row>
    <row r="9" spans="1:13" ht="15.75" thickBot="1" x14ac:dyDescent="0.3">
      <c r="A9" s="309" t="s">
        <v>231</v>
      </c>
      <c r="B9" s="308" t="s">
        <v>232</v>
      </c>
      <c r="C9" s="308" t="s">
        <v>233</v>
      </c>
      <c r="D9" s="309" t="s">
        <v>257</v>
      </c>
      <c r="E9" s="306" t="s">
        <v>258</v>
      </c>
      <c r="F9" s="306" t="s">
        <v>623</v>
      </c>
      <c r="G9" s="306" t="s">
        <v>624</v>
      </c>
      <c r="H9" s="308" t="s">
        <v>625</v>
      </c>
      <c r="I9" s="309" t="s">
        <v>626</v>
      </c>
      <c r="J9" s="309" t="s">
        <v>627</v>
      </c>
      <c r="K9" s="309" t="s">
        <v>628</v>
      </c>
      <c r="L9" s="309" t="s">
        <v>629</v>
      </c>
      <c r="M9" s="310" t="s">
        <v>630</v>
      </c>
    </row>
    <row r="10" spans="1:13" x14ac:dyDescent="0.25">
      <c r="A10" s="311" t="s">
        <v>631</v>
      </c>
      <c r="B10" s="312">
        <v>2804154</v>
      </c>
      <c r="C10" s="312">
        <v>2804154</v>
      </c>
      <c r="D10" s="312"/>
      <c r="E10" s="312"/>
      <c r="F10" s="312">
        <v>2804154</v>
      </c>
      <c r="G10" s="312">
        <v>2804154</v>
      </c>
      <c r="H10" s="313"/>
      <c r="I10" s="313"/>
      <c r="J10" s="313"/>
      <c r="K10" s="313">
        <v>2804154</v>
      </c>
      <c r="L10" s="314">
        <f>J10+K10</f>
        <v>2804154</v>
      </c>
      <c r="M10" s="315">
        <f>L10/C10</f>
        <v>1</v>
      </c>
    </row>
    <row r="11" spans="1:13" x14ac:dyDescent="0.25">
      <c r="A11" s="316" t="s">
        <v>632</v>
      </c>
      <c r="B11" s="317"/>
      <c r="C11" s="318"/>
      <c r="D11" s="318"/>
      <c r="E11" s="318"/>
      <c r="F11" s="318"/>
      <c r="G11" s="318"/>
      <c r="H11" s="318"/>
      <c r="I11" s="318"/>
      <c r="J11" s="318"/>
      <c r="K11" s="318"/>
      <c r="L11" s="314">
        <v>0</v>
      </c>
      <c r="M11" s="315" t="s">
        <v>633</v>
      </c>
    </row>
    <row r="12" spans="1:13" x14ac:dyDescent="0.25">
      <c r="A12" s="319" t="s">
        <v>634</v>
      </c>
      <c r="B12" s="320">
        <v>17903904</v>
      </c>
      <c r="C12" s="320">
        <v>17903904</v>
      </c>
      <c r="D12" s="321">
        <v>11069657</v>
      </c>
      <c r="E12" s="321">
        <v>11069657</v>
      </c>
      <c r="F12" s="321">
        <v>6834247</v>
      </c>
      <c r="G12" s="321">
        <v>6834247</v>
      </c>
      <c r="H12" s="321"/>
      <c r="I12" s="321"/>
      <c r="J12" s="321">
        <v>11069657</v>
      </c>
      <c r="K12" s="321"/>
      <c r="L12" s="314">
        <f>J12+K12</f>
        <v>11069657</v>
      </c>
      <c r="M12" s="315">
        <f>L12/C12</f>
        <v>0.61828174458486818</v>
      </c>
    </row>
    <row r="13" spans="1:13" x14ac:dyDescent="0.25">
      <c r="A13" s="319" t="s">
        <v>635</v>
      </c>
      <c r="B13" s="320"/>
      <c r="C13" s="321"/>
      <c r="D13" s="321"/>
      <c r="E13" s="321"/>
      <c r="F13" s="321"/>
      <c r="G13" s="321"/>
      <c r="H13" s="321"/>
      <c r="I13" s="321"/>
      <c r="J13" s="321"/>
      <c r="K13" s="321"/>
      <c r="L13" s="314">
        <v>0</v>
      </c>
      <c r="M13" s="315" t="s">
        <v>633</v>
      </c>
    </row>
    <row r="14" spans="1:13" x14ac:dyDescent="0.25">
      <c r="A14" s="319" t="s">
        <v>636</v>
      </c>
      <c r="B14" s="320"/>
      <c r="C14" s="321"/>
      <c r="D14" s="321"/>
      <c r="E14" s="321"/>
      <c r="F14" s="321"/>
      <c r="G14" s="321"/>
      <c r="H14" s="321"/>
      <c r="I14" s="321"/>
      <c r="J14" s="321"/>
      <c r="K14" s="321"/>
      <c r="L14" s="314">
        <v>0</v>
      </c>
      <c r="M14" s="315" t="s">
        <v>633</v>
      </c>
    </row>
    <row r="15" spans="1:13" x14ac:dyDescent="0.25">
      <c r="A15" s="319" t="s">
        <v>637</v>
      </c>
      <c r="B15" s="320"/>
      <c r="C15" s="321"/>
      <c r="D15" s="321"/>
      <c r="E15" s="321"/>
      <c r="F15" s="321"/>
      <c r="G15" s="321"/>
      <c r="H15" s="321"/>
      <c r="I15" s="321"/>
      <c r="J15" s="321"/>
      <c r="K15" s="321"/>
      <c r="L15" s="314">
        <v>0</v>
      </c>
      <c r="M15" s="315" t="s">
        <v>633</v>
      </c>
    </row>
    <row r="16" spans="1:13" ht="15.75" thickBot="1" x14ac:dyDescent="0.3">
      <c r="A16" s="322"/>
      <c r="B16" s="323"/>
      <c r="C16" s="324"/>
      <c r="D16" s="324"/>
      <c r="E16" s="324"/>
      <c r="F16" s="324"/>
      <c r="G16" s="324"/>
      <c r="H16" s="324"/>
      <c r="I16" s="324"/>
      <c r="J16" s="324"/>
      <c r="K16" s="324"/>
      <c r="L16" s="314">
        <v>0</v>
      </c>
      <c r="M16" s="325" t="s">
        <v>633</v>
      </c>
    </row>
    <row r="17" spans="1:13" ht="15.75" thickBot="1" x14ac:dyDescent="0.3">
      <c r="A17" s="326" t="s">
        <v>638</v>
      </c>
      <c r="B17" s="327">
        <f t="shared" ref="B17:G17" si="0">B10+B12</f>
        <v>20708058</v>
      </c>
      <c r="C17" s="327">
        <f t="shared" si="0"/>
        <v>20708058</v>
      </c>
      <c r="D17" s="327">
        <f t="shared" si="0"/>
        <v>11069657</v>
      </c>
      <c r="E17" s="327">
        <f t="shared" si="0"/>
        <v>11069657</v>
      </c>
      <c r="F17" s="327">
        <f t="shared" si="0"/>
        <v>9638401</v>
      </c>
      <c r="G17" s="327">
        <f t="shared" si="0"/>
        <v>9638401</v>
      </c>
      <c r="H17" s="327">
        <v>0</v>
      </c>
      <c r="I17" s="327"/>
      <c r="J17" s="327">
        <f>J10+J12</f>
        <v>11069657</v>
      </c>
      <c r="K17" s="327">
        <f>K10+K12</f>
        <v>2804154</v>
      </c>
      <c r="L17" s="327">
        <f>L10+L12</f>
        <v>13873811</v>
      </c>
      <c r="M17" s="325">
        <f>L17/C17</f>
        <v>0.66997161201692601</v>
      </c>
    </row>
    <row r="18" spans="1:13" x14ac:dyDescent="0.25">
      <c r="A18" s="328"/>
      <c r="B18" s="329"/>
      <c r="C18" s="330"/>
      <c r="D18" s="330"/>
      <c r="E18" s="330"/>
      <c r="F18" s="330"/>
      <c r="G18" s="330"/>
      <c r="H18" s="330"/>
      <c r="I18" s="330"/>
      <c r="J18" s="330"/>
      <c r="K18" s="330"/>
      <c r="L18" s="330"/>
      <c r="M18" s="330"/>
    </row>
    <row r="19" spans="1:13" ht="15.75" thickBot="1" x14ac:dyDescent="0.3">
      <c r="A19" s="331" t="s">
        <v>639</v>
      </c>
      <c r="B19" s="332"/>
      <c r="C19" s="333"/>
      <c r="D19" s="333"/>
      <c r="E19" s="333"/>
      <c r="F19" s="333"/>
      <c r="G19" s="333"/>
      <c r="H19" s="333"/>
      <c r="I19" s="333"/>
      <c r="J19" s="333"/>
      <c r="K19" s="333"/>
      <c r="L19" s="333"/>
      <c r="M19" s="333"/>
    </row>
    <row r="20" spans="1:13" x14ac:dyDescent="0.25">
      <c r="A20" s="311" t="s">
        <v>640</v>
      </c>
      <c r="B20" s="312"/>
      <c r="C20" s="313"/>
      <c r="D20" s="313"/>
      <c r="E20" s="334"/>
      <c r="F20" s="313"/>
      <c r="G20" s="313"/>
      <c r="H20" s="313"/>
      <c r="I20" s="313"/>
      <c r="J20" s="313"/>
      <c r="K20" s="313"/>
      <c r="L20" s="335"/>
      <c r="M20" s="336">
        <v>1</v>
      </c>
    </row>
    <row r="21" spans="1:13" x14ac:dyDescent="0.25">
      <c r="A21" s="319" t="s">
        <v>641</v>
      </c>
      <c r="B21" s="317">
        <v>20708058</v>
      </c>
      <c r="C21" s="321">
        <v>20708058</v>
      </c>
      <c r="D21" s="321">
        <v>6406988</v>
      </c>
      <c r="E21" s="321">
        <v>6406988</v>
      </c>
      <c r="F21" s="321">
        <v>14301070</v>
      </c>
      <c r="G21" s="321">
        <v>14301070</v>
      </c>
      <c r="H21" s="321"/>
      <c r="I21" s="321"/>
      <c r="J21" s="321">
        <v>6406988</v>
      </c>
      <c r="K21" s="321">
        <v>13281369</v>
      </c>
      <c r="L21" s="314">
        <f>J21+K21</f>
        <v>19688357</v>
      </c>
      <c r="M21" s="315">
        <f>L21/C21</f>
        <v>0.95075825072539399</v>
      </c>
    </row>
    <row r="22" spans="1:13" x14ac:dyDescent="0.25">
      <c r="A22" s="319" t="s">
        <v>642</v>
      </c>
      <c r="B22" s="320"/>
      <c r="C22" s="321"/>
      <c r="D22" s="321"/>
      <c r="E22" s="321"/>
      <c r="F22" s="321"/>
      <c r="G22" s="321"/>
      <c r="H22" s="321"/>
      <c r="I22" s="321"/>
      <c r="J22" s="321"/>
      <c r="K22" s="321"/>
      <c r="L22" s="314">
        <v>0</v>
      </c>
      <c r="M22" s="315" t="s">
        <v>633</v>
      </c>
    </row>
    <row r="23" spans="1:13" x14ac:dyDescent="0.25">
      <c r="A23" s="319" t="s">
        <v>643</v>
      </c>
      <c r="B23" s="320"/>
      <c r="C23" s="321"/>
      <c r="D23" s="321"/>
      <c r="E23" s="321"/>
      <c r="F23" s="321"/>
      <c r="G23" s="321"/>
      <c r="H23" s="321"/>
      <c r="I23" s="321"/>
      <c r="J23" s="321"/>
      <c r="K23" s="321"/>
      <c r="L23" s="314">
        <v>0</v>
      </c>
      <c r="M23" s="315" t="s">
        <v>633</v>
      </c>
    </row>
    <row r="24" spans="1:13" x14ac:dyDescent="0.25">
      <c r="A24" s="337"/>
      <c r="B24" s="320"/>
      <c r="C24" s="321"/>
      <c r="D24" s="321"/>
      <c r="E24" s="321"/>
      <c r="F24" s="321"/>
      <c r="G24" s="321"/>
      <c r="H24" s="321"/>
      <c r="I24" s="321"/>
      <c r="J24" s="321"/>
      <c r="K24" s="321"/>
      <c r="L24" s="314">
        <v>0</v>
      </c>
      <c r="M24" s="315" t="s">
        <v>633</v>
      </c>
    </row>
    <row r="25" spans="1:13" ht="15.75" thickBot="1" x14ac:dyDescent="0.3">
      <c r="A25" s="322"/>
      <c r="B25" s="323"/>
      <c r="C25" s="324"/>
      <c r="D25" s="324"/>
      <c r="E25" s="324"/>
      <c r="F25" s="324"/>
      <c r="G25" s="324"/>
      <c r="H25" s="324"/>
      <c r="I25" s="324"/>
      <c r="J25" s="324"/>
      <c r="K25" s="324"/>
      <c r="L25" s="314">
        <v>0</v>
      </c>
      <c r="M25" s="325" t="s">
        <v>633</v>
      </c>
    </row>
    <row r="26" spans="1:13" ht="15.75" thickBot="1" x14ac:dyDescent="0.3">
      <c r="A26" s="338" t="s">
        <v>38</v>
      </c>
      <c r="B26" s="327">
        <f>SUM(B20:B25)</f>
        <v>20708058</v>
      </c>
      <c r="C26" s="327">
        <f>SUM(C20:C25)</f>
        <v>20708058</v>
      </c>
      <c r="D26" s="327">
        <f t="shared" ref="D26:G26" si="1">SUM(D20:D25)</f>
        <v>6406988</v>
      </c>
      <c r="E26" s="327">
        <f t="shared" si="1"/>
        <v>6406988</v>
      </c>
      <c r="F26" s="327">
        <f t="shared" si="1"/>
        <v>14301070</v>
      </c>
      <c r="G26" s="327">
        <f t="shared" si="1"/>
        <v>14301070</v>
      </c>
      <c r="H26" s="327"/>
      <c r="I26" s="327"/>
      <c r="J26" s="327">
        <f t="shared" ref="J26:L26" si="2">SUM(J20:J25)</f>
        <v>6406988</v>
      </c>
      <c r="K26" s="327">
        <f t="shared" si="2"/>
        <v>13281369</v>
      </c>
      <c r="L26" s="327">
        <f t="shared" si="2"/>
        <v>19688357</v>
      </c>
      <c r="M26" s="325">
        <f>L26/C26</f>
        <v>0.95075825072539399</v>
      </c>
    </row>
    <row r="27" spans="1:13" x14ac:dyDescent="0.25">
      <c r="A27" s="294" t="s">
        <v>644</v>
      </c>
      <c r="B27" s="294"/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294"/>
    </row>
    <row r="28" spans="1:13" x14ac:dyDescent="0.25">
      <c r="A28" s="295"/>
      <c r="B28" s="295"/>
      <c r="C28" s="295"/>
      <c r="D28" s="295"/>
      <c r="E28" s="295"/>
      <c r="F28" s="295"/>
      <c r="G28" s="295"/>
      <c r="H28" s="295"/>
      <c r="I28" s="295"/>
      <c r="J28" s="295"/>
      <c r="K28" s="295"/>
      <c r="L28" s="295"/>
      <c r="M28" s="295"/>
    </row>
    <row r="29" spans="1:13" ht="15.75" x14ac:dyDescent="0.25">
      <c r="A29" s="339" t="s">
        <v>645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39"/>
      <c r="L29" s="339"/>
      <c r="M29" s="339"/>
    </row>
    <row r="30" spans="1:13" ht="15.75" thickBot="1" x14ac:dyDescent="0.3">
      <c r="A30" s="340"/>
      <c r="B30" s="340"/>
      <c r="C30" s="340"/>
      <c r="D30" s="340"/>
      <c r="E30" s="340"/>
      <c r="F30" s="340"/>
      <c r="G30" s="340"/>
      <c r="H30" s="340"/>
      <c r="I30" s="340"/>
      <c r="J30" s="340"/>
      <c r="K30" s="340"/>
      <c r="L30" s="409" t="s">
        <v>295</v>
      </c>
      <c r="M30" s="409"/>
    </row>
    <row r="31" spans="1:13" ht="21.75" thickBot="1" x14ac:dyDescent="0.3">
      <c r="A31" s="341" t="s">
        <v>646</v>
      </c>
      <c r="B31" s="342"/>
      <c r="C31" s="342"/>
      <c r="D31" s="342"/>
      <c r="E31" s="342"/>
      <c r="F31" s="342"/>
      <c r="G31" s="342"/>
      <c r="H31" s="342"/>
      <c r="I31" s="342"/>
      <c r="J31" s="342"/>
      <c r="K31" s="306" t="s">
        <v>647</v>
      </c>
      <c r="L31" s="306" t="s">
        <v>648</v>
      </c>
      <c r="M31" s="306" t="s">
        <v>613</v>
      </c>
    </row>
    <row r="32" spans="1:13" x14ac:dyDescent="0.25">
      <c r="A32" s="343"/>
      <c r="B32" s="344"/>
      <c r="C32" s="344"/>
      <c r="D32" s="344"/>
      <c r="E32" s="344"/>
      <c r="F32" s="344"/>
      <c r="G32" s="344"/>
      <c r="H32" s="344"/>
      <c r="I32" s="344"/>
      <c r="J32" s="344"/>
      <c r="K32" s="334"/>
      <c r="L32" s="345"/>
      <c r="M32" s="345"/>
    </row>
    <row r="33" spans="1:13" ht="15.75" thickBot="1" x14ac:dyDescent="0.3">
      <c r="A33" s="346"/>
      <c r="B33" s="347"/>
      <c r="C33" s="347"/>
      <c r="D33" s="347"/>
      <c r="E33" s="347"/>
      <c r="F33" s="347"/>
      <c r="G33" s="347"/>
      <c r="H33" s="347"/>
      <c r="I33" s="347"/>
      <c r="J33" s="347"/>
      <c r="K33" s="348"/>
      <c r="L33" s="324"/>
      <c r="M33" s="324"/>
    </row>
    <row r="34" spans="1:13" ht="15.75" thickBot="1" x14ac:dyDescent="0.3">
      <c r="A34" s="349" t="s">
        <v>649</v>
      </c>
      <c r="B34" s="350"/>
      <c r="C34" s="350"/>
      <c r="D34" s="350"/>
      <c r="E34" s="350"/>
      <c r="F34" s="350"/>
      <c r="G34" s="350"/>
      <c r="H34" s="350"/>
      <c r="I34" s="350"/>
      <c r="J34" s="350"/>
      <c r="K34" s="351">
        <v>0</v>
      </c>
      <c r="L34" s="351">
        <v>0</v>
      </c>
      <c r="M34" s="351">
        <v>0</v>
      </c>
    </row>
    <row r="35" spans="1:13" x14ac:dyDescent="0.25">
      <c r="A35" s="352"/>
      <c r="B35" s="352"/>
      <c r="C35" s="352"/>
      <c r="D35" s="352"/>
      <c r="E35" s="352"/>
      <c r="F35" s="352"/>
      <c r="G35" s="352"/>
      <c r="H35" s="352"/>
      <c r="I35" s="352"/>
      <c r="J35" s="352"/>
      <c r="K35" s="352"/>
      <c r="L35" s="352"/>
      <c r="M35" s="352"/>
    </row>
    <row r="50" spans="1:13" x14ac:dyDescent="0.25">
      <c r="A50" s="352"/>
      <c r="B50" s="352"/>
      <c r="C50" s="352"/>
      <c r="D50" s="352"/>
      <c r="E50" s="352"/>
      <c r="F50" s="352"/>
      <c r="G50" s="352"/>
      <c r="H50" s="352"/>
      <c r="I50" s="352"/>
      <c r="J50" s="352"/>
      <c r="K50" s="352"/>
      <c r="L50" s="352"/>
      <c r="M50" s="352"/>
    </row>
  </sheetData>
  <mergeCells count="21">
    <mergeCell ref="A32:J32"/>
    <mergeCell ref="A33:J33"/>
    <mergeCell ref="A34:J34"/>
    <mergeCell ref="A1:C1"/>
    <mergeCell ref="L1:M1"/>
    <mergeCell ref="F8:G8"/>
    <mergeCell ref="H8:I8"/>
    <mergeCell ref="A27:M27"/>
    <mergeCell ref="A29:M29"/>
    <mergeCell ref="L30:M30"/>
    <mergeCell ref="A31:J31"/>
    <mergeCell ref="A3:M3"/>
    <mergeCell ref="L4:M4"/>
    <mergeCell ref="A5:A8"/>
    <mergeCell ref="B5:I5"/>
    <mergeCell ref="J5:M7"/>
    <mergeCell ref="B6:B7"/>
    <mergeCell ref="C6:C7"/>
    <mergeCell ref="D6:I6"/>
    <mergeCell ref="B8:C8"/>
    <mergeCell ref="D8:E8"/>
  </mergeCell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2</vt:i4>
      </vt:variant>
    </vt:vector>
  </HeadingPairs>
  <TitlesOfParts>
    <vt:vector size="10" baseType="lpstr">
      <vt:lpstr>1.sz. mell Működési mérleg</vt:lpstr>
      <vt:lpstr>2.sz. mell Felhalmozási mérleg</vt:lpstr>
      <vt:lpstr>3.sz mell. Kiemelt előir.</vt:lpstr>
      <vt:lpstr>4.sz. mell. Pénzeszközök vált.</vt:lpstr>
      <vt:lpstr>5.sz. mell. Vagyonkimutatás</vt:lpstr>
      <vt:lpstr>6.sz. mell. Maradványkimutatás </vt:lpstr>
      <vt:lpstr>7.sz. mell. Eredménykimutatás</vt:lpstr>
      <vt:lpstr>8. sz. mell. Önk. EU pályázatai</vt:lpstr>
      <vt:lpstr>'1.sz. mell Működési mérleg'!Nyomtatási_terület</vt:lpstr>
      <vt:lpstr>'3.sz mell. Kiemelt előir.'!Nyomtatási_terület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ASP_2</dc:creator>
  <cp:lastModifiedBy>ASP_2</cp:lastModifiedBy>
  <cp:lastPrinted>2020-06-23T09:12:04Z</cp:lastPrinted>
  <dcterms:created xsi:type="dcterms:W3CDTF">2019-05-08T14:25:09Z</dcterms:created>
  <dcterms:modified xsi:type="dcterms:W3CDTF">2020-06-23T09:12:06Z</dcterms:modified>
</cp:coreProperties>
</file>