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495" windowWidth="15195" windowHeight="11640" firstSheet="1" activeTab="6"/>
  </bookViews>
  <sheets>
    <sheet name="2. melléklet" sheetId="1" r:id="rId1"/>
    <sheet name="1 melléklet" sheetId="2" r:id="rId2"/>
    <sheet name="3.sz.mell." sheetId="3" r:id="rId3"/>
    <sheet name="4.sz. mell." sheetId="4" r:id="rId4"/>
    <sheet name="5 melléklet" sheetId="5" r:id="rId5"/>
    <sheet name="6. melléklet." sheetId="6" r:id="rId6"/>
    <sheet name="7.  melléklet" sheetId="7" r:id="rId7"/>
  </sheets>
  <externalReferences>
    <externalReference r:id="rId10"/>
    <externalReference r:id="rId11"/>
  </externalReferences>
  <definedNames>
    <definedName name="beruh">'[2]4.1. táj.'!#REF!</definedName>
    <definedName name="intézmények">'[1]4.1. táj.'!#REF!</definedName>
  </definedNames>
  <calcPr fullCalcOnLoad="1"/>
</workbook>
</file>

<file path=xl/sharedStrings.xml><?xml version="1.0" encoding="utf-8"?>
<sst xmlns="http://schemas.openxmlformats.org/spreadsheetml/2006/main" count="371" uniqueCount="277">
  <si>
    <t>adatok ezer</t>
  </si>
  <si>
    <t>bevételei forrásonként</t>
  </si>
  <si>
    <t>forintban</t>
  </si>
  <si>
    <t>Bevételi forrás megnevezése</t>
  </si>
  <si>
    <t>eredeti előirányzat</t>
  </si>
  <si>
    <t>működési bevétel</t>
  </si>
  <si>
    <t>felhalmozási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</si>
  <si>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</si>
  <si>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</si>
  <si>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</si>
  <si>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</si>
  <si>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</si>
  <si>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</si>
  <si>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</si>
  <si>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II. Kapott támogatások (önkorm.ktgvetési</t>
  </si>
  <si>
    <t xml:space="preserve">támogatása) összesen </t>
  </si>
  <si>
    <t>1.Önkormányzati hivatal működésnek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</si>
  <si>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</si>
  <si>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</si>
  <si>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</si>
  <si>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</si>
  <si>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III.Egyéb működési bevételek</t>
  </si>
  <si>
    <t>IV.Felhalmozási bevételek</t>
  </si>
  <si>
    <t>1.Felhalmozási és tőke jellegű bevételek</t>
  </si>
  <si>
    <t>1.1 Tárgyi eszközök,immateriális javak értékesítése</t>
  </si>
  <si>
    <t>tőke bevételei</t>
  </si>
  <si>
    <t>2.Támogatás értékű felhalmozási bevétel</t>
  </si>
  <si>
    <t>3.Felhalmozási célú pénzeszköz átvétel ÁHT-n kívülről</t>
  </si>
  <si>
    <t>Költségvetési bevételek összesen:</t>
  </si>
  <si>
    <t>A(I.+II.+III.+IV)</t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</si>
  <si>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</si>
  <si>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</si>
  <si>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</si>
  <si>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</si>
  <si>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</si>
  <si>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B.</t>
  </si>
  <si>
    <t>B.Költségvetési hiány belső finanszírozására szolgáló</t>
  </si>
  <si>
    <t>pénzforgalom nélküli bevételek össszesen (V.)</t>
  </si>
  <si>
    <t>Bevételek összesn: (A+B)</t>
  </si>
  <si>
    <t xml:space="preserve">    2.Zöldterülettel kapcs. Támogatások</t>
  </si>
  <si>
    <t xml:space="preserve">    3.Közvilágítás fenntartásának támogatása</t>
  </si>
  <si>
    <t xml:space="preserve">   1.2 Önkormányzatok sajátos felhalmozási és</t>
  </si>
  <si>
    <t>13.Hozzájárulás a pénzbeli szociális ellátásokhoz</t>
  </si>
  <si>
    <t>14.Kistelepülések szociális támogatásának kiegészítése</t>
  </si>
  <si>
    <t>16.Nyilvános könyvtár támogatása</t>
  </si>
  <si>
    <t xml:space="preserve">  1.Működési célú pénzeszköz átvétel ÁHT-n belülről</t>
  </si>
  <si>
    <t xml:space="preserve"> Az önkormányzati költségvetési szervhez nem tartozó feladatok cím 2014. évi tervezett</t>
  </si>
  <si>
    <t>e Ft-ban</t>
  </si>
  <si>
    <t>Megnevezés</t>
  </si>
  <si>
    <t>Szak-feladat</t>
  </si>
  <si>
    <t>2014. évi eredeti előirányzat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</si>
  <si>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</si>
  <si>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</si>
  <si>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</si>
  <si>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</si>
  <si>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</si>
  <si>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</si>
  <si>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</si>
  <si>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</si>
  <si>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Hosszú lejáratú kötelez.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</si>
  <si>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</si>
  <si>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</si>
  <si>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</si>
  <si>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</si>
  <si>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Önkormányzatok és többcélú kistérségi társulások igazgatási tevékenysége</t>
  </si>
  <si>
    <t>Könyvtári állomány gyarapítása</t>
  </si>
  <si>
    <t>Közmunka</t>
  </si>
  <si>
    <t>ÖNKORM. BEVÉT. ÖSSZESEN</t>
  </si>
  <si>
    <t>megnevezése</t>
  </si>
  <si>
    <t>Feladat megnevezése</t>
  </si>
  <si>
    <t xml:space="preserve"> 2014.évi várható kiadásai címenként, kiemelt előirányzatonként       </t>
  </si>
  <si>
    <t>MÖTV. szerinti kötelező alapfeladatok</t>
  </si>
  <si>
    <t>Önként vállalt feladatok</t>
  </si>
  <si>
    <t>Száma</t>
  </si>
  <si>
    <t>Előirányzat-csoport, kiemelt előirányzat megnevezése</t>
  </si>
  <si>
    <t>Eredeti előirányzat</t>
  </si>
  <si>
    <t>Kiadások</t>
  </si>
  <si>
    <t>ezer Ft-ban</t>
  </si>
  <si>
    <t>1.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</si>
  <si>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</si>
  <si>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</si>
  <si>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</si>
  <si>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</si>
  <si>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</si>
  <si>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</si>
  <si>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</si>
  <si>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</si>
  <si>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</si>
  <si>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</si>
  <si>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</si>
  <si>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</si>
  <si>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</si>
  <si>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</si>
  <si>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</si>
  <si>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</si>
  <si>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</si>
  <si>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</si>
  <si>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</si>
  <si>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</si>
  <si>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</si>
  <si>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t>2.</t>
  </si>
  <si>
    <t>2.1.</t>
  </si>
  <si>
    <t>Intézményi beruházási kiadások</t>
  </si>
  <si>
    <t>2.2.</t>
  </si>
  <si>
    <t>Felújítások</t>
  </si>
  <si>
    <t>2.3.</t>
  </si>
  <si>
    <t>Lakástámogatás</t>
  </si>
  <si>
    <t>2.4.</t>
  </si>
  <si>
    <t>Lakásépítés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</si>
  <si>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</si>
  <si>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</si>
  <si>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</si>
  <si>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</si>
  <si>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</si>
  <si>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</si>
  <si>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</si>
  <si>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</si>
  <si>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</si>
  <si>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</si>
  <si>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3.</t>
  </si>
  <si>
    <t>III. Kölcsön (munkavállalónak adott kölcsön)</t>
  </si>
  <si>
    <t>4.</t>
  </si>
  <si>
    <t>4.1.</t>
  </si>
  <si>
    <t>Általános tartalék</t>
  </si>
  <si>
    <t>4.2.</t>
  </si>
  <si>
    <t>Céltartalék</t>
  </si>
  <si>
    <t>5.</t>
  </si>
  <si>
    <t>V. Költségvetési szervek finanszírozása</t>
  </si>
  <si>
    <t>6.</t>
  </si>
  <si>
    <t>KÖLTSÉGVETÉSI KIADÁSOK ÖSSZESEN (1+2+3+4+5)</t>
  </si>
  <si>
    <t>7.</t>
  </si>
  <si>
    <t>VI. Finanszírozási célú pénzügyi műveletek kiadásai (7.1+7.2.)</t>
  </si>
  <si>
    <t>7.1</t>
  </si>
  <si>
    <t>Működési célú pénzügyi műveletek kiadásai</t>
  </si>
  <si>
    <t>7.2.</t>
  </si>
  <si>
    <t>Felhalmozási célú pénzügyi műveletek kiadásai</t>
  </si>
  <si>
    <t>8.</t>
  </si>
  <si>
    <t>VII. Függő, átfutó, kiegyenlítő kiadások</t>
  </si>
  <si>
    <t>9.</t>
  </si>
  <si>
    <t>KIADÁSOK ÖSSZESEN: (6+7)</t>
  </si>
  <si>
    <t>Éves engedélyezett létszám előirányzat (fő)</t>
  </si>
  <si>
    <t>Közfoglalkoztatottak létszáma (fő)</t>
  </si>
  <si>
    <t>Az önkormányzat 2014. évi működési és felhalmozás célú bevételei és kiadásai tájékoztató jelleggel mérlegszerűen</t>
  </si>
  <si>
    <t>Bevétel</t>
  </si>
  <si>
    <t>Kiadás</t>
  </si>
  <si>
    <t>Intézményi működési bevételek</t>
  </si>
  <si>
    <t>Személyi juttatások</t>
  </si>
  <si>
    <t>Közhatalmi bevételek</t>
  </si>
  <si>
    <t>Munkaadói járulékok</t>
  </si>
  <si>
    <t>Kapott támogtások</t>
  </si>
  <si>
    <t>Dologi kiadások</t>
  </si>
  <si>
    <t>Támogatásértékű támogatások</t>
  </si>
  <si>
    <t>Ellátottak pénzbeli juttatása</t>
  </si>
  <si>
    <t>Előző évi működési célú pénzmaradvány igénybevétel</t>
  </si>
  <si>
    <t>ÁHT-n kívüli pénze. Átadás</t>
  </si>
  <si>
    <t>Támogatásértékű pénze. Átadás</t>
  </si>
  <si>
    <t>Tartalék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</si>
  <si>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</si>
  <si>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</si>
  <si>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</si>
  <si>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</si>
  <si>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</si>
  <si>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Támogatásértésű felhalmozási bevételek</t>
  </si>
  <si>
    <t>Előző évi felhalmozási célú pénzmaradvány igénybevétel</t>
  </si>
  <si>
    <t>Felhalmozási bevétel összesen:</t>
  </si>
  <si>
    <t>Felhalmozási költségvetés összesen:</t>
  </si>
  <si>
    <t>Felhalmozási kiadások</t>
  </si>
  <si>
    <t>Felújítás</t>
  </si>
  <si>
    <t>2. melléklet az 3 /2014.(II.18.)önkormányzati rendelethez, bevételek részletezése címenként</t>
  </si>
  <si>
    <t>8.Óvodapedagógusok bér támogatása</t>
  </si>
  <si>
    <t>9.Óvodapedagógusok munkáját közvetlenül segítők</t>
  </si>
  <si>
    <t>támogatása</t>
  </si>
  <si>
    <t>10.Óvodaműködtetési támogatás</t>
  </si>
  <si>
    <t>11.Óvodapedagógusok pótlólagos összeg</t>
  </si>
  <si>
    <t xml:space="preserve">12.Ingyenes és kedvezményes gyermekétkeztetés </t>
  </si>
  <si>
    <t>15.Szociális étkeztetés támogatása</t>
  </si>
  <si>
    <t>Óvodai étkezés</t>
  </si>
  <si>
    <t>Munkahelyi étkeztetés</t>
  </si>
  <si>
    <t>Szociális étkezés</t>
  </si>
  <si>
    <t>Várható kiadások jogcímenként 3.melléklet a 3/2014.(II.18.) önk. rendelethez</t>
  </si>
  <si>
    <t>Önkorm.</t>
  </si>
  <si>
    <t>Óvoda</t>
  </si>
  <si>
    <t>Mind-összesen</t>
  </si>
  <si>
    <t>Kötelező feladat</t>
  </si>
  <si>
    <t>kötelező feladat</t>
  </si>
  <si>
    <t>önként vállalt feladat</t>
  </si>
  <si>
    <t>Működési kiadások</t>
  </si>
  <si>
    <t>Munkaadókat terh. járulékok és szoc. hozzájár. adó</t>
  </si>
  <si>
    <t>Egyéb folyó kiadások</t>
  </si>
  <si>
    <t>Működési célú támogatásértékű kiadások</t>
  </si>
  <si>
    <t>Működési célú pénzeszközátadások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</si>
  <si>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</si>
  <si>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</si>
  <si>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</si>
  <si>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</si>
  <si>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</si>
  <si>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</si>
  <si>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</si>
  <si>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</si>
  <si>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</si>
  <si>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</si>
  <si>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</si>
  <si>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</si>
  <si>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</si>
  <si>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</si>
  <si>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</si>
  <si>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</si>
  <si>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</si>
  <si>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</si>
  <si>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</si>
  <si>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</si>
  <si>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</si>
  <si>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</si>
  <si>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4.melléklet a    3/2014.(II.18.) önkormányzati rendelethez</t>
  </si>
  <si>
    <t>Nemesbük Önkormányzat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</si>
  <si>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</si>
  <si>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1.7.</t>
  </si>
  <si>
    <t>1.8.</t>
  </si>
  <si>
    <t>1.9.</t>
  </si>
  <si>
    <t>1.10.</t>
  </si>
  <si>
    <t>1.11.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</si>
  <si>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</si>
  <si>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IV. Tartalékok </t>
    </r>
    <r>
      <rPr>
        <sz val="8"/>
        <rFont val="Times New Roman CE"/>
        <family val="0"/>
      </rPr>
      <t>(4.1.+4.2.)</t>
    </r>
  </si>
  <si>
    <t>5. melléklet az   3/2014.(II.18.) önkormányzati rendelethez</t>
  </si>
  <si>
    <t>Felhalmozási hitel visszafizetése</t>
  </si>
  <si>
    <t>módosított előirányzat</t>
  </si>
  <si>
    <t>2014. évi módosított előirányzat</t>
  </si>
  <si>
    <t>Módosított előirányzat</t>
  </si>
  <si>
    <t>4. Adósságkonszolidációban részt nem vett önk. fejl. tám</t>
  </si>
  <si>
    <t>17. Lakossági csatornaszolgáltatás támogatása</t>
  </si>
  <si>
    <t>Adósságkonszolidációban részt nem vett önk. fejl. tám</t>
  </si>
  <si>
    <t>Kölcsön nyújtás</t>
  </si>
  <si>
    <t>6.melléklet a    3/2014.(II.18.) önkormányzati rendelethez</t>
  </si>
  <si>
    <t>Nemesbük  Község Önkormányzata</t>
  </si>
  <si>
    <t>Társadalom és szociálpolitikai juttatások előirányzata 2014.év</t>
  </si>
  <si>
    <t>Szakfeladat</t>
  </si>
  <si>
    <t>Megnevezése</t>
  </si>
  <si>
    <t>(adatok e Ft-ban)</t>
  </si>
  <si>
    <t>Foglalkoztatást helyettesítő támogatás</t>
  </si>
  <si>
    <t>Rendszeres szociális segély</t>
  </si>
  <si>
    <t>Lakásfenntartási támogatás</t>
  </si>
  <si>
    <t>Önkormányzati segély</t>
  </si>
  <si>
    <t>Közgyógyellátás</t>
  </si>
  <si>
    <t xml:space="preserve">Bursa Hungarica </t>
  </si>
  <si>
    <t>Lakásépítési támogatás</t>
  </si>
  <si>
    <t>Ápolási díj</t>
  </si>
  <si>
    <t>Társadalmi és szociálpolitikai juttatások összesen:</t>
  </si>
  <si>
    <t>Eredeti</t>
  </si>
  <si>
    <t>Előirányzat</t>
  </si>
  <si>
    <t>Módosított</t>
  </si>
  <si>
    <t>Óvodáztatási támogatás</t>
  </si>
  <si>
    <t>Felhalmozási kiadások 2014.I. félévi</t>
  </si>
  <si>
    <t>E Ft.</t>
  </si>
  <si>
    <t>011130</t>
  </si>
  <si>
    <t>091110</t>
  </si>
  <si>
    <t>045160</t>
  </si>
  <si>
    <t>útfelújítás</t>
  </si>
  <si>
    <t>Felhalmozási kiadások Összesen</t>
  </si>
  <si>
    <t>óvoda felújítása</t>
  </si>
  <si>
    <t>emlékmű felújítás</t>
  </si>
  <si>
    <t>kerékpáros pihenő fú.</t>
  </si>
  <si>
    <t>A R. 2/a melléklete helyébe a következő    1.    melléklet lép:</t>
  </si>
  <si>
    <t>2/a melléklet a 3/2014.(II.18.) Önk. rendelelethez   Önkormányzat bevételei szakfeladatonként</t>
  </si>
  <si>
    <t>1. melléklet a 11./2014 (IX.18.) önkormányzati rendelethez</t>
  </si>
  <si>
    <t>2. melléklet a 11./2014 (IX.18.) önkormányzati rendelethez</t>
  </si>
  <si>
    <t>A R. 2 melléklete helyébe a következő    2.    melléklet lép:</t>
  </si>
  <si>
    <t>3. melléklet a 11./2014 (IX.18.) önkormányzati rendelethez</t>
  </si>
  <si>
    <t>A R. 3 melléklete helyébe a következő    3.    melléklet lép:</t>
  </si>
  <si>
    <t>4. melléklet a 11./2014 (IX.18.) önkormányzati rendelethez</t>
  </si>
  <si>
    <t>A R. 4 melléklete helyébe a következő   4.    melléklet lép:</t>
  </si>
  <si>
    <t>5. melléklet a 11./2014 (IX.18.) önkormányzati rendelethez</t>
  </si>
  <si>
    <t>A R. 5 melléklete helyébe a következő   5.    melléklet lép:</t>
  </si>
  <si>
    <t>6. melléklet a 11./2014 (IX.18.) önkormányzati rendelethez</t>
  </si>
  <si>
    <t>A R. 6 melléklete helyébe a következő  6.    melléklet lép:</t>
  </si>
  <si>
    <t>7. melléklet a 11./2014 (IX.18.) önkormányzati rendelethez</t>
  </si>
  <si>
    <t>A R. 8 melléklete helyébe a következő  7.    melléklet lép:</t>
  </si>
  <si>
    <t>8.melléklet a    3/2014.(II.18.)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</si>
</sst>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#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b/>
      <i/>
      <sz val="8"/>
      <name val="Times New Roman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7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19" fillId="22" borderId="8" applyNumberFormat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2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4" xfId="0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vertical="center"/>
    </xf>
    <xf numFmtId="3" fontId="5" fillId="22" borderId="19" xfId="0" applyNumberFormat="1" applyFont="1" applyFill="1" applyBorder="1" applyAlignment="1">
      <alignment vertical="center" wrapText="1"/>
    </xf>
    <xf numFmtId="3" fontId="5" fillId="22" borderId="20" xfId="0" applyNumberFormat="1" applyFont="1" applyFill="1" applyBorder="1" applyAlignment="1">
      <alignment horizontal="center" vertical="center"/>
    </xf>
    <xf numFmtId="3" fontId="5" fillId="22" borderId="2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65" fontId="25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right" vertical="center"/>
    </xf>
    <xf numFmtId="3" fontId="4" fillId="0" borderId="25" xfId="0" applyNumberFormat="1" applyFont="1" applyFill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5" fillId="22" borderId="24" xfId="0" applyNumberFormat="1" applyFont="1" applyFill="1" applyBorder="1" applyAlignment="1">
      <alignment vertical="center" wrapText="1"/>
    </xf>
    <xf numFmtId="3" fontId="5" fillId="22" borderId="15" xfId="0" applyNumberFormat="1" applyFont="1" applyFill="1" applyBorder="1" applyAlignment="1">
      <alignment vertical="center" wrapText="1"/>
    </xf>
    <xf numFmtId="3" fontId="5" fillId="22" borderId="26" xfId="0" applyNumberFormat="1" applyFont="1" applyFill="1" applyBorder="1" applyAlignment="1">
      <alignment horizontal="center" vertical="center" wrapText="1"/>
    </xf>
    <xf numFmtId="0" fontId="5" fillId="22" borderId="18" xfId="0" applyFont="1" applyFill="1" applyBorder="1" applyAlignment="1">
      <alignment horizontal="center" vertical="center" wrapText="1"/>
    </xf>
    <xf numFmtId="3" fontId="5" fillId="22" borderId="22" xfId="0" applyNumberFormat="1" applyFont="1" applyFill="1" applyBorder="1" applyAlignment="1">
      <alignment vertical="center" wrapText="1"/>
    </xf>
    <xf numFmtId="3" fontId="5" fillId="22" borderId="27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5" fillId="1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34" xfId="0" applyFont="1" applyFill="1" applyBorder="1" applyAlignment="1">
      <alignment vertical="center"/>
    </xf>
    <xf numFmtId="0" fontId="30" fillId="0" borderId="35" xfId="0" applyFont="1" applyFill="1" applyBorder="1" applyAlignment="1" applyProtection="1">
      <alignment horizontal="center" vertical="center" wrapText="1"/>
      <protection/>
    </xf>
    <xf numFmtId="0" fontId="30" fillId="0" borderId="36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31" fillId="0" borderId="37" xfId="0" applyFont="1" applyFill="1" applyBorder="1" applyAlignment="1" applyProtection="1">
      <alignment horizontal="center" vertical="center" wrapText="1"/>
      <protection/>
    </xf>
    <xf numFmtId="0" fontId="31" fillId="0" borderId="33" xfId="130" applyFont="1" applyFill="1" applyBorder="1" applyAlignment="1" applyProtection="1">
      <alignment horizontal="left" vertical="center" wrapText="1" indent="1"/>
      <protection/>
    </xf>
    <xf numFmtId="0" fontId="31" fillId="0" borderId="33" xfId="130" applyFont="1" applyFill="1" applyBorder="1" applyAlignment="1" applyProtection="1">
      <alignment vertical="center" wrapText="1"/>
      <protection/>
    </xf>
    <xf numFmtId="165" fontId="31" fillId="0" borderId="38" xfId="0" applyNumberFormat="1" applyFont="1" applyFill="1" applyBorder="1" applyAlignment="1" applyProtection="1">
      <alignment vertical="center" wrapText="1"/>
      <protection/>
    </xf>
    <xf numFmtId="165" fontId="31" fillId="0" borderId="39" xfId="0" applyNumberFormat="1" applyFont="1" applyBorder="1" applyAlignment="1">
      <alignment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49" fontId="32" fillId="0" borderId="16" xfId="130" applyNumberFormat="1" applyFont="1" applyFill="1" applyBorder="1" applyAlignment="1" applyProtection="1">
      <alignment horizontal="left" vertical="center" wrapText="1" indent="1"/>
      <protection/>
    </xf>
    <xf numFmtId="0" fontId="32" fillId="0" borderId="16" xfId="130" applyFont="1" applyFill="1" applyBorder="1" applyAlignment="1" applyProtection="1">
      <alignment horizontal="left" vertical="center" wrapText="1" indent="1"/>
      <protection/>
    </xf>
    <xf numFmtId="165" fontId="32" fillId="0" borderId="13" xfId="0" applyNumberFormat="1" applyFont="1" applyFill="1" applyBorder="1" applyAlignment="1" applyProtection="1">
      <alignment vertical="center" wrapText="1"/>
      <protection locked="0"/>
    </xf>
    <xf numFmtId="165" fontId="32" fillId="0" borderId="40" xfId="0" applyNumberFormat="1" applyFont="1" applyFill="1" applyBorder="1" applyAlignment="1" applyProtection="1">
      <alignment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/>
    </xf>
    <xf numFmtId="49" fontId="32" fillId="0" borderId="15" xfId="130" applyNumberFormat="1" applyFont="1" applyFill="1" applyBorder="1" applyAlignment="1" applyProtection="1">
      <alignment horizontal="left" vertical="center" wrapText="1" indent="1"/>
      <protection/>
    </xf>
    <xf numFmtId="0" fontId="32" fillId="0" borderId="15" xfId="130" applyFont="1" applyFill="1" applyBorder="1" applyAlignment="1" applyProtection="1">
      <alignment horizontal="left" vertical="center" wrapText="1" indent="1"/>
      <protection/>
    </xf>
    <xf numFmtId="165" fontId="32" fillId="0" borderId="41" xfId="0" applyNumberFormat="1" applyFont="1" applyFill="1" applyBorder="1" applyAlignment="1" applyProtection="1">
      <alignment vertical="center" wrapText="1"/>
      <protection locked="0"/>
    </xf>
    <xf numFmtId="165" fontId="32" fillId="0" borderId="41" xfId="0" applyNumberFormat="1" applyFont="1" applyFill="1" applyBorder="1" applyAlignment="1" applyProtection="1">
      <alignment vertical="center" wrapText="1"/>
      <protection locked="0"/>
    </xf>
    <xf numFmtId="0" fontId="32" fillId="0" borderId="15" xfId="130" applyFont="1" applyFill="1" applyBorder="1" applyAlignment="1" applyProtection="1">
      <alignment horizontal="left" indent="6"/>
      <protection/>
    </xf>
    <xf numFmtId="0" fontId="32" fillId="0" borderId="15" xfId="130" applyFont="1" applyFill="1" applyBorder="1" applyAlignment="1" applyProtection="1">
      <alignment horizontal="left" vertical="center" wrapText="1" indent="6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49" fontId="32" fillId="0" borderId="10" xfId="130" applyNumberFormat="1" applyFont="1" applyFill="1" applyBorder="1" applyAlignment="1" applyProtection="1">
      <alignment horizontal="left" vertical="center" wrapText="1" indent="1"/>
      <protection/>
    </xf>
    <xf numFmtId="0" fontId="32" fillId="0" borderId="10" xfId="130" applyFont="1" applyFill="1" applyBorder="1" applyAlignment="1" applyProtection="1">
      <alignment horizontal="left" vertical="center" wrapText="1" indent="6"/>
      <protection/>
    </xf>
    <xf numFmtId="165" fontId="32" fillId="0" borderId="26" xfId="0" applyNumberFormat="1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130" applyFont="1" applyFill="1" applyBorder="1" applyAlignment="1" applyProtection="1">
      <alignment horizontal="left" vertical="center" wrapText="1" indent="1"/>
      <protection/>
    </xf>
    <xf numFmtId="0" fontId="31" fillId="0" borderId="20" xfId="130" applyFont="1" applyFill="1" applyBorder="1" applyAlignment="1" applyProtection="1">
      <alignment vertical="center" wrapText="1"/>
      <protection/>
    </xf>
    <xf numFmtId="165" fontId="31" fillId="0" borderId="42" xfId="0" applyNumberFormat="1" applyFont="1" applyFill="1" applyBorder="1" applyAlignment="1" applyProtection="1">
      <alignment vertical="center" wrapText="1"/>
      <protection/>
    </xf>
    <xf numFmtId="165" fontId="32" fillId="0" borderId="40" xfId="0" applyNumberFormat="1" applyFont="1" applyFill="1" applyBorder="1" applyAlignment="1" applyProtection="1">
      <alignment vertical="center" wrapText="1"/>
      <protection locked="0"/>
    </xf>
    <xf numFmtId="0" fontId="32" fillId="0" borderId="10" xfId="130" applyFont="1" applyFill="1" applyBorder="1" applyAlignment="1" applyProtection="1">
      <alignment horizontal="left" indent="6"/>
      <protection/>
    </xf>
    <xf numFmtId="165" fontId="32" fillId="0" borderId="26" xfId="0" applyNumberFormat="1" applyFont="1" applyFill="1" applyBorder="1" applyAlignment="1" applyProtection="1">
      <alignment vertical="center" wrapText="1"/>
      <protection locked="0"/>
    </xf>
    <xf numFmtId="165" fontId="31" fillId="0" borderId="42" xfId="0" applyNumberFormat="1" applyFont="1" applyFill="1" applyBorder="1" applyAlignment="1" applyProtection="1">
      <alignment vertical="center" wrapText="1"/>
      <protection locked="0"/>
    </xf>
    <xf numFmtId="165" fontId="31" fillId="0" borderId="38" xfId="0" applyNumberFormat="1" applyFont="1" applyFill="1" applyBorder="1" applyAlignment="1" applyProtection="1">
      <alignment vertical="center" wrapText="1"/>
      <protection locked="0"/>
    </xf>
    <xf numFmtId="0" fontId="32" fillId="0" borderId="10" xfId="130" applyFont="1" applyFill="1" applyBorder="1" applyAlignment="1" applyProtection="1">
      <alignment horizontal="left" vertical="center" wrapText="1" indent="1"/>
      <protection/>
    </xf>
    <xf numFmtId="49" fontId="32" fillId="0" borderId="20" xfId="130" applyNumberFormat="1" applyFont="1" applyFill="1" applyBorder="1" applyAlignment="1" applyProtection="1">
      <alignment horizontal="left" vertical="center" wrapText="1" indent="1"/>
      <protection/>
    </xf>
    <xf numFmtId="165" fontId="31" fillId="0" borderId="43" xfId="0" applyNumberFormat="1" applyFont="1" applyFill="1" applyBorder="1" applyAlignment="1" applyProtection="1">
      <alignment vertical="center" wrapText="1"/>
      <protection locked="0"/>
    </xf>
    <xf numFmtId="0" fontId="33" fillId="0" borderId="20" xfId="130" applyFont="1" applyFill="1" applyBorder="1" applyAlignment="1" applyProtection="1">
      <alignment horizontal="left" vertical="center" wrapText="1" indent="1"/>
      <protection/>
    </xf>
    <xf numFmtId="165" fontId="33" fillId="0" borderId="42" xfId="0" applyNumberFormat="1" applyFont="1" applyFill="1" applyBorder="1" applyAlignment="1" applyProtection="1">
      <alignment vertical="center" wrapText="1"/>
      <protection/>
    </xf>
    <xf numFmtId="165" fontId="33" fillId="0" borderId="38" xfId="0" applyNumberFormat="1" applyFont="1" applyFill="1" applyBorder="1" applyAlignment="1" applyProtection="1">
      <alignment vertical="center" wrapText="1"/>
      <protection/>
    </xf>
    <xf numFmtId="165" fontId="31" fillId="0" borderId="44" xfId="0" applyNumberFormat="1" applyFont="1" applyFill="1" applyBorder="1" applyAlignment="1" applyProtection="1">
      <alignment vertical="center" wrapText="1"/>
      <protection/>
    </xf>
    <xf numFmtId="0" fontId="31" fillId="0" borderId="20" xfId="130" applyFont="1" applyFill="1" applyBorder="1" applyAlignment="1" applyProtection="1">
      <alignment horizontal="left" vertical="center" wrapText="1" inden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Fill="1" applyBorder="1" applyAlignment="1" applyProtection="1">
      <alignment horizontal="left" vertical="center" wrapText="1" indent="1"/>
      <protection/>
    </xf>
    <xf numFmtId="165" fontId="31" fillId="0" borderId="42" xfId="0" applyNumberFormat="1" applyFont="1" applyFill="1" applyBorder="1" applyAlignment="1" applyProtection="1">
      <alignment vertical="center" wrapText="1"/>
      <protection/>
    </xf>
    <xf numFmtId="165" fontId="31" fillId="0" borderId="38" xfId="0" applyNumberFormat="1" applyFont="1" applyFill="1" applyBorder="1" applyAlignment="1" applyProtection="1">
      <alignment vertical="center" wrapText="1"/>
      <protection/>
    </xf>
    <xf numFmtId="0" fontId="0" fillId="0" borderId="25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45" xfId="0" applyFill="1" applyBorder="1" applyAlignment="1" applyProtection="1">
      <alignment vertical="center" wrapTex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34" fillId="0" borderId="46" xfId="0" applyFont="1" applyFill="1" applyBorder="1" applyAlignment="1" applyProtection="1">
      <alignment vertical="center" wrapText="1"/>
      <protection/>
    </xf>
    <xf numFmtId="0" fontId="27" fillId="0" borderId="47" xfId="0" applyFont="1" applyFill="1" applyBorder="1" applyAlignment="1" applyProtection="1">
      <alignment vertical="center" wrapText="1"/>
      <protection/>
    </xf>
    <xf numFmtId="0" fontId="27" fillId="0" borderId="42" xfId="0" applyFont="1" applyFill="1" applyBorder="1" applyAlignment="1" applyProtection="1">
      <alignment vertical="center" wrapText="1"/>
      <protection/>
    </xf>
    <xf numFmtId="165" fontId="31" fillId="0" borderId="48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28" fillId="0" borderId="15" xfId="0" applyFont="1" applyBorder="1" applyAlignment="1">
      <alignment horizontal="right"/>
    </xf>
    <xf numFmtId="0" fontId="4" fillId="0" borderId="15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3" fontId="4" fillId="0" borderId="31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horizontal="right" vertical="center"/>
    </xf>
    <xf numFmtId="0" fontId="5" fillId="1" borderId="2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5" fillId="1" borderId="47" xfId="0" applyFont="1" applyFill="1" applyBorder="1" applyAlignment="1">
      <alignment horizontal="right" vertical="center"/>
    </xf>
    <xf numFmtId="3" fontId="5" fillId="1" borderId="20" xfId="0" applyNumberFormat="1" applyFont="1" applyFill="1" applyBorder="1" applyAlignment="1">
      <alignment horizontal="right" vertical="center"/>
    </xf>
    <xf numFmtId="0" fontId="5" fillId="22" borderId="20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5" fillId="22" borderId="20" xfId="0" applyNumberFormat="1" applyFont="1" applyFill="1" applyBorder="1" applyAlignment="1">
      <alignment horizontal="right" vertical="center"/>
    </xf>
    <xf numFmtId="0" fontId="0" fillId="0" borderId="0" xfId="131" applyFont="1">
      <alignment/>
      <protection/>
    </xf>
    <xf numFmtId="0" fontId="0" fillId="0" borderId="0" xfId="131">
      <alignment/>
      <protection/>
    </xf>
    <xf numFmtId="0" fontId="0" fillId="0" borderId="0" xfId="131" applyFont="1" applyAlignment="1">
      <alignment horizontal="right"/>
      <protection/>
    </xf>
    <xf numFmtId="0" fontId="2" fillId="0" borderId="0" xfId="131" applyFont="1" applyAlignment="1">
      <alignment horizontal="center"/>
      <protection/>
    </xf>
    <xf numFmtId="0" fontId="0" fillId="0" borderId="15" xfId="131" applyBorder="1" applyAlignment="1">
      <alignment horizontal="center"/>
      <protection/>
    </xf>
    <xf numFmtId="0" fontId="0" fillId="0" borderId="15" xfId="131" applyBorder="1" applyAlignment="1">
      <alignment horizontal="right"/>
      <protection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5" xfId="131" applyBorder="1">
      <alignment/>
      <protection/>
    </xf>
    <xf numFmtId="0" fontId="0" fillId="0" borderId="15" xfId="131" applyFont="1" applyBorder="1">
      <alignment/>
      <protection/>
    </xf>
    <xf numFmtId="0" fontId="2" fillId="0" borderId="15" xfId="131" applyFont="1" applyBorder="1" applyAlignment="1">
      <alignment/>
      <protection/>
    </xf>
    <xf numFmtId="0" fontId="38" fillId="0" borderId="52" xfId="0" applyFont="1" applyBorder="1" applyAlignment="1">
      <alignment vertical="center"/>
    </xf>
    <xf numFmtId="0" fontId="38" fillId="0" borderId="52" xfId="0" applyFont="1" applyBorder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7" fillId="0" borderId="53" xfId="0" applyNumberFormat="1" applyFont="1" applyBorder="1" applyAlignment="1">
      <alignment horizontal="center"/>
    </xf>
    <xf numFmtId="0" fontId="37" fillId="0" borderId="53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center"/>
    </xf>
    <xf numFmtId="0" fontId="2" fillId="0" borderId="5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3" fontId="5" fillId="22" borderId="11" xfId="0" applyNumberFormat="1" applyFont="1" applyFill="1" applyBorder="1" applyAlignment="1">
      <alignment horizontal="center" vertical="center"/>
    </xf>
    <xf numFmtId="3" fontId="5" fillId="22" borderId="14" xfId="0" applyNumberFormat="1" applyFont="1" applyFill="1" applyBorder="1" applyAlignment="1">
      <alignment horizontal="center" vertical="center"/>
    </xf>
    <xf numFmtId="3" fontId="5" fillId="22" borderId="28" xfId="0" applyNumberFormat="1" applyFont="1" applyFill="1" applyBorder="1" applyAlignment="1">
      <alignment horizontal="center" vertical="center"/>
    </xf>
    <xf numFmtId="3" fontId="5" fillId="22" borderId="35" xfId="0" applyNumberFormat="1" applyFont="1" applyFill="1" applyBorder="1" applyAlignment="1">
      <alignment horizontal="center" vertical="center" wrapText="1"/>
    </xf>
    <xf numFmtId="3" fontId="5" fillId="22" borderId="18" xfId="0" applyNumberFormat="1" applyFont="1" applyFill="1" applyBorder="1" applyAlignment="1">
      <alignment horizontal="center" vertical="center" wrapText="1"/>
    </xf>
    <xf numFmtId="3" fontId="5" fillId="22" borderId="33" xfId="0" applyNumberFormat="1" applyFont="1" applyFill="1" applyBorder="1" applyAlignment="1">
      <alignment horizontal="center" vertical="center" wrapText="1"/>
    </xf>
    <xf numFmtId="3" fontId="5" fillId="22" borderId="12" xfId="0" applyNumberFormat="1" applyFont="1" applyFill="1" applyBorder="1" applyAlignment="1">
      <alignment horizontal="center" vertical="center"/>
    </xf>
    <xf numFmtId="3" fontId="5" fillId="22" borderId="13" xfId="0" applyNumberFormat="1" applyFont="1" applyFill="1" applyBorder="1" applyAlignment="1">
      <alignment horizontal="center" vertical="center"/>
    </xf>
    <xf numFmtId="3" fontId="5" fillId="22" borderId="10" xfId="0" applyNumberFormat="1" applyFont="1" applyFill="1" applyBorder="1" applyAlignment="1">
      <alignment horizontal="center" vertical="center" wrapText="1"/>
    </xf>
    <xf numFmtId="3" fontId="5" fillId="22" borderId="41" xfId="0" applyNumberFormat="1" applyFont="1" applyFill="1" applyBorder="1" applyAlignment="1">
      <alignment horizontal="center" vertical="center" wrapText="1"/>
    </xf>
    <xf numFmtId="3" fontId="5" fillId="22" borderId="48" xfId="0" applyNumberFormat="1" applyFont="1" applyFill="1" applyBorder="1" applyAlignment="1">
      <alignment horizontal="center" vertical="center" wrapText="1"/>
    </xf>
    <xf numFmtId="0" fontId="5" fillId="22" borderId="2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1" borderId="58" xfId="0" applyFont="1" applyFill="1" applyBorder="1" applyAlignment="1">
      <alignment horizontal="left" vertical="center"/>
    </xf>
    <xf numFmtId="0" fontId="5" fillId="1" borderId="47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1" borderId="2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/>
    </xf>
    <xf numFmtId="0" fontId="5" fillId="0" borderId="59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3" fontId="5" fillId="22" borderId="61" xfId="0" applyNumberFormat="1" applyFont="1" applyFill="1" applyBorder="1" applyAlignment="1">
      <alignment horizontal="center" vertical="center"/>
    </xf>
    <xf numFmtId="3" fontId="5" fillId="22" borderId="60" xfId="0" applyNumberFormat="1" applyFont="1" applyFill="1" applyBorder="1" applyAlignment="1">
      <alignment horizontal="center" vertical="center"/>
    </xf>
    <xf numFmtId="3" fontId="5" fillId="22" borderId="62" xfId="0" applyNumberFormat="1" applyFont="1" applyFill="1" applyBorder="1" applyAlignment="1">
      <alignment horizontal="center" vertical="center"/>
    </xf>
    <xf numFmtId="0" fontId="5" fillId="22" borderId="63" xfId="0" applyFont="1" applyFill="1" applyBorder="1" applyAlignment="1">
      <alignment horizontal="center" vertical="center" wrapText="1"/>
    </xf>
    <xf numFmtId="0" fontId="5" fillId="22" borderId="50" xfId="0" applyFont="1" applyFill="1" applyBorder="1" applyAlignment="1">
      <alignment horizontal="center" vertical="center" wrapText="1"/>
    </xf>
    <xf numFmtId="0" fontId="5" fillId="22" borderId="64" xfId="0" applyFont="1" applyFill="1" applyBorder="1" applyAlignment="1">
      <alignment horizontal="center" vertical="center" wrapText="1"/>
    </xf>
    <xf numFmtId="0" fontId="5" fillId="22" borderId="25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0" fontId="5" fillId="22" borderId="65" xfId="0" applyFont="1" applyFill="1" applyBorder="1" applyAlignment="1">
      <alignment horizontal="center" vertical="center" wrapText="1"/>
    </xf>
    <xf numFmtId="0" fontId="5" fillId="22" borderId="66" xfId="0" applyFont="1" applyFill="1" applyBorder="1" applyAlignment="1">
      <alignment horizontal="center" vertical="center" wrapText="1"/>
    </xf>
    <xf numFmtId="0" fontId="5" fillId="22" borderId="67" xfId="0" applyFont="1" applyFill="1" applyBorder="1" applyAlignment="1">
      <alignment horizontal="center" vertical="center" wrapText="1"/>
    </xf>
    <xf numFmtId="0" fontId="5" fillId="22" borderId="68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30" fillId="0" borderId="69" xfId="0" applyFont="1" applyFill="1" applyBorder="1" applyAlignment="1" applyProtection="1">
      <alignment horizontal="center" vertical="center" wrapText="1"/>
      <protection/>
    </xf>
    <xf numFmtId="0" fontId="30" fillId="0" borderId="57" xfId="0" applyFont="1" applyFill="1" applyBorder="1" applyAlignment="1" applyProtection="1">
      <alignment horizontal="center" vertical="center" wrapText="1"/>
      <protection/>
    </xf>
    <xf numFmtId="0" fontId="30" fillId="0" borderId="66" xfId="0" applyFont="1" applyFill="1" applyBorder="1" applyAlignment="1" applyProtection="1">
      <alignment horizontal="center" vertical="center" wrapText="1"/>
      <protection/>
    </xf>
    <xf numFmtId="0" fontId="30" fillId="0" borderId="67" xfId="0" applyFont="1" applyFill="1" applyBorder="1" applyAlignment="1" applyProtection="1">
      <alignment horizontal="center" vertical="center" wrapText="1"/>
      <protection/>
    </xf>
    <xf numFmtId="0" fontId="30" fillId="0" borderId="63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Fill="1" applyBorder="1" applyAlignment="1" applyProtection="1">
      <alignment horizontal="center" vertical="center" wrapText="1"/>
      <protection/>
    </xf>
    <xf numFmtId="0" fontId="30" fillId="0" borderId="7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71" xfId="0" applyFont="1" applyFill="1" applyBorder="1" applyAlignment="1" applyProtection="1">
      <alignment horizontal="center" vertical="center" wrapText="1"/>
      <protection/>
    </xf>
    <xf numFmtId="0" fontId="30" fillId="0" borderId="56" xfId="0" applyFont="1" applyFill="1" applyBorder="1" applyAlignment="1" applyProtection="1">
      <alignment horizontal="center" vertical="center" wrapText="1"/>
      <protection/>
    </xf>
    <xf numFmtId="0" fontId="30" fillId="0" borderId="57" xfId="0" applyFont="1" applyFill="1" applyBorder="1" applyAlignment="1" applyProtection="1">
      <alignment horizontal="right" vertical="center" wrapText="1"/>
      <protection/>
    </xf>
    <xf numFmtId="0" fontId="30" fillId="0" borderId="72" xfId="0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30" fillId="0" borderId="45" xfId="0" applyFont="1" applyFill="1" applyBorder="1" applyAlignment="1" applyProtection="1">
      <alignment horizontal="right" vertical="center" wrapText="1"/>
      <protection/>
    </xf>
    <xf numFmtId="0" fontId="30" fillId="0" borderId="73" xfId="0" applyFont="1" applyFill="1" applyBorder="1" applyAlignment="1" applyProtection="1">
      <alignment horizontal="center" vertical="center"/>
      <protection/>
    </xf>
    <xf numFmtId="0" fontId="30" fillId="0" borderId="39" xfId="0" applyFont="1" applyFill="1" applyBorder="1" applyAlignment="1" applyProtection="1">
      <alignment horizontal="center" vertical="center"/>
      <protection/>
    </xf>
    <xf numFmtId="0" fontId="30" fillId="0" borderId="46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0" xfId="131" applyFont="1" applyAlignment="1">
      <alignment horizontal="center"/>
      <protection/>
    </xf>
    <xf numFmtId="0" fontId="0" fillId="0" borderId="15" xfId="131" applyFont="1" applyBorder="1" applyAlignment="1">
      <alignment horizontal="center"/>
      <protection/>
    </xf>
    <xf numFmtId="0" fontId="0" fillId="0" borderId="15" xfId="131" applyBorder="1" applyAlignment="1">
      <alignment horizontal="right"/>
      <protection/>
    </xf>
    <xf numFmtId="0" fontId="0" fillId="0" borderId="15" xfId="131" applyBorder="1" applyAlignment="1">
      <alignment horizontal="center"/>
      <protection/>
    </xf>
    <xf numFmtId="0" fontId="2" fillId="0" borderId="15" xfId="131" applyFont="1" applyBorder="1" applyAlignment="1">
      <alignment horizontal="center"/>
      <protection/>
    </xf>
    <xf numFmtId="0" fontId="2" fillId="0" borderId="15" xfId="131" applyFont="1" applyBorder="1" applyAlignment="1">
      <alignment horizontal="right"/>
      <protection/>
    </xf>
    <xf numFmtId="0" fontId="0" fillId="0" borderId="24" xfId="131" applyBorder="1" applyAlignment="1">
      <alignment horizontal="center"/>
      <protection/>
    </xf>
    <xf numFmtId="0" fontId="0" fillId="0" borderId="22" xfId="131" applyBorder="1" applyAlignment="1">
      <alignment horizontal="center"/>
      <protection/>
    </xf>
    <xf numFmtId="0" fontId="0" fillId="0" borderId="24" xfId="131" applyFont="1" applyBorder="1" applyAlignment="1">
      <alignment horizontal="center"/>
      <protection/>
    </xf>
    <xf numFmtId="0" fontId="0" fillId="0" borderId="24" xfId="131" applyBorder="1" applyAlignment="1">
      <alignment horizontal="right"/>
      <protection/>
    </xf>
    <xf numFmtId="0" fontId="0" fillId="0" borderId="23" xfId="131" applyBorder="1" applyAlignment="1">
      <alignment horizontal="right"/>
      <protection/>
    </xf>
    <xf numFmtId="0" fontId="0" fillId="0" borderId="22" xfId="131" applyBorder="1" applyAlignment="1">
      <alignment horizontal="right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right"/>
    </xf>
    <xf numFmtId="0" fontId="39" fillId="0" borderId="0" xfId="0" applyFont="1" applyBorder="1" applyAlignment="1">
      <alignment/>
    </xf>
    <xf numFmtId="0" fontId="0" fillId="0" borderId="0" xfId="131" applyFont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6" fillId="0" borderId="0" xfId="130" applyFont="1" applyFill="1" applyAlignment="1">
      <alignment horizontal="center"/>
      <protection/>
    </xf>
    <xf numFmtId="0" fontId="26" fillId="0" borderId="0" xfId="130" applyFont="1" applyFill="1" applyAlignment="1">
      <alignment horizontal="center"/>
      <protection/>
    </xf>
    <xf numFmtId="0" fontId="0" fillId="0" borderId="75" xfId="0" applyBorder="1" applyAlignment="1">
      <alignment horizontal="center"/>
    </xf>
    <xf numFmtId="0" fontId="0" fillId="0" borderId="64" xfId="0" applyBorder="1" applyAlignment="1">
      <alignment horizontal="center"/>
    </xf>
    <xf numFmtId="0" fontId="26" fillId="0" borderId="0" xfId="130" applyFont="1" applyFill="1" applyAlignment="1">
      <alignment horizontal="left"/>
      <protection/>
    </xf>
    <xf numFmtId="165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131" applyFont="1" applyBorder="1" applyAlignment="1">
      <alignment horizontal="left"/>
      <protection/>
    </xf>
    <xf numFmtId="0" fontId="0" fillId="0" borderId="0" xfId="0" applyBorder="1" applyAlignment="1">
      <alignment horizontal="left"/>
    </xf>
  </cellXfs>
  <cellStyles count="133">
    <cellStyle name="Normal" xfId="0"/>
    <cellStyle name="20% - 1. jelölőszín" xfId="15"/>
    <cellStyle name="20% - 1. jelölőszín 2" xfId="16"/>
    <cellStyle name="20% - 1. jelölőszín_Társadalom és szoc" xfId="17"/>
    <cellStyle name="20% - 2. jelölőszín" xfId="18"/>
    <cellStyle name="20% - 2. jelölőszín 2" xfId="19"/>
    <cellStyle name="20% - 2. jelölőszín_Társadalom és szoc" xfId="20"/>
    <cellStyle name="20% - 3. jelölőszín" xfId="21"/>
    <cellStyle name="20% - 3. jelölőszín 2" xfId="22"/>
    <cellStyle name="20% - 3. jelölőszín_Társadalom és szoc" xfId="23"/>
    <cellStyle name="20% - 4. jelölőszín" xfId="24"/>
    <cellStyle name="20% - 4. jelölőszín 2" xfId="25"/>
    <cellStyle name="20% - 4. jelölőszín_Társadalom és szoc" xfId="26"/>
    <cellStyle name="20% - 5. jelölőszín" xfId="27"/>
    <cellStyle name="20% - 5. jelölőszín 2" xfId="28"/>
    <cellStyle name="20% - 5. jelölőszín_Társadalom és szoc" xfId="29"/>
    <cellStyle name="20% - 6. jelölőszín" xfId="30"/>
    <cellStyle name="20% - 6. jelölőszín 2" xfId="31"/>
    <cellStyle name="20% - 6. jelölőszín_Társadalom és szoc" xfId="32"/>
    <cellStyle name="40% - 1. jelölőszín" xfId="33"/>
    <cellStyle name="40% - 1. jelölőszín 2" xfId="34"/>
    <cellStyle name="40% - 1. jelölőszín_Társadalom és szoc" xfId="35"/>
    <cellStyle name="40% - 2. jelölőszín" xfId="36"/>
    <cellStyle name="40% - 2. jelölőszín 2" xfId="37"/>
    <cellStyle name="40% - 2. jelölőszín_Társadalom és szoc" xfId="38"/>
    <cellStyle name="40% - 3. jelölőszín" xfId="39"/>
    <cellStyle name="40% - 3. jelölőszín 2" xfId="40"/>
    <cellStyle name="40% - 3. jelölőszín_Társadalom és szoc" xfId="41"/>
    <cellStyle name="40% - 4. jelölőszín" xfId="42"/>
    <cellStyle name="40% - 4. jelölőszín 2" xfId="43"/>
    <cellStyle name="40% - 4. jelölőszín_Társadalom és szoc" xfId="44"/>
    <cellStyle name="40% - 5. jelölőszín" xfId="45"/>
    <cellStyle name="40% - 5. jelölőszín 2" xfId="46"/>
    <cellStyle name="40% - 5. jelölőszín_Társadalom és szoc" xfId="47"/>
    <cellStyle name="40% - 6. jelölőszín" xfId="48"/>
    <cellStyle name="40% - 6. jelölőszín 2" xfId="49"/>
    <cellStyle name="40% - 6. jelölőszín_Társadalom és szoc" xfId="50"/>
    <cellStyle name="60% - 1. jelölőszín" xfId="51"/>
    <cellStyle name="60% - 1. jelölőszín 2" xfId="52"/>
    <cellStyle name="60% - 1. jelölőszín_Társadalom és szoc" xfId="53"/>
    <cellStyle name="60% - 2. jelölőszín" xfId="54"/>
    <cellStyle name="60% - 2. jelölőszín 2" xfId="55"/>
    <cellStyle name="60% - 2. jelölőszín_Társadalom és szoc" xfId="56"/>
    <cellStyle name="60% - 3. jelölőszín" xfId="57"/>
    <cellStyle name="60% - 3. jelölőszín 2" xfId="58"/>
    <cellStyle name="60% - 3. jelölőszín_Társadalom és szoc" xfId="59"/>
    <cellStyle name="60% - 4. jelölőszín" xfId="60"/>
    <cellStyle name="60% - 4. jelölőszín 2" xfId="61"/>
    <cellStyle name="60% - 4. jelölőszín_Társadalom és szoc" xfId="62"/>
    <cellStyle name="60% - 5. jelölőszín" xfId="63"/>
    <cellStyle name="60% - 5. jelölőszín 2" xfId="64"/>
    <cellStyle name="60% - 5. jelölőszín_Társadalom és szoc" xfId="65"/>
    <cellStyle name="60% - 6. jelölőszín" xfId="66"/>
    <cellStyle name="60% - 6. jelölőszín 2" xfId="67"/>
    <cellStyle name="60% - 6. jelölőszín_Társadalom és szoc" xfId="68"/>
    <cellStyle name="Bevitel" xfId="69"/>
    <cellStyle name="Bevitel 2" xfId="70"/>
    <cellStyle name="Bevitel_Társadalom és szoc" xfId="71"/>
    <cellStyle name="Cím" xfId="72"/>
    <cellStyle name="Cím 2" xfId="73"/>
    <cellStyle name="Cím_Társadalom és szoc" xfId="74"/>
    <cellStyle name="Címsor 1" xfId="75"/>
    <cellStyle name="Címsor 1 2" xfId="76"/>
    <cellStyle name="Címsor 1_Társadalom és szoc" xfId="77"/>
    <cellStyle name="Címsor 2" xfId="78"/>
    <cellStyle name="Címsor 2 2" xfId="79"/>
    <cellStyle name="Címsor 2_Társadalom és szoc" xfId="80"/>
    <cellStyle name="Címsor 3" xfId="81"/>
    <cellStyle name="Címsor 3 2" xfId="82"/>
    <cellStyle name="Címsor 3_Társadalom és szoc" xfId="83"/>
    <cellStyle name="Címsor 4" xfId="84"/>
    <cellStyle name="Címsor 4 2" xfId="85"/>
    <cellStyle name="Címsor 4_Társadalom és szoc" xfId="86"/>
    <cellStyle name="Ellenőrzőcella" xfId="87"/>
    <cellStyle name="Ellenőrzőcella 2" xfId="88"/>
    <cellStyle name="Ellenőrzőcella_Társadalom és szoc" xfId="89"/>
    <cellStyle name="Comma" xfId="90"/>
    <cellStyle name="Comma [0]" xfId="91"/>
    <cellStyle name="Figyelmeztetés" xfId="92"/>
    <cellStyle name="Figyelmeztetés 2" xfId="93"/>
    <cellStyle name="Figyelmeztetés_Társadalom és szoc" xfId="94"/>
    <cellStyle name="Hyperlink" xfId="95"/>
    <cellStyle name="Hivatkozott cella" xfId="96"/>
    <cellStyle name="Hivatkozott cella 2" xfId="97"/>
    <cellStyle name="Hivatkozott cella_Társadalom és szoc" xfId="98"/>
    <cellStyle name="Jegyzet" xfId="99"/>
    <cellStyle name="Jegyzet 2" xfId="100"/>
    <cellStyle name="Jelölőszín (1)" xfId="101"/>
    <cellStyle name="Jelölőszín (1) 2" xfId="102"/>
    <cellStyle name="Jelölőszín (1)_Társadalom és szoc" xfId="103"/>
    <cellStyle name="Jelölőszín (2)" xfId="104"/>
    <cellStyle name="Jelölőszín (2) 2" xfId="105"/>
    <cellStyle name="Jelölőszín (2)_Társadalom és szoc" xfId="106"/>
    <cellStyle name="Jelölőszín (3)" xfId="107"/>
    <cellStyle name="Jelölőszín (3) 2" xfId="108"/>
    <cellStyle name="Jelölőszín (3)_Társadalom és szoc" xfId="109"/>
    <cellStyle name="Jelölőszín (4)" xfId="110"/>
    <cellStyle name="Jelölőszín (4) 2" xfId="111"/>
    <cellStyle name="Jelölőszín (4)_Társadalom és szoc" xfId="112"/>
    <cellStyle name="Jelölőszín (5)" xfId="113"/>
    <cellStyle name="Jelölőszín (5) 2" xfId="114"/>
    <cellStyle name="Jelölőszín (5)_Társadalom és szoc" xfId="115"/>
    <cellStyle name="Jelölőszín (6)" xfId="116"/>
    <cellStyle name="Jelölőszín (6) 2" xfId="117"/>
    <cellStyle name="Jelölőszín (6)_Társadalom és szoc" xfId="118"/>
    <cellStyle name="Jó" xfId="119"/>
    <cellStyle name="Jó 2" xfId="120"/>
    <cellStyle name="Jó_Társadalom és szoc" xfId="121"/>
    <cellStyle name="Kimenet" xfId="122"/>
    <cellStyle name="Kimenet 2" xfId="123"/>
    <cellStyle name="Kimenet_Társadalom és szoc" xfId="124"/>
    <cellStyle name="Magyarázó szöveg" xfId="125"/>
    <cellStyle name="Magyarázó szöveg 2" xfId="126"/>
    <cellStyle name="Magyarázó szöveg_Társadalom és szoc" xfId="127"/>
    <cellStyle name="Followed Hyperlink" xfId="128"/>
    <cellStyle name="Normál 2" xfId="129"/>
    <cellStyle name="Normál_KVRENMUNKA" xfId="130"/>
    <cellStyle name="Normál_Munkafüzet2" xfId="131"/>
    <cellStyle name="Összesen" xfId="132"/>
    <cellStyle name="Összesen 2" xfId="133"/>
    <cellStyle name="Összesen_Társadalom és szoc" xfId="134"/>
    <cellStyle name="Currency" xfId="135"/>
    <cellStyle name="Currency [0]" xfId="136"/>
    <cellStyle name="Rossz" xfId="137"/>
    <cellStyle name="Rossz 2" xfId="138"/>
    <cellStyle name="Rossz_Társadalom és szoc" xfId="139"/>
    <cellStyle name="Semleges" xfId="140"/>
    <cellStyle name="Semleges 2" xfId="141"/>
    <cellStyle name="Semleges_Társadalom és szoc" xfId="142"/>
    <cellStyle name="Számítás" xfId="143"/>
    <cellStyle name="Számítás 2" xfId="144"/>
    <cellStyle name="Számítás_Társadalom és szoc" xfId="145"/>
    <cellStyle name="Percent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7"/>
  <sheetViews>
    <sheetView zoomScale="85" zoomScaleNormal="85" zoomScalePageLayoutView="0" workbookViewId="0" topLeftCell="A1">
      <pane ySplit="7" topLeftCell="BM8" activePane="bottomLeft" state="frozen"/>
      <selection pane="topLeft" activeCell="A1" sqref="A1"/>
      <selection pane="bottomLeft" activeCell="B2" sqref="B2:N2"/>
    </sheetView>
  </sheetViews>
  <sheetFormatPr defaultColWidth="9.140625" defaultRowHeight="12.75"/>
  <cols>
    <col min="1" max="1" width="7.7109375" style="0" customWidth="1"/>
    <col min="6" max="6" width="10.28125" style="0" customWidth="1"/>
    <col min="9" max="9" width="2.00390625" style="0" customWidth="1"/>
    <col min="12" max="12" width="1.57421875" style="0" customWidth="1"/>
    <col min="15" max="15" width="1.57421875" style="0" customWidth="1"/>
    <col min="18" max="18" width="2.7109375" style="0" customWidth="1"/>
  </cols>
  <sheetData>
    <row r="1" spans="2:16" ht="27.75" customHeight="1">
      <c r="B1" s="341" t="s">
        <v>264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</row>
    <row r="2" spans="2:16" ht="15.75">
      <c r="B2" s="341" t="s">
        <v>265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2"/>
      <c r="P2" s="342"/>
    </row>
    <row r="3" spans="2:16" ht="12.75">
      <c r="B3" s="230" t="s">
        <v>168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</row>
    <row r="4" spans="17:18" ht="12.75">
      <c r="Q4" s="230" t="s">
        <v>0</v>
      </c>
      <c r="R4" s="230"/>
    </row>
    <row r="5" spans="2:18" ht="13.5" thickBot="1">
      <c r="B5" s="230" t="s">
        <v>46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 t="s">
        <v>2</v>
      </c>
      <c r="R5" s="230"/>
    </row>
    <row r="6" spans="2:18" ht="13.5" thickBot="1">
      <c r="B6" s="320" t="s">
        <v>1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177"/>
      <c r="R6" s="178"/>
    </row>
    <row r="7" spans="2:18" ht="12.75">
      <c r="B7" s="234" t="s">
        <v>3</v>
      </c>
      <c r="C7" s="232"/>
      <c r="D7" s="232"/>
      <c r="E7" s="232"/>
      <c r="F7" s="232"/>
      <c r="G7" s="232" t="s">
        <v>4</v>
      </c>
      <c r="H7" s="232"/>
      <c r="I7" s="232"/>
      <c r="J7" s="232" t="s">
        <v>225</v>
      </c>
      <c r="K7" s="232"/>
      <c r="L7" s="232"/>
      <c r="M7" s="343" t="s">
        <v>5</v>
      </c>
      <c r="N7" s="231"/>
      <c r="O7" s="344"/>
      <c r="P7" s="177" t="s">
        <v>6</v>
      </c>
      <c r="Q7" s="175"/>
      <c r="R7" s="176"/>
    </row>
    <row r="8" spans="2:18" ht="13.5" customHeight="1">
      <c r="B8" s="21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23"/>
      <c r="N8" s="224"/>
      <c r="O8" s="225"/>
      <c r="P8" s="175"/>
      <c r="Q8" s="202"/>
      <c r="R8" s="202"/>
    </row>
    <row r="9" spans="2:18" ht="13.5" customHeight="1">
      <c r="B9" s="214" t="s">
        <v>7</v>
      </c>
      <c r="C9" s="214"/>
      <c r="D9" s="214"/>
      <c r="E9" s="214"/>
      <c r="F9" s="214"/>
      <c r="G9" s="226">
        <v>16800</v>
      </c>
      <c r="H9" s="226"/>
      <c r="I9" s="226"/>
      <c r="J9" s="226">
        <v>16800</v>
      </c>
      <c r="K9" s="226"/>
      <c r="L9" s="226"/>
      <c r="M9" s="220">
        <v>16800</v>
      </c>
      <c r="N9" s="221"/>
      <c r="O9" s="222"/>
      <c r="P9" s="202">
        <f>SUM(P10,P11)</f>
        <v>0</v>
      </c>
      <c r="Q9" s="202"/>
      <c r="R9" s="202"/>
    </row>
    <row r="10" spans="2:18" ht="13.5" customHeight="1">
      <c r="B10" s="215" t="s">
        <v>8</v>
      </c>
      <c r="C10" s="215"/>
      <c r="D10" s="215"/>
      <c r="E10" s="215"/>
      <c r="F10" s="215"/>
      <c r="G10" s="226">
        <v>1500</v>
      </c>
      <c r="H10" s="226"/>
      <c r="I10" s="226"/>
      <c r="J10" s="226">
        <v>1500</v>
      </c>
      <c r="K10" s="226"/>
      <c r="L10" s="226"/>
      <c r="M10" s="220">
        <v>1500</v>
      </c>
      <c r="N10" s="221"/>
      <c r="O10" s="222"/>
      <c r="P10" s="202"/>
      <c r="Q10" s="202"/>
      <c r="R10" s="202"/>
    </row>
    <row r="11" spans="2:18" ht="12.75">
      <c r="B11" s="215" t="s">
        <v>9</v>
      </c>
      <c r="C11" s="215"/>
      <c r="D11" s="215"/>
      <c r="E11" s="215"/>
      <c r="F11" s="215"/>
      <c r="G11" s="226">
        <v>15300</v>
      </c>
      <c r="H11" s="226"/>
      <c r="I11" s="226"/>
      <c r="J11" s="226">
        <v>15300</v>
      </c>
      <c r="K11" s="226"/>
      <c r="L11" s="226"/>
      <c r="M11" s="220">
        <v>15300</v>
      </c>
      <c r="N11" s="221"/>
      <c r="O11" s="222"/>
      <c r="P11" s="202">
        <f>SUM(P12:P15)</f>
        <v>0</v>
      </c>
      <c r="Q11" s="202"/>
      <c r="R11" s="202"/>
    </row>
    <row r="12" spans="2:18" ht="12.75">
      <c r="B12" s="216" t="s">
        <v>10</v>
      </c>
      <c r="C12" s="216"/>
      <c r="D12" s="216"/>
      <c r="E12" s="216"/>
      <c r="F12" s="216"/>
      <c r="G12" s="226">
        <v>13500</v>
      </c>
      <c r="H12" s="226"/>
      <c r="I12" s="226"/>
      <c r="J12" s="226">
        <v>13500</v>
      </c>
      <c r="K12" s="226"/>
      <c r="L12" s="226"/>
      <c r="M12" s="220">
        <v>13500</v>
      </c>
      <c r="N12" s="221"/>
      <c r="O12" s="222"/>
      <c r="P12" s="202"/>
      <c r="Q12" s="202"/>
      <c r="R12" s="202"/>
    </row>
    <row r="13" spans="2:18" ht="12.75">
      <c r="B13" s="216" t="s">
        <v>11</v>
      </c>
      <c r="C13" s="216"/>
      <c r="D13" s="216"/>
      <c r="E13" s="216"/>
      <c r="F13" s="216"/>
      <c r="G13" s="226">
        <v>1600</v>
      </c>
      <c r="H13" s="226"/>
      <c r="I13" s="226"/>
      <c r="J13" s="226">
        <v>1600</v>
      </c>
      <c r="K13" s="226"/>
      <c r="L13" s="226"/>
      <c r="M13" s="220">
        <v>1600</v>
      </c>
      <c r="N13" s="221"/>
      <c r="O13" s="222"/>
      <c r="P13" s="202"/>
      <c r="Q13" s="202"/>
      <c r="R13" s="202"/>
    </row>
    <row r="14" spans="2:18" ht="12.75">
      <c r="B14" s="216" t="s">
        <v>12</v>
      </c>
      <c r="C14" s="216"/>
      <c r="D14" s="216"/>
      <c r="E14" s="216"/>
      <c r="F14" s="216"/>
      <c r="G14" s="226">
        <v>200</v>
      </c>
      <c r="H14" s="226"/>
      <c r="I14" s="226"/>
      <c r="J14" s="226">
        <v>200</v>
      </c>
      <c r="K14" s="226"/>
      <c r="L14" s="226"/>
      <c r="M14" s="220">
        <v>200</v>
      </c>
      <c r="N14" s="221"/>
      <c r="O14" s="222"/>
      <c r="P14" s="202"/>
      <c r="Q14" s="202"/>
      <c r="R14" s="202"/>
    </row>
    <row r="15" spans="2:18" ht="12.75">
      <c r="B15" s="216" t="s">
        <v>13</v>
      </c>
      <c r="C15" s="216"/>
      <c r="D15" s="216"/>
      <c r="E15" s="216"/>
      <c r="F15" s="216"/>
      <c r="G15" s="226"/>
      <c r="H15" s="226"/>
      <c r="I15" s="226"/>
      <c r="J15" s="226"/>
      <c r="K15" s="226"/>
      <c r="L15" s="226"/>
      <c r="M15" s="220"/>
      <c r="N15" s="221"/>
      <c r="O15" s="222"/>
      <c r="P15" s="202"/>
      <c r="Q15" s="202"/>
      <c r="R15" s="202"/>
    </row>
    <row r="16" spans="2:18" ht="15.75" customHeight="1">
      <c r="B16" s="210" t="s">
        <v>14</v>
      </c>
      <c r="C16" s="210"/>
      <c r="D16" s="210"/>
      <c r="E16" s="210"/>
      <c r="F16" s="210"/>
      <c r="G16" s="222">
        <v>37830</v>
      </c>
      <c r="H16" s="226"/>
      <c r="I16" s="226"/>
      <c r="J16" s="222">
        <f>SUM(J18:L36)</f>
        <v>42513</v>
      </c>
      <c r="K16" s="226"/>
      <c r="L16" s="226"/>
      <c r="M16" s="227">
        <f>SUM(M18:O36)</f>
        <v>42513</v>
      </c>
      <c r="N16" s="228"/>
      <c r="O16" s="229"/>
      <c r="P16" s="38"/>
      <c r="Q16" s="202"/>
      <c r="R16" s="202"/>
    </row>
    <row r="17" spans="2:18" ht="12.75">
      <c r="B17" s="211" t="s">
        <v>15</v>
      </c>
      <c r="C17" s="205"/>
      <c r="D17" s="205"/>
      <c r="E17" s="205"/>
      <c r="F17" s="206"/>
      <c r="G17" s="222"/>
      <c r="H17" s="226"/>
      <c r="I17" s="226"/>
      <c r="J17" s="222"/>
      <c r="K17" s="226"/>
      <c r="L17" s="226"/>
      <c r="M17" s="223"/>
      <c r="N17" s="224"/>
      <c r="O17" s="225"/>
      <c r="P17" s="38"/>
      <c r="Q17" s="202"/>
      <c r="R17" s="202"/>
    </row>
    <row r="18" spans="2:18" ht="12.75">
      <c r="B18" s="209" t="s">
        <v>16</v>
      </c>
      <c r="C18" s="209"/>
      <c r="D18" s="209"/>
      <c r="E18" s="209"/>
      <c r="F18" s="209"/>
      <c r="G18" s="226">
        <v>0</v>
      </c>
      <c r="H18" s="226"/>
      <c r="I18" s="226"/>
      <c r="J18" s="226">
        <v>0</v>
      </c>
      <c r="K18" s="226"/>
      <c r="L18" s="226"/>
      <c r="M18" s="220">
        <v>0</v>
      </c>
      <c r="N18" s="221"/>
      <c r="O18" s="222"/>
      <c r="P18" s="202"/>
      <c r="Q18" s="202"/>
      <c r="R18" s="202"/>
    </row>
    <row r="19" spans="2:18" ht="12.75">
      <c r="B19" s="220" t="s">
        <v>39</v>
      </c>
      <c r="C19" s="221"/>
      <c r="D19" s="221"/>
      <c r="E19" s="221"/>
      <c r="F19" s="222"/>
      <c r="G19" s="226">
        <v>7888</v>
      </c>
      <c r="H19" s="226"/>
      <c r="I19" s="226"/>
      <c r="J19" s="226">
        <v>7888</v>
      </c>
      <c r="K19" s="226"/>
      <c r="L19" s="226"/>
      <c r="M19" s="220">
        <v>7888</v>
      </c>
      <c r="N19" s="221"/>
      <c r="O19" s="222"/>
      <c r="P19" s="202"/>
      <c r="Q19" s="202"/>
      <c r="R19" s="202"/>
    </row>
    <row r="20" spans="2:18" ht="12.75">
      <c r="B20" s="220" t="s">
        <v>40</v>
      </c>
      <c r="C20" s="221"/>
      <c r="D20" s="221"/>
      <c r="E20" s="221"/>
      <c r="F20" s="222"/>
      <c r="G20" s="226">
        <v>3511</v>
      </c>
      <c r="H20" s="226"/>
      <c r="I20" s="226"/>
      <c r="J20" s="226">
        <v>3511</v>
      </c>
      <c r="K20" s="226"/>
      <c r="L20" s="226"/>
      <c r="M20" s="220">
        <v>3511</v>
      </c>
      <c r="N20" s="221"/>
      <c r="O20" s="222"/>
      <c r="P20" s="202"/>
      <c r="Q20" s="202"/>
      <c r="R20" s="202"/>
    </row>
    <row r="21" spans="2:18" ht="12.75">
      <c r="B21" s="226" t="s">
        <v>17</v>
      </c>
      <c r="C21" s="226"/>
      <c r="D21" s="226"/>
      <c r="E21" s="226"/>
      <c r="F21" s="226"/>
      <c r="G21" s="226">
        <v>100</v>
      </c>
      <c r="H21" s="226"/>
      <c r="I21" s="226"/>
      <c r="J21" s="226">
        <v>100</v>
      </c>
      <c r="K21" s="226"/>
      <c r="L21" s="226"/>
      <c r="M21" s="220">
        <v>100</v>
      </c>
      <c r="N21" s="221"/>
      <c r="O21" s="222"/>
      <c r="P21" s="202"/>
      <c r="Q21" s="202"/>
      <c r="R21" s="202"/>
    </row>
    <row r="22" spans="2:18" ht="12.75">
      <c r="B22" s="226" t="s">
        <v>18</v>
      </c>
      <c r="C22" s="226"/>
      <c r="D22" s="226"/>
      <c r="E22" s="226"/>
      <c r="F22" s="226"/>
      <c r="G22" s="226">
        <v>3037</v>
      </c>
      <c r="H22" s="226"/>
      <c r="I22" s="226"/>
      <c r="J22" s="226">
        <v>3037</v>
      </c>
      <c r="K22" s="226"/>
      <c r="L22" s="226"/>
      <c r="M22" s="220">
        <v>3037</v>
      </c>
      <c r="N22" s="221"/>
      <c r="O22" s="222"/>
      <c r="P22" s="202"/>
      <c r="Q22" s="202"/>
      <c r="R22" s="202"/>
    </row>
    <row r="23" spans="2:18" ht="12.75">
      <c r="B23" s="226" t="s">
        <v>19</v>
      </c>
      <c r="C23" s="226"/>
      <c r="D23" s="226"/>
      <c r="E23" s="226"/>
      <c r="F23" s="226"/>
      <c r="G23" s="226">
        <v>0</v>
      </c>
      <c r="H23" s="226"/>
      <c r="I23" s="226"/>
      <c r="J23" s="226">
        <v>0</v>
      </c>
      <c r="K23" s="226"/>
      <c r="L23" s="226"/>
      <c r="M23" s="220">
        <v>0</v>
      </c>
      <c r="N23" s="221"/>
      <c r="O23" s="222"/>
      <c r="P23" s="202"/>
      <c r="Q23" s="202"/>
      <c r="R23" s="202"/>
    </row>
    <row r="24" spans="2:18" ht="12.75">
      <c r="B24" s="226" t="s">
        <v>20</v>
      </c>
      <c r="C24" s="226"/>
      <c r="D24" s="226"/>
      <c r="E24" s="226"/>
      <c r="F24" s="226"/>
      <c r="G24" s="226">
        <v>4000</v>
      </c>
      <c r="H24" s="226"/>
      <c r="I24" s="226"/>
      <c r="J24" s="226">
        <v>4000</v>
      </c>
      <c r="K24" s="226"/>
      <c r="L24" s="226"/>
      <c r="M24" s="220">
        <v>4000</v>
      </c>
      <c r="N24" s="221"/>
      <c r="O24" s="222"/>
      <c r="P24" s="202"/>
      <c r="Q24" s="202"/>
      <c r="R24" s="202"/>
    </row>
    <row r="25" spans="2:18" ht="12.75">
      <c r="B25" s="233" t="s">
        <v>169</v>
      </c>
      <c r="C25" s="233"/>
      <c r="D25" s="233"/>
      <c r="E25" s="233"/>
      <c r="F25" s="233"/>
      <c r="G25" s="226">
        <v>9495</v>
      </c>
      <c r="H25" s="226"/>
      <c r="I25" s="226"/>
      <c r="J25" s="226">
        <v>11005</v>
      </c>
      <c r="K25" s="226"/>
      <c r="L25" s="226"/>
      <c r="M25" s="220">
        <v>11005</v>
      </c>
      <c r="N25" s="221"/>
      <c r="O25" s="222"/>
      <c r="P25" s="202"/>
      <c r="Q25" s="200"/>
      <c r="R25" s="201"/>
    </row>
    <row r="26" spans="2:18" ht="12.75">
      <c r="B26" s="227" t="s">
        <v>170</v>
      </c>
      <c r="C26" s="228"/>
      <c r="D26" s="228"/>
      <c r="E26" s="228"/>
      <c r="F26" s="229"/>
      <c r="G26" s="227">
        <v>1800</v>
      </c>
      <c r="H26" s="228"/>
      <c r="I26" s="229"/>
      <c r="J26" s="227">
        <v>1800</v>
      </c>
      <c r="K26" s="228"/>
      <c r="L26" s="229"/>
      <c r="M26" s="227">
        <v>1800</v>
      </c>
      <c r="N26" s="228"/>
      <c r="O26" s="229"/>
      <c r="P26" s="199"/>
      <c r="Q26" s="197"/>
      <c r="R26" s="198"/>
    </row>
    <row r="27" spans="2:18" ht="12.75">
      <c r="B27" s="223" t="s">
        <v>171</v>
      </c>
      <c r="C27" s="224"/>
      <c r="D27" s="224"/>
      <c r="E27" s="224"/>
      <c r="F27" s="225"/>
      <c r="G27" s="223"/>
      <c r="H27" s="224"/>
      <c r="I27" s="225"/>
      <c r="J27" s="223"/>
      <c r="K27" s="224"/>
      <c r="L27" s="225"/>
      <c r="M27" s="223"/>
      <c r="N27" s="224"/>
      <c r="O27" s="225"/>
      <c r="P27" s="196"/>
      <c r="Q27" s="202"/>
      <c r="R27" s="202"/>
    </row>
    <row r="28" spans="2:18" ht="12.75">
      <c r="B28" s="204" t="s">
        <v>172</v>
      </c>
      <c r="C28" s="204"/>
      <c r="D28" s="204"/>
      <c r="E28" s="204"/>
      <c r="F28" s="204"/>
      <c r="G28" s="226">
        <v>1195</v>
      </c>
      <c r="H28" s="226"/>
      <c r="I28" s="226"/>
      <c r="J28" s="226">
        <v>1195</v>
      </c>
      <c r="K28" s="226"/>
      <c r="L28" s="226"/>
      <c r="M28" s="220">
        <v>1195</v>
      </c>
      <c r="N28" s="221"/>
      <c r="O28" s="222"/>
      <c r="P28" s="202"/>
      <c r="Q28" s="39"/>
      <c r="R28" s="38"/>
    </row>
    <row r="29" spans="2:18" ht="12.75">
      <c r="B29" s="226" t="s">
        <v>173</v>
      </c>
      <c r="C29" s="226"/>
      <c r="D29" s="226"/>
      <c r="E29" s="226"/>
      <c r="F29" s="226"/>
      <c r="G29" s="220">
        <v>72</v>
      </c>
      <c r="H29" s="221"/>
      <c r="I29" s="222"/>
      <c r="J29" s="220">
        <v>72</v>
      </c>
      <c r="K29" s="221"/>
      <c r="L29" s="222"/>
      <c r="M29" s="220">
        <v>72</v>
      </c>
      <c r="N29" s="221"/>
      <c r="O29" s="222"/>
      <c r="P29" s="40"/>
      <c r="Q29" s="200"/>
      <c r="R29" s="201"/>
    </row>
    <row r="30" spans="2:18" ht="12.75">
      <c r="B30" s="227" t="s">
        <v>174</v>
      </c>
      <c r="C30" s="228"/>
      <c r="D30" s="228"/>
      <c r="E30" s="228"/>
      <c r="F30" s="229"/>
      <c r="G30" s="227">
        <v>2675</v>
      </c>
      <c r="H30" s="228"/>
      <c r="I30" s="229"/>
      <c r="J30" s="227">
        <v>2675</v>
      </c>
      <c r="K30" s="228"/>
      <c r="L30" s="229"/>
      <c r="M30" s="227">
        <v>2675</v>
      </c>
      <c r="N30" s="228"/>
      <c r="O30" s="229"/>
      <c r="P30" s="199"/>
      <c r="Q30" s="197"/>
      <c r="R30" s="198"/>
    </row>
    <row r="31" spans="2:18" ht="12.75">
      <c r="B31" s="223" t="s">
        <v>171</v>
      </c>
      <c r="C31" s="224"/>
      <c r="D31" s="224"/>
      <c r="E31" s="224"/>
      <c r="F31" s="225"/>
      <c r="G31" s="223"/>
      <c r="H31" s="224"/>
      <c r="I31" s="225"/>
      <c r="J31" s="223"/>
      <c r="K31" s="224"/>
      <c r="L31" s="225"/>
      <c r="M31" s="223"/>
      <c r="N31" s="224"/>
      <c r="O31" s="225"/>
      <c r="P31" s="196"/>
      <c r="Q31" s="202"/>
      <c r="R31" s="202"/>
    </row>
    <row r="32" spans="2:18" ht="12.75">
      <c r="B32" s="204" t="s">
        <v>42</v>
      </c>
      <c r="C32" s="204"/>
      <c r="D32" s="204"/>
      <c r="E32" s="204"/>
      <c r="F32" s="204"/>
      <c r="G32" s="226">
        <v>1952</v>
      </c>
      <c r="H32" s="226"/>
      <c r="I32" s="226"/>
      <c r="J32" s="226">
        <v>3634</v>
      </c>
      <c r="K32" s="226"/>
      <c r="L32" s="226"/>
      <c r="M32" s="220">
        <v>3634</v>
      </c>
      <c r="N32" s="221"/>
      <c r="O32" s="222"/>
      <c r="P32" s="202"/>
      <c r="Q32" s="39"/>
      <c r="R32" s="38"/>
    </row>
    <row r="33" spans="2:18" ht="12.75">
      <c r="B33" s="227" t="s">
        <v>43</v>
      </c>
      <c r="C33" s="228"/>
      <c r="D33" s="228"/>
      <c r="E33" s="228"/>
      <c r="F33" s="229"/>
      <c r="G33" s="227">
        <v>725</v>
      </c>
      <c r="H33" s="228"/>
      <c r="I33" s="229"/>
      <c r="J33" s="220">
        <v>725</v>
      </c>
      <c r="K33" s="221"/>
      <c r="L33" s="222"/>
      <c r="M33" s="220">
        <v>725</v>
      </c>
      <c r="N33" s="221"/>
      <c r="O33" s="222"/>
      <c r="P33" s="40"/>
      <c r="Q33" s="202"/>
      <c r="R33" s="202"/>
    </row>
    <row r="34" spans="2:18" ht="12.75">
      <c r="B34" s="226" t="s">
        <v>175</v>
      </c>
      <c r="C34" s="226"/>
      <c r="D34" s="226"/>
      <c r="E34" s="226"/>
      <c r="F34" s="226"/>
      <c r="G34" s="226">
        <v>553</v>
      </c>
      <c r="H34" s="226"/>
      <c r="I34" s="226"/>
      <c r="J34" s="226">
        <v>553</v>
      </c>
      <c r="K34" s="226"/>
      <c r="L34" s="226"/>
      <c r="M34" s="220">
        <v>553</v>
      </c>
      <c r="N34" s="221"/>
      <c r="O34" s="222"/>
      <c r="P34" s="202"/>
      <c r="Q34" s="39"/>
      <c r="R34" s="38"/>
    </row>
    <row r="35" spans="2:18" ht="12.75">
      <c r="B35" s="207" t="s">
        <v>44</v>
      </c>
      <c r="C35" s="208"/>
      <c r="D35" s="208"/>
      <c r="E35" s="208"/>
      <c r="F35" s="203"/>
      <c r="G35" s="220">
        <v>827</v>
      </c>
      <c r="H35" s="221"/>
      <c r="I35" s="222"/>
      <c r="J35" s="220">
        <v>827</v>
      </c>
      <c r="K35" s="221"/>
      <c r="L35" s="222"/>
      <c r="M35" s="220">
        <v>827</v>
      </c>
      <c r="N35" s="221"/>
      <c r="O35" s="222"/>
      <c r="P35" s="40"/>
      <c r="Q35" s="39"/>
      <c r="R35" s="38"/>
    </row>
    <row r="36" spans="2:18" ht="24.75" customHeight="1">
      <c r="B36" s="207" t="s">
        <v>229</v>
      </c>
      <c r="C36" s="208"/>
      <c r="D36" s="208"/>
      <c r="E36" s="208"/>
      <c r="F36" s="203"/>
      <c r="G36" s="220"/>
      <c r="H36" s="221"/>
      <c r="I36" s="222"/>
      <c r="J36" s="220">
        <v>1491</v>
      </c>
      <c r="K36" s="221"/>
      <c r="L36" s="222"/>
      <c r="M36" s="220">
        <v>1491</v>
      </c>
      <c r="N36" s="221"/>
      <c r="O36" s="222"/>
      <c r="P36" s="40"/>
      <c r="Q36" s="39"/>
      <c r="R36" s="38"/>
    </row>
    <row r="37" spans="2:18" ht="12.75">
      <c r="B37" s="194" t="s">
        <v>21</v>
      </c>
      <c r="C37" s="194"/>
      <c r="D37" s="194"/>
      <c r="E37" s="194"/>
      <c r="F37" s="194"/>
      <c r="G37" s="220">
        <f>G38</f>
        <v>2928</v>
      </c>
      <c r="H37" s="221"/>
      <c r="I37" s="222"/>
      <c r="J37" s="220">
        <f>J38</f>
        <v>4205</v>
      </c>
      <c r="K37" s="221"/>
      <c r="L37" s="222"/>
      <c r="M37" s="220">
        <f>M38</f>
        <v>4205</v>
      </c>
      <c r="N37" s="221"/>
      <c r="O37" s="222"/>
      <c r="P37" s="40"/>
      <c r="Q37" s="202"/>
      <c r="R37" s="202"/>
    </row>
    <row r="38" spans="2:18" ht="25.5" customHeight="1">
      <c r="B38" s="207" t="s">
        <v>45</v>
      </c>
      <c r="C38" s="208"/>
      <c r="D38" s="208"/>
      <c r="E38" s="208"/>
      <c r="F38" s="203"/>
      <c r="G38" s="226">
        <v>2928</v>
      </c>
      <c r="H38" s="226"/>
      <c r="I38" s="226"/>
      <c r="J38" s="226">
        <v>4205</v>
      </c>
      <c r="K38" s="226"/>
      <c r="L38" s="226"/>
      <c r="M38" s="220">
        <v>4205</v>
      </c>
      <c r="N38" s="221"/>
      <c r="O38" s="222"/>
      <c r="P38" s="202"/>
      <c r="Q38" s="39"/>
      <c r="R38" s="38"/>
    </row>
    <row r="39" spans="2:18" ht="12.75">
      <c r="B39" s="214" t="s">
        <v>22</v>
      </c>
      <c r="C39" s="214"/>
      <c r="D39" s="214"/>
      <c r="E39" s="214"/>
      <c r="F39" s="214"/>
      <c r="G39" s="220">
        <v>23978</v>
      </c>
      <c r="H39" s="221"/>
      <c r="I39" s="222"/>
      <c r="J39" s="220">
        <f>SUM(J40:L46)</f>
        <v>33983</v>
      </c>
      <c r="K39" s="221"/>
      <c r="L39" s="222"/>
      <c r="M39" s="220">
        <f>SUM(M40:O46)</f>
        <v>0</v>
      </c>
      <c r="N39" s="221"/>
      <c r="O39" s="222"/>
      <c r="P39" s="40">
        <f>SUM(P39:R45)</f>
        <v>33978</v>
      </c>
      <c r="Q39" s="202"/>
      <c r="R39" s="202"/>
    </row>
    <row r="40" spans="2:18" ht="12.75">
      <c r="B40" s="207" t="s">
        <v>23</v>
      </c>
      <c r="C40" s="208"/>
      <c r="D40" s="208"/>
      <c r="E40" s="208"/>
      <c r="F40" s="203"/>
      <c r="G40" s="226"/>
      <c r="H40" s="226"/>
      <c r="I40" s="226"/>
      <c r="J40" s="226"/>
      <c r="K40" s="226"/>
      <c r="L40" s="226"/>
      <c r="M40" s="220"/>
      <c r="N40" s="221"/>
      <c r="O40" s="222"/>
      <c r="P40" s="202"/>
      <c r="Q40" s="202"/>
      <c r="R40" s="202"/>
    </row>
    <row r="41" spans="2:18" ht="12.75">
      <c r="B41" s="233" t="s">
        <v>24</v>
      </c>
      <c r="C41" s="233"/>
      <c r="D41" s="233"/>
      <c r="E41" s="233"/>
      <c r="F41" s="233"/>
      <c r="G41" s="226"/>
      <c r="H41" s="226"/>
      <c r="I41" s="226"/>
      <c r="J41" s="226"/>
      <c r="K41" s="226"/>
      <c r="L41" s="226"/>
      <c r="M41" s="220"/>
      <c r="N41" s="221"/>
      <c r="O41" s="222"/>
      <c r="P41" s="202"/>
      <c r="Q41" s="202"/>
      <c r="R41" s="202"/>
    </row>
    <row r="42" spans="2:18" ht="12.75">
      <c r="B42" s="195" t="s">
        <v>41</v>
      </c>
      <c r="C42" s="235"/>
      <c r="D42" s="235"/>
      <c r="E42" s="235"/>
      <c r="F42" s="236"/>
      <c r="G42" s="222"/>
      <c r="H42" s="226"/>
      <c r="I42" s="226"/>
      <c r="J42" s="222"/>
      <c r="K42" s="226"/>
      <c r="L42" s="226"/>
      <c r="M42" s="220"/>
      <c r="N42" s="221"/>
      <c r="O42" s="222"/>
      <c r="P42" s="202"/>
      <c r="Q42" s="202"/>
      <c r="R42" s="202"/>
    </row>
    <row r="43" spans="2:18" ht="12.75">
      <c r="B43" s="223" t="s">
        <v>25</v>
      </c>
      <c r="C43" s="224"/>
      <c r="D43" s="224"/>
      <c r="E43" s="224"/>
      <c r="F43" s="225"/>
      <c r="G43" s="222"/>
      <c r="H43" s="226"/>
      <c r="I43" s="226"/>
      <c r="J43" s="222"/>
      <c r="K43" s="226"/>
      <c r="L43" s="226"/>
      <c r="M43" s="220"/>
      <c r="N43" s="221"/>
      <c r="O43" s="222"/>
      <c r="P43" s="202"/>
      <c r="Q43" s="202"/>
      <c r="R43" s="202"/>
    </row>
    <row r="44" spans="2:18" ht="12.75">
      <c r="B44" s="207" t="s">
        <v>26</v>
      </c>
      <c r="C44" s="208"/>
      <c r="D44" s="208"/>
      <c r="E44" s="208"/>
      <c r="F44" s="203"/>
      <c r="G44" s="226">
        <v>23978</v>
      </c>
      <c r="H44" s="226"/>
      <c r="I44" s="226"/>
      <c r="J44" s="226">
        <v>23983</v>
      </c>
      <c r="K44" s="226"/>
      <c r="L44" s="226"/>
      <c r="M44" s="220"/>
      <c r="N44" s="221"/>
      <c r="O44" s="222"/>
      <c r="P44" s="202">
        <v>23978</v>
      </c>
      <c r="Q44" s="202"/>
      <c r="R44" s="202"/>
    </row>
    <row r="45" spans="2:18" ht="12.75">
      <c r="B45" s="207" t="s">
        <v>27</v>
      </c>
      <c r="C45" s="208"/>
      <c r="D45" s="208"/>
      <c r="E45" s="208"/>
      <c r="F45" s="203"/>
      <c r="G45" s="226"/>
      <c r="H45" s="226"/>
      <c r="I45" s="226"/>
      <c r="J45" s="226"/>
      <c r="K45" s="226"/>
      <c r="L45" s="226"/>
      <c r="M45" s="220"/>
      <c r="N45" s="221"/>
      <c r="O45" s="222"/>
      <c r="P45" s="202"/>
      <c r="Q45" s="39"/>
      <c r="R45" s="38"/>
    </row>
    <row r="46" spans="2:18" ht="19.5" customHeight="1">
      <c r="B46" s="220" t="s">
        <v>228</v>
      </c>
      <c r="C46" s="221"/>
      <c r="D46" s="221"/>
      <c r="E46" s="221"/>
      <c r="F46" s="222"/>
      <c r="G46" s="39"/>
      <c r="H46" s="39"/>
      <c r="I46" s="38"/>
      <c r="J46" s="220">
        <v>10000</v>
      </c>
      <c r="K46" s="221"/>
      <c r="L46" s="222"/>
      <c r="M46" s="40"/>
      <c r="N46" s="39"/>
      <c r="O46" s="38"/>
      <c r="P46" s="40">
        <v>10000</v>
      </c>
      <c r="Q46" s="39"/>
      <c r="R46" s="38"/>
    </row>
    <row r="47" spans="2:18" ht="12.75">
      <c r="B47" s="237" t="s">
        <v>28</v>
      </c>
      <c r="C47" s="238"/>
      <c r="D47" s="238"/>
      <c r="E47" s="238"/>
      <c r="F47" s="239"/>
      <c r="G47" s="221">
        <f>G39+G37+G16+G9</f>
        <v>81536</v>
      </c>
      <c r="H47" s="221"/>
      <c r="I47" s="222"/>
      <c r="J47" s="221">
        <f>J39+J37+J16+J9</f>
        <v>97501</v>
      </c>
      <c r="K47" s="221"/>
      <c r="L47" s="222"/>
      <c r="M47" s="220">
        <f>M39+M37+M16+M9</f>
        <v>63518</v>
      </c>
      <c r="N47" s="221"/>
      <c r="O47" s="222"/>
      <c r="P47" s="39">
        <f>P39+P37+P16+P9</f>
        <v>33978</v>
      </c>
      <c r="Q47" s="202"/>
      <c r="R47" s="202"/>
    </row>
    <row r="48" spans="2:18" ht="12.75">
      <c r="B48" s="211" t="s">
        <v>29</v>
      </c>
      <c r="C48" s="205"/>
      <c r="D48" s="205"/>
      <c r="E48" s="205"/>
      <c r="F48" s="206"/>
      <c r="G48" s="222"/>
      <c r="H48" s="226"/>
      <c r="I48" s="226"/>
      <c r="J48" s="222"/>
      <c r="K48" s="226"/>
      <c r="L48" s="226"/>
      <c r="M48" s="220"/>
      <c r="N48" s="221"/>
      <c r="O48" s="222"/>
      <c r="P48" s="202"/>
      <c r="Q48" s="200"/>
      <c r="R48" s="201"/>
    </row>
    <row r="49" spans="2:18" ht="12.75">
      <c r="B49" s="227" t="s">
        <v>30</v>
      </c>
      <c r="C49" s="228"/>
      <c r="D49" s="228"/>
      <c r="E49" s="228"/>
      <c r="F49" s="229"/>
      <c r="G49" s="227">
        <v>3437</v>
      </c>
      <c r="H49" s="228"/>
      <c r="I49" s="229"/>
      <c r="J49" s="227">
        <v>3437</v>
      </c>
      <c r="K49" s="228"/>
      <c r="L49" s="229"/>
      <c r="M49" s="227">
        <v>2933</v>
      </c>
      <c r="N49" s="228"/>
      <c r="O49" s="229"/>
      <c r="P49" s="199">
        <v>504</v>
      </c>
      <c r="Q49" s="197"/>
      <c r="R49" s="198"/>
    </row>
    <row r="50" spans="2:18" ht="12.75">
      <c r="B50" s="223" t="s">
        <v>31</v>
      </c>
      <c r="C50" s="224"/>
      <c r="D50" s="224"/>
      <c r="E50" s="224"/>
      <c r="F50" s="225"/>
      <c r="G50" s="223"/>
      <c r="H50" s="224"/>
      <c r="I50" s="225"/>
      <c r="J50" s="223"/>
      <c r="K50" s="224"/>
      <c r="L50" s="225"/>
      <c r="M50" s="223"/>
      <c r="N50" s="224"/>
      <c r="O50" s="225"/>
      <c r="P50" s="196"/>
      <c r="Q50" s="202"/>
      <c r="R50" s="202"/>
    </row>
    <row r="51" spans="2:18" ht="12.75">
      <c r="B51" s="220" t="s">
        <v>32</v>
      </c>
      <c r="C51" s="221"/>
      <c r="D51" s="221"/>
      <c r="E51" s="221"/>
      <c r="F51" s="222"/>
      <c r="G51" s="226">
        <v>3437</v>
      </c>
      <c r="H51" s="226"/>
      <c r="I51" s="226"/>
      <c r="J51" s="226">
        <v>3437</v>
      </c>
      <c r="K51" s="226"/>
      <c r="L51" s="226"/>
      <c r="M51" s="220">
        <v>2933</v>
      </c>
      <c r="N51" s="221"/>
      <c r="O51" s="222"/>
      <c r="P51" s="202">
        <v>504</v>
      </c>
      <c r="Q51" s="202"/>
      <c r="R51" s="202"/>
    </row>
    <row r="52" spans="2:18" ht="12.75">
      <c r="B52" s="220" t="s">
        <v>33</v>
      </c>
      <c r="C52" s="221"/>
      <c r="D52" s="221"/>
      <c r="E52" s="221"/>
      <c r="F52" s="222"/>
      <c r="G52" s="226">
        <v>3437</v>
      </c>
      <c r="H52" s="226"/>
      <c r="I52" s="226"/>
      <c r="J52" s="226">
        <v>3437</v>
      </c>
      <c r="K52" s="226"/>
      <c r="L52" s="226"/>
      <c r="M52" s="220">
        <v>2933</v>
      </c>
      <c r="N52" s="221"/>
      <c r="O52" s="222"/>
      <c r="P52" s="202"/>
      <c r="Q52" s="202"/>
      <c r="R52" s="202"/>
    </row>
    <row r="53" spans="2:18" ht="12.75">
      <c r="B53" s="220" t="s">
        <v>34</v>
      </c>
      <c r="C53" s="221"/>
      <c r="D53" s="221"/>
      <c r="E53" s="221"/>
      <c r="F53" s="222"/>
      <c r="G53" s="226"/>
      <c r="H53" s="226"/>
      <c r="I53" s="226"/>
      <c r="J53" s="226"/>
      <c r="K53" s="226"/>
      <c r="L53" s="226"/>
      <c r="M53" s="220"/>
      <c r="N53" s="221"/>
      <c r="O53" s="222"/>
      <c r="P53" s="202">
        <v>504</v>
      </c>
      <c r="Q53" s="202"/>
      <c r="R53" s="202"/>
    </row>
    <row r="54" spans="2:18" ht="12.75">
      <c r="B54" s="220" t="s">
        <v>35</v>
      </c>
      <c r="C54" s="221"/>
      <c r="D54" s="221"/>
      <c r="E54" s="221"/>
      <c r="F54" s="222"/>
      <c r="G54" s="226"/>
      <c r="H54" s="226"/>
      <c r="I54" s="226"/>
      <c r="J54" s="226"/>
      <c r="K54" s="226"/>
      <c r="L54" s="226"/>
      <c r="M54" s="220"/>
      <c r="N54" s="221"/>
      <c r="O54" s="222"/>
      <c r="P54" s="202"/>
      <c r="Q54" s="202"/>
      <c r="R54" s="202"/>
    </row>
    <row r="55" spans="2:18" ht="12.75">
      <c r="B55" s="227" t="s">
        <v>36</v>
      </c>
      <c r="C55" s="228"/>
      <c r="D55" s="228"/>
      <c r="E55" s="228"/>
      <c r="F55" s="229"/>
      <c r="G55" s="222"/>
      <c r="H55" s="226"/>
      <c r="I55" s="226"/>
      <c r="J55" s="222"/>
      <c r="K55" s="226"/>
      <c r="L55" s="226"/>
      <c r="M55" s="220"/>
      <c r="N55" s="221"/>
      <c r="O55" s="222"/>
      <c r="P55" s="202"/>
      <c r="Q55" s="202"/>
      <c r="R55" s="202"/>
    </row>
    <row r="56" spans="2:18" ht="24.75" customHeight="1">
      <c r="B56" s="223" t="s">
        <v>37</v>
      </c>
      <c r="C56" s="224"/>
      <c r="D56" s="224"/>
      <c r="E56" s="224"/>
      <c r="F56" s="225"/>
      <c r="G56" s="222"/>
      <c r="H56" s="226"/>
      <c r="I56" s="226"/>
      <c r="J56" s="222"/>
      <c r="K56" s="226"/>
      <c r="L56" s="226"/>
      <c r="M56" s="220"/>
      <c r="N56" s="221"/>
      <c r="O56" s="222"/>
      <c r="P56" s="202"/>
      <c r="Q56" s="39"/>
      <c r="R56" s="38"/>
    </row>
    <row r="57" spans="2:16" ht="12.75">
      <c r="B57" s="217" t="s">
        <v>38</v>
      </c>
      <c r="C57" s="218"/>
      <c r="D57" s="218"/>
      <c r="E57" s="218"/>
      <c r="F57" s="219"/>
      <c r="G57" s="220">
        <f>SUM(G9,G16,G37,G39,G51)</f>
        <v>84973</v>
      </c>
      <c r="H57" s="221"/>
      <c r="I57" s="222"/>
      <c r="J57" s="220">
        <f>SUM(J9,J16,J37,J39,J51)</f>
        <v>100938</v>
      </c>
      <c r="K57" s="221"/>
      <c r="L57" s="222"/>
      <c r="M57" s="220">
        <f>SUM(M9,M16,M37,M39,M51)</f>
        <v>66451</v>
      </c>
      <c r="N57" s="221"/>
      <c r="O57" s="222"/>
      <c r="P57" s="40">
        <v>24482</v>
      </c>
    </row>
  </sheetData>
  <sheetProtection/>
  <mergeCells count="194">
    <mergeCell ref="M10:O10"/>
    <mergeCell ref="M9:O9"/>
    <mergeCell ref="B5:P5"/>
    <mergeCell ref="B3:P3"/>
    <mergeCell ref="B1:N1"/>
    <mergeCell ref="O1:P1"/>
    <mergeCell ref="B2:N2"/>
    <mergeCell ref="B51:F51"/>
    <mergeCell ref="B50:F50"/>
    <mergeCell ref="B49:F49"/>
    <mergeCell ref="B48:F48"/>
    <mergeCell ref="B47:F47"/>
    <mergeCell ref="B46:F46"/>
    <mergeCell ref="G47:I47"/>
    <mergeCell ref="M47:O47"/>
    <mergeCell ref="J37:L37"/>
    <mergeCell ref="J38:L38"/>
    <mergeCell ref="J39:L39"/>
    <mergeCell ref="J46:L46"/>
    <mergeCell ref="J18:L18"/>
    <mergeCell ref="J19:L19"/>
    <mergeCell ref="J40:L40"/>
    <mergeCell ref="J41:L41"/>
    <mergeCell ref="J22:L22"/>
    <mergeCell ref="J23:L23"/>
    <mergeCell ref="J24:L24"/>
    <mergeCell ref="J25:L25"/>
    <mergeCell ref="J26:L27"/>
    <mergeCell ref="J28:L28"/>
    <mergeCell ref="J20:L20"/>
    <mergeCell ref="J21:L21"/>
    <mergeCell ref="J9:L9"/>
    <mergeCell ref="J10:L10"/>
    <mergeCell ref="J11:L11"/>
    <mergeCell ref="J12:L12"/>
    <mergeCell ref="J13:L13"/>
    <mergeCell ref="J14:L14"/>
    <mergeCell ref="J15:L15"/>
    <mergeCell ref="J16:L17"/>
    <mergeCell ref="G48:I48"/>
    <mergeCell ref="M48:O48"/>
    <mergeCell ref="J47:L47"/>
    <mergeCell ref="J48:L48"/>
    <mergeCell ref="G44:I44"/>
    <mergeCell ref="M44:O44"/>
    <mergeCell ref="G45:I45"/>
    <mergeCell ref="M45:O45"/>
    <mergeCell ref="J44:L44"/>
    <mergeCell ref="J45:L45"/>
    <mergeCell ref="G39:I39"/>
    <mergeCell ref="M39:O39"/>
    <mergeCell ref="G37:I37"/>
    <mergeCell ref="M37:O37"/>
    <mergeCell ref="G43:I43"/>
    <mergeCell ref="M43:O43"/>
    <mergeCell ref="J42:L42"/>
    <mergeCell ref="J43:L43"/>
    <mergeCell ref="G40:I40"/>
    <mergeCell ref="M40:O40"/>
    <mergeCell ref="J34:L34"/>
    <mergeCell ref="G36:I36"/>
    <mergeCell ref="M36:O36"/>
    <mergeCell ref="J35:L35"/>
    <mergeCell ref="J36:L36"/>
    <mergeCell ref="J33:L33"/>
    <mergeCell ref="G38:I38"/>
    <mergeCell ref="M38:O38"/>
    <mergeCell ref="G34:I34"/>
    <mergeCell ref="M34:O34"/>
    <mergeCell ref="G35:I35"/>
    <mergeCell ref="M35:O35"/>
    <mergeCell ref="M25:O25"/>
    <mergeCell ref="G33:I33"/>
    <mergeCell ref="M33:O33"/>
    <mergeCell ref="G32:I32"/>
    <mergeCell ref="M32:O32"/>
    <mergeCell ref="J32:L32"/>
    <mergeCell ref="M22:O22"/>
    <mergeCell ref="G30:I31"/>
    <mergeCell ref="M30:O31"/>
    <mergeCell ref="J29:L29"/>
    <mergeCell ref="J30:L31"/>
    <mergeCell ref="G29:I29"/>
    <mergeCell ref="M29:O29"/>
    <mergeCell ref="M24:O24"/>
    <mergeCell ref="G24:I24"/>
    <mergeCell ref="M15:O15"/>
    <mergeCell ref="M18:O18"/>
    <mergeCell ref="M20:O20"/>
    <mergeCell ref="M21:O21"/>
    <mergeCell ref="M16:O17"/>
    <mergeCell ref="G18:I18"/>
    <mergeCell ref="G25:I25"/>
    <mergeCell ref="G19:I19"/>
    <mergeCell ref="M19:O19"/>
    <mergeCell ref="M23:O23"/>
    <mergeCell ref="G23:I23"/>
    <mergeCell ref="G15:I15"/>
    <mergeCell ref="G20:I20"/>
    <mergeCell ref="G21:I21"/>
    <mergeCell ref="G22:I22"/>
    <mergeCell ref="G16:I17"/>
    <mergeCell ref="B43:F43"/>
    <mergeCell ref="B44:F44"/>
    <mergeCell ref="B45:F45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1:F21"/>
    <mergeCell ref="B22:F22"/>
    <mergeCell ref="B23:F23"/>
    <mergeCell ref="B24:F24"/>
    <mergeCell ref="B30:F30"/>
    <mergeCell ref="B26:F26"/>
    <mergeCell ref="B27:F27"/>
    <mergeCell ref="B28:F28"/>
    <mergeCell ref="B29:F29"/>
    <mergeCell ref="B25:F25"/>
    <mergeCell ref="B18:F18"/>
    <mergeCell ref="B15:F15"/>
    <mergeCell ref="B16:F16"/>
    <mergeCell ref="B17:F17"/>
    <mergeCell ref="B19:F19"/>
    <mergeCell ref="B20:F20"/>
    <mergeCell ref="B13:F13"/>
    <mergeCell ref="B14:F14"/>
    <mergeCell ref="G13:I13"/>
    <mergeCell ref="G14:I14"/>
    <mergeCell ref="B9:F9"/>
    <mergeCell ref="B10:F10"/>
    <mergeCell ref="B11:F11"/>
    <mergeCell ref="B12:F12"/>
    <mergeCell ref="M13:O13"/>
    <mergeCell ref="M14:O14"/>
    <mergeCell ref="G9:I9"/>
    <mergeCell ref="G10:I10"/>
    <mergeCell ref="G11:I11"/>
    <mergeCell ref="G12:I12"/>
    <mergeCell ref="M11:O11"/>
    <mergeCell ref="M12:O12"/>
    <mergeCell ref="Q4:R4"/>
    <mergeCell ref="B6:P6"/>
    <mergeCell ref="Q5:R5"/>
    <mergeCell ref="M7:O8"/>
    <mergeCell ref="G7:I8"/>
    <mergeCell ref="B7:F8"/>
    <mergeCell ref="J7:L8"/>
    <mergeCell ref="G28:I28"/>
    <mergeCell ref="G26:I27"/>
    <mergeCell ref="M26:O27"/>
    <mergeCell ref="M28:O28"/>
    <mergeCell ref="G41:I41"/>
    <mergeCell ref="M41:O41"/>
    <mergeCell ref="G42:I42"/>
    <mergeCell ref="M42:O42"/>
    <mergeCell ref="G49:I50"/>
    <mergeCell ref="M49:O50"/>
    <mergeCell ref="G51:I51"/>
    <mergeCell ref="M51:O51"/>
    <mergeCell ref="J49:L50"/>
    <mergeCell ref="J51:L51"/>
    <mergeCell ref="B52:F52"/>
    <mergeCell ref="G52:I52"/>
    <mergeCell ref="M52:O52"/>
    <mergeCell ref="J52:L52"/>
    <mergeCell ref="B53:F53"/>
    <mergeCell ref="G53:I53"/>
    <mergeCell ref="M53:O53"/>
    <mergeCell ref="J53:L53"/>
    <mergeCell ref="B54:F54"/>
    <mergeCell ref="G54:I54"/>
    <mergeCell ref="M54:O54"/>
    <mergeCell ref="J54:L54"/>
    <mergeCell ref="B55:F55"/>
    <mergeCell ref="G55:I55"/>
    <mergeCell ref="M55:O55"/>
    <mergeCell ref="J55:L55"/>
    <mergeCell ref="B56:F56"/>
    <mergeCell ref="G56:I56"/>
    <mergeCell ref="M56:O56"/>
    <mergeCell ref="J56:L56"/>
    <mergeCell ref="B57:F57"/>
    <mergeCell ref="G57:I57"/>
    <mergeCell ref="M57:O57"/>
    <mergeCell ref="J57:L57"/>
  </mergeCells>
  <printOptions/>
  <pageMargins left="0.39" right="0.2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30.421875" style="1" customWidth="1"/>
    <col min="2" max="2" width="11.421875" style="2" bestFit="1" customWidth="1"/>
    <col min="3" max="3" width="9.140625" style="1" customWidth="1"/>
    <col min="4" max="4" width="10.00390625" style="1" customWidth="1"/>
    <col min="5" max="12" width="9.140625" style="1" customWidth="1"/>
    <col min="13" max="13" width="9.8515625" style="1" bestFit="1" customWidth="1"/>
    <col min="14" max="16384" width="9.140625" style="3" customWidth="1"/>
  </cols>
  <sheetData>
    <row r="1" spans="1:13" ht="15.75" customHeight="1">
      <c r="A1" s="341" t="s">
        <v>263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5.75" customHeight="1">
      <c r="A2" s="341" t="s">
        <v>261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</row>
    <row r="3" spans="1:13" ht="15.75" customHeight="1">
      <c r="A3" s="240" t="s">
        <v>262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9" customHeight="1">
      <c r="A5" s="4"/>
      <c r="B5" s="2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5" t="s">
        <v>47</v>
      </c>
    </row>
    <row r="6" spans="1:13" s="6" customFormat="1" ht="21" customHeight="1" thickBot="1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8" customFormat="1" ht="42.75" customHeight="1">
      <c r="A7" s="241" t="s">
        <v>48</v>
      </c>
      <c r="B7" s="244" t="s">
        <v>49</v>
      </c>
      <c r="C7" s="247" t="s">
        <v>50</v>
      </c>
      <c r="D7" s="247"/>
      <c r="E7" s="247"/>
      <c r="F7" s="247"/>
      <c r="G7" s="247"/>
      <c r="H7" s="247"/>
      <c r="I7" s="247"/>
      <c r="J7" s="247"/>
      <c r="K7" s="247"/>
      <c r="L7" s="247"/>
      <c r="M7" s="248"/>
    </row>
    <row r="8" spans="1:13" s="9" customFormat="1" ht="12.75" customHeight="1">
      <c r="A8" s="242"/>
      <c r="B8" s="245"/>
      <c r="C8" s="249" t="s">
        <v>51</v>
      </c>
      <c r="D8" s="249" t="s">
        <v>52</v>
      </c>
      <c r="E8" s="249" t="s">
        <v>53</v>
      </c>
      <c r="F8" s="249" t="s">
        <v>54</v>
      </c>
      <c r="G8" s="249" t="s">
        <v>55</v>
      </c>
      <c r="H8" s="249" t="s">
        <v>56</v>
      </c>
      <c r="I8" s="249" t="s">
        <v>57</v>
      </c>
      <c r="J8" s="249" t="s">
        <v>58</v>
      </c>
      <c r="K8" s="249" t="s">
        <v>59</v>
      </c>
      <c r="L8" s="249" t="s">
        <v>60</v>
      </c>
      <c r="M8" s="250" t="s">
        <v>61</v>
      </c>
    </row>
    <row r="9" spans="1:15" ht="25.5" customHeight="1" thickBot="1">
      <c r="A9" s="243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51"/>
      <c r="N9" s="14"/>
      <c r="O9" s="1"/>
    </row>
    <row r="10" spans="1:15" ht="25.5" customHeight="1" thickBot="1">
      <c r="A10" s="10" t="s">
        <v>62</v>
      </c>
      <c r="B10" s="11">
        <v>841133</v>
      </c>
      <c r="C10" s="12">
        <v>15300</v>
      </c>
      <c r="D10" s="12"/>
      <c r="E10" s="12"/>
      <c r="F10" s="12"/>
      <c r="G10" s="12"/>
      <c r="H10" s="12"/>
      <c r="I10" s="12"/>
      <c r="J10" s="12"/>
      <c r="K10" s="12"/>
      <c r="L10" s="12"/>
      <c r="M10" s="13">
        <f aca="true" t="shared" si="0" ref="M10:M16">SUM(C10:L10)</f>
        <v>15300</v>
      </c>
      <c r="N10" s="14"/>
      <c r="O10" s="1"/>
    </row>
    <row r="11" spans="1:15" ht="25.5" customHeight="1" thickBot="1">
      <c r="A11" s="15" t="s">
        <v>63</v>
      </c>
      <c r="B11" s="16">
        <v>841901</v>
      </c>
      <c r="C11" s="17"/>
      <c r="D11" s="17">
        <v>37830</v>
      </c>
      <c r="E11" s="17"/>
      <c r="F11" s="17"/>
      <c r="G11" s="17"/>
      <c r="H11" s="17"/>
      <c r="I11" s="17"/>
      <c r="J11" s="17"/>
      <c r="K11" s="17"/>
      <c r="L11" s="17"/>
      <c r="M11" s="13">
        <f t="shared" si="0"/>
        <v>37830</v>
      </c>
      <c r="N11" s="14"/>
      <c r="O11" s="1"/>
    </row>
    <row r="12" spans="1:15" ht="25.5" customHeight="1" thickBot="1">
      <c r="A12" s="15" t="s">
        <v>64</v>
      </c>
      <c r="B12" s="18">
        <v>841126</v>
      </c>
      <c r="C12" s="17"/>
      <c r="D12" s="17"/>
      <c r="E12" s="17"/>
      <c r="F12" s="17"/>
      <c r="G12" s="17"/>
      <c r="H12" s="17"/>
      <c r="I12" s="17"/>
      <c r="J12" s="17">
        <v>3437</v>
      </c>
      <c r="K12" s="17"/>
      <c r="L12" s="17"/>
      <c r="M12" s="13">
        <f t="shared" si="0"/>
        <v>3437</v>
      </c>
      <c r="N12" s="14"/>
      <c r="O12" s="1"/>
    </row>
    <row r="13" spans="1:15" ht="25.5" customHeight="1" thickBot="1">
      <c r="A13" s="15" t="s">
        <v>65</v>
      </c>
      <c r="B13" s="18">
        <v>910121</v>
      </c>
      <c r="C13" s="17"/>
      <c r="D13" s="17"/>
      <c r="E13" s="17">
        <v>23978</v>
      </c>
      <c r="F13" s="17"/>
      <c r="G13" s="17">
        <v>2226</v>
      </c>
      <c r="H13" s="17"/>
      <c r="I13" s="17"/>
      <c r="J13" s="17"/>
      <c r="K13" s="17"/>
      <c r="L13" s="17"/>
      <c r="M13" s="13">
        <f t="shared" si="0"/>
        <v>26204</v>
      </c>
      <c r="N13" s="14"/>
      <c r="O13" s="1"/>
    </row>
    <row r="14" spans="1:15" ht="25.5" customHeight="1" thickBot="1">
      <c r="A14" s="43" t="s">
        <v>176</v>
      </c>
      <c r="B14" s="18">
        <v>562912</v>
      </c>
      <c r="C14" s="17">
        <v>400</v>
      </c>
      <c r="D14" s="17"/>
      <c r="E14" s="17"/>
      <c r="F14" s="17"/>
      <c r="G14" s="17"/>
      <c r="H14" s="17"/>
      <c r="I14" s="17"/>
      <c r="J14" s="17"/>
      <c r="K14" s="17"/>
      <c r="L14" s="17"/>
      <c r="M14" s="13">
        <f t="shared" si="0"/>
        <v>400</v>
      </c>
      <c r="N14" s="14"/>
      <c r="O14" s="1"/>
    </row>
    <row r="15" spans="1:15" ht="25.5" customHeight="1" thickBot="1">
      <c r="A15" s="15" t="s">
        <v>177</v>
      </c>
      <c r="B15" s="44">
        <v>562913</v>
      </c>
      <c r="C15" s="17">
        <v>100</v>
      </c>
      <c r="D15" s="17"/>
      <c r="E15" s="17"/>
      <c r="F15" s="17"/>
      <c r="G15" s="17"/>
      <c r="H15" s="17"/>
      <c r="I15" s="17"/>
      <c r="J15" s="17"/>
      <c r="K15" s="17"/>
      <c r="L15" s="17"/>
      <c r="M15" s="13">
        <f t="shared" si="0"/>
        <v>100</v>
      </c>
      <c r="N15" s="14"/>
      <c r="O15" s="1"/>
    </row>
    <row r="16" spans="1:15" ht="25.5" customHeight="1" thickBot="1">
      <c r="A16" s="45" t="s">
        <v>178</v>
      </c>
      <c r="B16" s="16">
        <v>531000</v>
      </c>
      <c r="C16" s="17">
        <v>1000</v>
      </c>
      <c r="D16" s="17"/>
      <c r="E16" s="17"/>
      <c r="F16" s="17"/>
      <c r="G16" s="17"/>
      <c r="H16" s="17"/>
      <c r="I16" s="17"/>
      <c r="J16" s="17"/>
      <c r="K16" s="17"/>
      <c r="L16" s="17"/>
      <c r="M16" s="13">
        <f t="shared" si="0"/>
        <v>1000</v>
      </c>
      <c r="N16" s="14"/>
      <c r="O16" s="1"/>
    </row>
    <row r="17" spans="1:15" ht="25.5" customHeight="1" thickBot="1">
      <c r="A17" s="19" t="s">
        <v>66</v>
      </c>
      <c r="B17" s="20"/>
      <c r="C17" s="21"/>
      <c r="D17" s="21"/>
      <c r="E17" s="21"/>
      <c r="F17" s="21"/>
      <c r="G17" s="21"/>
      <c r="H17" s="21">
        <v>702</v>
      </c>
      <c r="I17" s="21"/>
      <c r="J17" s="21"/>
      <c r="K17" s="21"/>
      <c r="L17" s="21"/>
      <c r="M17" s="13">
        <v>7045</v>
      </c>
      <c r="N17" s="14"/>
      <c r="O17" s="1"/>
    </row>
    <row r="18" spans="1:15" ht="25.5" customHeight="1" thickBot="1">
      <c r="A18" s="22" t="s">
        <v>67</v>
      </c>
      <c r="B18" s="23"/>
      <c r="C18" s="24">
        <f>SUM(C10:C16)</f>
        <v>16800</v>
      </c>
      <c r="D18" s="24">
        <f>SUM(D10:D16)</f>
        <v>37830</v>
      </c>
      <c r="E18" s="24">
        <f>SUM(E10:E16)</f>
        <v>23978</v>
      </c>
      <c r="F18" s="24">
        <f>SUM(F10:F16)</f>
        <v>0</v>
      </c>
      <c r="G18" s="24">
        <f>SUM(G10:G16)</f>
        <v>2226</v>
      </c>
      <c r="H18" s="24">
        <f>SUM(H10:H17)</f>
        <v>702</v>
      </c>
      <c r="I18" s="24">
        <f>SUM(I10:I16)</f>
        <v>0</v>
      </c>
      <c r="J18" s="24">
        <f>SUM(J10:J16)</f>
        <v>3437</v>
      </c>
      <c r="K18" s="24">
        <f>SUM(K10:K16)</f>
        <v>0</v>
      </c>
      <c r="L18" s="24">
        <f>SUM(L10:L16)</f>
        <v>0</v>
      </c>
      <c r="M18" s="13">
        <f>SUM(C18:L18)</f>
        <v>84973</v>
      </c>
      <c r="N18" s="14"/>
      <c r="O18" s="1"/>
    </row>
    <row r="19" spans="1:14" s="6" customFormat="1" ht="30" customHeight="1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5"/>
    </row>
    <row r="20" ht="13.5" thickBot="1">
      <c r="N20" s="14"/>
    </row>
    <row r="21" spans="1:14" ht="12.75">
      <c r="A21" s="241" t="s">
        <v>48</v>
      </c>
      <c r="B21" s="244" t="s">
        <v>49</v>
      </c>
      <c r="C21" s="247" t="s">
        <v>226</v>
      </c>
      <c r="D21" s="247"/>
      <c r="E21" s="247"/>
      <c r="F21" s="247"/>
      <c r="G21" s="247"/>
      <c r="H21" s="247"/>
      <c r="I21" s="247"/>
      <c r="J21" s="247"/>
      <c r="K21" s="247"/>
      <c r="L21" s="247"/>
      <c r="M21" s="248"/>
      <c r="N21" s="14"/>
    </row>
    <row r="22" spans="1:14" ht="12.75">
      <c r="A22" s="242"/>
      <c r="B22" s="245"/>
      <c r="C22" s="249" t="s">
        <v>51</v>
      </c>
      <c r="D22" s="249" t="s">
        <v>52</v>
      </c>
      <c r="E22" s="249" t="s">
        <v>53</v>
      </c>
      <c r="F22" s="249" t="s">
        <v>54</v>
      </c>
      <c r="G22" s="249" t="s">
        <v>55</v>
      </c>
      <c r="H22" s="249" t="s">
        <v>56</v>
      </c>
      <c r="I22" s="249" t="s">
        <v>57</v>
      </c>
      <c r="J22" s="249" t="s">
        <v>58</v>
      </c>
      <c r="K22" s="249" t="s">
        <v>59</v>
      </c>
      <c r="L22" s="249" t="s">
        <v>60</v>
      </c>
      <c r="M22" s="250" t="s">
        <v>61</v>
      </c>
      <c r="N22" s="14"/>
    </row>
    <row r="23" spans="1:13" ht="13.5" thickBot="1">
      <c r="A23" s="243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51"/>
    </row>
    <row r="24" spans="1:13" ht="13.5" thickBot="1">
      <c r="A24" s="10" t="s">
        <v>62</v>
      </c>
      <c r="B24" s="11">
        <v>841133</v>
      </c>
      <c r="C24" s="12">
        <v>15300</v>
      </c>
      <c r="D24" s="12"/>
      <c r="E24" s="12"/>
      <c r="F24" s="12"/>
      <c r="G24" s="12"/>
      <c r="H24" s="12"/>
      <c r="I24" s="12"/>
      <c r="J24" s="12"/>
      <c r="K24" s="12"/>
      <c r="L24" s="12"/>
      <c r="M24" s="13">
        <f aca="true" t="shared" si="1" ref="M24:M30">SUM(C24:L24)</f>
        <v>15300</v>
      </c>
    </row>
    <row r="25" spans="1:13" ht="26.25" thickBot="1">
      <c r="A25" s="15" t="s">
        <v>63</v>
      </c>
      <c r="B25" s="16">
        <v>841901</v>
      </c>
      <c r="C25" s="17"/>
      <c r="D25" s="17">
        <v>43215</v>
      </c>
      <c r="E25" s="17"/>
      <c r="F25" s="17"/>
      <c r="G25" s="17"/>
      <c r="H25" s="17"/>
      <c r="I25" s="17"/>
      <c r="J25" s="17"/>
      <c r="K25" s="17"/>
      <c r="L25" s="17"/>
      <c r="M25" s="13">
        <f t="shared" si="1"/>
        <v>43215</v>
      </c>
    </row>
    <row r="26" spans="1:13" ht="39" thickBot="1">
      <c r="A26" s="15" t="s">
        <v>64</v>
      </c>
      <c r="B26" s="18">
        <v>841126</v>
      </c>
      <c r="C26" s="17"/>
      <c r="D26" s="17"/>
      <c r="E26" s="17"/>
      <c r="F26" s="17"/>
      <c r="G26" s="17"/>
      <c r="H26" s="17"/>
      <c r="I26" s="17"/>
      <c r="J26" s="17">
        <v>3437</v>
      </c>
      <c r="K26" s="17"/>
      <c r="L26" s="17"/>
      <c r="M26" s="13">
        <f t="shared" si="1"/>
        <v>3437</v>
      </c>
    </row>
    <row r="27" spans="1:13" ht="13.5" thickBot="1">
      <c r="A27" s="15" t="s">
        <v>65</v>
      </c>
      <c r="B27" s="18">
        <v>910121</v>
      </c>
      <c r="C27" s="17"/>
      <c r="D27" s="17"/>
      <c r="E27" s="17">
        <v>33983</v>
      </c>
      <c r="F27" s="17"/>
      <c r="G27" s="17">
        <v>2226</v>
      </c>
      <c r="H27" s="17"/>
      <c r="I27" s="17"/>
      <c r="J27" s="17"/>
      <c r="K27" s="17"/>
      <c r="L27" s="17"/>
      <c r="M27" s="13">
        <f t="shared" si="1"/>
        <v>36209</v>
      </c>
    </row>
    <row r="28" spans="1:13" ht="13.5" thickBot="1">
      <c r="A28" s="43" t="s">
        <v>176</v>
      </c>
      <c r="B28" s="18">
        <v>562912</v>
      </c>
      <c r="C28" s="17">
        <v>400</v>
      </c>
      <c r="D28" s="17"/>
      <c r="E28" s="17"/>
      <c r="F28" s="17"/>
      <c r="G28" s="17"/>
      <c r="H28" s="17"/>
      <c r="I28" s="17"/>
      <c r="J28" s="17"/>
      <c r="K28" s="17"/>
      <c r="L28" s="17"/>
      <c r="M28" s="13">
        <f t="shared" si="1"/>
        <v>400</v>
      </c>
    </row>
    <row r="29" spans="1:13" ht="13.5" thickBot="1">
      <c r="A29" s="15" t="s">
        <v>177</v>
      </c>
      <c r="B29" s="44">
        <v>562913</v>
      </c>
      <c r="C29" s="17">
        <v>100</v>
      </c>
      <c r="D29" s="17"/>
      <c r="E29" s="17"/>
      <c r="F29" s="17"/>
      <c r="G29" s="17"/>
      <c r="H29" s="17"/>
      <c r="I29" s="17"/>
      <c r="J29" s="17"/>
      <c r="K29" s="17"/>
      <c r="L29" s="17"/>
      <c r="M29" s="13">
        <f t="shared" si="1"/>
        <v>100</v>
      </c>
    </row>
    <row r="30" spans="1:13" ht="13.5" thickBot="1">
      <c r="A30" s="45" t="s">
        <v>178</v>
      </c>
      <c r="B30" s="16">
        <v>531000</v>
      </c>
      <c r="C30" s="17">
        <v>1000</v>
      </c>
      <c r="D30" s="17"/>
      <c r="E30" s="17"/>
      <c r="F30" s="17"/>
      <c r="G30" s="17"/>
      <c r="H30" s="17"/>
      <c r="I30" s="17"/>
      <c r="J30" s="17"/>
      <c r="K30" s="17"/>
      <c r="L30" s="17"/>
      <c r="M30" s="13">
        <f t="shared" si="1"/>
        <v>1000</v>
      </c>
    </row>
    <row r="31" spans="1:13" ht="13.5" thickBot="1">
      <c r="A31" s="19" t="s">
        <v>66</v>
      </c>
      <c r="B31" s="20"/>
      <c r="C31" s="21"/>
      <c r="D31" s="21"/>
      <c r="E31" s="21"/>
      <c r="F31" s="21"/>
      <c r="G31" s="21"/>
      <c r="H31" s="21">
        <v>1277</v>
      </c>
      <c r="I31" s="21"/>
      <c r="J31" s="21"/>
      <c r="K31" s="21"/>
      <c r="L31" s="21"/>
      <c r="M31" s="13">
        <v>7045</v>
      </c>
    </row>
    <row r="32" spans="1:13" ht="13.5" thickBot="1">
      <c r="A32" s="22" t="s">
        <v>67</v>
      </c>
      <c r="B32" s="23"/>
      <c r="C32" s="24">
        <f>SUM(C24:C30)</f>
        <v>16800</v>
      </c>
      <c r="D32" s="24">
        <f>SUM(D24:D30)</f>
        <v>43215</v>
      </c>
      <c r="E32" s="24">
        <f>SUM(E24:E30)</f>
        <v>33983</v>
      </c>
      <c r="F32" s="24">
        <f>SUM(F24:F30)</f>
        <v>0</v>
      </c>
      <c r="G32" s="24">
        <f>SUM(G24:G30)</f>
        <v>2226</v>
      </c>
      <c r="H32" s="24">
        <f>SUM(H24:H31)</f>
        <v>1277</v>
      </c>
      <c r="I32" s="24">
        <f>SUM(I24:I30)</f>
        <v>0</v>
      </c>
      <c r="J32" s="24">
        <f>SUM(J24:J30)</f>
        <v>3437</v>
      </c>
      <c r="K32" s="24">
        <f>SUM(K24:K30)</f>
        <v>0</v>
      </c>
      <c r="L32" s="24">
        <f>SUM(L24:L30)</f>
        <v>0</v>
      </c>
      <c r="M32" s="13">
        <f>SUM(C32:L32)</f>
        <v>100938</v>
      </c>
    </row>
    <row r="34" spans="1:2" ht="12.75">
      <c r="A34" s="26"/>
      <c r="B34" s="27"/>
    </row>
  </sheetData>
  <sheetProtection/>
  <mergeCells count="32">
    <mergeCell ref="A1:M1"/>
    <mergeCell ref="J22:J23"/>
    <mergeCell ref="K22:K23"/>
    <mergeCell ref="L22:L23"/>
    <mergeCell ref="M22:M23"/>
    <mergeCell ref="A21:A23"/>
    <mergeCell ref="B21:B23"/>
    <mergeCell ref="C21:M21"/>
    <mergeCell ref="C22:C23"/>
    <mergeCell ref="D22:D23"/>
    <mergeCell ref="E22:E23"/>
    <mergeCell ref="F22:F23"/>
    <mergeCell ref="G22:G23"/>
    <mergeCell ref="H22:H23"/>
    <mergeCell ref="I22:I23"/>
    <mergeCell ref="A3:M3"/>
    <mergeCell ref="I8:I9"/>
    <mergeCell ref="J8:J9"/>
    <mergeCell ref="K8:K9"/>
    <mergeCell ref="L8:L9"/>
    <mergeCell ref="M8:M9"/>
    <mergeCell ref="B5:L5"/>
    <mergeCell ref="A2:M2"/>
    <mergeCell ref="A7:A9"/>
    <mergeCell ref="B7:B9"/>
    <mergeCell ref="C7:M7"/>
    <mergeCell ref="C8:C9"/>
    <mergeCell ref="D8:D9"/>
    <mergeCell ref="E8:E9"/>
    <mergeCell ref="F8:F9"/>
    <mergeCell ref="G8:G9"/>
    <mergeCell ref="H8:H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="85" zoomScaleNormal="85" zoomScalePageLayoutView="0" workbookViewId="0" topLeftCell="A1">
      <selection activeCell="A2" sqref="A2:M2"/>
    </sheetView>
  </sheetViews>
  <sheetFormatPr defaultColWidth="9.140625" defaultRowHeight="12.75"/>
  <cols>
    <col min="1" max="2" width="3.7109375" style="28" customWidth="1"/>
    <col min="3" max="3" width="39.57421875" style="29" customWidth="1"/>
    <col min="4" max="4" width="11.421875" style="29" customWidth="1"/>
    <col min="5" max="6" width="11.00390625" style="30" customWidth="1"/>
    <col min="7" max="7" width="11.57421875" style="30" customWidth="1"/>
    <col min="8" max="8" width="11.421875" style="29" customWidth="1"/>
    <col min="9" max="10" width="11.00390625" style="30" customWidth="1"/>
    <col min="11" max="11" width="11.57421875" style="30" customWidth="1"/>
    <col min="12" max="12" width="9.140625" style="29" customWidth="1"/>
    <col min="13" max="13" width="12.00390625" style="29" customWidth="1"/>
    <col min="14" max="16384" width="9.140625" style="29" customWidth="1"/>
  </cols>
  <sheetData>
    <row r="1" spans="2:14" ht="15.75">
      <c r="B1" s="345" t="s">
        <v>266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</row>
    <row r="2" spans="1:13" ht="15.75" customHeight="1">
      <c r="A2" s="341" t="s">
        <v>267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</row>
    <row r="3" spans="1:11" ht="15.75" customHeight="1">
      <c r="A3" s="240" t="s">
        <v>179</v>
      </c>
      <c r="B3" s="240"/>
      <c r="C3" s="240"/>
      <c r="D3" s="240"/>
      <c r="E3" s="240"/>
      <c r="F3" s="240"/>
      <c r="G3" s="240"/>
      <c r="H3" s="4"/>
      <c r="I3" s="4"/>
      <c r="J3" s="4"/>
      <c r="K3" s="4"/>
    </row>
    <row r="4" spans="1:10" ht="15.75" customHeight="1">
      <c r="A4" s="4"/>
      <c r="B4" s="4"/>
      <c r="C4" s="4"/>
      <c r="D4" s="4"/>
      <c r="E4" s="5"/>
      <c r="F4" s="5"/>
      <c r="H4" s="4"/>
      <c r="I4" s="5"/>
      <c r="J4" s="5"/>
    </row>
    <row r="5" spans="1:11" ht="15.75" customHeight="1">
      <c r="A5" s="4"/>
      <c r="B5" s="4"/>
      <c r="C5" s="4"/>
      <c r="D5" s="4"/>
      <c r="E5" s="5"/>
      <c r="F5" s="5"/>
      <c r="G5" s="46" t="s">
        <v>47</v>
      </c>
      <c r="H5" s="4"/>
      <c r="I5" s="5"/>
      <c r="J5" s="5"/>
      <c r="K5" s="46" t="s">
        <v>47</v>
      </c>
    </row>
    <row r="6" spans="5:10" ht="9" customHeight="1" thickBot="1">
      <c r="E6" s="36"/>
      <c r="F6" s="36"/>
      <c r="I6" s="36"/>
      <c r="J6" s="36"/>
    </row>
    <row r="7" spans="1:11" ht="21" customHeight="1">
      <c r="A7" s="283" t="s">
        <v>48</v>
      </c>
      <c r="B7" s="284"/>
      <c r="C7" s="285"/>
      <c r="D7" s="280" t="s">
        <v>50</v>
      </c>
      <c r="E7" s="281"/>
      <c r="F7" s="281"/>
      <c r="G7" s="282"/>
      <c r="H7" s="280" t="s">
        <v>226</v>
      </c>
      <c r="I7" s="281"/>
      <c r="J7" s="281"/>
      <c r="K7" s="282"/>
    </row>
    <row r="8" spans="1:11" ht="39.75" customHeight="1">
      <c r="A8" s="286"/>
      <c r="B8" s="287"/>
      <c r="C8" s="288"/>
      <c r="D8" s="47" t="s">
        <v>180</v>
      </c>
      <c r="E8" s="48" t="s">
        <v>181</v>
      </c>
      <c r="F8" s="7" t="s">
        <v>180</v>
      </c>
      <c r="G8" s="49" t="s">
        <v>182</v>
      </c>
      <c r="H8" s="47" t="s">
        <v>180</v>
      </c>
      <c r="I8" s="48" t="s">
        <v>181</v>
      </c>
      <c r="J8" s="7" t="s">
        <v>180</v>
      </c>
      <c r="K8" s="49" t="s">
        <v>182</v>
      </c>
    </row>
    <row r="9" spans="1:11" ht="30" customHeight="1" thickBot="1">
      <c r="A9" s="289"/>
      <c r="B9" s="290"/>
      <c r="C9" s="291"/>
      <c r="D9" s="50" t="s">
        <v>183</v>
      </c>
      <c r="E9" s="47" t="s">
        <v>184</v>
      </c>
      <c r="F9" s="51" t="s">
        <v>185</v>
      </c>
      <c r="G9" s="52"/>
      <c r="H9" s="50" t="s">
        <v>183</v>
      </c>
      <c r="I9" s="47" t="s">
        <v>184</v>
      </c>
      <c r="J9" s="51" t="s">
        <v>185</v>
      </c>
      <c r="K9" s="52"/>
    </row>
    <row r="10" spans="1:11" ht="15.75" customHeight="1" thickBot="1">
      <c r="A10" s="274" t="s">
        <v>186</v>
      </c>
      <c r="B10" s="275"/>
      <c r="C10" s="275"/>
      <c r="D10" s="135">
        <v>32437</v>
      </c>
      <c r="E10" s="53">
        <f>SUM(E11,E17,E18)</f>
        <v>22128</v>
      </c>
      <c r="F10" s="53"/>
      <c r="G10" s="54">
        <f>SUM(D10:F10)</f>
        <v>54565</v>
      </c>
      <c r="H10" s="135">
        <f>H11+H17+H18</f>
        <v>36707</v>
      </c>
      <c r="I10" s="53">
        <f>SUM(I11,I17,I18)</f>
        <v>22128</v>
      </c>
      <c r="J10" s="53"/>
      <c r="K10" s="54">
        <f>SUM(H10:J10)</f>
        <v>58835</v>
      </c>
    </row>
    <row r="11" spans="1:11" ht="15.75" customHeight="1" thickBot="1">
      <c r="A11" s="267" t="s">
        <v>78</v>
      </c>
      <c r="B11" s="269" t="s">
        <v>186</v>
      </c>
      <c r="C11" s="269"/>
      <c r="D11" s="136">
        <v>30367</v>
      </c>
      <c r="E11" s="137">
        <f>SUM(E12:E16)</f>
        <v>22128</v>
      </c>
      <c r="F11" s="137"/>
      <c r="G11" s="54">
        <f aca="true" t="shared" si="0" ref="G11:G48">SUM(D11:F11)</f>
        <v>52495</v>
      </c>
      <c r="H11" s="136">
        <f>SUM(H12:H16)</f>
        <v>33146</v>
      </c>
      <c r="I11" s="137">
        <f>SUM(I12:I16)</f>
        <v>22128</v>
      </c>
      <c r="J11" s="137"/>
      <c r="K11" s="54">
        <f aca="true" t="shared" si="1" ref="K11:K43">SUM(H11:J11)</f>
        <v>55274</v>
      </c>
    </row>
    <row r="12" spans="1:11" ht="15.75" customHeight="1" thickBot="1">
      <c r="A12" s="267"/>
      <c r="B12" s="56" t="s">
        <v>78</v>
      </c>
      <c r="C12" s="57" t="s">
        <v>146</v>
      </c>
      <c r="D12" s="138">
        <v>6314</v>
      </c>
      <c r="E12" s="139">
        <v>12391</v>
      </c>
      <c r="F12" s="139"/>
      <c r="G12" s="54">
        <f t="shared" si="0"/>
        <v>18705</v>
      </c>
      <c r="H12" s="138">
        <v>7303</v>
      </c>
      <c r="I12" s="139">
        <v>12391</v>
      </c>
      <c r="J12" s="139"/>
      <c r="K12" s="54">
        <f t="shared" si="1"/>
        <v>19694</v>
      </c>
    </row>
    <row r="13" spans="1:11" ht="15.75" customHeight="1" thickBot="1">
      <c r="A13" s="267"/>
      <c r="B13" s="56" t="s">
        <v>100</v>
      </c>
      <c r="C13" s="57" t="s">
        <v>187</v>
      </c>
      <c r="D13" s="138">
        <v>1529</v>
      </c>
      <c r="E13" s="139">
        <v>3133</v>
      </c>
      <c r="F13" s="139"/>
      <c r="G13" s="54">
        <f t="shared" si="0"/>
        <v>4662</v>
      </c>
      <c r="H13" s="138">
        <v>1728</v>
      </c>
      <c r="I13" s="139">
        <v>3133</v>
      </c>
      <c r="J13" s="139"/>
      <c r="K13" s="54">
        <f t="shared" si="1"/>
        <v>4861</v>
      </c>
    </row>
    <row r="14" spans="1:11" ht="15.75" customHeight="1" thickBot="1">
      <c r="A14" s="267"/>
      <c r="B14" s="56" t="s">
        <v>119</v>
      </c>
      <c r="C14" s="57" t="s">
        <v>150</v>
      </c>
      <c r="D14" s="138">
        <v>19576</v>
      </c>
      <c r="E14" s="139">
        <v>6604</v>
      </c>
      <c r="F14" s="139"/>
      <c r="G14" s="54">
        <f t="shared" si="0"/>
        <v>26180</v>
      </c>
      <c r="H14" s="138">
        <v>19665</v>
      </c>
      <c r="I14" s="139">
        <v>6604</v>
      </c>
      <c r="J14" s="139"/>
      <c r="K14" s="54">
        <f t="shared" si="1"/>
        <v>26269</v>
      </c>
    </row>
    <row r="15" spans="1:11" ht="15.75" customHeight="1" thickBot="1">
      <c r="A15" s="267"/>
      <c r="B15" s="56" t="s">
        <v>121</v>
      </c>
      <c r="C15" s="57" t="s">
        <v>188</v>
      </c>
      <c r="D15" s="138">
        <v>201</v>
      </c>
      <c r="E15" s="139">
        <v>0</v>
      </c>
      <c r="F15" s="139">
        <v>0</v>
      </c>
      <c r="G15" s="54">
        <f t="shared" si="0"/>
        <v>201</v>
      </c>
      <c r="H15" s="138">
        <v>201</v>
      </c>
      <c r="I15" s="139">
        <v>0</v>
      </c>
      <c r="J15" s="139">
        <v>0</v>
      </c>
      <c r="K15" s="54">
        <f t="shared" si="1"/>
        <v>201</v>
      </c>
    </row>
    <row r="16" spans="1:11" ht="15.75" customHeight="1" thickBot="1">
      <c r="A16" s="267"/>
      <c r="B16" s="56" t="s">
        <v>126</v>
      </c>
      <c r="C16" s="57" t="s">
        <v>86</v>
      </c>
      <c r="D16" s="138">
        <v>2747</v>
      </c>
      <c r="E16" s="139">
        <v>0</v>
      </c>
      <c r="F16" s="139">
        <v>0</v>
      </c>
      <c r="G16" s="54">
        <f t="shared" si="0"/>
        <v>2747</v>
      </c>
      <c r="H16" s="138">
        <v>4249</v>
      </c>
      <c r="I16" s="139">
        <v>0</v>
      </c>
      <c r="J16" s="139">
        <v>0</v>
      </c>
      <c r="K16" s="54">
        <f t="shared" si="1"/>
        <v>4249</v>
      </c>
    </row>
    <row r="17" spans="1:11" s="35" customFormat="1" ht="15.75" customHeight="1" thickBot="1">
      <c r="A17" s="55" t="s">
        <v>100</v>
      </c>
      <c r="B17" s="257" t="s">
        <v>189</v>
      </c>
      <c r="C17" s="257"/>
      <c r="D17" s="140">
        <v>1715</v>
      </c>
      <c r="E17" s="141">
        <v>0</v>
      </c>
      <c r="F17" s="141">
        <v>0</v>
      </c>
      <c r="G17" s="54">
        <f t="shared" si="0"/>
        <v>1715</v>
      </c>
      <c r="H17" s="140">
        <v>1715</v>
      </c>
      <c r="I17" s="141">
        <v>0</v>
      </c>
      <c r="J17" s="141">
        <v>0</v>
      </c>
      <c r="K17" s="54">
        <f t="shared" si="1"/>
        <v>1715</v>
      </c>
    </row>
    <row r="18" spans="1:11" s="35" customFormat="1" ht="15.75" customHeight="1" thickBot="1">
      <c r="A18" s="58" t="s">
        <v>119</v>
      </c>
      <c r="B18" s="276" t="s">
        <v>190</v>
      </c>
      <c r="C18" s="276"/>
      <c r="D18" s="142">
        <v>355</v>
      </c>
      <c r="E18" s="143">
        <v>0</v>
      </c>
      <c r="F18" s="143"/>
      <c r="G18" s="54">
        <f t="shared" si="0"/>
        <v>355</v>
      </c>
      <c r="H18" s="142">
        <v>1846</v>
      </c>
      <c r="I18" s="143">
        <v>0</v>
      </c>
      <c r="J18" s="143"/>
      <c r="K18" s="54">
        <f t="shared" si="1"/>
        <v>1846</v>
      </c>
    </row>
    <row r="19" spans="1:11" s="35" customFormat="1" ht="15.75" customHeight="1" thickBot="1">
      <c r="A19" s="271" t="s">
        <v>166</v>
      </c>
      <c r="B19" s="272"/>
      <c r="C19" s="273"/>
      <c r="D19" s="59">
        <v>762</v>
      </c>
      <c r="E19" s="59">
        <v>0</v>
      </c>
      <c r="F19" s="59">
        <f>SUM(F20:F22)</f>
        <v>0</v>
      </c>
      <c r="G19" s="54">
        <f t="shared" si="0"/>
        <v>762</v>
      </c>
      <c r="H19" s="59">
        <f>SUM(H20:H22)</f>
        <v>11190</v>
      </c>
      <c r="I19" s="59">
        <v>0</v>
      </c>
      <c r="J19" s="59">
        <f>SUM(J20:J22)</f>
        <v>0</v>
      </c>
      <c r="K19" s="54">
        <f t="shared" si="1"/>
        <v>11190</v>
      </c>
    </row>
    <row r="20" spans="1:11" ht="20.25" customHeight="1" thickBot="1">
      <c r="A20" s="60" t="s">
        <v>78</v>
      </c>
      <c r="B20" s="277" t="s">
        <v>167</v>
      </c>
      <c r="C20" s="277"/>
      <c r="D20" s="138">
        <v>762</v>
      </c>
      <c r="E20" s="139">
        <v>0</v>
      </c>
      <c r="F20" s="139">
        <v>0</v>
      </c>
      <c r="G20" s="54">
        <f t="shared" si="0"/>
        <v>762</v>
      </c>
      <c r="H20" s="138">
        <v>11190</v>
      </c>
      <c r="I20" s="139">
        <v>0</v>
      </c>
      <c r="J20" s="139">
        <v>0</v>
      </c>
      <c r="K20" s="54">
        <f t="shared" si="1"/>
        <v>11190</v>
      </c>
    </row>
    <row r="21" spans="1:11" ht="15.75" customHeight="1" thickBot="1">
      <c r="A21" s="60" t="s">
        <v>100</v>
      </c>
      <c r="B21" s="278" t="s">
        <v>191</v>
      </c>
      <c r="C21" s="279"/>
      <c r="D21" s="144"/>
      <c r="E21" s="139">
        <v>0</v>
      </c>
      <c r="F21" s="139">
        <v>0</v>
      </c>
      <c r="G21" s="54">
        <f t="shared" si="0"/>
        <v>0</v>
      </c>
      <c r="H21" s="144"/>
      <c r="I21" s="139">
        <v>0</v>
      </c>
      <c r="J21" s="139">
        <v>0</v>
      </c>
      <c r="K21" s="54">
        <f t="shared" si="1"/>
        <v>0</v>
      </c>
    </row>
    <row r="22" spans="1:11" ht="15.75" customHeight="1" thickBot="1">
      <c r="A22" s="61" t="s">
        <v>119</v>
      </c>
      <c r="B22" s="254" t="s">
        <v>192</v>
      </c>
      <c r="C22" s="254"/>
      <c r="D22" s="145"/>
      <c r="E22" s="146">
        <v>0</v>
      </c>
      <c r="F22" s="146">
        <v>0</v>
      </c>
      <c r="G22" s="54">
        <f t="shared" si="0"/>
        <v>0</v>
      </c>
      <c r="H22" s="145"/>
      <c r="I22" s="146">
        <v>0</v>
      </c>
      <c r="J22" s="146">
        <v>0</v>
      </c>
      <c r="K22" s="54">
        <f t="shared" si="1"/>
        <v>0</v>
      </c>
    </row>
    <row r="23" spans="1:11" ht="18" customHeight="1" thickBot="1">
      <c r="A23" s="274" t="s">
        <v>193</v>
      </c>
      <c r="B23" s="275"/>
      <c r="C23" s="275"/>
      <c r="D23" s="135"/>
      <c r="E23" s="147"/>
      <c r="F23" s="147"/>
      <c r="G23" s="54">
        <f t="shared" si="0"/>
        <v>0</v>
      </c>
      <c r="H23" s="135">
        <f>H24+H27</f>
        <v>180</v>
      </c>
      <c r="I23" s="147"/>
      <c r="J23" s="147"/>
      <c r="K23" s="54">
        <f t="shared" si="1"/>
        <v>180</v>
      </c>
    </row>
    <row r="24" spans="1:11" s="35" customFormat="1" ht="18" customHeight="1" thickBot="1">
      <c r="A24" s="267" t="s">
        <v>78</v>
      </c>
      <c r="B24" s="269" t="s">
        <v>194</v>
      </c>
      <c r="C24" s="270"/>
      <c r="D24" s="148"/>
      <c r="E24" s="140">
        <v>0</v>
      </c>
      <c r="F24" s="140">
        <v>0</v>
      </c>
      <c r="G24" s="54">
        <f t="shared" si="0"/>
        <v>0</v>
      </c>
      <c r="H24" s="148">
        <f>SUM(H25:H26)</f>
        <v>0</v>
      </c>
      <c r="I24" s="140">
        <v>0</v>
      </c>
      <c r="J24" s="140">
        <v>0</v>
      </c>
      <c r="K24" s="54">
        <f t="shared" si="1"/>
        <v>0</v>
      </c>
    </row>
    <row r="25" spans="1:11" ht="18" customHeight="1" thickBot="1">
      <c r="A25" s="267"/>
      <c r="B25" s="56" t="s">
        <v>78</v>
      </c>
      <c r="C25" s="62" t="s">
        <v>195</v>
      </c>
      <c r="D25" s="149"/>
      <c r="E25" s="138">
        <v>0</v>
      </c>
      <c r="F25" s="138">
        <v>0</v>
      </c>
      <c r="G25" s="54">
        <f t="shared" si="0"/>
        <v>0</v>
      </c>
      <c r="H25" s="149"/>
      <c r="I25" s="138">
        <v>0</v>
      </c>
      <c r="J25" s="138">
        <v>0</v>
      </c>
      <c r="K25" s="54">
        <f t="shared" si="1"/>
        <v>0</v>
      </c>
    </row>
    <row r="26" spans="1:11" ht="18" customHeight="1" thickBot="1">
      <c r="A26" s="267"/>
      <c r="B26" s="56" t="s">
        <v>100</v>
      </c>
      <c r="C26" s="62" t="s">
        <v>196</v>
      </c>
      <c r="D26" s="149"/>
      <c r="E26" s="138">
        <v>0</v>
      </c>
      <c r="F26" s="138">
        <v>0</v>
      </c>
      <c r="G26" s="54">
        <f t="shared" si="0"/>
        <v>0</v>
      </c>
      <c r="H26" s="149"/>
      <c r="I26" s="138">
        <v>0</v>
      </c>
      <c r="J26" s="138">
        <v>0</v>
      </c>
      <c r="K26" s="54">
        <f t="shared" si="1"/>
        <v>0</v>
      </c>
    </row>
    <row r="27" spans="1:11" s="35" customFormat="1" ht="18" customHeight="1" thickBot="1">
      <c r="A27" s="267" t="s">
        <v>100</v>
      </c>
      <c r="B27" s="269" t="s">
        <v>197</v>
      </c>
      <c r="C27" s="270"/>
      <c r="D27" s="148"/>
      <c r="E27" s="141">
        <v>0</v>
      </c>
      <c r="F27" s="141">
        <v>0</v>
      </c>
      <c r="G27" s="54">
        <f t="shared" si="0"/>
        <v>0</v>
      </c>
      <c r="H27" s="148">
        <f>SUM(H28:H29)</f>
        <v>180</v>
      </c>
      <c r="I27" s="141">
        <v>0</v>
      </c>
      <c r="J27" s="141">
        <v>0</v>
      </c>
      <c r="K27" s="54">
        <f t="shared" si="1"/>
        <v>180</v>
      </c>
    </row>
    <row r="28" spans="1:11" ht="15.75" customHeight="1" thickBot="1">
      <c r="A28" s="267"/>
      <c r="B28" s="56" t="s">
        <v>78</v>
      </c>
      <c r="C28" s="62" t="s">
        <v>195</v>
      </c>
      <c r="D28" s="149"/>
      <c r="E28" s="139">
        <v>0</v>
      </c>
      <c r="F28" s="139">
        <v>0</v>
      </c>
      <c r="G28" s="54">
        <f t="shared" si="0"/>
        <v>0</v>
      </c>
      <c r="H28" s="149">
        <v>180</v>
      </c>
      <c r="I28" s="139">
        <v>0</v>
      </c>
      <c r="J28" s="139">
        <v>0</v>
      </c>
      <c r="K28" s="54">
        <f t="shared" si="1"/>
        <v>180</v>
      </c>
    </row>
    <row r="29" spans="1:11" ht="15.75" customHeight="1" thickBot="1">
      <c r="A29" s="268"/>
      <c r="B29" s="63" t="s">
        <v>100</v>
      </c>
      <c r="C29" s="64" t="s">
        <v>196</v>
      </c>
      <c r="D29" s="150"/>
      <c r="E29" s="151">
        <v>0</v>
      </c>
      <c r="F29" s="151">
        <v>0</v>
      </c>
      <c r="G29" s="54">
        <f t="shared" si="0"/>
        <v>0</v>
      </c>
      <c r="H29" s="150"/>
      <c r="I29" s="151">
        <v>0</v>
      </c>
      <c r="J29" s="151">
        <v>0</v>
      </c>
      <c r="K29" s="54">
        <f t="shared" si="1"/>
        <v>0</v>
      </c>
    </row>
    <row r="30" spans="1:11" s="35" customFormat="1" ht="18" customHeight="1" thickBot="1">
      <c r="A30" s="271" t="s">
        <v>198</v>
      </c>
      <c r="B30" s="272"/>
      <c r="C30" s="273"/>
      <c r="D30" s="152">
        <v>5926</v>
      </c>
      <c r="E30" s="153">
        <v>0</v>
      </c>
      <c r="F30" s="153">
        <v>0</v>
      </c>
      <c r="G30" s="54">
        <f t="shared" si="0"/>
        <v>5926</v>
      </c>
      <c r="H30" s="152">
        <f>H31+H32</f>
        <v>7013</v>
      </c>
      <c r="I30" s="153">
        <v>0</v>
      </c>
      <c r="J30" s="153">
        <v>0</v>
      </c>
      <c r="K30" s="54">
        <f t="shared" si="1"/>
        <v>7013</v>
      </c>
    </row>
    <row r="31" spans="1:11" s="35" customFormat="1" ht="18" customHeight="1" thickBot="1">
      <c r="A31" s="65" t="s">
        <v>78</v>
      </c>
      <c r="B31" s="263" t="s">
        <v>123</v>
      </c>
      <c r="C31" s="264"/>
      <c r="D31" s="59"/>
      <c r="E31" s="154">
        <v>0</v>
      </c>
      <c r="F31" s="154">
        <v>0</v>
      </c>
      <c r="G31" s="54">
        <f t="shared" si="0"/>
        <v>0</v>
      </c>
      <c r="H31" s="59"/>
      <c r="I31" s="154">
        <v>0</v>
      </c>
      <c r="J31" s="154">
        <v>0</v>
      </c>
      <c r="K31" s="54">
        <f t="shared" si="1"/>
        <v>0</v>
      </c>
    </row>
    <row r="32" spans="1:11" s="35" customFormat="1" ht="18" customHeight="1" thickBot="1">
      <c r="A32" s="260" t="s">
        <v>100</v>
      </c>
      <c r="B32" s="263" t="s">
        <v>125</v>
      </c>
      <c r="C32" s="264"/>
      <c r="D32" s="59">
        <v>5926</v>
      </c>
      <c r="E32" s="154">
        <v>0</v>
      </c>
      <c r="F32" s="154">
        <v>0</v>
      </c>
      <c r="G32" s="54">
        <f t="shared" si="0"/>
        <v>5926</v>
      </c>
      <c r="H32" s="59">
        <f>SUM(H33:H34)</f>
        <v>7013</v>
      </c>
      <c r="I32" s="154">
        <v>0</v>
      </c>
      <c r="J32" s="154">
        <v>0</v>
      </c>
      <c r="K32" s="54">
        <f t="shared" si="1"/>
        <v>7013</v>
      </c>
    </row>
    <row r="33" spans="1:11" ht="18" customHeight="1" thickBot="1">
      <c r="A33" s="261"/>
      <c r="B33" s="66" t="s">
        <v>78</v>
      </c>
      <c r="C33" s="67" t="s">
        <v>199</v>
      </c>
      <c r="D33" s="155">
        <v>5926</v>
      </c>
      <c r="E33" s="156">
        <v>0</v>
      </c>
      <c r="F33" s="156">
        <v>0</v>
      </c>
      <c r="G33" s="54">
        <f t="shared" si="0"/>
        <v>5926</v>
      </c>
      <c r="H33" s="155">
        <v>7013</v>
      </c>
      <c r="I33" s="156">
        <v>0</v>
      </c>
      <c r="J33" s="156">
        <v>0</v>
      </c>
      <c r="K33" s="54">
        <f t="shared" si="1"/>
        <v>7013</v>
      </c>
    </row>
    <row r="34" spans="1:11" s="35" customFormat="1" ht="18" customHeight="1" thickBot="1">
      <c r="A34" s="262"/>
      <c r="B34" s="68" t="s">
        <v>100</v>
      </c>
      <c r="C34" s="69" t="s">
        <v>200</v>
      </c>
      <c r="D34" s="157"/>
      <c r="E34" s="158">
        <v>0</v>
      </c>
      <c r="F34" s="158">
        <v>0</v>
      </c>
      <c r="G34" s="54">
        <f t="shared" si="0"/>
        <v>0</v>
      </c>
      <c r="H34" s="157"/>
      <c r="I34" s="158">
        <v>0</v>
      </c>
      <c r="J34" s="158">
        <v>0</v>
      </c>
      <c r="K34" s="54">
        <f t="shared" si="1"/>
        <v>0</v>
      </c>
    </row>
    <row r="35" spans="1:11" s="35" customFormat="1" ht="18" customHeight="1" thickBot="1">
      <c r="A35" s="70"/>
      <c r="B35" s="265" t="s">
        <v>201</v>
      </c>
      <c r="C35" s="265"/>
      <c r="D35" s="159">
        <f>SUM(D10,D19,D30)</f>
        <v>39125</v>
      </c>
      <c r="E35" s="159">
        <v>22128</v>
      </c>
      <c r="F35" s="159"/>
      <c r="G35" s="54">
        <f t="shared" si="0"/>
        <v>61253</v>
      </c>
      <c r="H35" s="159">
        <f>SUM(H10,H19,H30,H23)</f>
        <v>55090</v>
      </c>
      <c r="I35" s="159">
        <v>22128</v>
      </c>
      <c r="J35" s="159"/>
      <c r="K35" s="54">
        <f t="shared" si="1"/>
        <v>77218</v>
      </c>
    </row>
    <row r="36" spans="1:11" s="35" customFormat="1" ht="18" customHeight="1" thickBot="1">
      <c r="A36" s="65">
        <v>1</v>
      </c>
      <c r="B36" s="266" t="s">
        <v>202</v>
      </c>
      <c r="C36" s="266"/>
      <c r="D36" s="160"/>
      <c r="E36" s="154"/>
      <c r="F36" s="154"/>
      <c r="G36" s="54">
        <f t="shared" si="0"/>
        <v>0</v>
      </c>
      <c r="H36" s="160"/>
      <c r="I36" s="154"/>
      <c r="J36" s="154"/>
      <c r="K36" s="54">
        <f t="shared" si="1"/>
        <v>0</v>
      </c>
    </row>
    <row r="37" spans="1:11" s="35" customFormat="1" ht="18" customHeight="1" thickBot="1">
      <c r="A37" s="255"/>
      <c r="B37" s="56" t="s">
        <v>78</v>
      </c>
      <c r="C37" s="71" t="s">
        <v>203</v>
      </c>
      <c r="D37" s="161"/>
      <c r="E37" s="139"/>
      <c r="F37" s="139"/>
      <c r="G37" s="54">
        <f t="shared" si="0"/>
        <v>0</v>
      </c>
      <c r="H37" s="161"/>
      <c r="I37" s="139"/>
      <c r="J37" s="139"/>
      <c r="K37" s="54">
        <f t="shared" si="1"/>
        <v>0</v>
      </c>
    </row>
    <row r="38" spans="1:11" s="35" customFormat="1" ht="18" customHeight="1" thickBot="1">
      <c r="A38" s="256"/>
      <c r="B38" s="56" t="s">
        <v>100</v>
      </c>
      <c r="C38" s="71" t="s">
        <v>204</v>
      </c>
      <c r="D38" s="161"/>
      <c r="E38" s="139"/>
      <c r="F38" s="139"/>
      <c r="G38" s="54">
        <f t="shared" si="0"/>
        <v>0</v>
      </c>
      <c r="H38" s="161"/>
      <c r="I38" s="139"/>
      <c r="J38" s="139"/>
      <c r="K38" s="54">
        <f t="shared" si="1"/>
        <v>0</v>
      </c>
    </row>
    <row r="39" spans="1:11" s="35" customFormat="1" ht="18" customHeight="1" thickBot="1">
      <c r="A39" s="72" t="s">
        <v>100</v>
      </c>
      <c r="B39" s="257" t="s">
        <v>205</v>
      </c>
      <c r="C39" s="257"/>
      <c r="D39" s="140">
        <v>23720</v>
      </c>
      <c r="E39" s="141"/>
      <c r="F39" s="141"/>
      <c r="G39" s="54">
        <f t="shared" si="0"/>
        <v>23720</v>
      </c>
      <c r="H39" s="140">
        <v>23720</v>
      </c>
      <c r="I39" s="141"/>
      <c r="J39" s="141"/>
      <c r="K39" s="54">
        <f t="shared" si="1"/>
        <v>23720</v>
      </c>
    </row>
    <row r="40" spans="1:11" s="35" customFormat="1" ht="18" customHeight="1" thickBot="1">
      <c r="A40" s="255"/>
      <c r="B40" s="56" t="s">
        <v>78</v>
      </c>
      <c r="C40" s="57" t="s">
        <v>206</v>
      </c>
      <c r="D40" s="138"/>
      <c r="E40" s="139"/>
      <c r="F40" s="139"/>
      <c r="G40" s="54">
        <f t="shared" si="0"/>
        <v>0</v>
      </c>
      <c r="H40" s="138"/>
      <c r="I40" s="139"/>
      <c r="J40" s="139"/>
      <c r="K40" s="54">
        <f t="shared" si="1"/>
        <v>0</v>
      </c>
    </row>
    <row r="41" spans="1:11" s="35" customFormat="1" ht="18" customHeight="1" thickBot="1">
      <c r="A41" s="256"/>
      <c r="B41" s="56" t="s">
        <v>100</v>
      </c>
      <c r="C41" s="57" t="s">
        <v>207</v>
      </c>
      <c r="D41" s="138">
        <v>23720</v>
      </c>
      <c r="E41" s="139"/>
      <c r="F41" s="139"/>
      <c r="G41" s="54">
        <f t="shared" si="0"/>
        <v>23720</v>
      </c>
      <c r="H41" s="138">
        <v>23720</v>
      </c>
      <c r="I41" s="139"/>
      <c r="J41" s="139"/>
      <c r="K41" s="54">
        <f t="shared" si="1"/>
        <v>23720</v>
      </c>
    </row>
    <row r="42" spans="1:11" s="35" customFormat="1" ht="18" customHeight="1" thickBot="1">
      <c r="A42" s="73"/>
      <c r="B42" s="74" t="s">
        <v>119</v>
      </c>
      <c r="C42" s="37" t="s">
        <v>208</v>
      </c>
      <c r="D42" s="162"/>
      <c r="E42" s="146"/>
      <c r="F42" s="146"/>
      <c r="G42" s="54">
        <f t="shared" si="0"/>
        <v>0</v>
      </c>
      <c r="H42" s="162"/>
      <c r="I42" s="146"/>
      <c r="J42" s="146"/>
      <c r="K42" s="54">
        <f t="shared" si="1"/>
        <v>0</v>
      </c>
    </row>
    <row r="43" spans="1:11" s="35" customFormat="1" ht="18" customHeight="1" thickBot="1">
      <c r="A43" s="70"/>
      <c r="B43" s="258" t="s">
        <v>209</v>
      </c>
      <c r="C43" s="259"/>
      <c r="D43" s="163">
        <v>62845</v>
      </c>
      <c r="E43" s="164">
        <v>22128</v>
      </c>
      <c r="F43" s="164"/>
      <c r="G43" s="54">
        <v>84973</v>
      </c>
      <c r="H43" s="163">
        <f>H36+H39</f>
        <v>23720</v>
      </c>
      <c r="I43" s="164"/>
      <c r="J43" s="164"/>
      <c r="K43" s="54">
        <f t="shared" si="1"/>
        <v>23720</v>
      </c>
    </row>
    <row r="44" spans="1:11" s="35" customFormat="1" ht="21" customHeight="1" thickBot="1">
      <c r="A44" s="75"/>
      <c r="B44" s="252" t="s">
        <v>210</v>
      </c>
      <c r="C44" s="252"/>
      <c r="D44" s="165">
        <v>62845</v>
      </c>
      <c r="E44" s="165">
        <f>SUM(E35)</f>
        <v>22128</v>
      </c>
      <c r="F44" s="165">
        <f>SUM(F35)</f>
        <v>0</v>
      </c>
      <c r="G44" s="54">
        <f t="shared" si="0"/>
        <v>84973</v>
      </c>
      <c r="H44" s="165">
        <f>H43+H35</f>
        <v>78810</v>
      </c>
      <c r="I44" s="165">
        <f>I43+I35</f>
        <v>22128</v>
      </c>
      <c r="J44" s="165">
        <f>SUM(J35)</f>
        <v>0</v>
      </c>
      <c r="K44" s="165">
        <f>K43+K35</f>
        <v>100938</v>
      </c>
    </row>
    <row r="45" spans="4:11" ht="15.75" customHeight="1" thickBot="1">
      <c r="D45" s="42"/>
      <c r="E45" s="166"/>
      <c r="F45" s="166"/>
      <c r="G45" s="54"/>
      <c r="H45" s="42"/>
      <c r="I45" s="166"/>
      <c r="J45" s="166"/>
      <c r="K45" s="54"/>
    </row>
    <row r="46" spans="1:11" ht="15.75" customHeight="1" thickBot="1">
      <c r="A46" s="76" t="s">
        <v>78</v>
      </c>
      <c r="B46" s="253" t="s">
        <v>211</v>
      </c>
      <c r="C46" s="253"/>
      <c r="D46" s="147">
        <v>38363</v>
      </c>
      <c r="E46" s="167">
        <v>22128</v>
      </c>
      <c r="F46" s="167"/>
      <c r="G46" s="54">
        <f t="shared" si="0"/>
        <v>60491</v>
      </c>
      <c r="H46" s="147">
        <v>43720</v>
      </c>
      <c r="I46" s="167">
        <v>22128</v>
      </c>
      <c r="J46" s="167"/>
      <c r="K46" s="54">
        <f>SUM(H46:J46)</f>
        <v>65848</v>
      </c>
    </row>
    <row r="47" spans="1:11" ht="15.75" customHeight="1" thickBot="1">
      <c r="A47" s="77" t="s">
        <v>100</v>
      </c>
      <c r="B47" s="254" t="s">
        <v>212</v>
      </c>
      <c r="C47" s="254"/>
      <c r="D47" s="145">
        <v>24482</v>
      </c>
      <c r="E47" s="146">
        <v>0</v>
      </c>
      <c r="F47" s="146">
        <v>0</v>
      </c>
      <c r="G47" s="54">
        <f t="shared" si="0"/>
        <v>24482</v>
      </c>
      <c r="H47" s="145">
        <v>35090</v>
      </c>
      <c r="I47" s="146">
        <v>0</v>
      </c>
      <c r="J47" s="146">
        <v>0</v>
      </c>
      <c r="K47" s="54">
        <f>SUM(H47:J47)</f>
        <v>35090</v>
      </c>
    </row>
    <row r="48" spans="1:11" ht="21" customHeight="1" thickBot="1">
      <c r="A48" s="78"/>
      <c r="B48" s="252" t="s">
        <v>210</v>
      </c>
      <c r="C48" s="252"/>
      <c r="D48" s="165">
        <v>62845</v>
      </c>
      <c r="E48" s="168">
        <v>22128</v>
      </c>
      <c r="F48" s="168"/>
      <c r="G48" s="54">
        <f t="shared" si="0"/>
        <v>84973</v>
      </c>
      <c r="H48" s="165">
        <f>SUM(H46:H47)</f>
        <v>78810</v>
      </c>
      <c r="I48" s="168">
        <v>22128</v>
      </c>
      <c r="J48" s="168"/>
      <c r="K48" s="54">
        <f>SUM(H48:J48)</f>
        <v>100938</v>
      </c>
    </row>
    <row r="49" ht="15.75" customHeight="1"/>
  </sheetData>
  <sheetProtection/>
  <mergeCells count="34">
    <mergeCell ref="B1:N1"/>
    <mergeCell ref="A2:M2"/>
    <mergeCell ref="B48:C48"/>
    <mergeCell ref="H7:K7"/>
    <mergeCell ref="A3:G3"/>
    <mergeCell ref="A7:C9"/>
    <mergeCell ref="D7:G7"/>
    <mergeCell ref="A10:C10"/>
    <mergeCell ref="A11:A16"/>
    <mergeCell ref="B11:C11"/>
    <mergeCell ref="B17:C17"/>
    <mergeCell ref="B18:C18"/>
    <mergeCell ref="A19:C19"/>
    <mergeCell ref="B20:C20"/>
    <mergeCell ref="B21:C21"/>
    <mergeCell ref="B22:C22"/>
    <mergeCell ref="A23:C23"/>
    <mergeCell ref="A24:A26"/>
    <mergeCell ref="B24:C24"/>
    <mergeCell ref="A27:A29"/>
    <mergeCell ref="B27:C27"/>
    <mergeCell ref="A30:C30"/>
    <mergeCell ref="B31:C31"/>
    <mergeCell ref="A32:A34"/>
    <mergeCell ref="B32:C32"/>
    <mergeCell ref="B35:C35"/>
    <mergeCell ref="B36:C36"/>
    <mergeCell ref="B44:C44"/>
    <mergeCell ref="B46:C46"/>
    <mergeCell ref="B47:C47"/>
    <mergeCell ref="A37:A38"/>
    <mergeCell ref="B39:C39"/>
    <mergeCell ref="A40:A41"/>
    <mergeCell ref="B43:C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58.421875" style="0" customWidth="1"/>
    <col min="4" max="5" width="19.421875" style="0" customWidth="1"/>
    <col min="6" max="7" width="19.421875" style="0" hidden="1" customWidth="1"/>
    <col min="8" max="9" width="19.421875" style="0" customWidth="1"/>
  </cols>
  <sheetData>
    <row r="1" spans="1:13" ht="15.75">
      <c r="A1" s="345" t="s">
        <v>268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5.75">
      <c r="A2" s="345" t="s">
        <v>269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9" s="31" customFormat="1" ht="21" customHeight="1" thickBot="1">
      <c r="A3" s="346" t="s">
        <v>213</v>
      </c>
      <c r="B3" s="346"/>
      <c r="C3" s="346"/>
      <c r="D3" s="346"/>
      <c r="E3" s="346"/>
      <c r="F3" s="346"/>
      <c r="G3" s="346"/>
      <c r="H3" s="346"/>
      <c r="I3" s="79"/>
    </row>
    <row r="4" spans="1:9" s="32" customFormat="1" ht="25.5" customHeight="1">
      <c r="A4" s="292" t="s">
        <v>68</v>
      </c>
      <c r="B4" s="293"/>
      <c r="C4" s="300" t="s">
        <v>214</v>
      </c>
      <c r="D4" s="301"/>
      <c r="E4" s="301"/>
      <c r="F4" s="301"/>
      <c r="G4" s="301"/>
      <c r="H4" s="301"/>
      <c r="I4" s="301"/>
    </row>
    <row r="5" spans="1:9" s="32" customFormat="1" ht="25.5" customHeight="1" thickBot="1">
      <c r="A5" s="294" t="s">
        <v>69</v>
      </c>
      <c r="B5" s="295"/>
      <c r="C5" s="300" t="s">
        <v>70</v>
      </c>
      <c r="D5" s="301"/>
      <c r="E5" s="301"/>
      <c r="F5" s="301"/>
      <c r="G5" s="301"/>
      <c r="H5" s="301"/>
      <c r="I5" s="301"/>
    </row>
    <row r="6" spans="1:9" s="33" customFormat="1" ht="15.75" customHeight="1" thickBot="1">
      <c r="A6" s="296"/>
      <c r="B6" s="297"/>
      <c r="D6" s="310" t="s">
        <v>71</v>
      </c>
      <c r="E6" s="309"/>
      <c r="F6" s="308" t="s">
        <v>72</v>
      </c>
      <c r="G6" s="309"/>
      <c r="H6" s="80" t="s">
        <v>61</v>
      </c>
      <c r="I6" s="80" t="s">
        <v>61</v>
      </c>
    </row>
    <row r="7" spans="1:9" s="34" customFormat="1" ht="24.75" customHeight="1">
      <c r="A7" s="298" t="s">
        <v>73</v>
      </c>
      <c r="B7" s="299"/>
      <c r="C7" s="81" t="s">
        <v>74</v>
      </c>
      <c r="D7" s="82" t="s">
        <v>75</v>
      </c>
      <c r="E7" s="82" t="s">
        <v>227</v>
      </c>
      <c r="F7" s="82" t="s">
        <v>75</v>
      </c>
      <c r="G7" s="82" t="s">
        <v>227</v>
      </c>
      <c r="H7" s="82" t="s">
        <v>75</v>
      </c>
      <c r="I7" s="82" t="s">
        <v>227</v>
      </c>
    </row>
    <row r="8" spans="1:9" ht="12.75">
      <c r="A8" s="294" t="s">
        <v>76</v>
      </c>
      <c r="B8" s="295"/>
      <c r="C8" s="295"/>
      <c r="D8" s="304" t="s">
        <v>77</v>
      </c>
      <c r="E8" s="304"/>
      <c r="F8" s="304"/>
      <c r="G8" s="304"/>
      <c r="H8" s="305"/>
      <c r="I8" s="83"/>
    </row>
    <row r="9" spans="1:9" ht="13.5" thickBot="1">
      <c r="A9" s="302"/>
      <c r="B9" s="303"/>
      <c r="C9" s="303"/>
      <c r="D9" s="306"/>
      <c r="E9" s="306"/>
      <c r="F9" s="306"/>
      <c r="G9" s="306"/>
      <c r="H9" s="307"/>
      <c r="I9" s="83"/>
    </row>
    <row r="10" spans="1:9" ht="13.5" thickBot="1">
      <c r="A10" s="84" t="s">
        <v>78</v>
      </c>
      <c r="B10" s="85"/>
      <c r="C10" s="86" t="s">
        <v>215</v>
      </c>
      <c r="D10" s="133">
        <v>54565</v>
      </c>
      <c r="E10" s="133">
        <f>SUM(E11:E15,E22,E23)</f>
        <v>58835</v>
      </c>
      <c r="F10" s="87">
        <f>SUM(F11:F15)</f>
        <v>0</v>
      </c>
      <c r="G10" s="87">
        <f>SUM(G11:G15)</f>
        <v>0</v>
      </c>
      <c r="H10" s="88">
        <f>SUM(D10,F10)</f>
        <v>54565</v>
      </c>
      <c r="I10" s="88">
        <f>SUM(E10,G10)</f>
        <v>58835</v>
      </c>
    </row>
    <row r="11" spans="1:9" ht="21.75" customHeight="1" thickBot="1">
      <c r="A11" s="89"/>
      <c r="B11" s="90" t="s">
        <v>79</v>
      </c>
      <c r="C11" s="91" t="s">
        <v>80</v>
      </c>
      <c r="D11" s="92">
        <v>18705</v>
      </c>
      <c r="E11" s="92">
        <v>19694</v>
      </c>
      <c r="F11" s="93">
        <v>0</v>
      </c>
      <c r="G11" s="93">
        <v>0</v>
      </c>
      <c r="H11" s="88">
        <f aca="true" t="shared" si="0" ref="H11:H47">SUM(D11,F11)</f>
        <v>18705</v>
      </c>
      <c r="I11" s="88">
        <f aca="true" t="shared" si="1" ref="I11:I47">SUM(E11,G11)</f>
        <v>19694</v>
      </c>
    </row>
    <row r="12" spans="1:9" ht="21.75" customHeight="1" thickBot="1">
      <c r="A12" s="94"/>
      <c r="B12" s="95" t="s">
        <v>81</v>
      </c>
      <c r="C12" s="96" t="s">
        <v>82</v>
      </c>
      <c r="D12" s="97">
        <v>4662</v>
      </c>
      <c r="E12" s="97">
        <v>4861</v>
      </c>
      <c r="F12" s="97">
        <v>0</v>
      </c>
      <c r="G12" s="97">
        <v>0</v>
      </c>
      <c r="H12" s="88">
        <f t="shared" si="0"/>
        <v>4662</v>
      </c>
      <c r="I12" s="88">
        <f t="shared" si="1"/>
        <v>4861</v>
      </c>
    </row>
    <row r="13" spans="1:9" ht="21.75" customHeight="1" thickBot="1">
      <c r="A13" s="94"/>
      <c r="B13" s="95" t="s">
        <v>83</v>
      </c>
      <c r="C13" s="96" t="s">
        <v>84</v>
      </c>
      <c r="D13" s="98">
        <v>26180</v>
      </c>
      <c r="E13" s="98">
        <v>26470</v>
      </c>
      <c r="F13" s="98">
        <v>0</v>
      </c>
      <c r="G13" s="98">
        <v>0</v>
      </c>
      <c r="H13" s="88">
        <f t="shared" si="0"/>
        <v>26180</v>
      </c>
      <c r="I13" s="88">
        <f t="shared" si="1"/>
        <v>26470</v>
      </c>
    </row>
    <row r="14" spans="1:9" ht="21.75" customHeight="1" thickBot="1">
      <c r="A14" s="94"/>
      <c r="B14" s="95" t="s">
        <v>85</v>
      </c>
      <c r="C14" s="96" t="s">
        <v>86</v>
      </c>
      <c r="D14" s="98">
        <v>2747</v>
      </c>
      <c r="E14" s="98">
        <v>4249</v>
      </c>
      <c r="F14" s="98"/>
      <c r="G14" s="98"/>
      <c r="H14" s="88">
        <f t="shared" si="0"/>
        <v>2747</v>
      </c>
      <c r="I14" s="88">
        <f t="shared" si="1"/>
        <v>4249</v>
      </c>
    </row>
    <row r="15" spans="1:9" ht="21.75" customHeight="1" thickBot="1">
      <c r="A15" s="94"/>
      <c r="B15" s="95" t="s">
        <v>87</v>
      </c>
      <c r="C15" s="96" t="s">
        <v>88</v>
      </c>
      <c r="D15" s="98">
        <v>2271</v>
      </c>
      <c r="E15" s="98">
        <v>3360</v>
      </c>
      <c r="F15" s="98"/>
      <c r="G15" s="98"/>
      <c r="H15" s="88">
        <f t="shared" si="0"/>
        <v>2271</v>
      </c>
      <c r="I15" s="88">
        <f t="shared" si="1"/>
        <v>3360</v>
      </c>
    </row>
    <row r="16" spans="1:9" ht="21.75" customHeight="1" thickBot="1">
      <c r="A16" s="94"/>
      <c r="B16" s="95" t="s">
        <v>89</v>
      </c>
      <c r="C16" s="96" t="s">
        <v>90</v>
      </c>
      <c r="D16" s="97"/>
      <c r="E16" s="97"/>
      <c r="F16" s="97"/>
      <c r="G16" s="97"/>
      <c r="H16" s="88">
        <f t="shared" si="0"/>
        <v>0</v>
      </c>
      <c r="I16" s="88">
        <f t="shared" si="1"/>
        <v>0</v>
      </c>
    </row>
    <row r="17" spans="1:9" ht="21.75" customHeight="1" thickBot="1">
      <c r="A17" s="94"/>
      <c r="B17" s="95" t="s">
        <v>216</v>
      </c>
      <c r="C17" s="99" t="s">
        <v>91</v>
      </c>
      <c r="D17" s="98"/>
      <c r="E17" s="98"/>
      <c r="F17" s="98"/>
      <c r="G17" s="98"/>
      <c r="H17" s="88">
        <f t="shared" si="0"/>
        <v>0</v>
      </c>
      <c r="I17" s="88">
        <f t="shared" si="1"/>
        <v>0</v>
      </c>
    </row>
    <row r="18" spans="1:9" ht="21.75" customHeight="1" thickBot="1">
      <c r="A18" s="94"/>
      <c r="B18" s="95" t="s">
        <v>217</v>
      </c>
      <c r="C18" s="99" t="s">
        <v>92</v>
      </c>
      <c r="D18" s="98"/>
      <c r="E18" s="98"/>
      <c r="F18" s="98"/>
      <c r="G18" s="98"/>
      <c r="H18" s="88">
        <f t="shared" si="0"/>
        <v>0</v>
      </c>
      <c r="I18" s="88">
        <f t="shared" si="1"/>
        <v>0</v>
      </c>
    </row>
    <row r="19" spans="1:9" ht="21.75" customHeight="1" thickBot="1">
      <c r="A19" s="94"/>
      <c r="B19" s="95" t="s">
        <v>218</v>
      </c>
      <c r="C19" s="100" t="s">
        <v>93</v>
      </c>
      <c r="D19" s="98">
        <v>355</v>
      </c>
      <c r="E19" s="98">
        <v>1846</v>
      </c>
      <c r="F19" s="98"/>
      <c r="G19" s="98"/>
      <c r="H19" s="88">
        <f t="shared" si="0"/>
        <v>355</v>
      </c>
      <c r="I19" s="88">
        <f t="shared" si="1"/>
        <v>1846</v>
      </c>
    </row>
    <row r="20" spans="1:9" ht="21.75" customHeight="1" thickBot="1">
      <c r="A20" s="94"/>
      <c r="B20" s="95" t="s">
        <v>219</v>
      </c>
      <c r="C20" s="100" t="s">
        <v>94</v>
      </c>
      <c r="D20" s="98">
        <v>1715</v>
      </c>
      <c r="E20" s="98">
        <v>1715</v>
      </c>
      <c r="F20" s="98"/>
      <c r="G20" s="98"/>
      <c r="H20" s="88">
        <f t="shared" si="0"/>
        <v>1715</v>
      </c>
      <c r="I20" s="88">
        <f t="shared" si="1"/>
        <v>1715</v>
      </c>
    </row>
    <row r="21" spans="1:9" ht="21.75" customHeight="1" thickBot="1">
      <c r="A21" s="94"/>
      <c r="B21" s="95" t="s">
        <v>220</v>
      </c>
      <c r="C21" s="100" t="s">
        <v>95</v>
      </c>
      <c r="D21" s="98"/>
      <c r="E21" s="98"/>
      <c r="F21" s="98"/>
      <c r="G21" s="98"/>
      <c r="H21" s="88">
        <f t="shared" si="0"/>
        <v>0</v>
      </c>
      <c r="I21" s="88">
        <f t="shared" si="1"/>
        <v>0</v>
      </c>
    </row>
    <row r="22" spans="1:9" ht="21.75" customHeight="1" thickBot="1">
      <c r="A22" s="94"/>
      <c r="B22" s="95" t="s">
        <v>96</v>
      </c>
      <c r="C22" s="100" t="s">
        <v>97</v>
      </c>
      <c r="D22" s="98">
        <v>201</v>
      </c>
      <c r="E22" s="98">
        <v>201</v>
      </c>
      <c r="F22" s="98"/>
      <c r="G22" s="98"/>
      <c r="H22" s="88">
        <f t="shared" si="0"/>
        <v>201</v>
      </c>
      <c r="I22" s="88">
        <f t="shared" si="1"/>
        <v>201</v>
      </c>
    </row>
    <row r="23" spans="1:9" ht="21.75" customHeight="1" thickBot="1">
      <c r="A23" s="101"/>
      <c r="B23" s="102" t="s">
        <v>98</v>
      </c>
      <c r="C23" s="103" t="s">
        <v>99</v>
      </c>
      <c r="D23" s="104"/>
      <c r="E23" s="104"/>
      <c r="F23" s="104"/>
      <c r="G23" s="104"/>
      <c r="H23" s="88">
        <f t="shared" si="0"/>
        <v>0</v>
      </c>
      <c r="I23" s="88">
        <f t="shared" si="1"/>
        <v>0</v>
      </c>
    </row>
    <row r="24" spans="1:9" ht="21.75" customHeight="1" thickBot="1">
      <c r="A24" s="105" t="s">
        <v>100</v>
      </c>
      <c r="B24" s="106"/>
      <c r="C24" s="107" t="s">
        <v>221</v>
      </c>
      <c r="D24" s="108">
        <f>SUM(D25:D29)</f>
        <v>762</v>
      </c>
      <c r="E24" s="108">
        <f>SUM(E25:E29)</f>
        <v>11370</v>
      </c>
      <c r="F24" s="87">
        <f>SUM(F25:F29)</f>
        <v>0</v>
      </c>
      <c r="G24" s="87">
        <f>SUM(G25:G29)</f>
        <v>0</v>
      </c>
      <c r="H24" s="88">
        <f t="shared" si="0"/>
        <v>762</v>
      </c>
      <c r="I24" s="88">
        <f t="shared" si="1"/>
        <v>11370</v>
      </c>
    </row>
    <row r="25" spans="1:9" ht="21.75" customHeight="1" thickBot="1">
      <c r="A25" s="89"/>
      <c r="B25" s="90" t="s">
        <v>101</v>
      </c>
      <c r="C25" s="91" t="s">
        <v>102</v>
      </c>
      <c r="D25" s="109"/>
      <c r="E25" s="109"/>
      <c r="F25" s="109"/>
      <c r="G25" s="109"/>
      <c r="H25" s="88">
        <f t="shared" si="0"/>
        <v>0</v>
      </c>
      <c r="I25" s="88">
        <f t="shared" si="1"/>
        <v>0</v>
      </c>
    </row>
    <row r="26" spans="1:9" ht="21.75" customHeight="1" thickBot="1">
      <c r="A26" s="94"/>
      <c r="B26" s="95" t="s">
        <v>103</v>
      </c>
      <c r="C26" s="96" t="s">
        <v>104</v>
      </c>
      <c r="D26" s="97">
        <v>762</v>
      </c>
      <c r="E26" s="97">
        <v>11190</v>
      </c>
      <c r="F26" s="97"/>
      <c r="G26" s="97"/>
      <c r="H26" s="88">
        <f t="shared" si="0"/>
        <v>762</v>
      </c>
      <c r="I26" s="88">
        <f t="shared" si="1"/>
        <v>11190</v>
      </c>
    </row>
    <row r="27" spans="1:9" ht="21.75" customHeight="1" thickBot="1">
      <c r="A27" s="94"/>
      <c r="B27" s="95" t="s">
        <v>105</v>
      </c>
      <c r="C27" s="96" t="s">
        <v>106</v>
      </c>
      <c r="D27" s="97"/>
      <c r="E27" s="97">
        <v>180</v>
      </c>
      <c r="F27" s="97"/>
      <c r="G27" s="97"/>
      <c r="H27" s="88">
        <f t="shared" si="0"/>
        <v>0</v>
      </c>
      <c r="I27" s="88">
        <f t="shared" si="1"/>
        <v>180</v>
      </c>
    </row>
    <row r="28" spans="1:9" ht="21.75" customHeight="1" thickBot="1">
      <c r="A28" s="94"/>
      <c r="B28" s="95" t="s">
        <v>107</v>
      </c>
      <c r="C28" s="96" t="s">
        <v>108</v>
      </c>
      <c r="D28" s="97"/>
      <c r="E28" s="97"/>
      <c r="F28" s="97"/>
      <c r="G28" s="97"/>
      <c r="H28" s="88">
        <f t="shared" si="0"/>
        <v>0</v>
      </c>
      <c r="I28" s="88">
        <f t="shared" si="1"/>
        <v>0</v>
      </c>
    </row>
    <row r="29" spans="1:9" ht="21.75" customHeight="1" thickBot="1">
      <c r="A29" s="94"/>
      <c r="B29" s="95" t="s">
        <v>109</v>
      </c>
      <c r="C29" s="96" t="s">
        <v>110</v>
      </c>
      <c r="D29" s="97"/>
      <c r="E29" s="97"/>
      <c r="F29" s="97"/>
      <c r="G29" s="97"/>
      <c r="H29" s="88">
        <f t="shared" si="0"/>
        <v>0</v>
      </c>
      <c r="I29" s="88">
        <f t="shared" si="1"/>
        <v>0</v>
      </c>
    </row>
    <row r="30" spans="1:9" ht="21.75" customHeight="1" thickBot="1">
      <c r="A30" s="94"/>
      <c r="B30" s="95" t="s">
        <v>111</v>
      </c>
      <c r="C30" s="96" t="s">
        <v>112</v>
      </c>
      <c r="D30" s="97"/>
      <c r="E30" s="97"/>
      <c r="F30" s="97"/>
      <c r="G30" s="97"/>
      <c r="H30" s="88">
        <f t="shared" si="0"/>
        <v>0</v>
      </c>
      <c r="I30" s="88">
        <f t="shared" si="1"/>
        <v>0</v>
      </c>
    </row>
    <row r="31" spans="1:9" ht="21.75" customHeight="1" thickBot="1">
      <c r="A31" s="94"/>
      <c r="B31" s="95" t="s">
        <v>113</v>
      </c>
      <c r="C31" s="99" t="s">
        <v>114</v>
      </c>
      <c r="D31" s="97"/>
      <c r="E31" s="97"/>
      <c r="F31" s="97"/>
      <c r="G31" s="97"/>
      <c r="H31" s="88">
        <f t="shared" si="0"/>
        <v>0</v>
      </c>
      <c r="I31" s="88">
        <f t="shared" si="1"/>
        <v>0</v>
      </c>
    </row>
    <row r="32" spans="1:9" ht="21.75" customHeight="1" thickBot="1">
      <c r="A32" s="94"/>
      <c r="B32" s="95" t="s">
        <v>115</v>
      </c>
      <c r="C32" s="99" t="s">
        <v>116</v>
      </c>
      <c r="D32" s="97"/>
      <c r="E32" s="97"/>
      <c r="F32" s="97"/>
      <c r="G32" s="97"/>
      <c r="H32" s="88">
        <f t="shared" si="0"/>
        <v>0</v>
      </c>
      <c r="I32" s="88">
        <f t="shared" si="1"/>
        <v>0</v>
      </c>
    </row>
    <row r="33" spans="1:9" ht="21.75" customHeight="1" thickBot="1">
      <c r="A33" s="101"/>
      <c r="B33" s="102" t="s">
        <v>117</v>
      </c>
      <c r="C33" s="110" t="s">
        <v>118</v>
      </c>
      <c r="D33" s="111"/>
      <c r="E33" s="111"/>
      <c r="F33" s="111"/>
      <c r="G33" s="111"/>
      <c r="H33" s="88">
        <f t="shared" si="0"/>
        <v>0</v>
      </c>
      <c r="I33" s="88">
        <f t="shared" si="1"/>
        <v>0</v>
      </c>
    </row>
    <row r="34" spans="1:9" ht="21.75" customHeight="1" thickBot="1">
      <c r="A34" s="105" t="s">
        <v>119</v>
      </c>
      <c r="B34" s="106"/>
      <c r="C34" s="107" t="s">
        <v>120</v>
      </c>
      <c r="D34" s="112"/>
      <c r="E34" s="112"/>
      <c r="F34" s="113"/>
      <c r="G34" s="113"/>
      <c r="H34" s="88">
        <f t="shared" si="0"/>
        <v>0</v>
      </c>
      <c r="I34" s="88">
        <f t="shared" si="1"/>
        <v>0</v>
      </c>
    </row>
    <row r="35" spans="1:9" ht="21.75" customHeight="1" thickBot="1">
      <c r="A35" s="105" t="s">
        <v>121</v>
      </c>
      <c r="B35" s="106"/>
      <c r="C35" s="107" t="s">
        <v>222</v>
      </c>
      <c r="D35" s="108">
        <v>5926</v>
      </c>
      <c r="E35" s="108">
        <f>SUM(E36:E37)</f>
        <v>7013</v>
      </c>
      <c r="F35" s="87">
        <f>+F36+F37</f>
        <v>0</v>
      </c>
      <c r="G35" s="87">
        <f>+G36+G37</f>
        <v>0</v>
      </c>
      <c r="H35" s="88">
        <f t="shared" si="0"/>
        <v>5926</v>
      </c>
      <c r="I35" s="88">
        <f t="shared" si="1"/>
        <v>7013</v>
      </c>
    </row>
    <row r="36" spans="1:9" ht="21.75" customHeight="1" thickBot="1">
      <c r="A36" s="89"/>
      <c r="B36" s="90" t="s">
        <v>122</v>
      </c>
      <c r="C36" s="91" t="s">
        <v>123</v>
      </c>
      <c r="D36" s="93"/>
      <c r="E36" s="93"/>
      <c r="F36" s="93"/>
      <c r="G36" s="93"/>
      <c r="H36" s="88">
        <f t="shared" si="0"/>
        <v>0</v>
      </c>
      <c r="I36" s="88">
        <f t="shared" si="1"/>
        <v>0</v>
      </c>
    </row>
    <row r="37" spans="1:9" ht="21.75" customHeight="1" thickBot="1">
      <c r="A37" s="101"/>
      <c r="B37" s="102" t="s">
        <v>124</v>
      </c>
      <c r="C37" s="114" t="s">
        <v>125</v>
      </c>
      <c r="D37" s="104">
        <v>5926</v>
      </c>
      <c r="E37" s="104">
        <v>7013</v>
      </c>
      <c r="F37" s="104"/>
      <c r="G37" s="104"/>
      <c r="H37" s="88">
        <f t="shared" si="0"/>
        <v>5926</v>
      </c>
      <c r="I37" s="88">
        <f t="shared" si="1"/>
        <v>7013</v>
      </c>
    </row>
    <row r="38" spans="1:9" ht="21.75" customHeight="1" thickBot="1">
      <c r="A38" s="105" t="s">
        <v>126</v>
      </c>
      <c r="B38" s="115"/>
      <c r="C38" s="107" t="s">
        <v>127</v>
      </c>
      <c r="D38" s="112">
        <v>0</v>
      </c>
      <c r="E38" s="112">
        <v>0</v>
      </c>
      <c r="F38" s="116"/>
      <c r="G38" s="116"/>
      <c r="H38" s="88">
        <f t="shared" si="0"/>
        <v>0</v>
      </c>
      <c r="I38" s="88">
        <f t="shared" si="1"/>
        <v>0</v>
      </c>
    </row>
    <row r="39" spans="1:9" ht="21.75" customHeight="1" thickBot="1">
      <c r="A39" s="105" t="s">
        <v>128</v>
      </c>
      <c r="B39" s="106"/>
      <c r="C39" s="117" t="s">
        <v>129</v>
      </c>
      <c r="D39" s="118">
        <f>+D10+D24+D34+D35+D38</f>
        <v>61253</v>
      </c>
      <c r="E39" s="118">
        <f>+E10+E24+E34+E35+E38</f>
        <v>77218</v>
      </c>
      <c r="F39" s="119">
        <f>+F10+F24+F34+F35+F38</f>
        <v>0</v>
      </c>
      <c r="G39" s="119">
        <f>+G10+G24+G34+G35+G38</f>
        <v>0</v>
      </c>
      <c r="H39" s="88">
        <f t="shared" si="0"/>
        <v>61253</v>
      </c>
      <c r="I39" s="88">
        <f t="shared" si="1"/>
        <v>77218</v>
      </c>
    </row>
    <row r="40" spans="1:9" ht="21.75" customHeight="1" thickBot="1">
      <c r="A40" s="105" t="s">
        <v>130</v>
      </c>
      <c r="B40" s="106"/>
      <c r="C40" s="107" t="s">
        <v>131</v>
      </c>
      <c r="D40" s="108">
        <f>+D41+D42</f>
        <v>23720</v>
      </c>
      <c r="E40" s="108">
        <f>+E41+E42</f>
        <v>23720</v>
      </c>
      <c r="F40" s="120">
        <f>+F41+F42</f>
        <v>0</v>
      </c>
      <c r="G40" s="120">
        <f>+G41+G42</f>
        <v>0</v>
      </c>
      <c r="H40" s="88">
        <f t="shared" si="0"/>
        <v>23720</v>
      </c>
      <c r="I40" s="88">
        <f t="shared" si="1"/>
        <v>23720</v>
      </c>
    </row>
    <row r="41" spans="1:9" ht="21.75" customHeight="1" thickBot="1">
      <c r="A41" s="89"/>
      <c r="B41" s="95" t="s">
        <v>132</v>
      </c>
      <c r="C41" s="91" t="s">
        <v>133</v>
      </c>
      <c r="D41" s="93"/>
      <c r="E41" s="93"/>
      <c r="F41" s="93"/>
      <c r="G41" s="93"/>
      <c r="H41" s="88">
        <f t="shared" si="0"/>
        <v>0</v>
      </c>
      <c r="I41" s="88">
        <f t="shared" si="1"/>
        <v>0</v>
      </c>
    </row>
    <row r="42" spans="1:9" ht="21.75" customHeight="1" thickBot="1">
      <c r="A42" s="101"/>
      <c r="B42" s="102" t="s">
        <v>134</v>
      </c>
      <c r="C42" s="114" t="s">
        <v>135</v>
      </c>
      <c r="D42" s="104">
        <v>23720</v>
      </c>
      <c r="E42" s="104">
        <v>23720</v>
      </c>
      <c r="F42" s="104"/>
      <c r="G42" s="104"/>
      <c r="H42" s="88">
        <f t="shared" si="0"/>
        <v>23720</v>
      </c>
      <c r="I42" s="88">
        <f t="shared" si="1"/>
        <v>23720</v>
      </c>
    </row>
    <row r="43" spans="1:9" ht="21.75" customHeight="1" thickBot="1">
      <c r="A43" s="105" t="s">
        <v>136</v>
      </c>
      <c r="B43" s="115"/>
      <c r="C43" s="121" t="s">
        <v>137</v>
      </c>
      <c r="D43" s="112"/>
      <c r="E43" s="112"/>
      <c r="F43" s="113"/>
      <c r="G43" s="113"/>
      <c r="H43" s="88">
        <f t="shared" si="0"/>
        <v>0</v>
      </c>
      <c r="I43" s="88">
        <f t="shared" si="1"/>
        <v>0</v>
      </c>
    </row>
    <row r="44" spans="1:9" ht="13.5" thickBot="1">
      <c r="A44" s="105" t="s">
        <v>138</v>
      </c>
      <c r="B44" s="122"/>
      <c r="C44" s="123" t="s">
        <v>139</v>
      </c>
      <c r="D44" s="124">
        <f>+D39+D40+D43</f>
        <v>84973</v>
      </c>
      <c r="E44" s="124">
        <f>+E39+E40+E43</f>
        <v>100938</v>
      </c>
      <c r="F44" s="125">
        <f>+F39+F40+F43</f>
        <v>0</v>
      </c>
      <c r="G44" s="125">
        <f>+G39+G40+G43</f>
        <v>0</v>
      </c>
      <c r="H44" s="88">
        <f t="shared" si="0"/>
        <v>84973</v>
      </c>
      <c r="I44" s="88">
        <f t="shared" si="1"/>
        <v>100938</v>
      </c>
    </row>
    <row r="45" spans="1:9" ht="13.5" thickBot="1">
      <c r="A45" s="126"/>
      <c r="B45" s="127"/>
      <c r="C45" s="127"/>
      <c r="D45" s="128"/>
      <c r="E45" s="128"/>
      <c r="F45" s="128"/>
      <c r="G45" s="128"/>
      <c r="H45" s="88">
        <f t="shared" si="0"/>
        <v>0</v>
      </c>
      <c r="I45" s="88">
        <f t="shared" si="1"/>
        <v>0</v>
      </c>
    </row>
    <row r="46" spans="1:9" ht="13.5" thickBot="1">
      <c r="A46" s="129" t="s">
        <v>140</v>
      </c>
      <c r="B46" s="130"/>
      <c r="C46" s="131"/>
      <c r="D46" s="132">
        <v>8</v>
      </c>
      <c r="E46" s="132">
        <v>8</v>
      </c>
      <c r="F46" s="132"/>
      <c r="G46" s="132"/>
      <c r="H46" s="88">
        <f t="shared" si="0"/>
        <v>8</v>
      </c>
      <c r="I46" s="88">
        <f t="shared" si="1"/>
        <v>8</v>
      </c>
    </row>
    <row r="47" spans="1:9" ht="13.5" thickBot="1">
      <c r="A47" s="129" t="s">
        <v>141</v>
      </c>
      <c r="B47" s="130"/>
      <c r="C47" s="131"/>
      <c r="D47" s="132">
        <v>3</v>
      </c>
      <c r="E47" s="132">
        <v>3</v>
      </c>
      <c r="F47" s="132"/>
      <c r="G47" s="132"/>
      <c r="H47" s="88">
        <f t="shared" si="0"/>
        <v>3</v>
      </c>
      <c r="I47" s="88">
        <f t="shared" si="1"/>
        <v>3</v>
      </c>
    </row>
    <row r="48" spans="2:7" ht="15.75">
      <c r="B48" s="231"/>
      <c r="C48" s="231"/>
      <c r="F48" s="31"/>
      <c r="G48" s="31"/>
    </row>
    <row r="49" spans="6:7" ht="15.75">
      <c r="F49" s="32"/>
      <c r="G49" s="32"/>
    </row>
  </sheetData>
  <sheetProtection/>
  <mergeCells count="13">
    <mergeCell ref="A1:M1"/>
    <mergeCell ref="A2:M2"/>
    <mergeCell ref="A8:C9"/>
    <mergeCell ref="D8:H9"/>
    <mergeCell ref="B48:C48"/>
    <mergeCell ref="C5:I5"/>
    <mergeCell ref="F6:G6"/>
    <mergeCell ref="D6:E6"/>
    <mergeCell ref="A3:H3"/>
    <mergeCell ref="A4:B4"/>
    <mergeCell ref="A5:B6"/>
    <mergeCell ref="A7:B7"/>
    <mergeCell ref="C4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C2" sqref="C2:O2"/>
    </sheetView>
  </sheetViews>
  <sheetFormatPr defaultColWidth="9.140625" defaultRowHeight="12.75"/>
  <cols>
    <col min="4" max="4" width="21.7109375" style="0" customWidth="1"/>
    <col min="13" max="13" width="17.8515625" style="0" customWidth="1"/>
  </cols>
  <sheetData>
    <row r="1" spans="2:19" ht="15.75">
      <c r="B1" s="345" t="s">
        <v>270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Q1" s="41"/>
      <c r="R1" s="41"/>
      <c r="S1" s="41"/>
    </row>
    <row r="2" spans="3:15" ht="15.75">
      <c r="C2" s="345" t="s">
        <v>271</v>
      </c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</row>
    <row r="3" spans="1:19" ht="12.75">
      <c r="A3" s="230" t="s">
        <v>223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41"/>
      <c r="R3" s="41"/>
      <c r="S3" s="41"/>
    </row>
    <row r="5" spans="1:19" ht="12.75">
      <c r="A5" s="230" t="s">
        <v>142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12"/>
      <c r="R5" s="212"/>
      <c r="S5" s="212"/>
    </row>
    <row r="6" spans="1:19" ht="12.75">
      <c r="A6" s="134"/>
      <c r="B6" s="134"/>
      <c r="C6" s="134"/>
      <c r="D6" s="134"/>
      <c r="E6" s="134"/>
      <c r="F6" s="134"/>
      <c r="G6" s="134"/>
      <c r="H6" s="134"/>
      <c r="I6" s="134"/>
      <c r="J6" s="134"/>
      <c r="Q6" s="311" t="s">
        <v>227</v>
      </c>
      <c r="R6" s="311"/>
      <c r="S6" s="311"/>
    </row>
    <row r="7" spans="1:19" ht="12.75">
      <c r="A7" s="312" t="s">
        <v>143</v>
      </c>
      <c r="B7" s="313"/>
      <c r="C7" s="313"/>
      <c r="D7" s="313"/>
      <c r="E7" s="313"/>
      <c r="F7" s="313"/>
      <c r="G7" s="313"/>
      <c r="H7" s="313"/>
      <c r="I7" s="313"/>
      <c r="J7" s="313"/>
      <c r="K7" s="212" t="s">
        <v>144</v>
      </c>
      <c r="L7" s="212"/>
      <c r="M7" s="212"/>
      <c r="N7" s="212"/>
      <c r="O7" s="212"/>
      <c r="P7" s="212"/>
      <c r="Q7" s="311"/>
      <c r="R7" s="311"/>
      <c r="S7" s="311"/>
    </row>
    <row r="8" spans="1:19" ht="12.75">
      <c r="A8" s="311" t="s">
        <v>48</v>
      </c>
      <c r="B8" s="311"/>
      <c r="C8" s="311"/>
      <c r="D8" s="311"/>
      <c r="E8" s="311" t="s">
        <v>75</v>
      </c>
      <c r="F8" s="311"/>
      <c r="G8" s="311"/>
      <c r="H8" s="311" t="s">
        <v>227</v>
      </c>
      <c r="I8" s="311"/>
      <c r="J8" s="311"/>
      <c r="K8" s="311" t="s">
        <v>48</v>
      </c>
      <c r="L8" s="311"/>
      <c r="M8" s="311"/>
      <c r="N8" s="311" t="s">
        <v>75</v>
      </c>
      <c r="O8" s="311"/>
      <c r="P8" s="311"/>
      <c r="Q8" s="226">
        <v>19694</v>
      </c>
      <c r="R8" s="226"/>
      <c r="S8" s="226"/>
    </row>
    <row r="9" spans="1:19" ht="12.75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226">
        <v>4861</v>
      </c>
      <c r="R9" s="226"/>
      <c r="S9" s="226"/>
    </row>
    <row r="10" spans="1:19" ht="12.75">
      <c r="A10" s="226" t="s">
        <v>145</v>
      </c>
      <c r="B10" s="226"/>
      <c r="C10" s="226"/>
      <c r="D10" s="226"/>
      <c r="E10" s="226">
        <v>1500</v>
      </c>
      <c r="F10" s="226"/>
      <c r="G10" s="226"/>
      <c r="H10" s="226">
        <v>1500</v>
      </c>
      <c r="I10" s="226"/>
      <c r="J10" s="226"/>
      <c r="K10" s="226" t="s">
        <v>146</v>
      </c>
      <c r="L10" s="226"/>
      <c r="M10" s="226"/>
      <c r="N10" s="226">
        <v>18705</v>
      </c>
      <c r="O10" s="226"/>
      <c r="P10" s="226"/>
      <c r="Q10" s="226">
        <v>26470</v>
      </c>
      <c r="R10" s="226"/>
      <c r="S10" s="226"/>
    </row>
    <row r="11" spans="1:19" ht="12.75">
      <c r="A11" s="226" t="s">
        <v>147</v>
      </c>
      <c r="B11" s="226"/>
      <c r="C11" s="226"/>
      <c r="D11" s="226"/>
      <c r="E11" s="226">
        <v>15300</v>
      </c>
      <c r="F11" s="226"/>
      <c r="G11" s="226"/>
      <c r="H11" s="226">
        <v>15300</v>
      </c>
      <c r="I11" s="226"/>
      <c r="J11" s="226"/>
      <c r="K11" s="226" t="s">
        <v>148</v>
      </c>
      <c r="L11" s="226"/>
      <c r="M11" s="226"/>
      <c r="N11" s="226">
        <v>4662</v>
      </c>
      <c r="O11" s="226"/>
      <c r="P11" s="226"/>
      <c r="Q11" s="226">
        <v>4249</v>
      </c>
      <c r="R11" s="226"/>
      <c r="S11" s="226"/>
    </row>
    <row r="12" spans="1:19" ht="13.5" customHeight="1">
      <c r="A12" s="226" t="s">
        <v>149</v>
      </c>
      <c r="B12" s="226"/>
      <c r="C12" s="226"/>
      <c r="D12" s="226"/>
      <c r="E12" s="226">
        <v>37830</v>
      </c>
      <c r="F12" s="226"/>
      <c r="G12" s="226"/>
      <c r="H12" s="220">
        <v>42513</v>
      </c>
      <c r="I12" s="221"/>
      <c r="J12" s="222"/>
      <c r="K12" s="226" t="s">
        <v>150</v>
      </c>
      <c r="L12" s="226"/>
      <c r="M12" s="226"/>
      <c r="N12" s="226">
        <v>26180</v>
      </c>
      <c r="O12" s="226"/>
      <c r="P12" s="226"/>
      <c r="Q12" s="226">
        <v>1846</v>
      </c>
      <c r="R12" s="226"/>
      <c r="S12" s="226"/>
    </row>
    <row r="13" spans="1:19" ht="13.5" customHeight="1">
      <c r="A13" s="226" t="s">
        <v>151</v>
      </c>
      <c r="B13" s="226"/>
      <c r="C13" s="226"/>
      <c r="D13" s="226"/>
      <c r="E13" s="226">
        <v>2928</v>
      </c>
      <c r="F13" s="226"/>
      <c r="G13" s="226"/>
      <c r="H13" s="220">
        <v>4205</v>
      </c>
      <c r="I13" s="221"/>
      <c r="J13" s="222"/>
      <c r="K13" s="226" t="s">
        <v>152</v>
      </c>
      <c r="L13" s="226"/>
      <c r="M13" s="226"/>
      <c r="N13" s="226">
        <v>2747</v>
      </c>
      <c r="O13" s="226"/>
      <c r="P13" s="226"/>
      <c r="Q13" s="220">
        <v>1715</v>
      </c>
      <c r="R13" s="221"/>
      <c r="S13" s="222"/>
    </row>
    <row r="14" spans="1:19" ht="13.5" customHeight="1">
      <c r="A14" s="226" t="s">
        <v>153</v>
      </c>
      <c r="B14" s="226"/>
      <c r="C14" s="226"/>
      <c r="D14" s="226"/>
      <c r="E14" s="226">
        <v>2933</v>
      </c>
      <c r="F14" s="226"/>
      <c r="G14" s="226"/>
      <c r="H14" s="226">
        <v>2933</v>
      </c>
      <c r="I14" s="226"/>
      <c r="J14" s="226"/>
      <c r="K14" s="226" t="s">
        <v>154</v>
      </c>
      <c r="L14" s="226"/>
      <c r="M14" s="226"/>
      <c r="N14" s="226">
        <v>556</v>
      </c>
      <c r="O14" s="226"/>
      <c r="P14" s="226"/>
      <c r="Q14" s="220">
        <v>7013</v>
      </c>
      <c r="R14" s="221"/>
      <c r="S14" s="222"/>
    </row>
    <row r="15" spans="1:19" ht="12.75">
      <c r="A15" s="220"/>
      <c r="B15" s="221"/>
      <c r="C15" s="221"/>
      <c r="D15" s="222"/>
      <c r="E15" s="220"/>
      <c r="F15" s="221"/>
      <c r="G15" s="222"/>
      <c r="H15" s="220"/>
      <c r="I15" s="221"/>
      <c r="J15" s="222"/>
      <c r="K15" s="220" t="s">
        <v>155</v>
      </c>
      <c r="L15" s="221"/>
      <c r="M15" s="222"/>
      <c r="N15" s="220">
        <v>1715</v>
      </c>
      <c r="O15" s="221"/>
      <c r="P15" s="222"/>
      <c r="Q15" s="314">
        <f>SUM(Q8:Q14)</f>
        <v>65848</v>
      </c>
      <c r="R15" s="315"/>
      <c r="S15" s="316"/>
    </row>
    <row r="16" spans="1:19" ht="12.75">
      <c r="A16" s="220"/>
      <c r="B16" s="221"/>
      <c r="C16" s="221"/>
      <c r="D16" s="222"/>
      <c r="E16" s="220"/>
      <c r="F16" s="221"/>
      <c r="G16" s="222"/>
      <c r="H16" s="220"/>
      <c r="I16" s="221"/>
      <c r="J16" s="222"/>
      <c r="K16" s="220" t="s">
        <v>156</v>
      </c>
      <c r="L16" s="221"/>
      <c r="M16" s="222"/>
      <c r="N16" s="220">
        <v>5926</v>
      </c>
      <c r="O16" s="221"/>
      <c r="P16" s="222"/>
      <c r="Q16" s="317"/>
      <c r="R16" s="313"/>
      <c r="S16" s="318"/>
    </row>
    <row r="17" spans="1:19" ht="12.75">
      <c r="A17" s="311" t="s">
        <v>157</v>
      </c>
      <c r="B17" s="311"/>
      <c r="C17" s="311"/>
      <c r="D17" s="311"/>
      <c r="E17" s="314">
        <f>SUM(E10:E14)</f>
        <v>60491</v>
      </c>
      <c r="F17" s="315"/>
      <c r="G17" s="316"/>
      <c r="H17" s="314">
        <f>SUM(H10:J16)</f>
        <v>66451</v>
      </c>
      <c r="I17" s="315"/>
      <c r="J17" s="316"/>
      <c r="K17" s="311" t="s">
        <v>158</v>
      </c>
      <c r="L17" s="311"/>
      <c r="M17" s="311"/>
      <c r="N17" s="314">
        <f>SUM(N10:N16)</f>
        <v>60491</v>
      </c>
      <c r="O17" s="315"/>
      <c r="P17" s="316"/>
      <c r="Q17" s="226">
        <v>11190</v>
      </c>
      <c r="R17" s="226"/>
      <c r="S17" s="226"/>
    </row>
    <row r="18" spans="1:19" ht="12.75">
      <c r="A18" s="311"/>
      <c r="B18" s="311"/>
      <c r="C18" s="311"/>
      <c r="D18" s="311"/>
      <c r="E18" s="317"/>
      <c r="F18" s="313"/>
      <c r="G18" s="318"/>
      <c r="H18" s="317"/>
      <c r="I18" s="313"/>
      <c r="J18" s="318"/>
      <c r="K18" s="311"/>
      <c r="L18" s="311"/>
      <c r="M18" s="311"/>
      <c r="N18" s="317"/>
      <c r="O18" s="313"/>
      <c r="P18" s="318"/>
      <c r="Q18" s="226">
        <v>180</v>
      </c>
      <c r="R18" s="226"/>
      <c r="S18" s="226"/>
    </row>
    <row r="19" spans="1:19" ht="12.75">
      <c r="A19" s="226" t="s">
        <v>159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 t="s">
        <v>160</v>
      </c>
      <c r="L19" s="226"/>
      <c r="M19" s="226"/>
      <c r="N19" s="226">
        <v>762</v>
      </c>
      <c r="O19" s="226"/>
      <c r="P19" s="226"/>
      <c r="Q19" s="226">
        <v>23720</v>
      </c>
      <c r="R19" s="226"/>
      <c r="S19" s="226"/>
    </row>
    <row r="20" spans="1:19" ht="12.75">
      <c r="A20" s="226" t="s">
        <v>161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 t="s">
        <v>231</v>
      </c>
      <c r="L20" s="226"/>
      <c r="M20" s="226"/>
      <c r="N20" s="226"/>
      <c r="O20" s="226"/>
      <c r="P20" s="226"/>
      <c r="Q20" s="226"/>
      <c r="R20" s="226"/>
      <c r="S20" s="226"/>
    </row>
    <row r="21" spans="1:19" ht="12.75">
      <c r="A21" s="226" t="s">
        <v>162</v>
      </c>
      <c r="B21" s="226"/>
      <c r="C21" s="226"/>
      <c r="D21" s="226"/>
      <c r="E21" s="226">
        <v>23978</v>
      </c>
      <c r="F21" s="226"/>
      <c r="G21" s="226"/>
      <c r="H21" s="226">
        <v>23983</v>
      </c>
      <c r="I21" s="226"/>
      <c r="J21" s="226"/>
      <c r="K21" s="226" t="s">
        <v>224</v>
      </c>
      <c r="L21" s="226"/>
      <c r="M21" s="226"/>
      <c r="N21" s="226">
        <v>23720</v>
      </c>
      <c r="O21" s="226"/>
      <c r="P21" s="226"/>
      <c r="Q21" s="220"/>
      <c r="R21" s="221"/>
      <c r="S21" s="222"/>
    </row>
    <row r="22" spans="1:19" ht="12.75">
      <c r="A22" s="226" t="s">
        <v>163</v>
      </c>
      <c r="B22" s="226"/>
      <c r="C22" s="226"/>
      <c r="D22" s="226"/>
      <c r="E22" s="226">
        <v>504</v>
      </c>
      <c r="F22" s="226"/>
      <c r="G22" s="226"/>
      <c r="H22" s="226">
        <v>504</v>
      </c>
      <c r="I22" s="226"/>
      <c r="J22" s="226"/>
      <c r="K22" s="226"/>
      <c r="L22" s="226"/>
      <c r="M22" s="226"/>
      <c r="N22" s="226"/>
      <c r="O22" s="226"/>
      <c r="P22" s="226"/>
      <c r="Q22" s="311">
        <f>SUM(Q17:S21)</f>
        <v>35090</v>
      </c>
      <c r="R22" s="311"/>
      <c r="S22" s="311"/>
    </row>
    <row r="23" spans="1:19" ht="13.5" thickBot="1">
      <c r="A23" s="220" t="s">
        <v>230</v>
      </c>
      <c r="B23" s="221"/>
      <c r="C23" s="221"/>
      <c r="D23" s="221"/>
      <c r="E23" s="221"/>
      <c r="F23" s="221"/>
      <c r="G23" s="222"/>
      <c r="H23" s="220">
        <v>10000</v>
      </c>
      <c r="I23" s="221"/>
      <c r="J23" s="222"/>
      <c r="K23" s="220"/>
      <c r="L23" s="221"/>
      <c r="M23" s="222"/>
      <c r="N23" s="220"/>
      <c r="O23" s="221"/>
      <c r="P23" s="222"/>
      <c r="Q23" s="321">
        <f>SUM(Q15,Q22)</f>
        <v>100938</v>
      </c>
      <c r="R23" s="321"/>
      <c r="S23" s="322"/>
    </row>
    <row r="24" spans="1:19" ht="12.75">
      <c r="A24" s="311" t="s">
        <v>164</v>
      </c>
      <c r="B24" s="311"/>
      <c r="C24" s="311"/>
      <c r="D24" s="311"/>
      <c r="E24" s="311">
        <v>24482</v>
      </c>
      <c r="F24" s="311"/>
      <c r="G24" s="311"/>
      <c r="H24" s="311">
        <f>SUM(H19:J23)</f>
        <v>34487</v>
      </c>
      <c r="I24" s="311"/>
      <c r="J24" s="311"/>
      <c r="K24" s="311" t="s">
        <v>165</v>
      </c>
      <c r="L24" s="311"/>
      <c r="M24" s="311"/>
      <c r="N24" s="311">
        <v>24482</v>
      </c>
      <c r="O24" s="311"/>
      <c r="P24" s="311"/>
      <c r="Q24" s="230"/>
      <c r="R24" s="230"/>
      <c r="S24" s="230"/>
    </row>
    <row r="25" spans="1:19" ht="13.5" thickBot="1">
      <c r="A25" s="319" t="s">
        <v>61</v>
      </c>
      <c r="B25" s="320"/>
      <c r="C25" s="320"/>
      <c r="D25" s="320"/>
      <c r="E25" s="321">
        <v>84973</v>
      </c>
      <c r="F25" s="321"/>
      <c r="G25" s="321"/>
      <c r="H25" s="321">
        <f>H24+H17</f>
        <v>100938</v>
      </c>
      <c r="I25" s="321"/>
      <c r="J25" s="321"/>
      <c r="K25" s="321" t="s">
        <v>61</v>
      </c>
      <c r="L25" s="321"/>
      <c r="M25" s="321"/>
      <c r="N25" s="321">
        <f>SUM(N17,N24)</f>
        <v>84973</v>
      </c>
      <c r="O25" s="321"/>
      <c r="P25" s="322"/>
      <c r="Q25" s="230"/>
      <c r="R25" s="230"/>
      <c r="S25" s="230"/>
    </row>
    <row r="26" spans="1:16" ht="12.75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</row>
    <row r="27" spans="1:16" ht="12.75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</row>
  </sheetData>
  <sheetProtection/>
  <mergeCells count="113">
    <mergeCell ref="B1:N1"/>
    <mergeCell ref="C2:O2"/>
    <mergeCell ref="A23:D23"/>
    <mergeCell ref="E23:G23"/>
    <mergeCell ref="H23:J23"/>
    <mergeCell ref="K23:M23"/>
    <mergeCell ref="Q20:S20"/>
    <mergeCell ref="Q22:S22"/>
    <mergeCell ref="Q23:S23"/>
    <mergeCell ref="Q24:S24"/>
    <mergeCell ref="Q25:S25"/>
    <mergeCell ref="N23:P23"/>
    <mergeCell ref="Q21:S21"/>
    <mergeCell ref="Q13:S13"/>
    <mergeCell ref="Q14:S14"/>
    <mergeCell ref="Q15:S16"/>
    <mergeCell ref="Q17:S17"/>
    <mergeCell ref="Q18:S18"/>
    <mergeCell ref="Q19:S19"/>
    <mergeCell ref="Q6:S7"/>
    <mergeCell ref="Q8:S8"/>
    <mergeCell ref="Q9:S9"/>
    <mergeCell ref="Q10:S10"/>
    <mergeCell ref="Q11:S11"/>
    <mergeCell ref="Q12:S12"/>
    <mergeCell ref="A26:D26"/>
    <mergeCell ref="E26:G26"/>
    <mergeCell ref="K26:M26"/>
    <mergeCell ref="N26:P26"/>
    <mergeCell ref="H26:J26"/>
    <mergeCell ref="A24:D24"/>
    <mergeCell ref="E24:G24"/>
    <mergeCell ref="K24:M24"/>
    <mergeCell ref="A27:D27"/>
    <mergeCell ref="E27:G27"/>
    <mergeCell ref="K27:M27"/>
    <mergeCell ref="N27:P27"/>
    <mergeCell ref="H27:J27"/>
    <mergeCell ref="N24:P24"/>
    <mergeCell ref="A25:D25"/>
    <mergeCell ref="E25:G25"/>
    <mergeCell ref="K25:M25"/>
    <mergeCell ref="N25:P25"/>
    <mergeCell ref="H24:J24"/>
    <mergeCell ref="H25:J25"/>
    <mergeCell ref="A21:D21"/>
    <mergeCell ref="E21:G21"/>
    <mergeCell ref="K21:M21"/>
    <mergeCell ref="N21:P21"/>
    <mergeCell ref="H21:J21"/>
    <mergeCell ref="A22:D22"/>
    <mergeCell ref="E22:G22"/>
    <mergeCell ref="K22:M22"/>
    <mergeCell ref="N22:P22"/>
    <mergeCell ref="H22:J22"/>
    <mergeCell ref="A19:D19"/>
    <mergeCell ref="E19:G19"/>
    <mergeCell ref="K19:M19"/>
    <mergeCell ref="N19:P19"/>
    <mergeCell ref="H19:J19"/>
    <mergeCell ref="A20:D20"/>
    <mergeCell ref="E20:G20"/>
    <mergeCell ref="K20:M20"/>
    <mergeCell ref="N20:P20"/>
    <mergeCell ref="H20:J20"/>
    <mergeCell ref="A16:D16"/>
    <mergeCell ref="E16:G16"/>
    <mergeCell ref="K16:M16"/>
    <mergeCell ref="N16:P16"/>
    <mergeCell ref="H16:J16"/>
    <mergeCell ref="A17:D18"/>
    <mergeCell ref="E17:G18"/>
    <mergeCell ref="K17:M18"/>
    <mergeCell ref="N17:P18"/>
    <mergeCell ref="H17:J18"/>
    <mergeCell ref="A14:D14"/>
    <mergeCell ref="E14:G14"/>
    <mergeCell ref="K14:M14"/>
    <mergeCell ref="N14:P14"/>
    <mergeCell ref="H14:J14"/>
    <mergeCell ref="A15:D15"/>
    <mergeCell ref="E15:G15"/>
    <mergeCell ref="K15:M15"/>
    <mergeCell ref="N15:P15"/>
    <mergeCell ref="H15:J15"/>
    <mergeCell ref="A12:D12"/>
    <mergeCell ref="E12:G12"/>
    <mergeCell ref="K12:M12"/>
    <mergeCell ref="N12:P12"/>
    <mergeCell ref="H12:J12"/>
    <mergeCell ref="A13:D13"/>
    <mergeCell ref="E13:G13"/>
    <mergeCell ref="K13:M13"/>
    <mergeCell ref="N13:P13"/>
    <mergeCell ref="H13:J13"/>
    <mergeCell ref="A10:D10"/>
    <mergeCell ref="E10:G10"/>
    <mergeCell ref="K10:M10"/>
    <mergeCell ref="N10:P10"/>
    <mergeCell ref="H10:J10"/>
    <mergeCell ref="A11:D11"/>
    <mergeCell ref="E11:G11"/>
    <mergeCell ref="K11:M11"/>
    <mergeCell ref="N11:P11"/>
    <mergeCell ref="H11:J11"/>
    <mergeCell ref="A3:P3"/>
    <mergeCell ref="A5:P5"/>
    <mergeCell ref="A8:D9"/>
    <mergeCell ref="E8:G9"/>
    <mergeCell ref="K8:M9"/>
    <mergeCell ref="N8:P9"/>
    <mergeCell ref="H8:J9"/>
    <mergeCell ref="A7:J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3" sqref="A3:IV3"/>
    </sheetView>
  </sheetViews>
  <sheetFormatPr defaultColWidth="9.140625" defaultRowHeight="12.75"/>
  <cols>
    <col min="1" max="1" width="5.7109375" style="170" customWidth="1"/>
    <col min="2" max="2" width="5.140625" style="170" customWidth="1"/>
    <col min="3" max="3" width="4.8515625" style="170" hidden="1" customWidth="1"/>
    <col min="4" max="4" width="9.140625" style="170" customWidth="1"/>
    <col min="5" max="5" width="28.421875" style="170" customWidth="1"/>
    <col min="6" max="8" width="9.140625" style="170" hidden="1" customWidth="1"/>
    <col min="9" max="9" width="9.140625" style="170" customWidth="1"/>
    <col min="10" max="11" width="0.5625" style="170" customWidth="1"/>
    <col min="12" max="12" width="9.140625" style="170" hidden="1" customWidth="1"/>
    <col min="13" max="16384" width="9.140625" style="170" customWidth="1"/>
  </cols>
  <sheetData>
    <row r="1" spans="2:14" ht="15.75">
      <c r="B1" s="345" t="s">
        <v>272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</row>
    <row r="2" spans="2:14" ht="15.75">
      <c r="B2" s="345" t="s">
        <v>273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3" s="339" customFormat="1" ht="36.75" customHeight="1">
      <c r="A3" s="338" t="s">
        <v>232</v>
      </c>
    </row>
    <row r="4" spans="1:12" ht="12.75">
      <c r="A4" s="169"/>
      <c r="F4" s="171"/>
      <c r="G4" s="171"/>
      <c r="H4" s="171"/>
      <c r="I4" s="171"/>
      <c r="J4" s="171"/>
      <c r="K4" s="171"/>
      <c r="L4" s="171"/>
    </row>
    <row r="5" spans="1:12" ht="12.75">
      <c r="A5" s="323" t="s">
        <v>233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</row>
    <row r="6" spans="1:10" ht="12.75">
      <c r="A6" s="169"/>
      <c r="B6" s="323" t="s">
        <v>234</v>
      </c>
      <c r="C6" s="323"/>
      <c r="D6" s="323"/>
      <c r="E6" s="323"/>
      <c r="F6" s="323"/>
      <c r="G6" s="323"/>
      <c r="H6" s="323"/>
      <c r="I6" s="323"/>
      <c r="J6" s="323"/>
    </row>
    <row r="7" spans="1:10" ht="12.75">
      <c r="A7" s="169"/>
      <c r="B7" s="323"/>
      <c r="C7" s="323"/>
      <c r="D7" s="323"/>
      <c r="E7" s="323"/>
      <c r="F7" s="323"/>
      <c r="G7" s="323"/>
      <c r="H7" s="323"/>
      <c r="I7" s="323"/>
      <c r="J7" s="323"/>
    </row>
    <row r="8" spans="2:10" ht="12.75">
      <c r="B8" s="323"/>
      <c r="C8" s="323"/>
      <c r="D8" s="323"/>
      <c r="E8" s="323"/>
      <c r="F8" s="323"/>
      <c r="G8" s="323"/>
      <c r="H8" s="323"/>
      <c r="I8" s="323"/>
      <c r="J8" s="323"/>
    </row>
    <row r="9" spans="2:10" ht="12.75">
      <c r="B9" s="172"/>
      <c r="C9" s="172"/>
      <c r="D9" s="172"/>
      <c r="E9" s="172"/>
      <c r="F9" s="172"/>
      <c r="G9" s="172"/>
      <c r="H9" s="172"/>
      <c r="I9" s="172" t="s">
        <v>248</v>
      </c>
      <c r="J9" s="172"/>
    </row>
    <row r="10" spans="1:12" ht="5.25" customHeight="1">
      <c r="A10" s="323"/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</row>
    <row r="11" ht="12.75" hidden="1"/>
    <row r="12" spans="1:13" ht="42.75" customHeight="1">
      <c r="A12" s="327" t="s">
        <v>235</v>
      </c>
      <c r="B12" s="327"/>
      <c r="C12" s="327"/>
      <c r="D12" s="327"/>
      <c r="E12" s="327"/>
      <c r="F12" s="327"/>
      <c r="G12" s="327"/>
      <c r="H12" s="327"/>
      <c r="I12" s="327" t="s">
        <v>247</v>
      </c>
      <c r="J12" s="327"/>
      <c r="K12" s="327"/>
      <c r="L12" s="327"/>
      <c r="M12" s="180" t="s">
        <v>249</v>
      </c>
    </row>
    <row r="13" spans="1:13" ht="24.75" customHeight="1">
      <c r="A13" s="324" t="s">
        <v>73</v>
      </c>
      <c r="B13" s="326"/>
      <c r="C13" s="326"/>
      <c r="D13" s="324" t="s">
        <v>236</v>
      </c>
      <c r="E13" s="326"/>
      <c r="F13" s="326"/>
      <c r="G13" s="326"/>
      <c r="H13" s="326"/>
      <c r="I13" s="324" t="s">
        <v>237</v>
      </c>
      <c r="J13" s="326"/>
      <c r="K13" s="326"/>
      <c r="L13" s="326"/>
      <c r="M13" s="179"/>
    </row>
    <row r="14" spans="1:13" ht="25.5" customHeight="1">
      <c r="A14" s="326">
        <v>882111</v>
      </c>
      <c r="B14" s="326"/>
      <c r="C14" s="326"/>
      <c r="D14" s="324" t="s">
        <v>238</v>
      </c>
      <c r="E14" s="326"/>
      <c r="F14" s="326"/>
      <c r="G14" s="326"/>
      <c r="H14" s="326"/>
      <c r="I14" s="325">
        <v>437</v>
      </c>
      <c r="J14" s="325"/>
      <c r="K14" s="325"/>
      <c r="L14" s="325"/>
      <c r="M14" s="179">
        <v>1445</v>
      </c>
    </row>
    <row r="15" spans="1:13" ht="25.5" customHeight="1">
      <c r="A15" s="326">
        <v>882111</v>
      </c>
      <c r="B15" s="326"/>
      <c r="C15" s="326"/>
      <c r="D15" s="324" t="s">
        <v>239</v>
      </c>
      <c r="E15" s="326"/>
      <c r="F15" s="326"/>
      <c r="G15" s="326"/>
      <c r="H15" s="326"/>
      <c r="I15" s="325">
        <v>0</v>
      </c>
      <c r="J15" s="325"/>
      <c r="K15" s="325"/>
      <c r="L15" s="325"/>
      <c r="M15" s="179">
        <v>0</v>
      </c>
    </row>
    <row r="16" spans="1:13" ht="25.5" customHeight="1">
      <c r="A16" s="326">
        <v>882113</v>
      </c>
      <c r="B16" s="326"/>
      <c r="C16" s="326"/>
      <c r="D16" s="324" t="s">
        <v>240</v>
      </c>
      <c r="E16" s="324"/>
      <c r="F16" s="324"/>
      <c r="G16" s="324"/>
      <c r="H16" s="324"/>
      <c r="I16" s="325">
        <v>130</v>
      </c>
      <c r="J16" s="325"/>
      <c r="K16" s="325"/>
      <c r="L16" s="325"/>
      <c r="M16" s="179">
        <v>774</v>
      </c>
    </row>
    <row r="17" spans="1:13" ht="25.5" customHeight="1">
      <c r="A17" s="326">
        <v>882122</v>
      </c>
      <c r="B17" s="326"/>
      <c r="C17" s="326"/>
      <c r="D17" s="324" t="s">
        <v>241</v>
      </c>
      <c r="E17" s="326"/>
      <c r="F17" s="326"/>
      <c r="G17" s="326"/>
      <c r="H17" s="326"/>
      <c r="I17" s="325">
        <v>700</v>
      </c>
      <c r="J17" s="325"/>
      <c r="K17" s="325"/>
      <c r="L17" s="325"/>
      <c r="M17" s="179">
        <v>700</v>
      </c>
    </row>
    <row r="18" spans="1:13" ht="24.75" customHeight="1">
      <c r="A18" s="326">
        <v>882202</v>
      </c>
      <c r="B18" s="326"/>
      <c r="C18" s="326"/>
      <c r="D18" s="324" t="s">
        <v>242</v>
      </c>
      <c r="E18" s="326"/>
      <c r="F18" s="326"/>
      <c r="G18" s="326"/>
      <c r="H18" s="326"/>
      <c r="I18" s="325">
        <v>150</v>
      </c>
      <c r="J18" s="325"/>
      <c r="K18" s="325"/>
      <c r="L18" s="325"/>
      <c r="M18" s="179">
        <v>150</v>
      </c>
    </row>
    <row r="19" spans="1:13" ht="24.75" customHeight="1">
      <c r="A19" s="326">
        <v>882122</v>
      </c>
      <c r="B19" s="326"/>
      <c r="C19" s="326"/>
      <c r="D19" s="324" t="s">
        <v>243</v>
      </c>
      <c r="E19" s="326"/>
      <c r="F19" s="326"/>
      <c r="G19" s="326"/>
      <c r="H19" s="326"/>
      <c r="I19" s="325">
        <v>400</v>
      </c>
      <c r="J19" s="325"/>
      <c r="K19" s="325"/>
      <c r="L19" s="325"/>
      <c r="M19" s="179">
        <v>400</v>
      </c>
    </row>
    <row r="20" spans="1:13" ht="24.75" customHeight="1">
      <c r="A20" s="329">
        <v>104051</v>
      </c>
      <c r="B20" s="330"/>
      <c r="C20" s="173"/>
      <c r="D20" s="331" t="s">
        <v>250</v>
      </c>
      <c r="E20" s="222"/>
      <c r="F20" s="173"/>
      <c r="G20" s="173"/>
      <c r="H20" s="173"/>
      <c r="I20" s="332">
        <v>0</v>
      </c>
      <c r="J20" s="333"/>
      <c r="K20" s="334"/>
      <c r="L20" s="174"/>
      <c r="M20" s="179">
        <v>30</v>
      </c>
    </row>
    <row r="21" spans="1:13" ht="29.25" customHeight="1">
      <c r="A21" s="326">
        <v>882122</v>
      </c>
      <c r="B21" s="326"/>
      <c r="C21" s="326"/>
      <c r="D21" s="324" t="s">
        <v>244</v>
      </c>
      <c r="E21" s="326"/>
      <c r="F21" s="326"/>
      <c r="G21" s="326"/>
      <c r="H21" s="326"/>
      <c r="I21" s="325">
        <v>180</v>
      </c>
      <c r="J21" s="325"/>
      <c r="K21" s="325"/>
      <c r="L21" s="325"/>
      <c r="M21" s="179">
        <v>0</v>
      </c>
    </row>
    <row r="22" spans="1:13" ht="25.5" customHeight="1">
      <c r="A22" s="326">
        <v>562913</v>
      </c>
      <c r="B22" s="326"/>
      <c r="C22" s="326"/>
      <c r="D22" s="324" t="s">
        <v>245</v>
      </c>
      <c r="E22" s="326"/>
      <c r="F22" s="326"/>
      <c r="G22" s="326"/>
      <c r="H22" s="326"/>
      <c r="I22" s="325">
        <v>750</v>
      </c>
      <c r="J22" s="325"/>
      <c r="K22" s="325"/>
      <c r="L22" s="325"/>
      <c r="M22" s="179">
        <v>750</v>
      </c>
    </row>
    <row r="23" spans="1:13" ht="2.25" customHeight="1">
      <c r="A23" s="327" t="s">
        <v>246</v>
      </c>
      <c r="B23" s="327"/>
      <c r="C23" s="327"/>
      <c r="D23" s="327"/>
      <c r="E23" s="327"/>
      <c r="F23" s="327"/>
      <c r="G23" s="327"/>
      <c r="H23" s="327"/>
      <c r="I23" s="328">
        <v>2567</v>
      </c>
      <c r="J23" s="328"/>
      <c r="K23" s="328"/>
      <c r="L23" s="328"/>
      <c r="M23" s="179"/>
    </row>
    <row r="24" spans="1:13" ht="12.75">
      <c r="A24" s="327"/>
      <c r="B24" s="327"/>
      <c r="C24" s="327"/>
      <c r="D24" s="327"/>
      <c r="E24" s="327"/>
      <c r="F24" s="327"/>
      <c r="G24" s="327"/>
      <c r="H24" s="327"/>
      <c r="I24" s="328"/>
      <c r="J24" s="328"/>
      <c r="K24" s="328"/>
      <c r="L24" s="328"/>
      <c r="M24" s="181">
        <v>4249</v>
      </c>
    </row>
  </sheetData>
  <mergeCells count="40">
    <mergeCell ref="A3:IV3"/>
    <mergeCell ref="B1:N1"/>
    <mergeCell ref="B2:N2"/>
    <mergeCell ref="D20:E20"/>
    <mergeCell ref="I20:K20"/>
    <mergeCell ref="A15:C15"/>
    <mergeCell ref="A16:C16"/>
    <mergeCell ref="D15:H15"/>
    <mergeCell ref="D17:H17"/>
    <mergeCell ref="I17:L17"/>
    <mergeCell ref="A12:H12"/>
    <mergeCell ref="A13:C13"/>
    <mergeCell ref="D13:H13"/>
    <mergeCell ref="I12:L12"/>
    <mergeCell ref="I13:L13"/>
    <mergeCell ref="A19:C19"/>
    <mergeCell ref="A21:C21"/>
    <mergeCell ref="A22:C22"/>
    <mergeCell ref="A17:C17"/>
    <mergeCell ref="A18:C18"/>
    <mergeCell ref="A20:B20"/>
    <mergeCell ref="A23:H24"/>
    <mergeCell ref="I23:L24"/>
    <mergeCell ref="I18:L18"/>
    <mergeCell ref="I19:L19"/>
    <mergeCell ref="I21:L21"/>
    <mergeCell ref="I22:L22"/>
    <mergeCell ref="D21:H21"/>
    <mergeCell ref="D22:H22"/>
    <mergeCell ref="D18:H18"/>
    <mergeCell ref="D19:H19"/>
    <mergeCell ref="A10:L10"/>
    <mergeCell ref="A5:L5"/>
    <mergeCell ref="D16:H16"/>
    <mergeCell ref="I16:L16"/>
    <mergeCell ref="I14:L14"/>
    <mergeCell ref="I15:L15"/>
    <mergeCell ref="D14:H14"/>
    <mergeCell ref="A14:C14"/>
    <mergeCell ref="B6:J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14.8515625" style="0" customWidth="1"/>
    <col min="2" max="2" width="15.140625" style="0" customWidth="1"/>
    <col min="3" max="3" width="14.7109375" style="0" customWidth="1"/>
    <col min="4" max="4" width="14.00390625" style="0" customWidth="1"/>
    <col min="5" max="5" width="0.5625" style="0" customWidth="1"/>
    <col min="6" max="13" width="9.140625" style="0" hidden="1" customWidth="1"/>
  </cols>
  <sheetData>
    <row r="1" spans="1:13" ht="15.75">
      <c r="A1" s="345" t="s">
        <v>274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5.75">
      <c r="A2" s="345" t="s">
        <v>275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="348" customFormat="1" ht="36.75" customHeight="1">
      <c r="A3" s="347" t="s">
        <v>276</v>
      </c>
    </row>
    <row r="4" spans="1:4" ht="18">
      <c r="A4" s="335" t="s">
        <v>251</v>
      </c>
      <c r="B4" s="335"/>
      <c r="C4" s="335"/>
      <c r="D4" s="335"/>
    </row>
    <row r="5" spans="1:4" ht="18">
      <c r="A5" s="336" t="s">
        <v>252</v>
      </c>
      <c r="B5" s="336"/>
      <c r="C5" s="336"/>
      <c r="D5" s="336"/>
    </row>
    <row r="6" spans="1:4" ht="72">
      <c r="A6" s="182" t="s">
        <v>235</v>
      </c>
      <c r="B6" s="182" t="s">
        <v>48</v>
      </c>
      <c r="C6" s="183" t="s">
        <v>75</v>
      </c>
      <c r="D6" s="183" t="s">
        <v>227</v>
      </c>
    </row>
    <row r="7" spans="1:4" ht="27" customHeight="1">
      <c r="A7" s="337" t="s">
        <v>167</v>
      </c>
      <c r="B7" s="337"/>
      <c r="C7" s="184"/>
      <c r="D7" s="184"/>
    </row>
    <row r="8" spans="1:4" ht="12.75">
      <c r="A8" s="188">
        <v>11130</v>
      </c>
      <c r="B8" s="188" t="s">
        <v>259</v>
      </c>
      <c r="C8" s="189">
        <v>127</v>
      </c>
      <c r="D8" s="190">
        <v>127</v>
      </c>
    </row>
    <row r="9" spans="1:4" ht="12.75">
      <c r="A9" s="191" t="s">
        <v>253</v>
      </c>
      <c r="B9" s="188" t="s">
        <v>260</v>
      </c>
      <c r="C9" s="189">
        <v>635</v>
      </c>
      <c r="D9" s="189">
        <v>635</v>
      </c>
    </row>
    <row r="10" spans="1:4" ht="12.75">
      <c r="A10" s="192" t="s">
        <v>254</v>
      </c>
      <c r="B10" s="188" t="s">
        <v>258</v>
      </c>
      <c r="C10" s="189">
        <v>0</v>
      </c>
      <c r="D10" s="189">
        <v>4575</v>
      </c>
    </row>
    <row r="11" spans="1:4" ht="12.75">
      <c r="A11" s="192" t="s">
        <v>255</v>
      </c>
      <c r="B11" s="188" t="s">
        <v>256</v>
      </c>
      <c r="C11" s="193">
        <v>0</v>
      </c>
      <c r="D11" s="189">
        <v>5853</v>
      </c>
    </row>
    <row r="12" spans="1:4" ht="12.75">
      <c r="A12" s="193"/>
      <c r="B12" s="188"/>
      <c r="C12" s="189"/>
      <c r="D12" s="189"/>
    </row>
    <row r="13" spans="1:4" ht="18">
      <c r="A13" s="187" t="s">
        <v>257</v>
      </c>
      <c r="B13" s="185"/>
      <c r="C13" s="186">
        <f>SUM(C7:C9)</f>
        <v>762</v>
      </c>
      <c r="D13" s="186">
        <f>SUM(D7:D11)</f>
        <v>11190</v>
      </c>
    </row>
    <row r="14" spans="1:4" ht="18">
      <c r="A14" s="185"/>
      <c r="B14" s="187"/>
      <c r="C14" s="185"/>
      <c r="D14" s="185"/>
    </row>
    <row r="15" ht="18">
      <c r="B15" s="185"/>
    </row>
  </sheetData>
  <mergeCells count="6">
    <mergeCell ref="A4:D4"/>
    <mergeCell ref="A5:D5"/>
    <mergeCell ref="A7:B7"/>
    <mergeCell ref="A1:M1"/>
    <mergeCell ref="A2:M2"/>
    <mergeCell ref="A3:IV3"/>
  </mergeCells>
  <printOptions/>
  <pageMargins left="0.75" right="0.75" top="1" bottom="1" header="0.5" footer="0.5"/>
  <pageSetup orientation="portrait" paperSize="9"/>
  <ignoredErrors>
    <ignoredError sqref="C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</dc:creator>
  <cp:keywords/>
  <dc:description/>
  <cp:lastModifiedBy>Z</cp:lastModifiedBy>
  <cp:lastPrinted>2014-09-18T07:28:51Z</cp:lastPrinted>
  <dcterms:created xsi:type="dcterms:W3CDTF">2014-01-28T10:59:58Z</dcterms:created>
  <dcterms:modified xsi:type="dcterms:W3CDTF">2014-09-18T11:00:47Z</dcterms:modified>
  <cp:category/>
  <cp:version/>
  <cp:contentType/>
  <cp:contentStatus/>
</cp:coreProperties>
</file>