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firstSheet="16" activeTab="17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6. Önk.felh.bev." sheetId="9" r:id="rId9"/>
    <sheet name="7. PH. műk. bev." sheetId="10" r:id="rId10"/>
    <sheet name="8. PH. felhalm. bev." sheetId="11" r:id="rId11"/>
    <sheet name="9. Kv.-i szerv műk. bev. " sheetId="12" r:id="rId12"/>
    <sheet name="10. Kiad. mindössz." sheetId="13" r:id="rId13"/>
    <sheet name="10.2.-10.7. mell." sheetId="14" r:id="rId14"/>
    <sheet name="11. Kiad. mindössz. köt.-önként" sheetId="15" r:id="rId15"/>
    <sheet name="12. PH. kiad. össz. " sheetId="16" r:id="rId16"/>
    <sheet name="13. Kv.-i szerv kiad. összes." sheetId="17" r:id="rId17"/>
    <sheet name="14.-16. mell." sheetId="18" r:id="rId18"/>
    <sheet name="17. melléklet" sheetId="19" r:id="rId19"/>
    <sheet name="18. mell" sheetId="20" r:id="rId20"/>
    <sheet name="19-20. melléklet" sheetId="21" r:id="rId21"/>
  </sheets>
  <definedNames/>
  <calcPr fullCalcOnLoad="1"/>
</workbook>
</file>

<file path=xl/sharedStrings.xml><?xml version="1.0" encoding="utf-8"?>
<sst xmlns="http://schemas.openxmlformats.org/spreadsheetml/2006/main" count="1392" uniqueCount="353">
  <si>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</si>
  <si>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</si>
  <si>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</si>
  <si>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</si>
  <si>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</si>
  <si>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</si>
  <si>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</si>
  <si>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</si>
  <si>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</si>
  <si>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</si>
  <si>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</si>
  <si>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</si>
  <si>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</si>
  <si>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</si>
  <si>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</si>
  <si>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</si>
  <si>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</si>
  <si>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</si>
  <si>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</si>
  <si>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</si>
  <si>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</si>
  <si>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</si>
  <si>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Önként vállalt feladatok </t>
  </si>
  <si>
    <t xml:space="preserve">ÖNKORMÁNYZAT </t>
  </si>
  <si>
    <t xml:space="preserve">Önkormányz. Hivatal </t>
  </si>
  <si>
    <t>Önk.-i Hivatal</t>
  </si>
  <si>
    <t xml:space="preserve">Költségvetési szervek </t>
  </si>
  <si>
    <t>Kötelező feladatok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</si>
  <si>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</si>
  <si>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</si>
  <si>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</si>
  <si>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</si>
  <si>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</si>
  <si>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</si>
  <si>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</si>
  <si>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</si>
  <si>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</si>
  <si>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</si>
  <si>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</si>
  <si>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</si>
  <si>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</si>
  <si>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</si>
  <si>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</si>
  <si>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</si>
  <si>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</si>
  <si>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</si>
  <si>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</si>
  <si>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</si>
  <si>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</si>
  <si>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</si>
  <si>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</si>
  <si>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</si>
  <si>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</si>
  <si>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</si>
  <si>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</si>
  <si>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</si>
  <si>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</si>
  <si>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</si>
  <si>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</si>
  <si>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</si>
  <si>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</si>
  <si>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</si>
  <si>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</si>
  <si>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</si>
  <si>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</si>
  <si>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</si>
  <si>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</si>
  <si>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</si>
  <si>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</si>
  <si>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</si>
  <si>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</si>
  <si>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</si>
  <si>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</si>
  <si>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</si>
  <si>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</si>
  <si>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</si>
  <si>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</si>
  <si>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</si>
  <si>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</si>
  <si>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</si>
  <si>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</si>
  <si>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</si>
  <si>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</si>
  <si>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</si>
  <si>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</si>
  <si>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</si>
  <si>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</si>
  <si>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</si>
  <si>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</si>
  <si>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</si>
  <si>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</si>
  <si>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</si>
  <si>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</si>
  <si>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</si>
  <si>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</si>
  <si>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</si>
  <si>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</si>
  <si>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</si>
  <si>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</si>
  <si>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</si>
  <si>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</si>
  <si>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</si>
  <si>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</si>
  <si>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</si>
  <si>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</si>
  <si>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</si>
  <si>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</si>
  <si>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</si>
  <si>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</si>
  <si>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</si>
  <si>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c) a korábbi évek megszűnt adónemei áthúzódó befiz.-ből befolyt bevétel</t>
  </si>
  <si>
    <t xml:space="preserve">2.1. melléklet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</si>
  <si>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</si>
  <si>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</si>
  <si>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</si>
  <si>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</si>
  <si>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</si>
  <si>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</si>
  <si>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</si>
  <si>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</si>
  <si>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</si>
  <si>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</si>
  <si>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</si>
  <si>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</si>
  <si>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</si>
  <si>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</si>
  <si>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</si>
  <si>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</si>
  <si>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</si>
  <si>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</si>
  <si>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</si>
  <si>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</si>
  <si>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</si>
  <si>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</si>
  <si>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</si>
  <si>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</si>
  <si>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</si>
  <si>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</si>
  <si>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K4. Elátottak pénzbeli juttatásai 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</si>
  <si>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</si>
  <si>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</si>
  <si>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</si>
  <si>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</si>
  <si>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</si>
  <si>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</si>
  <si>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</si>
  <si>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</si>
  <si>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</si>
  <si>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</si>
  <si>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</si>
  <si>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</si>
  <si>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</si>
  <si>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</si>
  <si>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</si>
  <si>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</si>
  <si>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</si>
  <si>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</si>
  <si>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</si>
  <si>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</si>
  <si>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</si>
  <si>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</si>
  <si>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</si>
  <si>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</si>
  <si>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</si>
  <si>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</si>
  <si>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</si>
  <si>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</si>
  <si>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</si>
  <si>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</si>
  <si>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</si>
  <si>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</si>
  <si>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</si>
  <si>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</si>
  <si>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</si>
  <si>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</si>
  <si>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</si>
  <si>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</si>
  <si>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</si>
  <si>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</si>
  <si>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</si>
  <si>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</si>
  <si>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</si>
  <si>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</si>
  <si>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</si>
  <si>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</si>
  <si>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</si>
  <si>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</si>
  <si>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</si>
  <si>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</si>
  <si>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</si>
  <si>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</si>
  <si>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</si>
  <si>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</si>
  <si>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</si>
  <si>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</si>
  <si>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</si>
  <si>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</si>
  <si>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</si>
  <si>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</si>
  <si>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</si>
  <si>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</si>
  <si>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</si>
  <si>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</si>
  <si>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</si>
  <si>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</si>
  <si>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</si>
  <si>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</si>
  <si>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</si>
  <si>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</si>
  <si>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</si>
  <si>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</si>
  <si>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</si>
  <si>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</si>
  <si>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</si>
  <si>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</si>
  <si>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</si>
  <si>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</si>
  <si>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</si>
  <si>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 xml:space="preserve">                  6. melléklet</t>
  </si>
  <si>
    <t>7. melléklet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</si>
  <si>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</si>
  <si>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</si>
  <si>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</si>
  <si>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</si>
  <si>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</si>
  <si>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</si>
  <si>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</si>
  <si>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</si>
  <si>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13. melléklet</t>
  </si>
  <si>
    <t>17.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</si>
  <si>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</si>
  <si>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</si>
  <si>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</si>
  <si>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</si>
  <si>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</si>
  <si>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</si>
  <si>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</si>
  <si>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D. Felhalmozási költségvetési kiadás összesen</t>
  </si>
  <si>
    <t>C. KÖLTSÉGVETÉSI KIADÁSOK ÖSSZESEN (A+B)</t>
  </si>
  <si>
    <t xml:space="preserve">KIMUTATÁS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</si>
  <si>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</si>
  <si>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</si>
  <si>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</si>
  <si>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</si>
  <si>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</si>
  <si>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</si>
  <si>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</si>
  <si>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</si>
  <si>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</si>
  <si>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</si>
  <si>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</si>
  <si>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</si>
  <si>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</si>
  <si>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</si>
  <si>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</si>
  <si>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</si>
  <si>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</si>
  <si>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</si>
  <si>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</si>
  <si>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</si>
  <si>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  12. melléklet</t>
  </si>
  <si>
    <t xml:space="preserve">         Ft-ban</t>
  </si>
  <si>
    <t xml:space="preserve">                       Irányító szervi támogatás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</si>
  <si>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</si>
  <si>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</si>
  <si>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</si>
  <si>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</si>
  <si>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</si>
  <si>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OEP támogatás</t>
  </si>
  <si>
    <t>Gyermekvédelmi pénzbeli ellátások</t>
  </si>
  <si>
    <t>Hosszabb időtartamú programok támogatása</t>
  </si>
  <si>
    <t>Ricsei II. Rákóczi Ferenc Óvoda és Konyha</t>
  </si>
  <si>
    <t>Közös Önkormányzati Hivatal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</si>
  <si>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</si>
  <si>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Polgárvédelem, ügyelet, munkavédelem kistérségnek</t>
  </si>
  <si>
    <t xml:space="preserve"> Ft-ban</t>
  </si>
  <si>
    <t xml:space="preserve">       Ft-ban</t>
  </si>
  <si>
    <t xml:space="preserve">            Ft-ban</t>
  </si>
  <si>
    <t xml:space="preserve">Ft-ban </t>
  </si>
  <si>
    <t>Szöveges indokolás: Jogszabályban előírt kedvezményeket, mentességeket biztosítjuk.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</si>
  <si>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</si>
  <si>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</si>
  <si>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</si>
  <si>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</si>
  <si>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</si>
  <si>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</si>
  <si>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</si>
  <si>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</si>
  <si>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091110 Óvodai nevelés, ellátás szakmai feladatai</t>
  </si>
  <si>
    <t xml:space="preserve">Közfoglalkoztatottak engedelyezett létszáma </t>
  </si>
  <si>
    <t xml:space="preserve">    041232   Start-munka program - Téli közfoglalkoztatás</t>
  </si>
  <si>
    <t xml:space="preserve">    041233 Hosszabb időtartamú közfoglalkoztatás</t>
  </si>
  <si>
    <t>Eredeti</t>
  </si>
  <si>
    <t>Módosított</t>
  </si>
  <si>
    <t>Teljesítés</t>
  </si>
  <si>
    <t>%</t>
  </si>
  <si>
    <t>Mód.</t>
  </si>
  <si>
    <t>Telj.</t>
  </si>
  <si>
    <t>Mód</t>
  </si>
  <si>
    <t>Telj</t>
  </si>
  <si>
    <t>18. mellélet</t>
  </si>
  <si>
    <t>19.  melléklet</t>
  </si>
  <si>
    <t>Államháztartáson belüli megelőlegezés</t>
  </si>
  <si>
    <t>Egyéb</t>
  </si>
  <si>
    <t>Sportkör,egyéb</t>
  </si>
  <si>
    <t>Választás</t>
  </si>
  <si>
    <t>2019.</t>
  </si>
  <si>
    <t>ebből:  hiteltörlesztés</t>
  </si>
  <si>
    <t>Hitelfelvétel</t>
  </si>
  <si>
    <t xml:space="preserve">     A 2019. évi MŰKÖDÉSI KÖLTSÉGVETÉSI BEVÉTELEK  ELŐIRÁNYZATAI MINDÖSSZESEN</t>
  </si>
  <si>
    <t xml:space="preserve">B14. Működ. célú visszatérítendő támogatások, kölcsönök visszatérülése államháztartáson belülről  </t>
  </si>
  <si>
    <t xml:space="preserve">START programok támogatása </t>
  </si>
  <si>
    <t xml:space="preserve">     A 2019. évi FELHALMOZÁSI KÖLTSÉGVETÉSI BEVÉTELEK ELŐIRÁNYZATAI MINDÖSSZESEN</t>
  </si>
  <si>
    <t>ebből: kiegészító bérrendezés</t>
  </si>
  <si>
    <t xml:space="preserve">            szociális célú tűzifa támogatás</t>
  </si>
  <si>
    <t xml:space="preserve">           Reki</t>
  </si>
  <si>
    <t>Területfejlesztés VP Régi hivatal és piac MFP</t>
  </si>
  <si>
    <t>Rekortán pálya</t>
  </si>
  <si>
    <t>Bursa</t>
  </si>
  <si>
    <t>Nyári diákmunka</t>
  </si>
  <si>
    <t>BTKT-tól Reki</t>
  </si>
  <si>
    <t>Kamerarendszer kiépítésa</t>
  </si>
  <si>
    <t xml:space="preserve">Közművelődési érdekeltségnövelő </t>
  </si>
  <si>
    <t>Ricse, Kossuth Lajos u. 7-9. értékesítése</t>
  </si>
  <si>
    <t>Föld értékesítése</t>
  </si>
  <si>
    <t xml:space="preserve">     2019. évi FINANSZÍROZÁSI BEVÉTELI ELŐIRÁNYZATOK</t>
  </si>
  <si>
    <t>Napfény Ricsei Idősek Otthona</t>
  </si>
  <si>
    <t>Ricsei II. Rákóczi Ferenc Óvoda, Mini Bölcsőde és Konyha</t>
  </si>
  <si>
    <t xml:space="preserve">     A 2019. évi MŰKÖDÉSI KÖLTSÉGVETÉSI BEVÉTELI ELŐIRÁNYZAT FELADATONKÉNT</t>
  </si>
  <si>
    <t>A 2019. évi FELHALMOZÁSI KÖLTSÉGVETÉS BEVÉTELI ELŐIRÁNYZATA FELADATONKÉNT</t>
  </si>
  <si>
    <t>A 2019. évi MŰKÖDÉSI KÖLTSÉGVETÉS BEVÉTELI ELŐIRÁNYZATAI FELADATONKÉNT</t>
  </si>
  <si>
    <t>A 2019. évi FELHALMOZÁSI KÖLTSÉGVETÉS BEVÉTELI ELŐIRÁNYZATAI FELADATONKÉNT</t>
  </si>
  <si>
    <t>Ricsei II. Rákóczi Ferenc Óvoda, Mini Bölcsőde és Konyha; Napfény Ricse Idősek Otthona</t>
  </si>
  <si>
    <t>Intézmények összesen</t>
  </si>
  <si>
    <t xml:space="preserve">A 2019. évi MŰKÖDÉSI ÉS FELHALMOZÁSI KÖLTSÉGVETÉSI, valamint FINANSZÍROZÁSI KIADÁS ELŐIRÁNYZATAI MINDÖSSZESEN </t>
  </si>
  <si>
    <t xml:space="preserve">A 2019. évi MŰKÖDÉSI ÉS FELHALMOZÁSI KÖLTSÉGVETÉS KIADÁSI ELŐIRÁNYZATAI </t>
  </si>
  <si>
    <t>Költségvetési szervek összesen</t>
  </si>
  <si>
    <t>Települési támogatás</t>
  </si>
  <si>
    <t>Bursa Hungarica</t>
  </si>
  <si>
    <t>A 2019. évi MŰKÖDÉSI ÉS FELHALMOZÁSI KÖLTSÉGVETÉS KIADÁSI ELŐIRÁNYZATAI ÖNKORMÁNYZAT</t>
  </si>
  <si>
    <t>Összesen:</t>
  </si>
  <si>
    <t>Területfejlesztés VP</t>
  </si>
  <si>
    <t>START programok</t>
  </si>
  <si>
    <t xml:space="preserve">a közvetett támogatások 2019. évi tervezett összegéről </t>
  </si>
  <si>
    <t>Költségvetési szervek engedélyezett létszáma 2019.</t>
  </si>
  <si>
    <t xml:space="preserve">    041140 Területfejlesztés igazgatása</t>
  </si>
  <si>
    <t xml:space="preserve">                Bölcsőde</t>
  </si>
  <si>
    <t>A táblázat nem tartalmazza a nyári diákmunkások számát, a képviselők számát és a megbízási díjjal foglalkoztatottak számát.</t>
  </si>
  <si>
    <t>Ingatlan vásárlás START</t>
  </si>
  <si>
    <t>Festmények vásárlása</t>
  </si>
  <si>
    <t>Régi hivatal felújítása VP</t>
  </si>
  <si>
    <t>Bölcsődei eszközök beszerzése</t>
  </si>
  <si>
    <t>Napfény Ricsei Idősek Otthona eszközbeszerzés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</si>
</sst>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0.0000%"/>
    <numFmt numFmtId="166" formatCode="0.00000%"/>
    <numFmt numFmtId="167" formatCode="0.0%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6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9" fontId="8" fillId="0" borderId="11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6" fontId="9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6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left"/>
    </xf>
    <xf numFmtId="1" fontId="8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6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 wrapText="1"/>
    </xf>
    <xf numFmtId="16" fontId="6" fillId="0" borderId="11" xfId="0" applyNumberFormat="1" applyFont="1" applyBorder="1" applyAlignment="1">
      <alignment horizontal="left" vertical="center" wrapText="1"/>
    </xf>
    <xf numFmtId="16" fontId="6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16" fontId="8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16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6" fontId="6" fillId="0" borderId="10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right"/>
    </xf>
    <xf numFmtId="1" fontId="8" fillId="0" borderId="10" xfId="0" applyNumberFormat="1" applyFont="1" applyBorder="1" applyAlignment="1">
      <alignment horizontal="right" wrapText="1"/>
    </xf>
    <xf numFmtId="1" fontId="8" fillId="0" borderId="10" xfId="0" applyNumberFormat="1" applyFont="1" applyBorder="1" applyAlignment="1">
      <alignment horizontal="right"/>
    </xf>
    <xf numFmtId="1" fontId="8" fillId="33" borderId="10" xfId="0" applyNumberFormat="1" applyFont="1" applyFill="1" applyBorder="1" applyAlignment="1">
      <alignment horizontal="right"/>
    </xf>
    <xf numFmtId="16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16" fontId="6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16" fontId="8" fillId="0" borderId="0" xfId="0" applyNumberFormat="1" applyFont="1" applyBorder="1" applyAlignment="1">
      <alignment wrapText="1"/>
    </xf>
    <xf numFmtId="16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0" fontId="5" fillId="0" borderId="0" xfId="0" applyNumberFormat="1" applyFont="1" applyAlignment="1">
      <alignment/>
    </xf>
    <xf numFmtId="10" fontId="8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10" fontId="12" fillId="0" borderId="0" xfId="0" applyNumberFormat="1" applyFont="1" applyAlignment="1">
      <alignment horizontal="center"/>
    </xf>
    <xf numFmtId="10" fontId="8" fillId="0" borderId="12" xfId="0" applyNumberFormat="1" applyFont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/>
    </xf>
    <xf numFmtId="10" fontId="8" fillId="0" borderId="1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0" fontId="12" fillId="0" borderId="10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right"/>
    </xf>
    <xf numFmtId="10" fontId="6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 horizontal="right"/>
    </xf>
    <xf numFmtId="10" fontId="6" fillId="0" borderId="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center" wrapText="1"/>
    </xf>
    <xf numFmtId="10" fontId="6" fillId="0" borderId="10" xfId="0" applyNumberFormat="1" applyFont="1" applyBorder="1" applyAlignment="1">
      <alignment wrapText="1"/>
    </xf>
    <xf numFmtId="10" fontId="7" fillId="0" borderId="10" xfId="0" applyNumberFormat="1" applyFont="1" applyBorder="1" applyAlignment="1">
      <alignment vertical="center" wrapText="1"/>
    </xf>
    <xf numFmtId="10" fontId="9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10" fontId="8" fillId="0" borderId="10" xfId="0" applyNumberFormat="1" applyFont="1" applyBorder="1" applyAlignment="1">
      <alignment wrapText="1"/>
    </xf>
    <xf numFmtId="10" fontId="9" fillId="0" borderId="0" xfId="0" applyNumberFormat="1" applyFont="1" applyAlignment="1">
      <alignment wrapText="1"/>
    </xf>
    <xf numFmtId="10" fontId="6" fillId="0" borderId="0" xfId="0" applyNumberFormat="1" applyFont="1" applyBorder="1" applyAlignment="1">
      <alignment wrapText="1"/>
    </xf>
    <xf numFmtId="10" fontId="6" fillId="0" borderId="0" xfId="0" applyNumberFormat="1" applyFont="1" applyAlignment="1">
      <alignment horizontal="right" wrapText="1"/>
    </xf>
    <xf numFmtId="10" fontId="6" fillId="0" borderId="10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 wrapText="1"/>
    </xf>
    <xf numFmtId="10" fontId="6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10" fontId="8" fillId="0" borderId="0" xfId="0" applyNumberFormat="1" applyFont="1" applyAlignment="1">
      <alignment horizontal="center" wrapText="1"/>
    </xf>
    <xf numFmtId="10" fontId="12" fillId="0" borderId="10" xfId="0" applyNumberFormat="1" applyFont="1" applyBorder="1" applyAlignment="1">
      <alignment horizontal="center" wrapText="1"/>
    </xf>
    <xf numFmtId="10" fontId="5" fillId="0" borderId="10" xfId="0" applyNumberFormat="1" applyFont="1" applyBorder="1" applyAlignment="1">
      <alignment horizontal="center" wrapText="1"/>
    </xf>
    <xf numFmtId="10" fontId="5" fillId="0" borderId="10" xfId="0" applyNumberFormat="1" applyFont="1" applyBorder="1" applyAlignment="1">
      <alignment horizontal="right" wrapText="1"/>
    </xf>
    <xf numFmtId="10" fontId="12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vertical="center" wrapText="1"/>
    </xf>
    <xf numFmtId="10" fontId="12" fillId="0" borderId="10" xfId="0" applyNumberFormat="1" applyFont="1" applyBorder="1" applyAlignment="1">
      <alignment wrapText="1"/>
    </xf>
    <xf numFmtId="10" fontId="6" fillId="0" borderId="0" xfId="0" applyNumberFormat="1" applyFont="1" applyAlignment="1">
      <alignment wrapText="1"/>
    </xf>
    <xf numFmtId="10" fontId="5" fillId="0" borderId="0" xfId="0" applyNumberFormat="1" applyFont="1" applyBorder="1" applyAlignment="1">
      <alignment wrapText="1"/>
    </xf>
    <xf numFmtId="10" fontId="8" fillId="0" borderId="0" xfId="0" applyNumberFormat="1" applyFont="1" applyBorder="1" applyAlignment="1">
      <alignment vertical="center" wrapText="1"/>
    </xf>
    <xf numFmtId="10" fontId="6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/>
    </xf>
    <xf numFmtId="10" fontId="6" fillId="0" borderId="13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10" fontId="8" fillId="0" borderId="10" xfId="0" applyNumberFormat="1" applyFont="1" applyBorder="1" applyAlignment="1">
      <alignment horizontal="right" wrapText="1"/>
    </xf>
    <xf numFmtId="10" fontId="6" fillId="0" borderId="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 horizontal="center" wrapText="1"/>
    </xf>
    <xf numFmtId="10" fontId="8" fillId="0" borderId="0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wrapText="1"/>
    </xf>
    <xf numFmtId="10" fontId="8" fillId="0" borderId="0" xfId="0" applyNumberFormat="1" applyFont="1" applyBorder="1" applyAlignment="1">
      <alignment wrapText="1"/>
    </xf>
    <xf numFmtId="10" fontId="6" fillId="0" borderId="0" xfId="0" applyNumberFormat="1" applyFont="1" applyBorder="1" applyAlignment="1">
      <alignment vertical="center"/>
    </xf>
    <xf numFmtId="10" fontId="14" fillId="0" borderId="0" xfId="0" applyNumberFormat="1" applyFont="1" applyAlignment="1">
      <alignment horizontal="right"/>
    </xf>
    <xf numFmtId="10" fontId="12" fillId="0" borderId="10" xfId="0" applyNumberFormat="1" applyFont="1" applyBorder="1" applyAlignment="1">
      <alignment horizontal="center" vertical="center" wrapText="1"/>
    </xf>
    <xf numFmtId="9" fontId="5" fillId="0" borderId="0" xfId="60" applyFont="1" applyAlignment="1">
      <alignment/>
    </xf>
    <xf numFmtId="9" fontId="8" fillId="0" borderId="10" xfId="60" applyFont="1" applyBorder="1" applyAlignment="1">
      <alignment horizontal="center" vertical="center" wrapText="1"/>
    </xf>
    <xf numFmtId="9" fontId="6" fillId="0" borderId="10" xfId="60" applyFont="1" applyFill="1" applyBorder="1" applyAlignment="1">
      <alignment/>
    </xf>
    <xf numFmtId="10" fontId="8" fillId="0" borderId="10" xfId="60" applyNumberFormat="1" applyFont="1" applyBorder="1" applyAlignment="1">
      <alignment horizontal="center" vertical="center" wrapText="1"/>
    </xf>
    <xf numFmtId="10" fontId="5" fillId="0" borderId="10" xfId="60" applyNumberFormat="1" applyFont="1" applyBorder="1" applyAlignment="1">
      <alignment/>
    </xf>
    <xf numFmtId="10" fontId="6" fillId="0" borderId="10" xfId="60" applyNumberFormat="1" applyFont="1" applyBorder="1" applyAlignment="1">
      <alignment/>
    </xf>
    <xf numFmtId="10" fontId="8" fillId="0" borderId="10" xfId="6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10" fontId="6" fillId="0" borderId="10" xfId="60" applyNumberFormat="1" applyFont="1" applyFill="1" applyBorder="1" applyAlignment="1">
      <alignment/>
    </xf>
    <xf numFmtId="10" fontId="8" fillId="0" borderId="10" xfId="60" applyNumberFormat="1" applyFont="1" applyFill="1" applyBorder="1" applyAlignment="1">
      <alignment/>
    </xf>
    <xf numFmtId="10" fontId="16" fillId="33" borderId="10" xfId="0" applyNumberFormat="1" applyFont="1" applyFill="1" applyBorder="1" applyAlignment="1">
      <alignment horizontal="right"/>
    </xf>
    <xf numFmtId="9" fontId="8" fillId="0" borderId="10" xfId="60" applyFont="1" applyFill="1" applyBorder="1" applyAlignment="1">
      <alignment/>
    </xf>
    <xf numFmtId="10" fontId="6" fillId="0" borderId="0" xfId="60" applyNumberFormat="1" applyFont="1" applyAlignment="1">
      <alignment/>
    </xf>
    <xf numFmtId="1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3" fillId="0" borderId="10" xfId="0" applyFont="1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41.375" style="154" customWidth="1"/>
    <col min="2" max="4" width="9.75390625" style="1" customWidth="1"/>
    <col min="5" max="5" width="9.75390625" style="169" customWidth="1"/>
    <col min="6" max="6" width="32.375" style="154" customWidth="1"/>
    <col min="7" max="7" width="11.25390625" style="1" customWidth="1"/>
    <col min="8" max="8" width="10.375" style="1" customWidth="1"/>
    <col min="9" max="9" width="10.625" style="1" customWidth="1"/>
    <col min="10" max="10" width="9.125" style="169" customWidth="1"/>
    <col min="11" max="16384" width="9.125" style="1" customWidth="1"/>
  </cols>
  <sheetData>
    <row r="3" ht="12" customHeight="1">
      <c r="G3" s="2" t="s">
        <v>104</v>
      </c>
    </row>
    <row r="4" spans="1:10" ht="15.75">
      <c r="A4" s="261" t="s">
        <v>12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>
      <c r="A5" s="261" t="s">
        <v>306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7" ht="12.75">
      <c r="A6" s="155"/>
      <c r="B6" s="3"/>
      <c r="C6" s="3"/>
      <c r="D6" s="3"/>
      <c r="E6" s="173"/>
      <c r="F6" s="155"/>
      <c r="G6" s="3"/>
    </row>
    <row r="7" spans="1:7" ht="12" customHeight="1">
      <c r="A7" s="156"/>
      <c r="B7" s="4"/>
      <c r="C7" s="4"/>
      <c r="D7" s="4"/>
      <c r="E7" s="174"/>
      <c r="F7" s="167"/>
      <c r="G7" s="2" t="s">
        <v>261</v>
      </c>
    </row>
    <row r="8" spans="1:10" ht="14.25" customHeight="1">
      <c r="A8" s="269" t="s">
        <v>18</v>
      </c>
      <c r="B8" s="270"/>
      <c r="C8" s="270"/>
      <c r="D8" s="270"/>
      <c r="E8" s="271"/>
      <c r="F8" s="268" t="s">
        <v>19</v>
      </c>
      <c r="G8" s="268"/>
      <c r="H8" s="268"/>
      <c r="I8" s="268"/>
      <c r="J8" s="268"/>
    </row>
    <row r="9" spans="1:10" ht="12.75">
      <c r="A9" s="265" t="s">
        <v>13</v>
      </c>
      <c r="B9" s="262" t="s">
        <v>17</v>
      </c>
      <c r="C9" s="263"/>
      <c r="D9" s="263"/>
      <c r="E9" s="264"/>
      <c r="F9" s="265" t="s">
        <v>13</v>
      </c>
      <c r="G9" s="267" t="s">
        <v>17</v>
      </c>
      <c r="H9" s="267"/>
      <c r="I9" s="267"/>
      <c r="J9" s="267"/>
    </row>
    <row r="10" spans="1:10" ht="12.75">
      <c r="A10" s="266"/>
      <c r="B10" s="5" t="s">
        <v>292</v>
      </c>
      <c r="C10" s="5" t="s">
        <v>293</v>
      </c>
      <c r="D10" s="5" t="s">
        <v>294</v>
      </c>
      <c r="E10" s="170" t="s">
        <v>295</v>
      </c>
      <c r="F10" s="266"/>
      <c r="G10" s="5" t="s">
        <v>292</v>
      </c>
      <c r="H10" s="5" t="s">
        <v>293</v>
      </c>
      <c r="I10" s="5" t="s">
        <v>294</v>
      </c>
      <c r="J10" s="170" t="s">
        <v>295</v>
      </c>
    </row>
    <row r="11" spans="1:10" ht="12" customHeight="1">
      <c r="A11" s="153" t="s">
        <v>33</v>
      </c>
      <c r="B11" s="7">
        <v>676081465</v>
      </c>
      <c r="C11" s="7">
        <v>749850209</v>
      </c>
      <c r="D11" s="7">
        <v>752612980</v>
      </c>
      <c r="E11" s="171">
        <f>SUM(D11/C11)</f>
        <v>1.003684430526044</v>
      </c>
      <c r="F11" s="153" t="s">
        <v>40</v>
      </c>
      <c r="G11" s="7">
        <v>406154698</v>
      </c>
      <c r="H11" s="7">
        <v>444473926</v>
      </c>
      <c r="I11" s="7">
        <v>428360985</v>
      </c>
      <c r="J11" s="171">
        <f>SUM(I11/H11)</f>
        <v>0.9637482874529743</v>
      </c>
    </row>
    <row r="12" spans="1:10" ht="27" customHeight="1">
      <c r="A12" s="8" t="s">
        <v>34</v>
      </c>
      <c r="B12" s="7">
        <v>10750000</v>
      </c>
      <c r="C12" s="7">
        <v>10750000</v>
      </c>
      <c r="D12" s="7">
        <v>14621985</v>
      </c>
      <c r="E12" s="171">
        <f>SUM(D12/C12)</f>
        <v>1.3601846511627906</v>
      </c>
      <c r="F12" s="9" t="s">
        <v>56</v>
      </c>
      <c r="G12" s="7">
        <v>52141701</v>
      </c>
      <c r="H12" s="7">
        <v>72415476</v>
      </c>
      <c r="I12" s="7">
        <v>72196680</v>
      </c>
      <c r="J12" s="171">
        <f aca="true" t="shared" si="0" ref="J12:J33">SUM(I12/H12)</f>
        <v>0.9969786016458692</v>
      </c>
    </row>
    <row r="13" spans="1:10" ht="12" customHeight="1">
      <c r="A13" s="157" t="s">
        <v>35</v>
      </c>
      <c r="B13" s="7">
        <v>57549190</v>
      </c>
      <c r="C13" s="7">
        <v>72535440</v>
      </c>
      <c r="D13" s="7">
        <v>48687793</v>
      </c>
      <c r="E13" s="171">
        <f>SUM(D13/C13)</f>
        <v>0.6712276509248445</v>
      </c>
      <c r="F13" s="153" t="s">
        <v>42</v>
      </c>
      <c r="G13" s="7">
        <v>228112525</v>
      </c>
      <c r="H13" s="7">
        <v>304427511</v>
      </c>
      <c r="I13" s="7">
        <v>266302140</v>
      </c>
      <c r="J13" s="171">
        <f t="shared" si="0"/>
        <v>0.874763713454268</v>
      </c>
    </row>
    <row r="14" spans="1:10" ht="12" customHeight="1">
      <c r="A14" s="157" t="s">
        <v>36</v>
      </c>
      <c r="B14" s="7">
        <v>300000</v>
      </c>
      <c r="C14" s="7">
        <v>300000</v>
      </c>
      <c r="D14" s="7">
        <v>573120</v>
      </c>
      <c r="E14" s="171">
        <f>SUM(D14/C14)</f>
        <v>1.9104</v>
      </c>
      <c r="F14" s="153" t="s">
        <v>43</v>
      </c>
      <c r="G14" s="7">
        <v>24384000</v>
      </c>
      <c r="H14" s="7">
        <v>24384000</v>
      </c>
      <c r="I14" s="7">
        <v>1007340</v>
      </c>
      <c r="J14" s="171">
        <f t="shared" si="0"/>
        <v>0.0413115157480315</v>
      </c>
    </row>
    <row r="15" spans="1:10" ht="12" customHeight="1">
      <c r="A15" s="158"/>
      <c r="B15" s="7"/>
      <c r="C15" s="7"/>
      <c r="D15" s="7"/>
      <c r="E15" s="171"/>
      <c r="F15" s="153" t="s">
        <v>44</v>
      </c>
      <c r="G15" s="7">
        <v>5121864</v>
      </c>
      <c r="H15" s="7">
        <v>10211960</v>
      </c>
      <c r="I15" s="7">
        <v>8407436</v>
      </c>
      <c r="J15" s="171">
        <f t="shared" si="0"/>
        <v>0.8232930798788871</v>
      </c>
    </row>
    <row r="16" spans="1:10" ht="12" customHeight="1">
      <c r="A16" s="158"/>
      <c r="B16" s="7"/>
      <c r="C16" s="93"/>
      <c r="D16" s="93"/>
      <c r="E16" s="171"/>
      <c r="F16" s="164" t="s">
        <v>188</v>
      </c>
      <c r="G16" s="7"/>
      <c r="H16" s="93"/>
      <c r="I16" s="93"/>
      <c r="J16" s="171"/>
    </row>
    <row r="17" spans="1:10" ht="12" customHeight="1">
      <c r="A17" s="159"/>
      <c r="B17" s="7"/>
      <c r="C17" s="7"/>
      <c r="D17" s="7"/>
      <c r="E17" s="171"/>
      <c r="F17" s="165"/>
      <c r="G17" s="14"/>
      <c r="H17" s="7"/>
      <c r="I17" s="7"/>
      <c r="J17" s="171"/>
    </row>
    <row r="18" spans="1:10" ht="12" customHeight="1">
      <c r="A18" s="157"/>
      <c r="B18" s="7"/>
      <c r="C18" s="93"/>
      <c r="D18" s="93"/>
      <c r="E18" s="171"/>
      <c r="F18" s="164" t="s">
        <v>189</v>
      </c>
      <c r="G18" s="14"/>
      <c r="H18" s="93"/>
      <c r="I18" s="93"/>
      <c r="J18" s="171"/>
    </row>
    <row r="19" spans="1:10" ht="27" customHeight="1">
      <c r="A19" s="80" t="s">
        <v>39</v>
      </c>
      <c r="B19" s="20">
        <f>SUM(B11:B14)</f>
        <v>744680655</v>
      </c>
      <c r="C19" s="20">
        <f>SUM(C11:C14)</f>
        <v>833435649</v>
      </c>
      <c r="D19" s="20">
        <f>SUM(D11:D14)</f>
        <v>816495878</v>
      </c>
      <c r="E19" s="172">
        <f>SUM(D19/C19)</f>
        <v>0.9796747703073114</v>
      </c>
      <c r="F19" s="143" t="s">
        <v>45</v>
      </c>
      <c r="G19" s="20">
        <f>SUM(G11:G15)</f>
        <v>715914788</v>
      </c>
      <c r="H19" s="20">
        <f>SUM(H11:H15)</f>
        <v>855912873</v>
      </c>
      <c r="I19" s="20">
        <f>SUM(I11:I15)</f>
        <v>776274581</v>
      </c>
      <c r="J19" s="172">
        <f t="shared" si="0"/>
        <v>0.9069551416829783</v>
      </c>
    </row>
    <row r="20" spans="1:10" ht="12" customHeight="1">
      <c r="A20" s="157"/>
      <c r="B20" s="7"/>
      <c r="C20" s="93"/>
      <c r="D20" s="93"/>
      <c r="E20" s="171"/>
      <c r="F20" s="157"/>
      <c r="G20" s="7"/>
      <c r="H20" s="93"/>
      <c r="I20" s="93"/>
      <c r="J20" s="171"/>
    </row>
    <row r="21" spans="1:10" ht="12" customHeight="1">
      <c r="A21" s="8" t="s">
        <v>89</v>
      </c>
      <c r="B21" s="7"/>
      <c r="C21" s="93">
        <v>40167000</v>
      </c>
      <c r="D21" s="93">
        <v>40167000</v>
      </c>
      <c r="E21" s="171">
        <f>SUM(D21/C21)</f>
        <v>1</v>
      </c>
      <c r="F21" s="157" t="s">
        <v>53</v>
      </c>
      <c r="G21" s="7">
        <v>72818340</v>
      </c>
      <c r="H21" s="93">
        <v>23126359</v>
      </c>
      <c r="I21" s="93">
        <v>23099110</v>
      </c>
      <c r="J21" s="171">
        <f t="shared" si="0"/>
        <v>0.9988217341086852</v>
      </c>
    </row>
    <row r="22" spans="1:10" ht="12" customHeight="1">
      <c r="A22" s="8" t="s">
        <v>90</v>
      </c>
      <c r="B22" s="7"/>
      <c r="C22" s="93">
        <v>7646000</v>
      </c>
      <c r="D22" s="93">
        <v>7646000</v>
      </c>
      <c r="E22" s="171">
        <f>SUM(D22/C22)</f>
        <v>1</v>
      </c>
      <c r="F22" s="157" t="s">
        <v>54</v>
      </c>
      <c r="G22" s="7">
        <v>0</v>
      </c>
      <c r="H22" s="93">
        <v>46261890</v>
      </c>
      <c r="I22" s="93">
        <v>37990472</v>
      </c>
      <c r="J22" s="171">
        <f t="shared" si="0"/>
        <v>0.821204494671532</v>
      </c>
    </row>
    <row r="23" spans="1:10" ht="12" customHeight="1">
      <c r="A23" s="153" t="s">
        <v>91</v>
      </c>
      <c r="B23" s="7"/>
      <c r="C23" s="93"/>
      <c r="D23" s="93">
        <v>28285</v>
      </c>
      <c r="E23" s="171"/>
      <c r="F23" s="157" t="s">
        <v>55</v>
      </c>
      <c r="G23" s="7"/>
      <c r="H23" s="93"/>
      <c r="I23" s="93"/>
      <c r="J23" s="171"/>
    </row>
    <row r="24" spans="1:10" ht="12" customHeight="1">
      <c r="A24" s="80" t="s">
        <v>210</v>
      </c>
      <c r="B24" s="20">
        <f>SUM(B21:B23)</f>
        <v>0</v>
      </c>
      <c r="C24" s="20">
        <f>SUM(C21:C23)</f>
        <v>47813000</v>
      </c>
      <c r="D24" s="20">
        <f>SUM(D21:D23)</f>
        <v>47841285</v>
      </c>
      <c r="E24" s="172">
        <f>SUM(D24/C24)</f>
        <v>1.0005915755129358</v>
      </c>
      <c r="F24" s="143" t="s">
        <v>211</v>
      </c>
      <c r="G24" s="20">
        <f>SUM(G21:G23)</f>
        <v>72818340</v>
      </c>
      <c r="H24" s="20">
        <f>SUM(H21:H23)</f>
        <v>69388249</v>
      </c>
      <c r="I24" s="20">
        <f>SUM(I21:I23)</f>
        <v>61089582</v>
      </c>
      <c r="J24" s="172">
        <f t="shared" si="0"/>
        <v>0.8804024151121035</v>
      </c>
    </row>
    <row r="25" spans="1:10" ht="12" customHeight="1">
      <c r="A25" s="160"/>
      <c r="B25" s="7"/>
      <c r="C25" s="93"/>
      <c r="D25" s="93"/>
      <c r="E25" s="171"/>
      <c r="F25" s="143"/>
      <c r="G25" s="7"/>
      <c r="H25" s="93"/>
      <c r="I25" s="93"/>
      <c r="J25" s="171"/>
    </row>
    <row r="26" spans="1:10" ht="12" customHeight="1">
      <c r="A26" s="17" t="s">
        <v>212</v>
      </c>
      <c r="B26" s="20">
        <f>SUM(B19+B24)</f>
        <v>744680655</v>
      </c>
      <c r="C26" s="20">
        <f>SUM(C19+C24)</f>
        <v>881248649</v>
      </c>
      <c r="D26" s="20">
        <f>SUM(D19+D24)</f>
        <v>864337163</v>
      </c>
      <c r="E26" s="172">
        <f>SUM(D26/C26)</f>
        <v>0.9808096318568087</v>
      </c>
      <c r="F26" s="143" t="s">
        <v>238</v>
      </c>
      <c r="G26" s="20">
        <f>SUM(G19+G24)</f>
        <v>788733128</v>
      </c>
      <c r="H26" s="20">
        <f>SUM(H19+H24)</f>
        <v>925301122</v>
      </c>
      <c r="I26" s="20">
        <f>SUM(I19+I24)</f>
        <v>837364163</v>
      </c>
      <c r="J26" s="172">
        <f t="shared" si="0"/>
        <v>0.9049639550745082</v>
      </c>
    </row>
    <row r="27" spans="1:10" ht="12" customHeight="1">
      <c r="A27" s="17"/>
      <c r="B27" s="7"/>
      <c r="C27" s="93"/>
      <c r="D27" s="93"/>
      <c r="E27" s="171"/>
      <c r="F27" s="143"/>
      <c r="G27" s="7"/>
      <c r="H27" s="93"/>
      <c r="I27" s="93"/>
      <c r="J27" s="171"/>
    </row>
    <row r="28" spans="1:10" ht="21.75" customHeight="1">
      <c r="A28" s="143" t="s">
        <v>213</v>
      </c>
      <c r="B28" s="21">
        <f>SUM(B29:B32)</f>
        <v>336347749</v>
      </c>
      <c r="C28" s="21">
        <f>SUM(C29:C32)</f>
        <v>366176633</v>
      </c>
      <c r="D28" s="21">
        <f>SUM(D29:D32)</f>
        <v>377091694</v>
      </c>
      <c r="E28" s="172">
        <f>SUM(D28/C28)</f>
        <v>1.0298081854939116</v>
      </c>
      <c r="F28" s="143" t="s">
        <v>214</v>
      </c>
      <c r="G28" s="20">
        <f>SUM(G29:G32)</f>
        <v>292295276</v>
      </c>
      <c r="H28" s="20">
        <f>SUM(H29:H32)</f>
        <v>322124160</v>
      </c>
      <c r="I28" s="20">
        <f>SUM(I29:I32)</f>
        <v>317124160</v>
      </c>
      <c r="J28" s="172">
        <f t="shared" si="0"/>
        <v>0.9844780348049647</v>
      </c>
    </row>
    <row r="29" spans="1:10" ht="21.75" customHeight="1">
      <c r="A29" s="161" t="s">
        <v>171</v>
      </c>
      <c r="B29" s="19">
        <v>53727728</v>
      </c>
      <c r="C29" s="163">
        <v>53727728</v>
      </c>
      <c r="D29" s="163">
        <v>57569403</v>
      </c>
      <c r="E29" s="171">
        <f>SUM(D29/C29)</f>
        <v>1.0715026512939465</v>
      </c>
      <c r="F29" s="166" t="s">
        <v>307</v>
      </c>
      <c r="G29" s="7">
        <v>100000000</v>
      </c>
      <c r="H29" s="163">
        <v>100000000</v>
      </c>
      <c r="I29" s="163">
        <v>95000000</v>
      </c>
      <c r="J29" s="171">
        <f t="shared" si="0"/>
        <v>0.95</v>
      </c>
    </row>
    <row r="30" spans="1:10" ht="12" customHeight="1">
      <c r="A30" s="153" t="s">
        <v>262</v>
      </c>
      <c r="B30" s="7">
        <v>182620021</v>
      </c>
      <c r="C30" s="93">
        <v>212448905</v>
      </c>
      <c r="D30" s="93">
        <v>212448905</v>
      </c>
      <c r="E30" s="171">
        <f>SUM(D30/C30)</f>
        <v>1</v>
      </c>
      <c r="F30" s="157" t="s">
        <v>263</v>
      </c>
      <c r="G30" s="7">
        <v>182620021</v>
      </c>
      <c r="H30" s="93">
        <v>212448905</v>
      </c>
      <c r="I30" s="93">
        <v>212448905</v>
      </c>
      <c r="J30" s="171">
        <f t="shared" si="0"/>
        <v>1</v>
      </c>
    </row>
    <row r="31" spans="1:10" ht="12" customHeight="1">
      <c r="A31" s="153" t="s">
        <v>308</v>
      </c>
      <c r="B31" s="7">
        <v>100000000</v>
      </c>
      <c r="C31" s="93">
        <v>100000000</v>
      </c>
      <c r="D31" s="93">
        <v>95000000</v>
      </c>
      <c r="E31" s="171">
        <f>SUM(D31/C31)</f>
        <v>0.95</v>
      </c>
      <c r="F31" s="157"/>
      <c r="G31" s="7"/>
      <c r="H31" s="93"/>
      <c r="I31" s="93"/>
      <c r="J31" s="171"/>
    </row>
    <row r="32" spans="1:10" ht="12" customHeight="1">
      <c r="A32" s="153" t="s">
        <v>302</v>
      </c>
      <c r="B32" s="7"/>
      <c r="C32" s="93"/>
      <c r="D32" s="93">
        <v>12073386</v>
      </c>
      <c r="E32" s="171"/>
      <c r="F32" s="157" t="s">
        <v>302</v>
      </c>
      <c r="G32" s="7">
        <v>9675255</v>
      </c>
      <c r="H32" s="93">
        <v>9675255</v>
      </c>
      <c r="I32" s="93">
        <v>9675255</v>
      </c>
      <c r="J32" s="171">
        <f t="shared" si="0"/>
        <v>1</v>
      </c>
    </row>
    <row r="33" spans="1:10" ht="12.75" customHeight="1">
      <c r="A33" s="162" t="s">
        <v>215</v>
      </c>
      <c r="B33" s="20">
        <f>SUM(B19+B24+B28)</f>
        <v>1081028404</v>
      </c>
      <c r="C33" s="20">
        <f>SUM(C19+C24+C28)</f>
        <v>1247425282</v>
      </c>
      <c r="D33" s="20">
        <f>SUM(D19+D24+D28)</f>
        <v>1241428857</v>
      </c>
      <c r="E33" s="172">
        <f>SUM(D33/C33)</f>
        <v>0.9951929585791416</v>
      </c>
      <c r="F33" s="162" t="s">
        <v>216</v>
      </c>
      <c r="G33" s="20">
        <f>SUM(G19+G24+G28)</f>
        <v>1081028404</v>
      </c>
      <c r="H33" s="20">
        <f>SUM(H19+H24+H28)</f>
        <v>1247425282</v>
      </c>
      <c r="I33" s="20">
        <f>SUM(I19+I24+I28)</f>
        <v>1154488323</v>
      </c>
      <c r="J33" s="172">
        <f t="shared" si="0"/>
        <v>0.9254969733730313</v>
      </c>
    </row>
  </sheetData>
  <sheetProtection/>
  <mergeCells count="8">
    <mergeCell ref="A4:J4"/>
    <mergeCell ref="A5:J5"/>
    <mergeCell ref="B9:E9"/>
    <mergeCell ref="A9:A10"/>
    <mergeCell ref="G9:J9"/>
    <mergeCell ref="F8:J8"/>
    <mergeCell ref="F9:F10"/>
    <mergeCell ref="A8:E8"/>
  </mergeCells>
  <printOptions/>
  <pageMargins left="0.5905511811023623" right="0.33" top="0.26" bottom="0.2755905511811024" header="0.44" footer="0.29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0">
      <selection activeCell="M34" sqref="M34"/>
    </sheetView>
  </sheetViews>
  <sheetFormatPr defaultColWidth="9.00390625" defaultRowHeight="12.75"/>
  <cols>
    <col min="1" max="1" width="52.25390625" style="1" customWidth="1"/>
    <col min="2" max="2" width="7.25390625" style="1" customWidth="1"/>
    <col min="3" max="3" width="8.00390625" style="1" customWidth="1"/>
    <col min="4" max="4" width="7.00390625" style="1" customWidth="1"/>
    <col min="5" max="5" width="6.875" style="169" customWidth="1"/>
    <col min="6" max="6" width="7.375" style="1" customWidth="1"/>
    <col min="7" max="8" width="7.75390625" style="1" customWidth="1"/>
    <col min="9" max="9" width="7.125" style="1" customWidth="1"/>
    <col min="10" max="10" width="6.625" style="1" customWidth="1"/>
    <col min="11" max="11" width="8.625" style="1" customWidth="1"/>
    <col min="12" max="12" width="9.125" style="1" customWidth="1"/>
    <col min="13" max="13" width="8.25390625" style="1" customWidth="1"/>
    <col min="14" max="15" width="7.75390625" style="1" customWidth="1"/>
    <col min="16" max="16" width="8.875" style="1" customWidth="1"/>
    <col min="17" max="16384" width="9.125" style="1" customWidth="1"/>
  </cols>
  <sheetData>
    <row r="1" ht="12.75">
      <c r="N1" s="2" t="s">
        <v>219</v>
      </c>
    </row>
    <row r="2" ht="12.75">
      <c r="N2" s="2"/>
    </row>
    <row r="3" spans="1:17" ht="12.75">
      <c r="A3" s="278" t="s">
        <v>330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4" ht="12.75">
      <c r="A4" s="2"/>
      <c r="B4" s="2"/>
      <c r="C4" s="2"/>
      <c r="D4" s="2"/>
      <c r="E4" s="187"/>
      <c r="F4" s="2"/>
      <c r="G4" s="2"/>
      <c r="H4" s="2"/>
      <c r="I4" s="2"/>
      <c r="J4" s="2"/>
      <c r="K4" s="2"/>
      <c r="L4" s="2"/>
      <c r="M4" s="2"/>
      <c r="N4" s="2"/>
    </row>
    <row r="5" spans="1:17" ht="12.75">
      <c r="A5" s="82" t="s">
        <v>108</v>
      </c>
      <c r="B5" s="304" t="s">
        <v>272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4" ht="12.7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4" ht="12.75">
      <c r="A7" s="274" t="s">
        <v>264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5"/>
    </row>
    <row r="8" spans="1:17" ht="12.75" customHeight="1">
      <c r="A8" s="276" t="s">
        <v>1</v>
      </c>
      <c r="B8" s="272" t="s">
        <v>20</v>
      </c>
      <c r="C8" s="272"/>
      <c r="D8" s="272"/>
      <c r="E8" s="272"/>
      <c r="F8" s="279" t="s">
        <v>22</v>
      </c>
      <c r="G8" s="280"/>
      <c r="H8" s="280"/>
      <c r="I8" s="281"/>
      <c r="J8" s="279" t="s">
        <v>209</v>
      </c>
      <c r="K8" s="280"/>
      <c r="L8" s="280"/>
      <c r="M8" s="281"/>
      <c r="N8" s="267" t="s">
        <v>8</v>
      </c>
      <c r="O8" s="267"/>
      <c r="P8" s="267"/>
      <c r="Q8" s="267"/>
    </row>
    <row r="9" spans="1:17" ht="24.75" customHeight="1">
      <c r="A9" s="277"/>
      <c r="B9" s="79" t="s">
        <v>292</v>
      </c>
      <c r="C9" s="24" t="s">
        <v>296</v>
      </c>
      <c r="D9" s="24" t="s">
        <v>297</v>
      </c>
      <c r="E9" s="181" t="s">
        <v>295</v>
      </c>
      <c r="F9" s="79" t="s">
        <v>292</v>
      </c>
      <c r="G9" s="24" t="s">
        <v>296</v>
      </c>
      <c r="H9" s="24" t="s">
        <v>297</v>
      </c>
      <c r="I9" s="24" t="s">
        <v>295</v>
      </c>
      <c r="J9" s="79" t="s">
        <v>292</v>
      </c>
      <c r="K9" s="24" t="s">
        <v>296</v>
      </c>
      <c r="L9" s="24" t="s">
        <v>297</v>
      </c>
      <c r="M9" s="24" t="s">
        <v>295</v>
      </c>
      <c r="N9" s="79" t="s">
        <v>292</v>
      </c>
      <c r="O9" s="24" t="s">
        <v>296</v>
      </c>
      <c r="P9" s="24" t="s">
        <v>297</v>
      </c>
      <c r="Q9" s="24" t="s">
        <v>295</v>
      </c>
    </row>
    <row r="10" spans="1:17" ht="23.25" customHeight="1">
      <c r="A10" s="8" t="s">
        <v>60</v>
      </c>
      <c r="B10" s="7"/>
      <c r="C10" s="7"/>
      <c r="D10" s="7"/>
      <c r="E10" s="171"/>
      <c r="F10" s="7"/>
      <c r="G10" s="7"/>
      <c r="H10" s="7"/>
      <c r="I10" s="7"/>
      <c r="J10" s="7"/>
      <c r="K10" s="7"/>
      <c r="L10" s="7"/>
      <c r="M10" s="171"/>
      <c r="N10" s="7"/>
      <c r="O10" s="7"/>
      <c r="P10" s="7"/>
      <c r="Q10" s="171"/>
    </row>
    <row r="11" spans="1:17" ht="23.25" customHeight="1">
      <c r="A11" s="8" t="s">
        <v>61</v>
      </c>
      <c r="B11" s="7"/>
      <c r="C11" s="7"/>
      <c r="D11" s="7"/>
      <c r="E11" s="171"/>
      <c r="F11" s="7"/>
      <c r="G11" s="7"/>
      <c r="H11" s="7"/>
      <c r="I11" s="7"/>
      <c r="J11" s="7"/>
      <c r="K11" s="7"/>
      <c r="L11" s="7"/>
      <c r="M11" s="171"/>
      <c r="N11" s="7"/>
      <c r="O11" s="7"/>
      <c r="P11" s="7"/>
      <c r="Q11" s="171"/>
    </row>
    <row r="12" spans="1:17" ht="23.25" customHeight="1">
      <c r="A12" s="8" t="s">
        <v>62</v>
      </c>
      <c r="B12" s="7"/>
      <c r="C12" s="7"/>
      <c r="D12" s="7"/>
      <c r="E12" s="171"/>
      <c r="F12" s="7"/>
      <c r="G12" s="7"/>
      <c r="H12" s="7"/>
      <c r="I12" s="7"/>
      <c r="J12" s="7"/>
      <c r="K12" s="7"/>
      <c r="L12" s="7"/>
      <c r="M12" s="171"/>
      <c r="N12" s="7"/>
      <c r="O12" s="7"/>
      <c r="P12" s="7"/>
      <c r="Q12" s="171"/>
    </row>
    <row r="13" spans="1:17" ht="12.75" customHeight="1">
      <c r="A13" s="8" t="s">
        <v>63</v>
      </c>
      <c r="B13" s="7"/>
      <c r="C13" s="7"/>
      <c r="D13" s="7"/>
      <c r="E13" s="171"/>
      <c r="F13" s="7"/>
      <c r="G13" s="7"/>
      <c r="H13" s="7"/>
      <c r="I13" s="7"/>
      <c r="J13" s="7"/>
      <c r="K13" s="7">
        <v>4281888</v>
      </c>
      <c r="L13" s="7">
        <v>5049182</v>
      </c>
      <c r="M13" s="171">
        <f>SUM(L13/K13)</f>
        <v>1.17919525218782</v>
      </c>
      <c r="N13" s="7"/>
      <c r="O13" s="7">
        <f>SUM(K13)</f>
        <v>4281888</v>
      </c>
      <c r="P13" s="7">
        <f>SUM(L13)</f>
        <v>5049182</v>
      </c>
      <c r="Q13" s="171">
        <f>SUM(P13/O13)</f>
        <v>1.17919525218782</v>
      </c>
    </row>
    <row r="14" spans="1:17" ht="12.75" customHeight="1">
      <c r="A14" s="17" t="s">
        <v>102</v>
      </c>
      <c r="B14" s="7"/>
      <c r="C14" s="20"/>
      <c r="D14" s="20"/>
      <c r="E14" s="172"/>
      <c r="F14" s="7"/>
      <c r="G14" s="7"/>
      <c r="H14" s="7"/>
      <c r="I14" s="7"/>
      <c r="J14" s="7"/>
      <c r="K14" s="20">
        <f>SUM(K13)</f>
        <v>4281888</v>
      </c>
      <c r="L14" s="20">
        <f>SUM(L13)</f>
        <v>5049182</v>
      </c>
      <c r="M14" s="172">
        <f>SUM(L14/K14)</f>
        <v>1.17919525218782</v>
      </c>
      <c r="N14" s="7"/>
      <c r="O14" s="20">
        <f>SUM(O13)</f>
        <v>4281888</v>
      </c>
      <c r="P14" s="20">
        <f>SUM(P13)</f>
        <v>5049182</v>
      </c>
      <c r="Q14" s="172">
        <f>SUM(P14/O14)</f>
        <v>1.17919525218782</v>
      </c>
    </row>
    <row r="15" spans="1:17" ht="12.75">
      <c r="A15" s="6"/>
      <c r="B15" s="7"/>
      <c r="C15" s="7"/>
      <c r="D15" s="7"/>
      <c r="E15" s="171"/>
      <c r="F15" s="7"/>
      <c r="G15" s="7"/>
      <c r="H15" s="7"/>
      <c r="I15" s="7"/>
      <c r="J15" s="7"/>
      <c r="K15" s="7"/>
      <c r="L15" s="7"/>
      <c r="M15" s="171"/>
      <c r="N15" s="7"/>
      <c r="O15" s="7"/>
      <c r="P15" s="7"/>
      <c r="Q15" s="171"/>
    </row>
    <row r="16" spans="1:17" ht="12.75">
      <c r="A16" s="29" t="s">
        <v>74</v>
      </c>
      <c r="B16" s="7"/>
      <c r="C16" s="7"/>
      <c r="D16" s="7"/>
      <c r="E16" s="171"/>
      <c r="F16" s="7"/>
      <c r="G16" s="7"/>
      <c r="H16" s="7"/>
      <c r="I16" s="7"/>
      <c r="J16" s="7"/>
      <c r="K16" s="7"/>
      <c r="L16" s="7"/>
      <c r="M16" s="171"/>
      <c r="N16" s="7"/>
      <c r="O16" s="7"/>
      <c r="P16" s="7"/>
      <c r="Q16" s="171"/>
    </row>
    <row r="17" spans="1:17" ht="12.75" customHeight="1">
      <c r="A17" s="9" t="s">
        <v>75</v>
      </c>
      <c r="B17" s="7"/>
      <c r="C17" s="7"/>
      <c r="D17" s="7"/>
      <c r="E17" s="171"/>
      <c r="F17" s="7"/>
      <c r="G17" s="7"/>
      <c r="H17" s="7"/>
      <c r="I17" s="7"/>
      <c r="J17" s="7"/>
      <c r="K17" s="7"/>
      <c r="L17" s="7"/>
      <c r="M17" s="171"/>
      <c r="N17" s="7"/>
      <c r="O17" s="7"/>
      <c r="P17" s="7"/>
      <c r="Q17" s="171"/>
    </row>
    <row r="18" spans="1:17" ht="12.75">
      <c r="A18" s="6" t="s">
        <v>76</v>
      </c>
      <c r="B18" s="20"/>
      <c r="C18" s="7"/>
      <c r="D18" s="7"/>
      <c r="E18" s="171"/>
      <c r="F18" s="7"/>
      <c r="G18" s="7"/>
      <c r="H18" s="7"/>
      <c r="I18" s="7"/>
      <c r="J18" s="20"/>
      <c r="K18" s="7">
        <v>1833664</v>
      </c>
      <c r="L18" s="7"/>
      <c r="M18" s="171"/>
      <c r="N18" s="20"/>
      <c r="O18" s="7">
        <f>SUM(K18)</f>
        <v>1833664</v>
      </c>
      <c r="P18" s="7"/>
      <c r="Q18" s="171"/>
    </row>
    <row r="19" spans="1:17" ht="12.75">
      <c r="A19" s="59" t="s">
        <v>197</v>
      </c>
      <c r="B19" s="7"/>
      <c r="C19" s="7"/>
      <c r="D19" s="7"/>
      <c r="E19" s="171"/>
      <c r="F19" s="7"/>
      <c r="G19" s="7"/>
      <c r="H19" s="7"/>
      <c r="I19" s="7"/>
      <c r="J19" s="7"/>
      <c r="K19" s="7"/>
      <c r="L19" s="7"/>
      <c r="M19" s="171"/>
      <c r="N19" s="7"/>
      <c r="O19" s="7"/>
      <c r="P19" s="7"/>
      <c r="Q19" s="171"/>
    </row>
    <row r="20" spans="1:17" ht="12.75">
      <c r="A20" s="6" t="s">
        <v>77</v>
      </c>
      <c r="B20" s="7"/>
      <c r="C20" s="7"/>
      <c r="D20" s="7"/>
      <c r="E20" s="171"/>
      <c r="F20" s="7"/>
      <c r="G20" s="7"/>
      <c r="H20" s="7"/>
      <c r="I20" s="7"/>
      <c r="J20" s="7"/>
      <c r="K20" s="7"/>
      <c r="L20" s="7"/>
      <c r="M20" s="171"/>
      <c r="N20" s="7"/>
      <c r="O20" s="7"/>
      <c r="P20" s="7"/>
      <c r="Q20" s="171"/>
    </row>
    <row r="21" spans="1:17" ht="12.75">
      <c r="A21" s="10" t="s">
        <v>78</v>
      </c>
      <c r="B21" s="7"/>
      <c r="C21" s="7"/>
      <c r="D21" s="7"/>
      <c r="E21" s="171"/>
      <c r="F21" s="7"/>
      <c r="G21" s="7"/>
      <c r="H21" s="7"/>
      <c r="I21" s="7"/>
      <c r="J21" s="7"/>
      <c r="K21" s="7"/>
      <c r="L21" s="7"/>
      <c r="M21" s="171"/>
      <c r="N21" s="7"/>
      <c r="O21" s="7"/>
      <c r="P21" s="7"/>
      <c r="Q21" s="171"/>
    </row>
    <row r="22" spans="1:17" ht="12.75">
      <c r="A22" s="6" t="s">
        <v>201</v>
      </c>
      <c r="B22" s="7"/>
      <c r="C22" s="7"/>
      <c r="D22" s="7"/>
      <c r="E22" s="171"/>
      <c r="F22" s="7"/>
      <c r="G22" s="7"/>
      <c r="H22" s="7"/>
      <c r="I22" s="7"/>
      <c r="J22" s="7"/>
      <c r="K22" s="7"/>
      <c r="L22" s="7"/>
      <c r="M22" s="171"/>
      <c r="N22" s="7"/>
      <c r="O22" s="7"/>
      <c r="P22" s="7"/>
      <c r="Q22" s="171"/>
    </row>
    <row r="23" spans="1:17" ht="12.75">
      <c r="A23" s="6" t="s">
        <v>79</v>
      </c>
      <c r="B23" s="20"/>
      <c r="C23" s="20"/>
      <c r="D23" s="20"/>
      <c r="E23" s="172"/>
      <c r="F23" s="7"/>
      <c r="G23" s="7"/>
      <c r="H23" s="7"/>
      <c r="I23" s="7"/>
      <c r="J23" s="20"/>
      <c r="K23" s="20"/>
      <c r="L23" s="20"/>
      <c r="M23" s="172"/>
      <c r="N23" s="20"/>
      <c r="O23" s="20"/>
      <c r="P23" s="20"/>
      <c r="Q23" s="172"/>
    </row>
    <row r="24" spans="1:17" ht="12.75">
      <c r="A24" s="10" t="s">
        <v>175</v>
      </c>
      <c r="B24" s="20"/>
      <c r="C24" s="20"/>
      <c r="D24" s="20"/>
      <c r="E24" s="172"/>
      <c r="F24" s="7"/>
      <c r="G24" s="7"/>
      <c r="H24" s="7"/>
      <c r="I24" s="7"/>
      <c r="J24" s="20"/>
      <c r="K24" s="20"/>
      <c r="L24" s="20"/>
      <c r="M24" s="172"/>
      <c r="N24" s="20"/>
      <c r="O24" s="20"/>
      <c r="P24" s="20"/>
      <c r="Q24" s="172"/>
    </row>
    <row r="25" spans="1:17" ht="12.75">
      <c r="A25" s="10" t="s">
        <v>174</v>
      </c>
      <c r="B25" s="20"/>
      <c r="C25" s="7"/>
      <c r="D25" s="7"/>
      <c r="E25" s="171"/>
      <c r="F25" s="7"/>
      <c r="G25" s="7"/>
      <c r="H25" s="7"/>
      <c r="I25" s="7"/>
      <c r="J25" s="20"/>
      <c r="K25" s="7"/>
      <c r="L25" s="7"/>
      <c r="M25" s="171"/>
      <c r="N25" s="20"/>
      <c r="O25" s="7"/>
      <c r="P25" s="7"/>
      <c r="Q25" s="171"/>
    </row>
    <row r="26" spans="1:17" ht="12.75">
      <c r="A26" s="15" t="s">
        <v>80</v>
      </c>
      <c r="B26" s="7"/>
      <c r="C26" s="20"/>
      <c r="D26" s="20"/>
      <c r="E26" s="172"/>
      <c r="F26" s="7"/>
      <c r="G26" s="7"/>
      <c r="H26" s="7"/>
      <c r="I26" s="7"/>
      <c r="J26" s="7"/>
      <c r="K26" s="20">
        <f>SUM(K16:K25)</f>
        <v>1833664</v>
      </c>
      <c r="L26" s="20">
        <f>SUM(L16:L25)</f>
        <v>0</v>
      </c>
      <c r="M26" s="172">
        <f>SUM(L26/K26)</f>
        <v>0</v>
      </c>
      <c r="N26" s="7"/>
      <c r="O26" s="20">
        <f>SUM(O16:O25)</f>
        <v>1833664</v>
      </c>
      <c r="P26" s="20">
        <f>SUM(P16:P25)</f>
        <v>0</v>
      </c>
      <c r="Q26" s="172">
        <f>SUM(P26/O26)</f>
        <v>0</v>
      </c>
    </row>
    <row r="27" spans="1:17" ht="12.75">
      <c r="A27" s="11"/>
      <c r="B27" s="30"/>
      <c r="C27" s="30"/>
      <c r="D27" s="30"/>
      <c r="E27" s="178"/>
      <c r="F27" s="30"/>
      <c r="G27" s="30"/>
      <c r="H27" s="30"/>
      <c r="I27" s="30"/>
      <c r="J27" s="30"/>
      <c r="K27" s="30"/>
      <c r="L27" s="30"/>
      <c r="M27" s="178"/>
      <c r="N27" s="30"/>
      <c r="O27" s="30"/>
      <c r="P27" s="30"/>
      <c r="Q27" s="178"/>
    </row>
    <row r="28" spans="1:17" ht="23.25" customHeight="1">
      <c r="A28" s="9" t="s">
        <v>81</v>
      </c>
      <c r="B28" s="30"/>
      <c r="C28" s="30"/>
      <c r="D28" s="30"/>
      <c r="E28" s="178"/>
      <c r="F28" s="30"/>
      <c r="G28" s="30"/>
      <c r="H28" s="30"/>
      <c r="I28" s="30"/>
      <c r="J28" s="30"/>
      <c r="K28" s="30"/>
      <c r="L28" s="30"/>
      <c r="M28" s="178"/>
      <c r="N28" s="30"/>
      <c r="O28" s="30"/>
      <c r="P28" s="30"/>
      <c r="Q28" s="178"/>
    </row>
    <row r="29" spans="1:17" ht="23.25" customHeight="1">
      <c r="A29" s="9" t="s">
        <v>186</v>
      </c>
      <c r="B29" s="30"/>
      <c r="C29" s="30"/>
      <c r="D29" s="30"/>
      <c r="E29" s="178"/>
      <c r="F29" s="30"/>
      <c r="G29" s="30"/>
      <c r="H29" s="30"/>
      <c r="I29" s="30"/>
      <c r="J29" s="30"/>
      <c r="K29" s="30"/>
      <c r="L29" s="30"/>
      <c r="M29" s="178"/>
      <c r="N29" s="30"/>
      <c r="O29" s="30"/>
      <c r="P29" s="30"/>
      <c r="Q29" s="178"/>
    </row>
    <row r="30" spans="1:17" ht="12.75">
      <c r="A30" s="6" t="s">
        <v>187</v>
      </c>
      <c r="B30" s="30"/>
      <c r="C30" s="30"/>
      <c r="D30" s="30"/>
      <c r="E30" s="178"/>
      <c r="F30" s="30"/>
      <c r="G30" s="30"/>
      <c r="H30" s="30"/>
      <c r="I30" s="30"/>
      <c r="J30" s="30"/>
      <c r="K30" s="30"/>
      <c r="L30" s="30"/>
      <c r="M30" s="178"/>
      <c r="N30" s="30"/>
      <c r="O30" s="30"/>
      <c r="P30" s="30"/>
      <c r="Q30" s="178"/>
    </row>
    <row r="31" spans="1:17" ht="12.75">
      <c r="A31" s="15" t="s">
        <v>82</v>
      </c>
      <c r="B31" s="30"/>
      <c r="C31" s="30"/>
      <c r="D31" s="30"/>
      <c r="E31" s="178"/>
      <c r="F31" s="30"/>
      <c r="G31" s="30"/>
      <c r="H31" s="30"/>
      <c r="I31" s="30"/>
      <c r="J31" s="30"/>
      <c r="K31" s="30"/>
      <c r="L31" s="30"/>
      <c r="M31" s="178"/>
      <c r="N31" s="30"/>
      <c r="O31" s="30"/>
      <c r="P31" s="30"/>
      <c r="Q31" s="178"/>
    </row>
    <row r="32" spans="1:17" ht="12.75">
      <c r="A32" s="6"/>
      <c r="B32" s="30"/>
      <c r="C32" s="30"/>
      <c r="D32" s="30"/>
      <c r="E32" s="178"/>
      <c r="F32" s="30"/>
      <c r="G32" s="30"/>
      <c r="H32" s="30"/>
      <c r="I32" s="30"/>
      <c r="J32" s="30"/>
      <c r="K32" s="30"/>
      <c r="L32" s="30"/>
      <c r="M32" s="178"/>
      <c r="N32" s="30"/>
      <c r="O32" s="30"/>
      <c r="P32" s="30"/>
      <c r="Q32" s="178"/>
    </row>
    <row r="33" spans="1:17" ht="21.75">
      <c r="A33" s="80" t="s">
        <v>200</v>
      </c>
      <c r="B33" s="31"/>
      <c r="C33" s="31"/>
      <c r="D33" s="31"/>
      <c r="E33" s="179"/>
      <c r="F33" s="31">
        <v>0</v>
      </c>
      <c r="G33" s="31"/>
      <c r="H33" s="31"/>
      <c r="I33" s="31"/>
      <c r="J33" s="31">
        <v>0</v>
      </c>
      <c r="K33" s="31">
        <f>SUM(K14+K26)</f>
        <v>6115552</v>
      </c>
      <c r="L33" s="31">
        <f>SUM(L14+L26)</f>
        <v>5049182</v>
      </c>
      <c r="M33" s="179">
        <f>SUM(L33/K33)</f>
        <v>0.825629804145235</v>
      </c>
      <c r="N33" s="31">
        <v>0</v>
      </c>
      <c r="O33" s="31">
        <f>SUM(O14+O26)</f>
        <v>6115552</v>
      </c>
      <c r="P33" s="31">
        <f>SUM(P14+P26)</f>
        <v>5049182</v>
      </c>
      <c r="Q33" s="179">
        <f>SUM(P33/O33)</f>
        <v>0.825629804145235</v>
      </c>
    </row>
  </sheetData>
  <sheetProtection/>
  <mergeCells count="9">
    <mergeCell ref="A3:Q3"/>
    <mergeCell ref="N8:Q8"/>
    <mergeCell ref="A6:N6"/>
    <mergeCell ref="A7:N7"/>
    <mergeCell ref="B5:Q5"/>
    <mergeCell ref="A8:A9"/>
    <mergeCell ref="B8:E8"/>
    <mergeCell ref="F8:I8"/>
    <mergeCell ref="J8:M8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45.25390625" style="1" customWidth="1"/>
    <col min="2" max="5" width="9.125" style="1" customWidth="1"/>
    <col min="6" max="9" width="8.75390625" style="1" customWidth="1"/>
    <col min="10" max="13" width="8.00390625" style="1" customWidth="1"/>
    <col min="14" max="14" width="7.375" style="1" customWidth="1"/>
    <col min="15" max="16384" width="9.125" style="1" customWidth="1"/>
  </cols>
  <sheetData>
    <row r="1" spans="1:14" ht="12.75">
      <c r="A1" s="273" t="s">
        <v>220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4" spans="1:14" ht="12.75">
      <c r="A4" s="305" t="s">
        <v>331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7" ht="12.75">
      <c r="A7" s="82" t="s">
        <v>108</v>
      </c>
      <c r="B7" s="304" t="s">
        <v>272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4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2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7" t="s">
        <v>264</v>
      </c>
      <c r="O10" s="4"/>
      <c r="P10" s="4"/>
      <c r="Q10" s="4"/>
      <c r="R10" s="4"/>
      <c r="S10" s="4"/>
      <c r="T10" s="4"/>
      <c r="U10" s="4"/>
    </row>
    <row r="11" spans="1:17" ht="12.75" customHeight="1">
      <c r="A11" s="301" t="s">
        <v>1</v>
      </c>
      <c r="B11" s="272" t="s">
        <v>20</v>
      </c>
      <c r="C11" s="272"/>
      <c r="D11" s="272"/>
      <c r="E11" s="272"/>
      <c r="F11" s="279" t="s">
        <v>22</v>
      </c>
      <c r="G11" s="280"/>
      <c r="H11" s="280"/>
      <c r="I11" s="281"/>
      <c r="J11" s="279" t="s">
        <v>109</v>
      </c>
      <c r="K11" s="280"/>
      <c r="L11" s="280"/>
      <c r="M11" s="281"/>
      <c r="N11" s="267" t="s">
        <v>8</v>
      </c>
      <c r="O11" s="267"/>
      <c r="P11" s="267"/>
      <c r="Q11" s="267"/>
    </row>
    <row r="12" spans="1:17" ht="21" customHeight="1">
      <c r="A12" s="302"/>
      <c r="B12" s="79" t="s">
        <v>292</v>
      </c>
      <c r="C12" s="24" t="s">
        <v>296</v>
      </c>
      <c r="D12" s="24" t="s">
        <v>297</v>
      </c>
      <c r="E12" s="24" t="s">
        <v>295</v>
      </c>
      <c r="F12" s="79" t="s">
        <v>292</v>
      </c>
      <c r="G12" s="24" t="s">
        <v>296</v>
      </c>
      <c r="H12" s="24" t="s">
        <v>297</v>
      </c>
      <c r="I12" s="24" t="s">
        <v>295</v>
      </c>
      <c r="J12" s="79" t="s">
        <v>292</v>
      </c>
      <c r="K12" s="24" t="s">
        <v>296</v>
      </c>
      <c r="L12" s="24" t="s">
        <v>297</v>
      </c>
      <c r="M12" s="24" t="s">
        <v>295</v>
      </c>
      <c r="N12" s="79" t="s">
        <v>292</v>
      </c>
      <c r="O12" s="24" t="s">
        <v>296</v>
      </c>
      <c r="P12" s="24" t="s">
        <v>297</v>
      </c>
      <c r="Q12" s="24" t="s">
        <v>295</v>
      </c>
    </row>
    <row r="13" spans="1:17" ht="12.75" customHeight="1">
      <c r="A13" s="86" t="s">
        <v>202</v>
      </c>
      <c r="B13" s="25"/>
      <c r="C13" s="25"/>
      <c r="D13" s="25"/>
      <c r="E13" s="25"/>
      <c r="F13" s="24"/>
      <c r="G13" s="24"/>
      <c r="H13" s="24"/>
      <c r="I13" s="24"/>
      <c r="J13" s="24"/>
      <c r="K13" s="24"/>
      <c r="L13" s="24"/>
      <c r="M13" s="24"/>
      <c r="N13" s="5"/>
      <c r="O13" s="30"/>
      <c r="P13" s="30"/>
      <c r="Q13" s="30"/>
    </row>
    <row r="14" spans="1:17" ht="23.25" customHeight="1">
      <c r="A14" s="62" t="s">
        <v>84</v>
      </c>
      <c r="B14" s="61"/>
      <c r="C14" s="61"/>
      <c r="D14" s="61"/>
      <c r="E14" s="61"/>
      <c r="F14" s="7"/>
      <c r="G14" s="7"/>
      <c r="H14" s="7"/>
      <c r="I14" s="7"/>
      <c r="J14" s="7"/>
      <c r="K14" s="7"/>
      <c r="L14" s="7"/>
      <c r="M14" s="7"/>
      <c r="N14" s="7"/>
      <c r="O14" s="30"/>
      <c r="P14" s="30"/>
      <c r="Q14" s="30"/>
    </row>
    <row r="15" spans="1:17" ht="23.25" customHeight="1">
      <c r="A15" s="63" t="s">
        <v>85</v>
      </c>
      <c r="B15" s="61"/>
      <c r="C15" s="61"/>
      <c r="D15" s="61"/>
      <c r="E15" s="61"/>
      <c r="F15" s="7"/>
      <c r="G15" s="7"/>
      <c r="H15" s="7"/>
      <c r="I15" s="7"/>
      <c r="J15" s="7"/>
      <c r="K15" s="7"/>
      <c r="L15" s="7"/>
      <c r="M15" s="7"/>
      <c r="N15" s="7"/>
      <c r="O15" s="30"/>
      <c r="P15" s="30"/>
      <c r="Q15" s="30"/>
    </row>
    <row r="16" spans="1:17" ht="23.25" customHeight="1">
      <c r="A16" s="63" t="s">
        <v>86</v>
      </c>
      <c r="B16" s="61"/>
      <c r="C16" s="61"/>
      <c r="D16" s="61"/>
      <c r="E16" s="61"/>
      <c r="F16" s="7"/>
      <c r="G16" s="7"/>
      <c r="H16" s="7"/>
      <c r="I16" s="7"/>
      <c r="J16" s="7"/>
      <c r="K16" s="7"/>
      <c r="L16" s="7"/>
      <c r="M16" s="7"/>
      <c r="N16" s="7"/>
      <c r="O16" s="30"/>
      <c r="P16" s="30"/>
      <c r="Q16" s="30"/>
    </row>
    <row r="17" spans="1:17" ht="23.25" customHeight="1">
      <c r="A17" s="64" t="s">
        <v>87</v>
      </c>
      <c r="B17" s="61"/>
      <c r="C17" s="61"/>
      <c r="D17" s="61"/>
      <c r="E17" s="61"/>
      <c r="F17" s="7"/>
      <c r="G17" s="7"/>
      <c r="H17" s="7"/>
      <c r="I17" s="7"/>
      <c r="J17" s="7"/>
      <c r="K17" s="7"/>
      <c r="L17" s="7"/>
      <c r="M17" s="7"/>
      <c r="N17" s="7"/>
      <c r="O17" s="30"/>
      <c r="P17" s="30"/>
      <c r="Q17" s="30"/>
    </row>
    <row r="18" spans="1:17" ht="23.25" customHeight="1">
      <c r="A18" s="65" t="s">
        <v>88</v>
      </c>
      <c r="B18" s="61"/>
      <c r="C18" s="61"/>
      <c r="D18" s="61"/>
      <c r="E18" s="61"/>
      <c r="F18" s="7"/>
      <c r="G18" s="7"/>
      <c r="H18" s="7"/>
      <c r="I18" s="7"/>
      <c r="J18" s="7"/>
      <c r="K18" s="7"/>
      <c r="L18" s="7"/>
      <c r="M18" s="7"/>
      <c r="N18" s="7"/>
      <c r="O18" s="30"/>
      <c r="P18" s="30"/>
      <c r="Q18" s="30"/>
    </row>
    <row r="19" spans="1:17" ht="12.75" customHeight="1">
      <c r="A19" s="66"/>
      <c r="B19" s="61"/>
      <c r="C19" s="61"/>
      <c r="D19" s="61"/>
      <c r="E19" s="61"/>
      <c r="F19" s="7"/>
      <c r="G19" s="7"/>
      <c r="H19" s="7"/>
      <c r="I19" s="7"/>
      <c r="J19" s="7"/>
      <c r="K19" s="7"/>
      <c r="L19" s="7"/>
      <c r="M19" s="7"/>
      <c r="N19" s="7"/>
      <c r="O19" s="30"/>
      <c r="P19" s="30"/>
      <c r="Q19" s="30"/>
    </row>
    <row r="20" spans="1:17" ht="12.75" customHeight="1">
      <c r="A20" s="63" t="s">
        <v>92</v>
      </c>
      <c r="B20" s="61"/>
      <c r="C20" s="61"/>
      <c r="D20" s="61"/>
      <c r="E20" s="61"/>
      <c r="F20" s="7"/>
      <c r="G20" s="7"/>
      <c r="H20" s="7"/>
      <c r="I20" s="7"/>
      <c r="J20" s="7"/>
      <c r="K20" s="7"/>
      <c r="L20" s="7"/>
      <c r="M20" s="7"/>
      <c r="N20" s="7"/>
      <c r="O20" s="30"/>
      <c r="P20" s="30"/>
      <c r="Q20" s="30"/>
    </row>
    <row r="21" spans="1:17" ht="12.75" customHeight="1">
      <c r="A21" s="63" t="s">
        <v>93</v>
      </c>
      <c r="B21" s="61"/>
      <c r="C21" s="61"/>
      <c r="D21" s="61"/>
      <c r="E21" s="61"/>
      <c r="F21" s="7"/>
      <c r="G21" s="7"/>
      <c r="H21" s="7"/>
      <c r="I21" s="7"/>
      <c r="J21" s="7"/>
      <c r="K21" s="7"/>
      <c r="L21" s="7"/>
      <c r="M21" s="7"/>
      <c r="N21" s="7"/>
      <c r="O21" s="30"/>
      <c r="P21" s="30"/>
      <c r="Q21" s="30"/>
    </row>
    <row r="22" spans="1:17" ht="12.75">
      <c r="A22" s="6" t="s">
        <v>94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0"/>
      <c r="P22" s="30"/>
      <c r="Q22" s="30"/>
    </row>
    <row r="23" spans="1:17" ht="12.75">
      <c r="A23" s="10" t="s">
        <v>95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0"/>
      <c r="P23" s="30"/>
      <c r="Q23" s="30"/>
    </row>
    <row r="24" spans="1:17" ht="12.75">
      <c r="A24" s="87" t="s">
        <v>96</v>
      </c>
      <c r="B24" s="47"/>
      <c r="C24" s="47"/>
      <c r="D24" s="47"/>
      <c r="E24" s="47"/>
      <c r="F24" s="7"/>
      <c r="G24" s="7"/>
      <c r="H24" s="7"/>
      <c r="I24" s="7"/>
      <c r="J24" s="7"/>
      <c r="K24" s="7"/>
      <c r="L24" s="7"/>
      <c r="M24" s="7"/>
      <c r="N24" s="7"/>
      <c r="O24" s="30"/>
      <c r="P24" s="30"/>
      <c r="Q24" s="30"/>
    </row>
    <row r="25" spans="1:17" ht="12.75">
      <c r="A25" s="68" t="s">
        <v>97</v>
      </c>
      <c r="B25" s="47"/>
      <c r="C25" s="47"/>
      <c r="D25" s="47"/>
      <c r="E25" s="47"/>
      <c r="F25" s="7"/>
      <c r="G25" s="7"/>
      <c r="H25" s="7"/>
      <c r="I25" s="7"/>
      <c r="J25" s="7"/>
      <c r="K25" s="7"/>
      <c r="L25" s="7"/>
      <c r="M25" s="7"/>
      <c r="N25" s="7"/>
      <c r="O25" s="30"/>
      <c r="P25" s="30"/>
      <c r="Q25" s="30"/>
    </row>
    <row r="26" spans="1:17" ht="12.75">
      <c r="A26" s="67"/>
      <c r="B26" s="47"/>
      <c r="C26" s="47"/>
      <c r="D26" s="47"/>
      <c r="E26" s="47"/>
      <c r="F26" s="7"/>
      <c r="G26" s="7"/>
      <c r="H26" s="7"/>
      <c r="I26" s="7"/>
      <c r="J26" s="7"/>
      <c r="K26" s="7"/>
      <c r="L26" s="7"/>
      <c r="M26" s="7"/>
      <c r="N26" s="7"/>
      <c r="O26" s="30"/>
      <c r="P26" s="30"/>
      <c r="Q26" s="30"/>
    </row>
    <row r="27" spans="1:17" ht="23.25" customHeight="1">
      <c r="A27" s="62" t="s">
        <v>98</v>
      </c>
      <c r="B27" s="15"/>
      <c r="C27" s="15"/>
      <c r="D27" s="15"/>
      <c r="E27" s="15"/>
      <c r="F27" s="20"/>
      <c r="G27" s="20"/>
      <c r="H27" s="20"/>
      <c r="I27" s="20"/>
      <c r="J27" s="20"/>
      <c r="K27" s="20"/>
      <c r="L27" s="20"/>
      <c r="M27" s="20"/>
      <c r="N27" s="20"/>
      <c r="O27" s="30"/>
      <c r="P27" s="30"/>
      <c r="Q27" s="30"/>
    </row>
    <row r="28" spans="1:17" ht="23.25" customHeight="1">
      <c r="A28" s="63" t="s">
        <v>180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29" t="s">
        <v>179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69" t="s">
        <v>91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23.25" customHeight="1">
      <c r="A32" s="17" t="s">
        <v>103</v>
      </c>
      <c r="B32" s="30">
        <v>0</v>
      </c>
      <c r="C32" s="30"/>
      <c r="D32" s="30"/>
      <c r="E32" s="30"/>
      <c r="F32" s="30">
        <v>0</v>
      </c>
      <c r="G32" s="30"/>
      <c r="H32" s="30"/>
      <c r="I32" s="30"/>
      <c r="J32" s="30">
        <v>0</v>
      </c>
      <c r="K32" s="30"/>
      <c r="L32" s="30"/>
      <c r="M32" s="30"/>
      <c r="N32" s="30">
        <v>0</v>
      </c>
      <c r="O32" s="30"/>
      <c r="P32" s="30"/>
      <c r="Q32" s="30"/>
    </row>
    <row r="33" ht="12.75">
      <c r="A33" s="70"/>
    </row>
    <row r="34" ht="12.75">
      <c r="A34" s="70"/>
    </row>
  </sheetData>
  <sheetProtection/>
  <mergeCells count="8">
    <mergeCell ref="A1:N1"/>
    <mergeCell ref="A4:N4"/>
    <mergeCell ref="A11:A12"/>
    <mergeCell ref="B11:E11"/>
    <mergeCell ref="F11:I11"/>
    <mergeCell ref="J11:M11"/>
    <mergeCell ref="N11:Q11"/>
    <mergeCell ref="B7:Q7"/>
  </mergeCells>
  <printOptions/>
  <pageMargins left="0.54" right="0.34" top="0.88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K37"/>
  <sheetViews>
    <sheetView zoomScalePageLayoutView="0" workbookViewId="0" topLeftCell="A4">
      <pane xSplit="1" topLeftCell="U1" activePane="topRight" state="frozen"/>
      <selection pane="topLeft" activeCell="A7" sqref="A7"/>
      <selection pane="topRight" activeCell="AA37" sqref="AA37"/>
    </sheetView>
  </sheetViews>
  <sheetFormatPr defaultColWidth="9.00390625" defaultRowHeight="12.75"/>
  <cols>
    <col min="1" max="1" width="52.25390625" style="4" customWidth="1"/>
    <col min="2" max="2" width="8.125" style="4" customWidth="1"/>
    <col min="3" max="3" width="7.625" style="4" customWidth="1"/>
    <col min="4" max="4" width="8.625" style="4" customWidth="1"/>
    <col min="5" max="5" width="7.75390625" style="174" customWidth="1"/>
    <col min="6" max="6" width="7.00390625" style="4" customWidth="1"/>
    <col min="7" max="7" width="6.125" style="4" customWidth="1"/>
    <col min="8" max="8" width="6.375" style="4" customWidth="1"/>
    <col min="9" max="9" width="5.625" style="4" customWidth="1"/>
    <col min="10" max="10" width="7.625" style="4" customWidth="1"/>
    <col min="11" max="11" width="7.75390625" style="4" customWidth="1"/>
    <col min="12" max="12" width="8.375" style="4" customWidth="1"/>
    <col min="13" max="13" width="7.875" style="255" customWidth="1"/>
    <col min="14" max="14" width="8.125" style="4" customWidth="1"/>
    <col min="15" max="15" width="9.75390625" style="4" customWidth="1"/>
    <col min="16" max="16" width="8.125" style="4" customWidth="1"/>
    <col min="17" max="17" width="6.875" style="4" customWidth="1"/>
    <col min="18" max="18" width="6.375" style="4" customWidth="1"/>
    <col min="19" max="19" width="6.75390625" style="4" customWidth="1"/>
    <col min="20" max="20" width="6.00390625" style="4" customWidth="1"/>
    <col min="21" max="21" width="5.00390625" style="4" customWidth="1"/>
    <col min="22" max="22" width="8.00390625" style="4" customWidth="1"/>
    <col min="23" max="24" width="9.125" style="4" customWidth="1"/>
    <col min="25" max="25" width="7.375" style="4" customWidth="1"/>
    <col min="26" max="28" width="9.125" style="4" customWidth="1"/>
    <col min="29" max="29" width="7.25390625" style="4" customWidth="1"/>
    <col min="30" max="31" width="6.00390625" style="4" customWidth="1"/>
    <col min="32" max="32" width="5.25390625" style="4" customWidth="1"/>
    <col min="33" max="33" width="3.875" style="4" customWidth="1"/>
    <col min="34" max="34" width="8.25390625" style="4" customWidth="1"/>
    <col min="35" max="35" width="9.25390625" style="4" customWidth="1"/>
    <col min="36" max="36" width="8.00390625" style="4" customWidth="1"/>
    <col min="37" max="16384" width="9.125" style="4" customWidth="1"/>
  </cols>
  <sheetData>
    <row r="2" spans="1:37" ht="11.25">
      <c r="A2" s="292" t="s">
        <v>221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1:37" ht="11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5" spans="1:37" ht="11.25">
      <c r="A5" s="291" t="s">
        <v>330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</row>
    <row r="6" spans="1:10" ht="11.25">
      <c r="A6" s="2"/>
      <c r="B6" s="2"/>
      <c r="C6" s="2"/>
      <c r="D6" s="2"/>
      <c r="E6" s="187"/>
      <c r="F6" s="2"/>
      <c r="G6" s="2"/>
      <c r="H6" s="2"/>
      <c r="I6" s="2"/>
      <c r="J6" s="2"/>
    </row>
    <row r="7" spans="1:10" ht="11.25">
      <c r="A7" s="2"/>
      <c r="B7" s="2"/>
      <c r="C7" s="2"/>
      <c r="D7" s="2"/>
      <c r="E7" s="187"/>
      <c r="F7" s="2"/>
      <c r="G7" s="2"/>
      <c r="H7" s="2"/>
      <c r="I7" s="2"/>
      <c r="J7" s="2"/>
    </row>
    <row r="8" spans="1:37" ht="11.25">
      <c r="A8" s="103" t="s">
        <v>108</v>
      </c>
      <c r="B8" s="268" t="s">
        <v>332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</row>
    <row r="9" spans="1:10" ht="11.25">
      <c r="A9" s="32"/>
      <c r="B9" s="32"/>
      <c r="C9" s="32"/>
      <c r="D9" s="32"/>
      <c r="E9" s="256"/>
      <c r="F9" s="32"/>
      <c r="G9" s="32"/>
      <c r="H9" s="32"/>
      <c r="I9" s="32"/>
      <c r="J9" s="32"/>
    </row>
    <row r="10" spans="1:37" ht="11.25">
      <c r="A10" s="257"/>
      <c r="B10" s="268" t="s">
        <v>327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 t="s">
        <v>326</v>
      </c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268" t="s">
        <v>333</v>
      </c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</row>
    <row r="11" spans="1:10" ht="11.25">
      <c r="A11" s="274" t="s">
        <v>264</v>
      </c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37" ht="12.75" customHeight="1">
      <c r="A12" s="276" t="s">
        <v>1</v>
      </c>
      <c r="B12" s="272" t="s">
        <v>20</v>
      </c>
      <c r="C12" s="272"/>
      <c r="D12" s="272"/>
      <c r="E12" s="272"/>
      <c r="F12" s="279" t="s">
        <v>22</v>
      </c>
      <c r="G12" s="280"/>
      <c r="H12" s="280"/>
      <c r="I12" s="281"/>
      <c r="J12" s="267" t="s">
        <v>8</v>
      </c>
      <c r="K12" s="267"/>
      <c r="L12" s="267"/>
      <c r="M12" s="267"/>
      <c r="N12" s="272" t="s">
        <v>20</v>
      </c>
      <c r="O12" s="272"/>
      <c r="P12" s="272"/>
      <c r="Q12" s="272"/>
      <c r="R12" s="279" t="s">
        <v>22</v>
      </c>
      <c r="S12" s="280"/>
      <c r="T12" s="280"/>
      <c r="U12" s="281"/>
      <c r="V12" s="267" t="s">
        <v>8</v>
      </c>
      <c r="W12" s="267"/>
      <c r="X12" s="267"/>
      <c r="Y12" s="267"/>
      <c r="Z12" s="272" t="s">
        <v>20</v>
      </c>
      <c r="AA12" s="272"/>
      <c r="AB12" s="272"/>
      <c r="AC12" s="272"/>
      <c r="AD12" s="279" t="s">
        <v>22</v>
      </c>
      <c r="AE12" s="280"/>
      <c r="AF12" s="280"/>
      <c r="AG12" s="281"/>
      <c r="AH12" s="267" t="s">
        <v>8</v>
      </c>
      <c r="AI12" s="267"/>
      <c r="AJ12" s="267"/>
      <c r="AK12" s="267"/>
    </row>
    <row r="13" spans="1:37" ht="24.75" customHeight="1">
      <c r="A13" s="277"/>
      <c r="B13" s="79" t="s">
        <v>292</v>
      </c>
      <c r="C13" s="24" t="s">
        <v>298</v>
      </c>
      <c r="D13" s="24" t="s">
        <v>299</v>
      </c>
      <c r="E13" s="181" t="s">
        <v>295</v>
      </c>
      <c r="F13" s="79" t="s">
        <v>292</v>
      </c>
      <c r="G13" s="24" t="s">
        <v>298</v>
      </c>
      <c r="H13" s="24" t="s">
        <v>299</v>
      </c>
      <c r="I13" s="24" t="s">
        <v>295</v>
      </c>
      <c r="J13" s="79" t="s">
        <v>292</v>
      </c>
      <c r="K13" s="24" t="s">
        <v>298</v>
      </c>
      <c r="L13" s="24" t="s">
        <v>299</v>
      </c>
      <c r="M13" s="245" t="s">
        <v>295</v>
      </c>
      <c r="N13" s="79" t="s">
        <v>292</v>
      </c>
      <c r="O13" s="24" t="s">
        <v>298</v>
      </c>
      <c r="P13" s="24" t="s">
        <v>299</v>
      </c>
      <c r="Q13" s="181" t="s">
        <v>295</v>
      </c>
      <c r="R13" s="79" t="s">
        <v>292</v>
      </c>
      <c r="S13" s="24" t="s">
        <v>298</v>
      </c>
      <c r="T13" s="24" t="s">
        <v>299</v>
      </c>
      <c r="U13" s="24" t="s">
        <v>295</v>
      </c>
      <c r="V13" s="79" t="s">
        <v>292</v>
      </c>
      <c r="W13" s="24" t="s">
        <v>298</v>
      </c>
      <c r="X13" s="24" t="s">
        <v>299</v>
      </c>
      <c r="Y13" s="245" t="s">
        <v>295</v>
      </c>
      <c r="Z13" s="79" t="s">
        <v>292</v>
      </c>
      <c r="AA13" s="24" t="s">
        <v>298</v>
      </c>
      <c r="AB13" s="24" t="s">
        <v>299</v>
      </c>
      <c r="AC13" s="181" t="s">
        <v>295</v>
      </c>
      <c r="AD13" s="79" t="s">
        <v>292</v>
      </c>
      <c r="AE13" s="24" t="s">
        <v>298</v>
      </c>
      <c r="AF13" s="24" t="s">
        <v>299</v>
      </c>
      <c r="AG13" s="24" t="s">
        <v>295</v>
      </c>
      <c r="AH13" s="79" t="s">
        <v>292</v>
      </c>
      <c r="AI13" s="24" t="s">
        <v>298</v>
      </c>
      <c r="AJ13" s="24" t="s">
        <v>299</v>
      </c>
      <c r="AK13" s="245" t="s">
        <v>295</v>
      </c>
    </row>
    <row r="14" spans="1:37" ht="23.25" customHeight="1">
      <c r="A14" s="8" t="s">
        <v>60</v>
      </c>
      <c r="B14" s="7"/>
      <c r="C14" s="7"/>
      <c r="D14" s="7"/>
      <c r="E14" s="171"/>
      <c r="F14" s="7"/>
      <c r="G14" s="7"/>
      <c r="H14" s="7"/>
      <c r="I14" s="7"/>
      <c r="J14" s="7"/>
      <c r="K14" s="7"/>
      <c r="L14" s="7"/>
      <c r="M14" s="247"/>
      <c r="N14" s="7"/>
      <c r="O14" s="7"/>
      <c r="P14" s="7"/>
      <c r="Q14" s="171"/>
      <c r="R14" s="7"/>
      <c r="S14" s="7"/>
      <c r="T14" s="7"/>
      <c r="U14" s="7"/>
      <c r="V14" s="7"/>
      <c r="W14" s="7"/>
      <c r="X14" s="7"/>
      <c r="Y14" s="247"/>
      <c r="Z14" s="7"/>
      <c r="AA14" s="7"/>
      <c r="AB14" s="7"/>
      <c r="AC14" s="171"/>
      <c r="AD14" s="7"/>
      <c r="AE14" s="7"/>
      <c r="AF14" s="7"/>
      <c r="AG14" s="7"/>
      <c r="AH14" s="7"/>
      <c r="AI14" s="7"/>
      <c r="AJ14" s="7"/>
      <c r="AK14" s="247"/>
    </row>
    <row r="15" spans="1:37" ht="23.25" customHeight="1">
      <c r="A15" s="8" t="s">
        <v>61</v>
      </c>
      <c r="B15" s="7"/>
      <c r="C15" s="7"/>
      <c r="D15" s="7"/>
      <c r="E15" s="171"/>
      <c r="F15" s="7"/>
      <c r="G15" s="7"/>
      <c r="H15" s="7"/>
      <c r="I15" s="7"/>
      <c r="J15" s="7"/>
      <c r="K15" s="7"/>
      <c r="L15" s="7"/>
      <c r="M15" s="247"/>
      <c r="N15" s="7"/>
      <c r="O15" s="7"/>
      <c r="P15" s="7"/>
      <c r="Q15" s="171"/>
      <c r="R15" s="7"/>
      <c r="S15" s="7"/>
      <c r="T15" s="7"/>
      <c r="U15" s="7"/>
      <c r="V15" s="7"/>
      <c r="W15" s="7"/>
      <c r="X15" s="7"/>
      <c r="Y15" s="247"/>
      <c r="Z15" s="7"/>
      <c r="AA15" s="7"/>
      <c r="AB15" s="7"/>
      <c r="AC15" s="171"/>
      <c r="AD15" s="7"/>
      <c r="AE15" s="7"/>
      <c r="AF15" s="7"/>
      <c r="AG15" s="7"/>
      <c r="AH15" s="7"/>
      <c r="AI15" s="7"/>
      <c r="AJ15" s="7"/>
      <c r="AK15" s="247"/>
    </row>
    <row r="16" spans="1:37" ht="23.25" customHeight="1">
      <c r="A16" s="8" t="s">
        <v>62</v>
      </c>
      <c r="B16" s="7"/>
      <c r="C16" s="7"/>
      <c r="D16" s="7"/>
      <c r="E16" s="171"/>
      <c r="F16" s="7"/>
      <c r="G16" s="7"/>
      <c r="H16" s="7"/>
      <c r="I16" s="7"/>
      <c r="J16" s="7"/>
      <c r="K16" s="7"/>
      <c r="L16" s="7"/>
      <c r="M16" s="247"/>
      <c r="N16" s="7"/>
      <c r="O16" s="7"/>
      <c r="P16" s="7"/>
      <c r="Q16" s="171"/>
      <c r="R16" s="7"/>
      <c r="S16" s="7"/>
      <c r="T16" s="7"/>
      <c r="U16" s="7"/>
      <c r="V16" s="7"/>
      <c r="W16" s="7"/>
      <c r="X16" s="7"/>
      <c r="Y16" s="247"/>
      <c r="Z16" s="7"/>
      <c r="AA16" s="7"/>
      <c r="AB16" s="7"/>
      <c r="AC16" s="171"/>
      <c r="AD16" s="7"/>
      <c r="AE16" s="7"/>
      <c r="AF16" s="7"/>
      <c r="AG16" s="7"/>
      <c r="AH16" s="7"/>
      <c r="AI16" s="7"/>
      <c r="AJ16" s="7"/>
      <c r="AK16" s="247"/>
    </row>
    <row r="17" spans="1:37" ht="12.75" customHeight="1">
      <c r="A17" s="8" t="s">
        <v>63</v>
      </c>
      <c r="B17" s="7"/>
      <c r="C17" s="7"/>
      <c r="D17" s="7"/>
      <c r="E17" s="171"/>
      <c r="F17" s="7"/>
      <c r="G17" s="7"/>
      <c r="H17" s="7"/>
      <c r="I17" s="7"/>
      <c r="J17" s="7"/>
      <c r="K17" s="7"/>
      <c r="L17" s="7"/>
      <c r="M17" s="247"/>
      <c r="N17" s="7"/>
      <c r="O17" s="7"/>
      <c r="P17" s="7"/>
      <c r="Q17" s="171"/>
      <c r="R17" s="7"/>
      <c r="S17" s="7"/>
      <c r="T17" s="7"/>
      <c r="U17" s="7"/>
      <c r="V17" s="7"/>
      <c r="W17" s="7"/>
      <c r="X17" s="7"/>
      <c r="Y17" s="247"/>
      <c r="Z17" s="7"/>
      <c r="AA17" s="7"/>
      <c r="AB17" s="7"/>
      <c r="AC17" s="171"/>
      <c r="AD17" s="7"/>
      <c r="AE17" s="7"/>
      <c r="AF17" s="7"/>
      <c r="AG17" s="7"/>
      <c r="AH17" s="7"/>
      <c r="AI17" s="7"/>
      <c r="AJ17" s="7"/>
      <c r="AK17" s="247"/>
    </row>
    <row r="18" spans="1:37" ht="12.75" customHeight="1">
      <c r="A18" s="17" t="s">
        <v>102</v>
      </c>
      <c r="B18" s="7"/>
      <c r="C18" s="7"/>
      <c r="D18" s="7"/>
      <c r="E18" s="171"/>
      <c r="F18" s="7"/>
      <c r="G18" s="7"/>
      <c r="H18" s="7"/>
      <c r="I18" s="7"/>
      <c r="J18" s="7"/>
      <c r="K18" s="7"/>
      <c r="L18" s="7"/>
      <c r="M18" s="247"/>
      <c r="N18" s="7"/>
      <c r="O18" s="7"/>
      <c r="P18" s="7"/>
      <c r="Q18" s="171"/>
      <c r="R18" s="7"/>
      <c r="S18" s="7"/>
      <c r="T18" s="7"/>
      <c r="U18" s="7"/>
      <c r="V18" s="7"/>
      <c r="W18" s="7"/>
      <c r="X18" s="7"/>
      <c r="Y18" s="247"/>
      <c r="Z18" s="7"/>
      <c r="AA18" s="7"/>
      <c r="AB18" s="7"/>
      <c r="AC18" s="171"/>
      <c r="AD18" s="7"/>
      <c r="AE18" s="7"/>
      <c r="AF18" s="7"/>
      <c r="AG18" s="7"/>
      <c r="AH18" s="7"/>
      <c r="AI18" s="7"/>
      <c r="AJ18" s="7"/>
      <c r="AK18" s="247"/>
    </row>
    <row r="19" spans="1:37" ht="11.25">
      <c r="A19" s="6"/>
      <c r="B19" s="7"/>
      <c r="C19" s="7"/>
      <c r="D19" s="7"/>
      <c r="E19" s="171"/>
      <c r="F19" s="7"/>
      <c r="G19" s="7"/>
      <c r="H19" s="7"/>
      <c r="I19" s="7"/>
      <c r="J19" s="7"/>
      <c r="K19" s="7"/>
      <c r="L19" s="7"/>
      <c r="M19" s="247"/>
      <c r="N19" s="7"/>
      <c r="O19" s="7"/>
      <c r="P19" s="7"/>
      <c r="Q19" s="171"/>
      <c r="R19" s="7"/>
      <c r="S19" s="7"/>
      <c r="T19" s="7"/>
      <c r="U19" s="7"/>
      <c r="V19" s="7"/>
      <c r="W19" s="7"/>
      <c r="X19" s="7"/>
      <c r="Y19" s="247"/>
      <c r="Z19" s="7"/>
      <c r="AA19" s="7"/>
      <c r="AB19" s="7"/>
      <c r="AC19" s="171"/>
      <c r="AD19" s="7"/>
      <c r="AE19" s="7"/>
      <c r="AF19" s="7"/>
      <c r="AG19" s="7"/>
      <c r="AH19" s="7"/>
      <c r="AI19" s="7"/>
      <c r="AJ19" s="7"/>
      <c r="AK19" s="247"/>
    </row>
    <row r="20" spans="1:37" ht="11.25">
      <c r="A20" s="29" t="s">
        <v>74</v>
      </c>
      <c r="B20" s="20"/>
      <c r="C20" s="7"/>
      <c r="D20" s="7"/>
      <c r="E20" s="171"/>
      <c r="F20" s="7"/>
      <c r="G20" s="7"/>
      <c r="H20" s="7"/>
      <c r="I20" s="7"/>
      <c r="J20" s="7"/>
      <c r="K20" s="7"/>
      <c r="L20" s="7"/>
      <c r="M20" s="247"/>
      <c r="N20" s="20"/>
      <c r="O20" s="7"/>
      <c r="P20" s="7"/>
      <c r="Q20" s="171"/>
      <c r="R20" s="7"/>
      <c r="S20" s="7"/>
      <c r="T20" s="7"/>
      <c r="U20" s="7"/>
      <c r="V20" s="7"/>
      <c r="W20" s="7"/>
      <c r="X20" s="7"/>
      <c r="Y20" s="247"/>
      <c r="Z20" s="20"/>
      <c r="AA20" s="7"/>
      <c r="AB20" s="7"/>
      <c r="AC20" s="171"/>
      <c r="AD20" s="7"/>
      <c r="AE20" s="7"/>
      <c r="AF20" s="7"/>
      <c r="AG20" s="7"/>
      <c r="AH20" s="7"/>
      <c r="AI20" s="7"/>
      <c r="AJ20" s="7"/>
      <c r="AK20" s="247"/>
    </row>
    <row r="21" spans="1:37" ht="12.75" customHeight="1">
      <c r="A21" s="9" t="s">
        <v>75</v>
      </c>
      <c r="B21" s="7">
        <v>9042685</v>
      </c>
      <c r="C21" s="7">
        <v>35305532</v>
      </c>
      <c r="D21" s="7">
        <v>15729836</v>
      </c>
      <c r="E21" s="171">
        <f>SUM(D21/C21)</f>
        <v>0.4455345978075051</v>
      </c>
      <c r="F21" s="7"/>
      <c r="G21" s="7"/>
      <c r="H21" s="7"/>
      <c r="I21" s="7"/>
      <c r="J21" s="7">
        <f>SUM(B21)</f>
        <v>9042685</v>
      </c>
      <c r="K21" s="7">
        <f>SUM(C21)</f>
        <v>35305532</v>
      </c>
      <c r="L21" s="7">
        <f>SUM(D21)</f>
        <v>15729836</v>
      </c>
      <c r="M21" s="247">
        <f>SUM(L21/K21)</f>
        <v>0.4455345978075051</v>
      </c>
      <c r="N21" s="7">
        <v>11756800</v>
      </c>
      <c r="O21" s="7"/>
      <c r="P21" s="7"/>
      <c r="Q21" s="171"/>
      <c r="R21" s="7"/>
      <c r="S21" s="7"/>
      <c r="T21" s="7"/>
      <c r="U21" s="7"/>
      <c r="V21" s="7"/>
      <c r="W21" s="7"/>
      <c r="X21" s="7"/>
      <c r="Y21" s="247"/>
      <c r="Z21" s="7">
        <f>SUM(B21+N21)</f>
        <v>20799485</v>
      </c>
      <c r="AA21" s="7">
        <f aca="true" t="shared" si="0" ref="AA21:AB29">SUM(C21+O21)</f>
        <v>35305532</v>
      </c>
      <c r="AB21" s="7">
        <f t="shared" si="0"/>
        <v>15729836</v>
      </c>
      <c r="AC21" s="171">
        <f>SUM(AB21/AA21)</f>
        <v>0.4455345978075051</v>
      </c>
      <c r="AD21" s="7"/>
      <c r="AE21" s="7"/>
      <c r="AF21" s="7"/>
      <c r="AG21" s="7"/>
      <c r="AH21" s="7">
        <f>SUM(Z21+AD21)</f>
        <v>20799485</v>
      </c>
      <c r="AI21" s="7">
        <f>SUM(AA21)</f>
        <v>35305532</v>
      </c>
      <c r="AJ21" s="7">
        <f>SUM(AB21)</f>
        <v>15729836</v>
      </c>
      <c r="AK21" s="247">
        <f>SUM(AJ21/AI21)</f>
        <v>0.4455345978075051</v>
      </c>
    </row>
    <row r="22" spans="1:37" ht="11.25">
      <c r="A22" s="6" t="s">
        <v>76</v>
      </c>
      <c r="B22" s="7"/>
      <c r="C22" s="7"/>
      <c r="D22" s="7"/>
      <c r="E22" s="171"/>
      <c r="F22" s="7"/>
      <c r="G22" s="7"/>
      <c r="H22" s="7"/>
      <c r="I22" s="7"/>
      <c r="J22" s="7"/>
      <c r="K22" s="7"/>
      <c r="L22" s="7"/>
      <c r="M22" s="247"/>
      <c r="N22" s="7"/>
      <c r="O22" s="7"/>
      <c r="P22" s="7"/>
      <c r="Q22" s="171"/>
      <c r="R22" s="7"/>
      <c r="S22" s="7"/>
      <c r="T22" s="7"/>
      <c r="U22" s="7"/>
      <c r="V22" s="7"/>
      <c r="W22" s="7"/>
      <c r="X22" s="7"/>
      <c r="Y22" s="247"/>
      <c r="Z22" s="7">
        <f>SUM(B22+N22)</f>
        <v>0</v>
      </c>
      <c r="AA22" s="7">
        <f t="shared" si="0"/>
        <v>0</v>
      </c>
      <c r="AB22" s="7">
        <f t="shared" si="0"/>
        <v>0</v>
      </c>
      <c r="AC22" s="171"/>
      <c r="AD22" s="7"/>
      <c r="AE22" s="7"/>
      <c r="AF22" s="7"/>
      <c r="AG22" s="7"/>
      <c r="AH22" s="7"/>
      <c r="AI22" s="7"/>
      <c r="AJ22" s="7"/>
      <c r="AK22" s="247"/>
    </row>
    <row r="23" spans="1:37" ht="11.25">
      <c r="A23" s="59" t="s">
        <v>197</v>
      </c>
      <c r="B23" s="7">
        <v>3800000</v>
      </c>
      <c r="C23" s="7">
        <v>3800000</v>
      </c>
      <c r="D23" s="7">
        <v>1768811</v>
      </c>
      <c r="E23" s="171">
        <f>SUM(D23/C23)</f>
        <v>0.46547657894736844</v>
      </c>
      <c r="F23" s="7"/>
      <c r="G23" s="7"/>
      <c r="H23" s="7"/>
      <c r="I23" s="7"/>
      <c r="J23" s="7">
        <f>SUM(B23+F23)</f>
        <v>3800000</v>
      </c>
      <c r="K23" s="7">
        <f aca="true" t="shared" si="1" ref="K23:L37">SUM(C23+G23)</f>
        <v>3800000</v>
      </c>
      <c r="L23" s="7">
        <f t="shared" si="1"/>
        <v>1768811</v>
      </c>
      <c r="M23" s="247">
        <f>SUM(L23/K23)</f>
        <v>0.46547657894736844</v>
      </c>
      <c r="N23" s="7">
        <v>15000000</v>
      </c>
      <c r="O23" s="7">
        <v>13646539</v>
      </c>
      <c r="P23" s="7">
        <v>11704965</v>
      </c>
      <c r="Q23" s="171">
        <f>SUM(P23/O23)</f>
        <v>0.8577240720156224</v>
      </c>
      <c r="R23" s="7"/>
      <c r="S23" s="7"/>
      <c r="T23" s="7"/>
      <c r="U23" s="7"/>
      <c r="V23" s="7">
        <f>SUM(N23+R23)</f>
        <v>15000000</v>
      </c>
      <c r="W23" s="7">
        <f>SUM(O23+S23)</f>
        <v>13646539</v>
      </c>
      <c r="X23" s="7">
        <f>SUM(P23+T23)</f>
        <v>11704965</v>
      </c>
      <c r="Y23" s="247">
        <f>SUM(X23/W23)</f>
        <v>0.8577240720156224</v>
      </c>
      <c r="Z23" s="7">
        <f>SUM(B23+N23)</f>
        <v>18800000</v>
      </c>
      <c r="AA23" s="7">
        <f t="shared" si="0"/>
        <v>17446539</v>
      </c>
      <c r="AB23" s="7">
        <f t="shared" si="0"/>
        <v>13473776</v>
      </c>
      <c r="AC23" s="171">
        <f>SUM(AB23/AA23)</f>
        <v>0.7722893348646399</v>
      </c>
      <c r="AD23" s="7"/>
      <c r="AE23" s="7"/>
      <c r="AF23" s="7"/>
      <c r="AG23" s="7"/>
      <c r="AH23" s="7">
        <f>SUM(Z23+AD23)</f>
        <v>18800000</v>
      </c>
      <c r="AI23" s="7">
        <f aca="true" t="shared" si="2" ref="AI23:AI37">SUM(AA23+AE23)</f>
        <v>17446539</v>
      </c>
      <c r="AJ23" s="7">
        <f aca="true" t="shared" si="3" ref="AJ23:AJ37">SUM(AB23+AF23)</f>
        <v>13473776</v>
      </c>
      <c r="AK23" s="247">
        <f>SUM(AJ23/AI23)</f>
        <v>0.7722893348646399</v>
      </c>
    </row>
    <row r="24" spans="1:37" ht="11.25">
      <c r="A24" s="6" t="s">
        <v>77</v>
      </c>
      <c r="B24" s="7">
        <v>2699705</v>
      </c>
      <c r="C24" s="7">
        <v>2699705</v>
      </c>
      <c r="D24" s="7">
        <v>4580853</v>
      </c>
      <c r="E24" s="171">
        <f>SUM(D24/C24)</f>
        <v>1.6967976130725395</v>
      </c>
      <c r="F24" s="7"/>
      <c r="G24" s="7"/>
      <c r="H24" s="7"/>
      <c r="I24" s="7"/>
      <c r="J24" s="7">
        <f aca="true" t="shared" si="4" ref="J24:J37">SUM(B24+F24)</f>
        <v>2699705</v>
      </c>
      <c r="K24" s="7">
        <f t="shared" si="1"/>
        <v>2699705</v>
      </c>
      <c r="L24" s="7">
        <f t="shared" si="1"/>
        <v>4580853</v>
      </c>
      <c r="M24" s="247">
        <f>SUM(L24/K24)</f>
        <v>1.6967976130725395</v>
      </c>
      <c r="N24" s="7"/>
      <c r="O24" s="7"/>
      <c r="P24" s="7"/>
      <c r="Q24" s="171"/>
      <c r="R24" s="7"/>
      <c r="S24" s="7"/>
      <c r="T24" s="7"/>
      <c r="U24" s="7"/>
      <c r="V24" s="7"/>
      <c r="W24" s="7"/>
      <c r="X24" s="7"/>
      <c r="Y24" s="247"/>
      <c r="Z24" s="7">
        <f>SUM(B24+N24)</f>
        <v>2699705</v>
      </c>
      <c r="AA24" s="7">
        <f t="shared" si="0"/>
        <v>2699705</v>
      </c>
      <c r="AB24" s="7">
        <f t="shared" si="0"/>
        <v>4580853</v>
      </c>
      <c r="AC24" s="171">
        <f>SUM(AB24/AA24)</f>
        <v>1.6967976130725395</v>
      </c>
      <c r="AD24" s="7"/>
      <c r="AE24" s="7"/>
      <c r="AF24" s="7"/>
      <c r="AG24" s="7"/>
      <c r="AH24" s="7">
        <f aca="true" t="shared" si="5" ref="AH24:AH37">SUM(Z24+AD24)</f>
        <v>2699705</v>
      </c>
      <c r="AI24" s="7">
        <f t="shared" si="2"/>
        <v>2699705</v>
      </c>
      <c r="AJ24" s="7">
        <f t="shared" si="3"/>
        <v>4580853</v>
      </c>
      <c r="AK24" s="247">
        <f>SUM(AJ24/AI24)</f>
        <v>1.6967976130725395</v>
      </c>
    </row>
    <row r="25" spans="1:37" ht="11.25">
      <c r="A25" s="10" t="s">
        <v>78</v>
      </c>
      <c r="B25" s="7"/>
      <c r="C25" s="7"/>
      <c r="D25" s="7"/>
      <c r="E25" s="171"/>
      <c r="F25" s="7"/>
      <c r="G25" s="7"/>
      <c r="H25" s="7"/>
      <c r="I25" s="7"/>
      <c r="J25" s="7"/>
      <c r="K25" s="7"/>
      <c r="L25" s="7"/>
      <c r="M25" s="247"/>
      <c r="N25" s="7"/>
      <c r="O25" s="7"/>
      <c r="P25" s="7"/>
      <c r="Q25" s="171"/>
      <c r="R25" s="7"/>
      <c r="S25" s="7"/>
      <c r="T25" s="7"/>
      <c r="U25" s="7"/>
      <c r="V25" s="7"/>
      <c r="W25" s="7"/>
      <c r="X25" s="7"/>
      <c r="Y25" s="247"/>
      <c r="Z25" s="7"/>
      <c r="AA25" s="7"/>
      <c r="AB25" s="7"/>
      <c r="AC25" s="171"/>
      <c r="AD25" s="7"/>
      <c r="AE25" s="7"/>
      <c r="AF25" s="7"/>
      <c r="AG25" s="7"/>
      <c r="AH25" s="7">
        <f t="shared" si="5"/>
        <v>0</v>
      </c>
      <c r="AI25" s="7">
        <f t="shared" si="2"/>
        <v>0</v>
      </c>
      <c r="AJ25" s="7">
        <f t="shared" si="3"/>
        <v>0</v>
      </c>
      <c r="AK25" s="247"/>
    </row>
    <row r="26" spans="1:37" ht="11.25">
      <c r="A26" s="6" t="s">
        <v>201</v>
      </c>
      <c r="B26" s="7"/>
      <c r="C26" s="7"/>
      <c r="D26" s="7">
        <v>1</v>
      </c>
      <c r="E26" s="171"/>
      <c r="F26" s="7"/>
      <c r="G26" s="7"/>
      <c r="H26" s="7"/>
      <c r="I26" s="7"/>
      <c r="J26" s="7"/>
      <c r="K26" s="7"/>
      <c r="L26" s="7">
        <v>1</v>
      </c>
      <c r="M26" s="247"/>
      <c r="N26" s="7"/>
      <c r="O26" s="7"/>
      <c r="P26" s="7"/>
      <c r="Q26" s="171"/>
      <c r="R26" s="7"/>
      <c r="S26" s="7"/>
      <c r="T26" s="7"/>
      <c r="U26" s="7"/>
      <c r="V26" s="7"/>
      <c r="W26" s="7"/>
      <c r="X26" s="7"/>
      <c r="Y26" s="247"/>
      <c r="Z26" s="7"/>
      <c r="AA26" s="7"/>
      <c r="AB26" s="7">
        <f t="shared" si="0"/>
        <v>1</v>
      </c>
      <c r="AC26" s="171"/>
      <c r="AD26" s="7"/>
      <c r="AE26" s="7"/>
      <c r="AF26" s="7"/>
      <c r="AG26" s="7"/>
      <c r="AH26" s="7">
        <f t="shared" si="5"/>
        <v>0</v>
      </c>
      <c r="AI26" s="7">
        <f t="shared" si="2"/>
        <v>0</v>
      </c>
      <c r="AJ26" s="7">
        <f t="shared" si="3"/>
        <v>1</v>
      </c>
      <c r="AK26" s="247"/>
    </row>
    <row r="27" spans="1:37" ht="11.25">
      <c r="A27" s="6" t="s">
        <v>79</v>
      </c>
      <c r="B27" s="20"/>
      <c r="C27" s="20"/>
      <c r="D27" s="20"/>
      <c r="E27" s="171"/>
      <c r="F27" s="7"/>
      <c r="G27" s="7"/>
      <c r="H27" s="7"/>
      <c r="I27" s="7"/>
      <c r="J27" s="7"/>
      <c r="K27" s="7"/>
      <c r="L27" s="7"/>
      <c r="M27" s="247"/>
      <c r="N27" s="20"/>
      <c r="O27" s="20"/>
      <c r="P27" s="20"/>
      <c r="Q27" s="171"/>
      <c r="R27" s="7"/>
      <c r="S27" s="7"/>
      <c r="T27" s="7"/>
      <c r="U27" s="7"/>
      <c r="V27" s="7"/>
      <c r="W27" s="7"/>
      <c r="X27" s="7"/>
      <c r="Y27" s="247"/>
      <c r="Z27" s="7"/>
      <c r="AA27" s="7"/>
      <c r="AB27" s="7"/>
      <c r="AC27" s="171"/>
      <c r="AD27" s="7"/>
      <c r="AE27" s="7"/>
      <c r="AF27" s="7"/>
      <c r="AG27" s="7"/>
      <c r="AH27" s="7">
        <f t="shared" si="5"/>
        <v>0</v>
      </c>
      <c r="AI27" s="7">
        <f t="shared" si="2"/>
        <v>0</v>
      </c>
      <c r="AJ27" s="7">
        <f t="shared" si="3"/>
        <v>0</v>
      </c>
      <c r="AK27" s="247"/>
    </row>
    <row r="28" spans="1:37" ht="11.25">
      <c r="A28" s="10" t="s">
        <v>175</v>
      </c>
      <c r="B28" s="20"/>
      <c r="C28" s="20"/>
      <c r="D28" s="20"/>
      <c r="E28" s="171"/>
      <c r="F28" s="7"/>
      <c r="G28" s="7"/>
      <c r="H28" s="7"/>
      <c r="I28" s="7"/>
      <c r="J28" s="7"/>
      <c r="K28" s="7"/>
      <c r="L28" s="7"/>
      <c r="M28" s="247"/>
      <c r="N28" s="20"/>
      <c r="O28" s="20"/>
      <c r="P28" s="20"/>
      <c r="Q28" s="171"/>
      <c r="R28" s="7"/>
      <c r="S28" s="7"/>
      <c r="T28" s="7"/>
      <c r="U28" s="7"/>
      <c r="V28" s="7"/>
      <c r="W28" s="7"/>
      <c r="X28" s="7"/>
      <c r="Y28" s="247"/>
      <c r="Z28" s="7"/>
      <c r="AA28" s="7"/>
      <c r="AB28" s="7"/>
      <c r="AC28" s="171"/>
      <c r="AD28" s="7"/>
      <c r="AE28" s="7"/>
      <c r="AF28" s="7"/>
      <c r="AG28" s="7"/>
      <c r="AH28" s="7">
        <f t="shared" si="5"/>
        <v>0</v>
      </c>
      <c r="AI28" s="7">
        <f t="shared" si="2"/>
        <v>0</v>
      </c>
      <c r="AJ28" s="7">
        <f t="shared" si="3"/>
        <v>0</v>
      </c>
      <c r="AK28" s="247"/>
    </row>
    <row r="29" spans="1:37" ht="11.25">
      <c r="A29" s="10" t="s">
        <v>174</v>
      </c>
      <c r="B29" s="7"/>
      <c r="C29" s="7"/>
      <c r="D29" s="7">
        <v>110058</v>
      </c>
      <c r="E29" s="171"/>
      <c r="F29" s="7"/>
      <c r="G29" s="7"/>
      <c r="H29" s="7"/>
      <c r="I29" s="7"/>
      <c r="J29" s="7"/>
      <c r="K29" s="7"/>
      <c r="L29" s="7">
        <f t="shared" si="1"/>
        <v>110058</v>
      </c>
      <c r="M29" s="247"/>
      <c r="N29" s="7"/>
      <c r="O29" s="7"/>
      <c r="P29" s="7">
        <v>3</v>
      </c>
      <c r="Q29" s="171"/>
      <c r="R29" s="7"/>
      <c r="S29" s="7"/>
      <c r="T29" s="7"/>
      <c r="U29" s="7"/>
      <c r="V29" s="7"/>
      <c r="W29" s="7"/>
      <c r="X29" s="7">
        <f>SUM(P29+T29)</f>
        <v>3</v>
      </c>
      <c r="Y29" s="247"/>
      <c r="Z29" s="7"/>
      <c r="AA29" s="7"/>
      <c r="AB29" s="7">
        <f t="shared" si="0"/>
        <v>110061</v>
      </c>
      <c r="AC29" s="171"/>
      <c r="AD29" s="7"/>
      <c r="AE29" s="7"/>
      <c r="AF29" s="7"/>
      <c r="AG29" s="7"/>
      <c r="AH29" s="7">
        <f t="shared" si="5"/>
        <v>0</v>
      </c>
      <c r="AI29" s="7">
        <f t="shared" si="2"/>
        <v>0</v>
      </c>
      <c r="AJ29" s="7">
        <f t="shared" si="3"/>
        <v>110061</v>
      </c>
      <c r="AK29" s="247" t="e">
        <f>SUM(AJ29/AI29)</f>
        <v>#DIV/0!</v>
      </c>
    </row>
    <row r="30" spans="1:37" ht="11.25">
      <c r="A30" s="15" t="s">
        <v>80</v>
      </c>
      <c r="B30" s="20">
        <f>SUM(B20:B29)</f>
        <v>15542390</v>
      </c>
      <c r="C30" s="20">
        <f>SUM(C20:C29)</f>
        <v>41805237</v>
      </c>
      <c r="D30" s="20">
        <f>SUM(D20:D29)</f>
        <v>22189559</v>
      </c>
      <c r="E30" s="172">
        <f>SUM(D30/C30)</f>
        <v>0.5307841933774948</v>
      </c>
      <c r="F30" s="20"/>
      <c r="G30" s="20"/>
      <c r="H30" s="20"/>
      <c r="I30" s="20"/>
      <c r="J30" s="20">
        <f t="shared" si="4"/>
        <v>15542390</v>
      </c>
      <c r="K30" s="20">
        <f t="shared" si="1"/>
        <v>41805237</v>
      </c>
      <c r="L30" s="20">
        <f t="shared" si="1"/>
        <v>22189559</v>
      </c>
      <c r="M30" s="248">
        <f>SUM(L30/K30)</f>
        <v>0.5307841933774948</v>
      </c>
      <c r="N30" s="20">
        <f>SUM(N20:N29)</f>
        <v>26756800</v>
      </c>
      <c r="O30" s="20">
        <f>SUM(O20:O29)</f>
        <v>13646539</v>
      </c>
      <c r="P30" s="20">
        <f>SUM(P20:P29)</f>
        <v>11704968</v>
      </c>
      <c r="Q30" s="172">
        <f>SUM(P30/O30)</f>
        <v>0.8577242918515823</v>
      </c>
      <c r="R30" s="20"/>
      <c r="S30" s="20"/>
      <c r="T30" s="20"/>
      <c r="U30" s="20"/>
      <c r="V30" s="20">
        <f>SUM(N30+R30)</f>
        <v>26756800</v>
      </c>
      <c r="W30" s="20">
        <f>SUM(O30+S30)</f>
        <v>13646539</v>
      </c>
      <c r="X30" s="20">
        <f>SUM(P30+T30)</f>
        <v>11704968</v>
      </c>
      <c r="Y30" s="248">
        <f>SUM(X30/W30)</f>
        <v>0.8577242918515823</v>
      </c>
      <c r="Z30" s="20">
        <f>SUM(Z20:Z29)</f>
        <v>42299190</v>
      </c>
      <c r="AA30" s="20">
        <f>SUM(AA20:AA29)</f>
        <v>55451776</v>
      </c>
      <c r="AB30" s="20">
        <f>SUM(AB20:AB29)</f>
        <v>33894527</v>
      </c>
      <c r="AC30" s="172">
        <f>SUM(AB30/AA30)</f>
        <v>0.6112433080592405</v>
      </c>
      <c r="AD30" s="20"/>
      <c r="AE30" s="20"/>
      <c r="AF30" s="20"/>
      <c r="AG30" s="20"/>
      <c r="AH30" s="20">
        <f t="shared" si="5"/>
        <v>42299190</v>
      </c>
      <c r="AI30" s="20">
        <f t="shared" si="2"/>
        <v>55451776</v>
      </c>
      <c r="AJ30" s="20">
        <f t="shared" si="3"/>
        <v>33894527</v>
      </c>
      <c r="AK30" s="248">
        <f>SUM(AJ30/AI30)</f>
        <v>0.6112433080592405</v>
      </c>
    </row>
    <row r="31" spans="1:37" ht="13.5" customHeight="1">
      <c r="A31" s="13"/>
      <c r="B31" s="7"/>
      <c r="C31" s="7"/>
      <c r="D31" s="7"/>
      <c r="E31" s="171"/>
      <c r="F31" s="7"/>
      <c r="G31" s="7"/>
      <c r="H31" s="7"/>
      <c r="I31" s="7"/>
      <c r="J31" s="7">
        <f t="shared" si="4"/>
        <v>0</v>
      </c>
      <c r="K31" s="7">
        <f t="shared" si="1"/>
        <v>0</v>
      </c>
      <c r="L31" s="7">
        <f t="shared" si="1"/>
        <v>0</v>
      </c>
      <c r="M31" s="247"/>
      <c r="N31" s="7"/>
      <c r="O31" s="7"/>
      <c r="P31" s="7"/>
      <c r="Q31" s="171"/>
      <c r="R31" s="7"/>
      <c r="S31" s="7"/>
      <c r="T31" s="7"/>
      <c r="U31" s="7"/>
      <c r="V31" s="7"/>
      <c r="W31" s="7"/>
      <c r="X31" s="7"/>
      <c r="Y31" s="247"/>
      <c r="Z31" s="7"/>
      <c r="AA31" s="7"/>
      <c r="AB31" s="7"/>
      <c r="AC31" s="171"/>
      <c r="AD31" s="7"/>
      <c r="AE31" s="7"/>
      <c r="AF31" s="7"/>
      <c r="AG31" s="7"/>
      <c r="AH31" s="7">
        <f t="shared" si="5"/>
        <v>0</v>
      </c>
      <c r="AI31" s="7">
        <f t="shared" si="2"/>
        <v>0</v>
      </c>
      <c r="AJ31" s="7">
        <f t="shared" si="3"/>
        <v>0</v>
      </c>
      <c r="AK31" s="247"/>
    </row>
    <row r="32" spans="1:37" ht="23.25" customHeight="1">
      <c r="A32" s="9" t="s">
        <v>81</v>
      </c>
      <c r="B32" s="7"/>
      <c r="C32" s="7"/>
      <c r="D32" s="7"/>
      <c r="E32" s="171"/>
      <c r="F32" s="7"/>
      <c r="G32" s="7"/>
      <c r="H32" s="7"/>
      <c r="I32" s="7"/>
      <c r="J32" s="7">
        <f t="shared" si="4"/>
        <v>0</v>
      </c>
      <c r="K32" s="7">
        <f t="shared" si="1"/>
        <v>0</v>
      </c>
      <c r="L32" s="7">
        <f t="shared" si="1"/>
        <v>0</v>
      </c>
      <c r="M32" s="247"/>
      <c r="N32" s="7"/>
      <c r="O32" s="7"/>
      <c r="P32" s="7"/>
      <c r="Q32" s="171"/>
      <c r="R32" s="7"/>
      <c r="S32" s="7"/>
      <c r="T32" s="7"/>
      <c r="U32" s="7"/>
      <c r="V32" s="7"/>
      <c r="W32" s="7"/>
      <c r="X32" s="7"/>
      <c r="Y32" s="247"/>
      <c r="Z32" s="7"/>
      <c r="AA32" s="7"/>
      <c r="AB32" s="7"/>
      <c r="AC32" s="171"/>
      <c r="AD32" s="7"/>
      <c r="AE32" s="7"/>
      <c r="AF32" s="7"/>
      <c r="AG32" s="7"/>
      <c r="AH32" s="7">
        <f t="shared" si="5"/>
        <v>0</v>
      </c>
      <c r="AI32" s="7">
        <f t="shared" si="2"/>
        <v>0</v>
      </c>
      <c r="AJ32" s="7">
        <f t="shared" si="3"/>
        <v>0</v>
      </c>
      <c r="AK32" s="247"/>
    </row>
    <row r="33" spans="1:37" ht="21" customHeight="1">
      <c r="A33" s="9" t="s">
        <v>186</v>
      </c>
      <c r="B33" s="7"/>
      <c r="C33" s="7"/>
      <c r="D33" s="7"/>
      <c r="E33" s="171"/>
      <c r="F33" s="7"/>
      <c r="G33" s="7"/>
      <c r="H33" s="7"/>
      <c r="I33" s="7"/>
      <c r="J33" s="7">
        <f t="shared" si="4"/>
        <v>0</v>
      </c>
      <c r="K33" s="7">
        <f t="shared" si="1"/>
        <v>0</v>
      </c>
      <c r="L33" s="7">
        <f t="shared" si="1"/>
        <v>0</v>
      </c>
      <c r="M33" s="247"/>
      <c r="N33" s="7"/>
      <c r="O33" s="7"/>
      <c r="P33" s="7"/>
      <c r="Q33" s="171"/>
      <c r="R33" s="7"/>
      <c r="S33" s="7"/>
      <c r="T33" s="7"/>
      <c r="U33" s="7"/>
      <c r="V33" s="7"/>
      <c r="W33" s="7"/>
      <c r="X33" s="7"/>
      <c r="Y33" s="247"/>
      <c r="Z33" s="7"/>
      <c r="AA33" s="7"/>
      <c r="AB33" s="7"/>
      <c r="AC33" s="171"/>
      <c r="AD33" s="7"/>
      <c r="AE33" s="7"/>
      <c r="AF33" s="7"/>
      <c r="AG33" s="7"/>
      <c r="AH33" s="7">
        <f t="shared" si="5"/>
        <v>0</v>
      </c>
      <c r="AI33" s="7">
        <f t="shared" si="2"/>
        <v>0</v>
      </c>
      <c r="AJ33" s="7">
        <f t="shared" si="3"/>
        <v>0</v>
      </c>
      <c r="AK33" s="247"/>
    </row>
    <row r="34" spans="1:37" ht="11.25">
      <c r="A34" s="6" t="s">
        <v>187</v>
      </c>
      <c r="B34" s="7">
        <v>300000</v>
      </c>
      <c r="C34" s="7">
        <v>300000</v>
      </c>
      <c r="D34" s="7">
        <v>324120</v>
      </c>
      <c r="E34" s="171">
        <f>SUM(D34/C34)</f>
        <v>1.0804</v>
      </c>
      <c r="F34" s="7"/>
      <c r="G34" s="7"/>
      <c r="H34" s="7"/>
      <c r="I34" s="7"/>
      <c r="J34" s="7">
        <f t="shared" si="4"/>
        <v>300000</v>
      </c>
      <c r="K34" s="7">
        <f t="shared" si="1"/>
        <v>300000</v>
      </c>
      <c r="L34" s="7">
        <f t="shared" si="1"/>
        <v>324120</v>
      </c>
      <c r="M34" s="247">
        <f>SUM(L34/K34)</f>
        <v>1.0804</v>
      </c>
      <c r="N34" s="7"/>
      <c r="O34" s="7"/>
      <c r="P34" s="7"/>
      <c r="Q34" s="171"/>
      <c r="R34" s="7"/>
      <c r="S34" s="7"/>
      <c r="T34" s="7"/>
      <c r="U34" s="7"/>
      <c r="V34" s="7"/>
      <c r="W34" s="7"/>
      <c r="X34" s="7"/>
      <c r="Y34" s="247"/>
      <c r="Z34" s="7">
        <f>SUM(B34+N34)</f>
        <v>300000</v>
      </c>
      <c r="AA34" s="7">
        <f>SUM(C34+O34)</f>
        <v>300000</v>
      </c>
      <c r="AB34" s="7">
        <f>SUM(D34+P34)</f>
        <v>324120</v>
      </c>
      <c r="AC34" s="171">
        <f>SUM(AB34/AA34)</f>
        <v>1.0804</v>
      </c>
      <c r="AD34" s="7"/>
      <c r="AE34" s="7"/>
      <c r="AF34" s="7"/>
      <c r="AG34" s="7"/>
      <c r="AH34" s="7">
        <f t="shared" si="5"/>
        <v>300000</v>
      </c>
      <c r="AI34" s="7">
        <f t="shared" si="2"/>
        <v>300000</v>
      </c>
      <c r="AJ34" s="7">
        <f t="shared" si="3"/>
        <v>324120</v>
      </c>
      <c r="AK34" s="247">
        <f>SUM(AJ34/AI34)</f>
        <v>1.0804</v>
      </c>
    </row>
    <row r="35" spans="1:37" ht="11.25">
      <c r="A35" s="15" t="s">
        <v>82</v>
      </c>
      <c r="B35" s="20">
        <f>SUM(B34)</f>
        <v>300000</v>
      </c>
      <c r="C35" s="20">
        <f>SUM(C34)</f>
        <v>300000</v>
      </c>
      <c r="D35" s="20">
        <f>SUM(D34)</f>
        <v>324120</v>
      </c>
      <c r="E35" s="172">
        <f>SUM(D35/C35)</f>
        <v>1.0804</v>
      </c>
      <c r="F35" s="20"/>
      <c r="G35" s="20"/>
      <c r="H35" s="20"/>
      <c r="I35" s="20"/>
      <c r="J35" s="20">
        <f t="shared" si="4"/>
        <v>300000</v>
      </c>
      <c r="K35" s="20">
        <f t="shared" si="1"/>
        <v>300000</v>
      </c>
      <c r="L35" s="20">
        <f t="shared" si="1"/>
        <v>324120</v>
      </c>
      <c r="M35" s="248">
        <f>SUM(L35/K35)</f>
        <v>1.0804</v>
      </c>
      <c r="N35" s="20"/>
      <c r="O35" s="20"/>
      <c r="P35" s="20"/>
      <c r="Q35" s="172"/>
      <c r="R35" s="20"/>
      <c r="S35" s="20"/>
      <c r="T35" s="20"/>
      <c r="U35" s="20"/>
      <c r="V35" s="20"/>
      <c r="W35" s="20"/>
      <c r="X35" s="20"/>
      <c r="Y35" s="248"/>
      <c r="Z35" s="20">
        <f>SUM(Z34)</f>
        <v>300000</v>
      </c>
      <c r="AA35" s="20">
        <f>SUM(AA34)</f>
        <v>300000</v>
      </c>
      <c r="AB35" s="20">
        <f>SUM(AB34)</f>
        <v>324120</v>
      </c>
      <c r="AC35" s="172">
        <f>SUM(AB35/AA35)</f>
        <v>1.0804</v>
      </c>
      <c r="AD35" s="20"/>
      <c r="AE35" s="20"/>
      <c r="AF35" s="20"/>
      <c r="AG35" s="20"/>
      <c r="AH35" s="20">
        <f t="shared" si="5"/>
        <v>300000</v>
      </c>
      <c r="AI35" s="20">
        <f t="shared" si="2"/>
        <v>300000</v>
      </c>
      <c r="AJ35" s="20">
        <f t="shared" si="3"/>
        <v>324120</v>
      </c>
      <c r="AK35" s="248">
        <f>SUM(AJ35/AI35)</f>
        <v>1.0804</v>
      </c>
    </row>
    <row r="36" spans="1:37" ht="11.25">
      <c r="A36" s="6"/>
      <c r="B36" s="20"/>
      <c r="C36" s="20"/>
      <c r="D36" s="20"/>
      <c r="E36" s="171"/>
      <c r="F36" s="20"/>
      <c r="G36" s="20"/>
      <c r="H36" s="20"/>
      <c r="I36" s="20"/>
      <c r="J36" s="7">
        <f t="shared" si="4"/>
        <v>0</v>
      </c>
      <c r="K36" s="7">
        <f t="shared" si="1"/>
        <v>0</v>
      </c>
      <c r="L36" s="7">
        <f t="shared" si="1"/>
        <v>0</v>
      </c>
      <c r="M36" s="247"/>
      <c r="N36" s="20"/>
      <c r="O36" s="20"/>
      <c r="P36" s="20"/>
      <c r="Q36" s="171"/>
      <c r="R36" s="20"/>
      <c r="S36" s="20"/>
      <c r="T36" s="20"/>
      <c r="U36" s="20"/>
      <c r="V36" s="7"/>
      <c r="W36" s="7"/>
      <c r="X36" s="7"/>
      <c r="Y36" s="247"/>
      <c r="Z36" s="20"/>
      <c r="AA36" s="20"/>
      <c r="AB36" s="20"/>
      <c r="AC36" s="171"/>
      <c r="AD36" s="20"/>
      <c r="AE36" s="20"/>
      <c r="AF36" s="20"/>
      <c r="AG36" s="20"/>
      <c r="AH36" s="7">
        <f t="shared" si="5"/>
        <v>0</v>
      </c>
      <c r="AI36" s="7">
        <f t="shared" si="2"/>
        <v>0</v>
      </c>
      <c r="AJ36" s="7">
        <f t="shared" si="3"/>
        <v>0</v>
      </c>
      <c r="AK36" s="247"/>
    </row>
    <row r="37" spans="1:37" ht="21.75">
      <c r="A37" s="80" t="s">
        <v>200</v>
      </c>
      <c r="B37" s="20">
        <f>SUM(B30)+B35</f>
        <v>15842390</v>
      </c>
      <c r="C37" s="20">
        <f>SUM(C30)+C35</f>
        <v>42105237</v>
      </c>
      <c r="D37" s="20">
        <f>SUM(D30)+D35</f>
        <v>22513679</v>
      </c>
      <c r="E37" s="172">
        <f>SUM(D37/C37)</f>
        <v>0.5347002084325045</v>
      </c>
      <c r="F37" s="20"/>
      <c r="G37" s="20"/>
      <c r="H37" s="20"/>
      <c r="I37" s="20"/>
      <c r="J37" s="20">
        <f t="shared" si="4"/>
        <v>15842390</v>
      </c>
      <c r="K37" s="20">
        <f t="shared" si="1"/>
        <v>42105237</v>
      </c>
      <c r="L37" s="20">
        <f t="shared" si="1"/>
        <v>22513679</v>
      </c>
      <c r="M37" s="248">
        <f>SUM(L37/K37)</f>
        <v>0.5347002084325045</v>
      </c>
      <c r="N37" s="20">
        <f>SUM(N30)+N35</f>
        <v>26756800</v>
      </c>
      <c r="O37" s="20">
        <f>SUM(O30)+O35</f>
        <v>13646539</v>
      </c>
      <c r="P37" s="20">
        <f>SUM(P30)+P35</f>
        <v>11704968</v>
      </c>
      <c r="Q37" s="172">
        <f>SUM(P37/O37)</f>
        <v>0.8577242918515823</v>
      </c>
      <c r="R37" s="20"/>
      <c r="S37" s="20"/>
      <c r="T37" s="20"/>
      <c r="U37" s="20"/>
      <c r="V37" s="20">
        <f>SUM(N37+R37)</f>
        <v>26756800</v>
      </c>
      <c r="W37" s="20">
        <f>SUM(O37+S37)</f>
        <v>13646539</v>
      </c>
      <c r="X37" s="20">
        <f>SUM(P37+T37)</f>
        <v>11704968</v>
      </c>
      <c r="Y37" s="248">
        <f>SUM(X37/W37)</f>
        <v>0.8577242918515823</v>
      </c>
      <c r="Z37" s="20">
        <f>SUM(Z30)+Z35</f>
        <v>42599190</v>
      </c>
      <c r="AA37" s="20">
        <f>SUM(AA30)+AA35</f>
        <v>55751776</v>
      </c>
      <c r="AB37" s="20">
        <f>SUM(AB30)+AB35</f>
        <v>34218647</v>
      </c>
      <c r="AC37" s="172">
        <f>SUM(AB37/AA37)</f>
        <v>0.6137678376380332</v>
      </c>
      <c r="AD37" s="20"/>
      <c r="AE37" s="20"/>
      <c r="AF37" s="20"/>
      <c r="AG37" s="20"/>
      <c r="AH37" s="20">
        <f t="shared" si="5"/>
        <v>42599190</v>
      </c>
      <c r="AI37" s="20">
        <f t="shared" si="2"/>
        <v>55751776</v>
      </c>
      <c r="AJ37" s="20">
        <f t="shared" si="3"/>
        <v>34218647</v>
      </c>
      <c r="AK37" s="248">
        <f>SUM(AJ37/AI37)</f>
        <v>0.6137678376380332</v>
      </c>
    </row>
  </sheetData>
  <sheetProtection/>
  <mergeCells count="17">
    <mergeCell ref="A2:AK3"/>
    <mergeCell ref="N12:Q12"/>
    <mergeCell ref="R12:U12"/>
    <mergeCell ref="V12:Y12"/>
    <mergeCell ref="B10:M10"/>
    <mergeCell ref="N10:Y10"/>
    <mergeCell ref="Z10:AK10"/>
    <mergeCell ref="Z12:AC12"/>
    <mergeCell ref="AD12:AG12"/>
    <mergeCell ref="AH12:AK12"/>
    <mergeCell ref="A5:AK5"/>
    <mergeCell ref="J12:M12"/>
    <mergeCell ref="A11:J11"/>
    <mergeCell ref="A12:A13"/>
    <mergeCell ref="B12:E12"/>
    <mergeCell ref="F12:I12"/>
    <mergeCell ref="B8:AK8"/>
  </mergeCells>
  <printOptions horizontalCentered="1"/>
  <pageMargins left="0.29" right="0.21" top="0.22" bottom="0.21" header="0.17" footer="0.16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31">
      <selection activeCell="P47" sqref="P47"/>
    </sheetView>
  </sheetViews>
  <sheetFormatPr defaultColWidth="9.00390625" defaultRowHeight="12.75"/>
  <cols>
    <col min="1" max="1" width="45.75390625" style="1" customWidth="1"/>
    <col min="2" max="4" width="9.00390625" style="1" customWidth="1"/>
    <col min="5" max="5" width="9.00390625" style="169" customWidth="1"/>
    <col min="6" max="6" width="8.75390625" style="1" customWidth="1"/>
    <col min="7" max="7" width="10.125" style="1" customWidth="1"/>
    <col min="8" max="8" width="10.00390625" style="1" customWidth="1"/>
    <col min="9" max="9" width="10.125" style="169" customWidth="1"/>
    <col min="10" max="10" width="9.375" style="1" customWidth="1"/>
    <col min="11" max="11" width="10.25390625" style="1" customWidth="1"/>
    <col min="12" max="12" width="10.625" style="1" customWidth="1"/>
    <col min="13" max="13" width="9.625" style="169" customWidth="1"/>
    <col min="14" max="14" width="11.375" style="1" customWidth="1"/>
    <col min="15" max="15" width="10.125" style="1" customWidth="1"/>
    <col min="16" max="16" width="9.875" style="1" customWidth="1"/>
    <col min="17" max="17" width="9.25390625" style="169" customWidth="1"/>
    <col min="18" max="18" width="10.125" style="1" customWidth="1"/>
    <col min="19" max="20" width="10.00390625" style="1" customWidth="1"/>
    <col min="21" max="21" width="9.375" style="1" customWidth="1"/>
    <col min="22" max="22" width="10.125" style="1" customWidth="1"/>
    <col min="23" max="23" width="11.375" style="1" customWidth="1"/>
    <col min="24" max="24" width="12.75390625" style="1" customWidth="1"/>
    <col min="25" max="16384" width="9.125" style="1" customWidth="1"/>
  </cols>
  <sheetData>
    <row r="1" spans="1:14" ht="12.75" customHeight="1">
      <c r="A1" s="273" t="s">
        <v>135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2.75" customHeight="1">
      <c r="A2" s="88"/>
      <c r="B2" s="88"/>
      <c r="C2" s="88"/>
      <c r="D2" s="88"/>
      <c r="E2" s="227"/>
      <c r="F2" s="88"/>
      <c r="G2" s="88"/>
      <c r="H2" s="88"/>
      <c r="I2" s="227"/>
      <c r="J2" s="88"/>
      <c r="K2" s="88"/>
      <c r="L2" s="88"/>
      <c r="M2" s="227"/>
      <c r="N2" s="88"/>
    </row>
    <row r="3" spans="1:17" ht="28.5" customHeight="1">
      <c r="A3" s="305" t="s">
        <v>334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6" ht="15" customHeight="1">
      <c r="A4" s="274" t="s">
        <v>264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89"/>
      <c r="P4" s="91"/>
    </row>
    <row r="5" spans="1:17" ht="15" customHeight="1">
      <c r="A5" s="267" t="s">
        <v>7</v>
      </c>
      <c r="B5" s="276" t="s">
        <v>4</v>
      </c>
      <c r="C5" s="284"/>
      <c r="D5" s="284"/>
      <c r="E5" s="285"/>
      <c r="F5" s="279" t="s">
        <v>25</v>
      </c>
      <c r="G5" s="280"/>
      <c r="H5" s="280"/>
      <c r="I5" s="281"/>
      <c r="J5" s="279" t="s">
        <v>15</v>
      </c>
      <c r="K5" s="280"/>
      <c r="L5" s="280"/>
      <c r="M5" s="281"/>
      <c r="N5" s="267" t="s">
        <v>11</v>
      </c>
      <c r="O5" s="267"/>
      <c r="P5" s="267"/>
      <c r="Q5" s="267"/>
    </row>
    <row r="6" spans="1:17" ht="10.5" customHeight="1">
      <c r="A6" s="267"/>
      <c r="B6" s="81" t="s">
        <v>292</v>
      </c>
      <c r="C6" s="5" t="s">
        <v>296</v>
      </c>
      <c r="D6" s="5" t="s">
        <v>297</v>
      </c>
      <c r="E6" s="170" t="s">
        <v>295</v>
      </c>
      <c r="F6" s="81" t="s">
        <v>292</v>
      </c>
      <c r="G6" s="5" t="s">
        <v>296</v>
      </c>
      <c r="H6" s="5" t="s">
        <v>297</v>
      </c>
      <c r="I6" s="170" t="s">
        <v>295</v>
      </c>
      <c r="J6" s="81" t="s">
        <v>292</v>
      </c>
      <c r="K6" s="5" t="s">
        <v>296</v>
      </c>
      <c r="L6" s="5" t="s">
        <v>297</v>
      </c>
      <c r="M6" s="170" t="s">
        <v>295</v>
      </c>
      <c r="N6" s="81" t="s">
        <v>292</v>
      </c>
      <c r="O6" s="5" t="s">
        <v>296</v>
      </c>
      <c r="P6" s="5" t="s">
        <v>297</v>
      </c>
      <c r="Q6" s="170" t="s">
        <v>295</v>
      </c>
    </row>
    <row r="7" spans="1:24" ht="13.5" customHeight="1">
      <c r="A7" s="10" t="s">
        <v>40</v>
      </c>
      <c r="B7" s="38">
        <v>284148490</v>
      </c>
      <c r="C7" s="38">
        <v>312401357</v>
      </c>
      <c r="D7" s="38">
        <v>302837124</v>
      </c>
      <c r="E7" s="188">
        <f>SUM(D7/C7)</f>
        <v>0.9693847904764383</v>
      </c>
      <c r="F7" s="38">
        <v>36128400</v>
      </c>
      <c r="G7" s="38">
        <v>43251939</v>
      </c>
      <c r="H7" s="38">
        <v>42890019</v>
      </c>
      <c r="I7" s="188">
        <f>SUM(H7/G7)</f>
        <v>0.9916322826590502</v>
      </c>
      <c r="J7" s="38">
        <v>85877808</v>
      </c>
      <c r="K7" s="38">
        <v>88820630</v>
      </c>
      <c r="L7" s="38">
        <v>82633842</v>
      </c>
      <c r="M7" s="188">
        <f>SUM(L7/K7)</f>
        <v>0.930345146167056</v>
      </c>
      <c r="N7" s="38">
        <f aca="true" t="shared" si="0" ref="N7:N22">SUM(B7+F7+J7)</f>
        <v>406154698</v>
      </c>
      <c r="O7" s="38">
        <f aca="true" t="shared" si="1" ref="O7:P22">SUM(C7+G7+K7)</f>
        <v>444473926</v>
      </c>
      <c r="P7" s="38">
        <f t="shared" si="1"/>
        <v>428360985</v>
      </c>
      <c r="Q7" s="178">
        <f>SUM(P7/O7)</f>
        <v>0.9637482874529743</v>
      </c>
      <c r="R7" s="74"/>
      <c r="S7" s="74"/>
      <c r="T7" s="74"/>
      <c r="U7" s="74"/>
      <c r="V7" s="74"/>
      <c r="X7" s="74"/>
    </row>
    <row r="8" spans="1:24" ht="13.5" customHeight="1">
      <c r="A8" s="8" t="s">
        <v>41</v>
      </c>
      <c r="B8" s="38">
        <v>29731808</v>
      </c>
      <c r="C8" s="38">
        <v>42269434</v>
      </c>
      <c r="D8" s="38">
        <v>42269434</v>
      </c>
      <c r="E8" s="188">
        <f aca="true" t="shared" si="2" ref="E8:E34">SUM(D8/C8)</f>
        <v>1</v>
      </c>
      <c r="F8" s="38">
        <v>6295968</v>
      </c>
      <c r="G8" s="38">
        <v>8630235</v>
      </c>
      <c r="H8" s="38">
        <v>8630235</v>
      </c>
      <c r="I8" s="188">
        <f>SUM(H8/G8)</f>
        <v>1</v>
      </c>
      <c r="J8" s="38">
        <v>16113925</v>
      </c>
      <c r="K8" s="38">
        <v>21515807</v>
      </c>
      <c r="L8" s="38">
        <v>21297011</v>
      </c>
      <c r="M8" s="188">
        <f>SUM(L8/K8)</f>
        <v>0.9898309182639535</v>
      </c>
      <c r="N8" s="38">
        <f t="shared" si="0"/>
        <v>52141701</v>
      </c>
      <c r="O8" s="38">
        <f t="shared" si="1"/>
        <v>72415476</v>
      </c>
      <c r="P8" s="38">
        <f t="shared" si="1"/>
        <v>72196680</v>
      </c>
      <c r="Q8" s="178">
        <f>SUM(P8/O8)</f>
        <v>0.9969786016458692</v>
      </c>
      <c r="R8" s="74"/>
      <c r="S8" s="74"/>
      <c r="T8" s="74"/>
      <c r="U8" s="74"/>
      <c r="V8" s="74"/>
      <c r="X8" s="74"/>
    </row>
    <row r="9" spans="1:24" ht="13.5" customHeight="1">
      <c r="A9" s="10" t="s">
        <v>129</v>
      </c>
      <c r="B9" s="38">
        <v>147309415</v>
      </c>
      <c r="C9" s="38">
        <v>192880180</v>
      </c>
      <c r="D9" s="38">
        <v>170565984</v>
      </c>
      <c r="E9" s="188">
        <f t="shared" si="2"/>
        <v>0.884310580796845</v>
      </c>
      <c r="F9" s="38">
        <v>5070232</v>
      </c>
      <c r="G9" s="38">
        <v>11025593</v>
      </c>
      <c r="H9" s="38">
        <v>10321143</v>
      </c>
      <c r="I9" s="188">
        <f>SUM(H9/G9)</f>
        <v>0.936107744953038</v>
      </c>
      <c r="J9" s="38">
        <v>75732878</v>
      </c>
      <c r="K9" s="38">
        <v>100521738</v>
      </c>
      <c r="L9" s="38">
        <v>85415013</v>
      </c>
      <c r="M9" s="188">
        <f>SUM(L9/K9)</f>
        <v>0.8497168343826288</v>
      </c>
      <c r="N9" s="38">
        <f t="shared" si="0"/>
        <v>228112525</v>
      </c>
      <c r="O9" s="38">
        <f t="shared" si="1"/>
        <v>304427511</v>
      </c>
      <c r="P9" s="38">
        <f t="shared" si="1"/>
        <v>266302140</v>
      </c>
      <c r="Q9" s="178">
        <f>SUM(P9/O9)</f>
        <v>0.874763713454268</v>
      </c>
      <c r="R9" s="74"/>
      <c r="S9" s="74"/>
      <c r="T9" s="74"/>
      <c r="U9" s="74"/>
      <c r="V9" s="74"/>
      <c r="X9" s="74"/>
    </row>
    <row r="10" spans="1:24" ht="13.5" customHeight="1">
      <c r="A10" s="92" t="s">
        <v>131</v>
      </c>
      <c r="B10" s="38">
        <v>24384000</v>
      </c>
      <c r="C10" s="38">
        <v>24384000</v>
      </c>
      <c r="D10" s="38">
        <v>1007340</v>
      </c>
      <c r="E10" s="188">
        <f t="shared" si="2"/>
        <v>0.0413115157480315</v>
      </c>
      <c r="F10" s="38"/>
      <c r="G10" s="38"/>
      <c r="H10" s="38"/>
      <c r="I10" s="188"/>
      <c r="J10" s="38"/>
      <c r="K10" s="38"/>
      <c r="L10" s="38"/>
      <c r="M10" s="188"/>
      <c r="N10" s="38">
        <f t="shared" si="0"/>
        <v>24384000</v>
      </c>
      <c r="O10" s="38">
        <f t="shared" si="1"/>
        <v>24384000</v>
      </c>
      <c r="P10" s="38">
        <f t="shared" si="1"/>
        <v>1007340</v>
      </c>
      <c r="Q10" s="178">
        <f>SUM(P10/O10)</f>
        <v>0.0413115157480315</v>
      </c>
      <c r="R10" s="74"/>
      <c r="S10" s="74"/>
      <c r="T10" s="74"/>
      <c r="U10" s="74"/>
      <c r="V10" s="74"/>
      <c r="X10" s="74"/>
    </row>
    <row r="11" spans="1:24" ht="13.5" customHeight="1">
      <c r="A11" s="10" t="s">
        <v>130</v>
      </c>
      <c r="B11" s="38">
        <v>5121864</v>
      </c>
      <c r="C11" s="38">
        <v>10211960</v>
      </c>
      <c r="D11" s="38">
        <v>8407436</v>
      </c>
      <c r="E11" s="188">
        <f t="shared" si="2"/>
        <v>0.8232930798788871</v>
      </c>
      <c r="F11" s="38"/>
      <c r="G11" s="38"/>
      <c r="H11" s="38"/>
      <c r="I11" s="188"/>
      <c r="J11" s="38"/>
      <c r="K11" s="38"/>
      <c r="L11" s="38"/>
      <c r="M11" s="188"/>
      <c r="N11" s="38">
        <f t="shared" si="0"/>
        <v>5121864</v>
      </c>
      <c r="O11" s="38">
        <f t="shared" si="1"/>
        <v>10211960</v>
      </c>
      <c r="P11" s="38">
        <f t="shared" si="1"/>
        <v>8407436</v>
      </c>
      <c r="Q11" s="178">
        <f>SUM(P11/O11)</f>
        <v>0.8232930798788871</v>
      </c>
      <c r="R11" s="74"/>
      <c r="S11" s="74"/>
      <c r="T11" s="74"/>
      <c r="U11" s="74"/>
      <c r="V11" s="74"/>
      <c r="X11" s="74"/>
    </row>
    <row r="12" spans="1:24" ht="13.5" customHeight="1">
      <c r="A12" s="12" t="s">
        <v>132</v>
      </c>
      <c r="B12" s="38"/>
      <c r="C12" s="38"/>
      <c r="D12" s="38"/>
      <c r="E12" s="188"/>
      <c r="F12" s="38"/>
      <c r="G12" s="38"/>
      <c r="H12" s="38"/>
      <c r="I12" s="188"/>
      <c r="J12" s="38"/>
      <c r="K12" s="38"/>
      <c r="L12" s="38"/>
      <c r="M12" s="188"/>
      <c r="N12" s="38">
        <f t="shared" si="0"/>
        <v>0</v>
      </c>
      <c r="O12" s="38">
        <f t="shared" si="1"/>
        <v>0</v>
      </c>
      <c r="P12" s="38">
        <f t="shared" si="1"/>
        <v>0</v>
      </c>
      <c r="Q12" s="178"/>
      <c r="R12" s="74"/>
      <c r="S12" s="74"/>
      <c r="T12" s="74"/>
      <c r="U12" s="74"/>
      <c r="V12" s="74"/>
      <c r="X12" s="74"/>
    </row>
    <row r="13" spans="1:24" ht="13.5" customHeight="1">
      <c r="A13" s="93" t="s">
        <v>273</v>
      </c>
      <c r="B13" s="107"/>
      <c r="C13" s="107"/>
      <c r="D13" s="107"/>
      <c r="E13" s="188"/>
      <c r="F13" s="107"/>
      <c r="G13" s="107"/>
      <c r="H13" s="107"/>
      <c r="I13" s="188"/>
      <c r="J13" s="38"/>
      <c r="K13" s="38"/>
      <c r="L13" s="38"/>
      <c r="M13" s="188"/>
      <c r="N13" s="38">
        <f t="shared" si="0"/>
        <v>0</v>
      </c>
      <c r="O13" s="38">
        <f t="shared" si="1"/>
        <v>0</v>
      </c>
      <c r="P13" s="38">
        <f t="shared" si="1"/>
        <v>0</v>
      </c>
      <c r="Q13" s="178"/>
      <c r="R13" s="74"/>
      <c r="S13" s="74"/>
      <c r="T13" s="74"/>
      <c r="U13" s="74"/>
      <c r="V13" s="74"/>
      <c r="X13" s="74"/>
    </row>
    <row r="14" spans="1:24" ht="13.5" customHeight="1">
      <c r="A14" s="95"/>
      <c r="B14" s="104"/>
      <c r="C14" s="104"/>
      <c r="D14" s="104"/>
      <c r="E14" s="188"/>
      <c r="F14" s="104"/>
      <c r="G14" s="104"/>
      <c r="H14" s="104"/>
      <c r="I14" s="188"/>
      <c r="J14" s="38"/>
      <c r="K14" s="38"/>
      <c r="L14" s="38"/>
      <c r="M14" s="188"/>
      <c r="N14" s="38">
        <f t="shared" si="0"/>
        <v>0</v>
      </c>
      <c r="O14" s="38">
        <f t="shared" si="1"/>
        <v>0</v>
      </c>
      <c r="P14" s="38">
        <f t="shared" si="1"/>
        <v>0</v>
      </c>
      <c r="Q14" s="178"/>
      <c r="R14" s="74"/>
      <c r="S14" s="74"/>
      <c r="T14" s="74"/>
      <c r="U14" s="74"/>
      <c r="V14" s="74"/>
      <c r="X14" s="74"/>
    </row>
    <row r="15" spans="1:24" ht="13.5" customHeight="1">
      <c r="A15" s="97" t="s">
        <v>205</v>
      </c>
      <c r="B15" s="111">
        <f>SUM(B7:B11)</f>
        <v>490695577</v>
      </c>
      <c r="C15" s="111">
        <f>SUM(C7:C11)</f>
        <v>582146931</v>
      </c>
      <c r="D15" s="111">
        <f>SUM(D7:D11)</f>
        <v>525087318</v>
      </c>
      <c r="E15" s="189">
        <f t="shared" si="2"/>
        <v>0.9019841727895324</v>
      </c>
      <c r="F15" s="111">
        <f>SUM(F7:F11)</f>
        <v>47494600</v>
      </c>
      <c r="G15" s="111">
        <f>SUM(G7:G11)</f>
        <v>62907767</v>
      </c>
      <c r="H15" s="111">
        <f>SUM(H7:H11)</f>
        <v>61841397</v>
      </c>
      <c r="I15" s="189">
        <f>SUM(H15/G15)</f>
        <v>0.9830486750547035</v>
      </c>
      <c r="J15" s="111">
        <f>SUM(J7:J11)</f>
        <v>177724611</v>
      </c>
      <c r="K15" s="111">
        <f>SUM(K7:K11)</f>
        <v>210858175</v>
      </c>
      <c r="L15" s="111">
        <f>SUM(L7:L11)</f>
        <v>189345866</v>
      </c>
      <c r="M15" s="189">
        <f>SUM(L15/K15)</f>
        <v>0.8979773537355143</v>
      </c>
      <c r="N15" s="42">
        <f t="shared" si="0"/>
        <v>715914788</v>
      </c>
      <c r="O15" s="42">
        <f t="shared" si="1"/>
        <v>855912873</v>
      </c>
      <c r="P15" s="42">
        <f t="shared" si="1"/>
        <v>776274581</v>
      </c>
      <c r="Q15" s="179">
        <f>SUM(P15/O15)</f>
        <v>0.9069551416829783</v>
      </c>
      <c r="R15" s="74"/>
      <c r="S15" s="74"/>
      <c r="T15" s="74"/>
      <c r="U15" s="74"/>
      <c r="V15" s="74"/>
      <c r="X15" s="74"/>
    </row>
    <row r="16" spans="1:24" ht="13.5" customHeight="1">
      <c r="A16" s="97"/>
      <c r="B16" s="104"/>
      <c r="C16" s="104"/>
      <c r="D16" s="104"/>
      <c r="E16" s="188"/>
      <c r="F16" s="104"/>
      <c r="G16" s="104"/>
      <c r="H16" s="104"/>
      <c r="I16" s="188"/>
      <c r="J16" s="38"/>
      <c r="K16" s="38"/>
      <c r="L16" s="38"/>
      <c r="M16" s="188"/>
      <c r="N16" s="38">
        <f t="shared" si="0"/>
        <v>0</v>
      </c>
      <c r="O16" s="38">
        <f t="shared" si="1"/>
        <v>0</v>
      </c>
      <c r="P16" s="38">
        <f t="shared" si="1"/>
        <v>0</v>
      </c>
      <c r="Q16" s="178"/>
      <c r="R16" s="74"/>
      <c r="S16" s="74"/>
      <c r="T16" s="74"/>
      <c r="U16" s="74"/>
      <c r="V16" s="74"/>
      <c r="X16" s="74"/>
    </row>
    <row r="17" spans="1:24" ht="13.5" customHeight="1">
      <c r="A17" s="99" t="s">
        <v>53</v>
      </c>
      <c r="B17" s="38">
        <v>72818340</v>
      </c>
      <c r="C17" s="38">
        <v>22576068</v>
      </c>
      <c r="D17" s="38">
        <v>22569639</v>
      </c>
      <c r="E17" s="188">
        <f t="shared" si="2"/>
        <v>0.9997152294190468</v>
      </c>
      <c r="F17" s="104"/>
      <c r="G17" s="104"/>
      <c r="H17" s="104"/>
      <c r="I17" s="188"/>
      <c r="J17" s="38"/>
      <c r="K17" s="38">
        <v>550291</v>
      </c>
      <c r="L17" s="38">
        <v>529471</v>
      </c>
      <c r="M17" s="188">
        <f>SUM(L17/K17)</f>
        <v>0.962165472450031</v>
      </c>
      <c r="N17" s="38">
        <f t="shared" si="0"/>
        <v>72818340</v>
      </c>
      <c r="O17" s="38">
        <f t="shared" si="1"/>
        <v>23126359</v>
      </c>
      <c r="P17" s="38">
        <f t="shared" si="1"/>
        <v>23099110</v>
      </c>
      <c r="Q17" s="178">
        <f>SUM(P17/O17)</f>
        <v>0.9988217341086852</v>
      </c>
      <c r="R17" s="74"/>
      <c r="S17" s="74"/>
      <c r="T17" s="74"/>
      <c r="U17" s="74"/>
      <c r="V17" s="74"/>
      <c r="X17" s="74"/>
    </row>
    <row r="18" spans="1:24" ht="13.5" customHeight="1">
      <c r="A18" s="99" t="s">
        <v>54</v>
      </c>
      <c r="B18" s="38"/>
      <c r="C18" s="38">
        <v>46261890</v>
      </c>
      <c r="D18" s="38">
        <v>37990472</v>
      </c>
      <c r="E18" s="188">
        <f t="shared" si="2"/>
        <v>0.821204494671532</v>
      </c>
      <c r="F18" s="104"/>
      <c r="G18" s="104"/>
      <c r="H18" s="104"/>
      <c r="I18" s="188"/>
      <c r="J18" s="38"/>
      <c r="K18" s="38"/>
      <c r="L18" s="38"/>
      <c r="M18" s="188"/>
      <c r="N18" s="38">
        <f t="shared" si="0"/>
        <v>0</v>
      </c>
      <c r="O18" s="38">
        <f t="shared" si="1"/>
        <v>46261890</v>
      </c>
      <c r="P18" s="38">
        <f t="shared" si="1"/>
        <v>37990472</v>
      </c>
      <c r="Q18" s="178">
        <f>SUM(P18/O18)</f>
        <v>0.821204494671532</v>
      </c>
      <c r="R18" s="74"/>
      <c r="S18" s="74"/>
      <c r="T18" s="74"/>
      <c r="U18" s="74"/>
      <c r="V18" s="74"/>
      <c r="X18" s="74"/>
    </row>
    <row r="19" spans="1:24" ht="13.5" customHeight="1">
      <c r="A19" s="101" t="s">
        <v>133</v>
      </c>
      <c r="B19" s="109"/>
      <c r="C19" s="109"/>
      <c r="D19" s="109"/>
      <c r="E19" s="188"/>
      <c r="F19" s="104"/>
      <c r="G19" s="104"/>
      <c r="H19" s="104"/>
      <c r="I19" s="188"/>
      <c r="J19" s="38"/>
      <c r="K19" s="38"/>
      <c r="L19" s="38"/>
      <c r="M19" s="188"/>
      <c r="N19" s="38"/>
      <c r="O19" s="38"/>
      <c r="P19" s="38"/>
      <c r="Q19" s="178"/>
      <c r="R19" s="74"/>
      <c r="S19" s="74"/>
      <c r="T19" s="74"/>
      <c r="U19" s="74"/>
      <c r="V19" s="74"/>
      <c r="X19" s="74"/>
    </row>
    <row r="20" spans="1:24" ht="13.5" customHeight="1">
      <c r="A20" s="97" t="s">
        <v>204</v>
      </c>
      <c r="B20" s="42">
        <f>SUM(B17:B19)</f>
        <v>72818340</v>
      </c>
      <c r="C20" s="42">
        <f>SUM(C17:C19)</f>
        <v>68837958</v>
      </c>
      <c r="D20" s="42">
        <f>SUM(D17:D19)</f>
        <v>60560111</v>
      </c>
      <c r="E20" s="189">
        <f t="shared" si="2"/>
        <v>0.8797488007996983</v>
      </c>
      <c r="F20" s="42">
        <f>SUM(F17:F19)</f>
        <v>0</v>
      </c>
      <c r="G20" s="42"/>
      <c r="H20" s="42"/>
      <c r="I20" s="188"/>
      <c r="J20" s="42">
        <f>SUM(J17:J19)</f>
        <v>0</v>
      </c>
      <c r="K20" s="42">
        <f>SUM(K17:K19)</f>
        <v>550291</v>
      </c>
      <c r="L20" s="42">
        <f>SUM(L17:L19)</f>
        <v>529471</v>
      </c>
      <c r="M20" s="189">
        <f>SUM(L20/K20)</f>
        <v>0.962165472450031</v>
      </c>
      <c r="N20" s="42">
        <f t="shared" si="0"/>
        <v>72818340</v>
      </c>
      <c r="O20" s="42">
        <f t="shared" si="1"/>
        <v>69388249</v>
      </c>
      <c r="P20" s="42">
        <f t="shared" si="1"/>
        <v>61089582</v>
      </c>
      <c r="Q20" s="179">
        <f>SUM(P20/O20)</f>
        <v>0.8804024151121035</v>
      </c>
      <c r="R20" s="74"/>
      <c r="S20" s="74"/>
      <c r="T20" s="74"/>
      <c r="U20" s="74"/>
      <c r="V20" s="74"/>
      <c r="X20" s="74"/>
    </row>
    <row r="21" spans="1:24" ht="13.5" customHeight="1">
      <c r="A21" s="97"/>
      <c r="B21" s="42"/>
      <c r="C21" s="42"/>
      <c r="D21" s="42"/>
      <c r="E21" s="188"/>
      <c r="F21" s="42"/>
      <c r="G21" s="42"/>
      <c r="H21" s="42"/>
      <c r="I21" s="188"/>
      <c r="J21" s="38"/>
      <c r="K21" s="38"/>
      <c r="L21" s="38"/>
      <c r="M21" s="188"/>
      <c r="N21" s="38">
        <f t="shared" si="0"/>
        <v>0</v>
      </c>
      <c r="O21" s="38">
        <f t="shared" si="1"/>
        <v>0</v>
      </c>
      <c r="P21" s="38">
        <f t="shared" si="1"/>
        <v>0</v>
      </c>
      <c r="Q21" s="178"/>
      <c r="R21" s="74"/>
      <c r="S21" s="74"/>
      <c r="T21" s="74"/>
      <c r="U21" s="74"/>
      <c r="V21" s="74"/>
      <c r="X21" s="74"/>
    </row>
    <row r="22" spans="1:24" ht="13.5" customHeight="1">
      <c r="A22" s="97" t="s">
        <v>233</v>
      </c>
      <c r="B22" s="112">
        <f>SUM(B15+B20)</f>
        <v>563513917</v>
      </c>
      <c r="C22" s="112">
        <f>SUM(C15+C20)</f>
        <v>650984889</v>
      </c>
      <c r="D22" s="112">
        <f>SUM(D15+D20)</f>
        <v>585647429</v>
      </c>
      <c r="E22" s="189">
        <f t="shared" si="2"/>
        <v>0.8996329083761574</v>
      </c>
      <c r="F22" s="112">
        <f>SUM(F15+F20)</f>
        <v>47494600</v>
      </c>
      <c r="G22" s="112">
        <f>SUM(G15+G20)</f>
        <v>62907767</v>
      </c>
      <c r="H22" s="112">
        <f>SUM(H15+H20)</f>
        <v>61841397</v>
      </c>
      <c r="I22" s="189">
        <f>SUM(H22/G22)</f>
        <v>0.9830486750547035</v>
      </c>
      <c r="J22" s="112">
        <f>SUM(J15+J20)</f>
        <v>177724611</v>
      </c>
      <c r="K22" s="112">
        <f>SUM(K15+K20)</f>
        <v>211408466</v>
      </c>
      <c r="L22" s="112">
        <f>SUM(L15+L20)</f>
        <v>189875337</v>
      </c>
      <c r="M22" s="189">
        <f>SUM(L22/K22)</f>
        <v>0.898144433818464</v>
      </c>
      <c r="N22" s="42">
        <f t="shared" si="0"/>
        <v>788733128</v>
      </c>
      <c r="O22" s="42">
        <f t="shared" si="1"/>
        <v>925301122</v>
      </c>
      <c r="P22" s="42">
        <f t="shared" si="1"/>
        <v>837364163</v>
      </c>
      <c r="Q22" s="179">
        <f>SUM(P22/O22)</f>
        <v>0.9049639550745082</v>
      </c>
      <c r="R22" s="74"/>
      <c r="S22" s="74"/>
      <c r="T22" s="74"/>
      <c r="U22" s="74"/>
      <c r="V22" s="74"/>
      <c r="X22" s="74"/>
    </row>
    <row r="23" spans="1:24" ht="13.5" customHeight="1">
      <c r="A23" s="97"/>
      <c r="B23" s="42"/>
      <c r="C23" s="42"/>
      <c r="D23" s="42"/>
      <c r="E23" s="188"/>
      <c r="F23" s="42"/>
      <c r="G23" s="42"/>
      <c r="H23" s="42"/>
      <c r="I23" s="188"/>
      <c r="J23" s="38"/>
      <c r="K23" s="38"/>
      <c r="L23" s="38"/>
      <c r="M23" s="188"/>
      <c r="N23" s="38"/>
      <c r="O23" s="38"/>
      <c r="P23" s="38"/>
      <c r="Q23" s="179"/>
      <c r="R23" s="74"/>
      <c r="S23" s="74"/>
      <c r="T23" s="74"/>
      <c r="U23" s="74"/>
      <c r="V23" s="74"/>
      <c r="X23" s="74"/>
    </row>
    <row r="24" spans="1:24" ht="13.5" customHeight="1">
      <c r="A24" s="99" t="s">
        <v>46</v>
      </c>
      <c r="B24" s="38">
        <v>100000000</v>
      </c>
      <c r="C24" s="38">
        <v>100000000</v>
      </c>
      <c r="D24" s="38">
        <v>95000000</v>
      </c>
      <c r="E24" s="188">
        <f>SUM(D24/C24)</f>
        <v>0.95</v>
      </c>
      <c r="F24" s="42"/>
      <c r="G24" s="42"/>
      <c r="H24" s="42"/>
      <c r="I24" s="188"/>
      <c r="J24" s="38"/>
      <c r="K24" s="38"/>
      <c r="L24" s="38"/>
      <c r="M24" s="188"/>
      <c r="N24" s="38">
        <f>SUM(B24+F24+J24)</f>
        <v>100000000</v>
      </c>
      <c r="O24" s="38">
        <f>SUM(C24+G24+K24)</f>
        <v>100000000</v>
      </c>
      <c r="P24" s="38">
        <f>SUM(D24+H24+L24)</f>
        <v>95000000</v>
      </c>
      <c r="Q24" s="178">
        <f>SUM(P24/O24)</f>
        <v>0.95</v>
      </c>
      <c r="R24" s="74"/>
      <c r="S24" s="74"/>
      <c r="T24" s="74"/>
      <c r="U24" s="74"/>
      <c r="V24" s="74"/>
      <c r="X24" s="74"/>
    </row>
    <row r="25" spans="1:24" ht="13.5" customHeight="1">
      <c r="A25" s="99" t="s">
        <v>47</v>
      </c>
      <c r="B25" s="42"/>
      <c r="C25" s="42"/>
      <c r="D25" s="42"/>
      <c r="E25" s="188"/>
      <c r="F25" s="42"/>
      <c r="G25" s="42"/>
      <c r="H25" s="42"/>
      <c r="I25" s="188"/>
      <c r="J25" s="38"/>
      <c r="K25" s="38"/>
      <c r="L25" s="38"/>
      <c r="M25" s="188"/>
      <c r="N25" s="38"/>
      <c r="O25" s="38"/>
      <c r="P25" s="38"/>
      <c r="Q25" s="178"/>
      <c r="R25" s="74"/>
      <c r="S25" s="74"/>
      <c r="T25" s="74"/>
      <c r="U25" s="74"/>
      <c r="V25" s="74"/>
      <c r="X25" s="74"/>
    </row>
    <row r="26" spans="1:24" ht="13.5" customHeight="1">
      <c r="A26" s="101" t="s">
        <v>48</v>
      </c>
      <c r="B26" s="42"/>
      <c r="C26" s="42"/>
      <c r="D26" s="42"/>
      <c r="E26" s="188"/>
      <c r="F26" s="42"/>
      <c r="G26" s="42"/>
      <c r="H26" s="42"/>
      <c r="I26" s="188"/>
      <c r="J26" s="38"/>
      <c r="K26" s="38"/>
      <c r="L26" s="38"/>
      <c r="M26" s="188"/>
      <c r="N26" s="38"/>
      <c r="O26" s="38"/>
      <c r="P26" s="38"/>
      <c r="Q26" s="178"/>
      <c r="R26" s="74"/>
      <c r="S26" s="74"/>
      <c r="T26" s="74"/>
      <c r="U26" s="74"/>
      <c r="V26" s="74"/>
      <c r="X26" s="74"/>
    </row>
    <row r="27" spans="1:24" ht="13.5" customHeight="1">
      <c r="A27" s="99" t="s">
        <v>49</v>
      </c>
      <c r="B27" s="38">
        <v>9675255</v>
      </c>
      <c r="C27" s="38">
        <v>9675255</v>
      </c>
      <c r="D27" s="38">
        <v>9675255</v>
      </c>
      <c r="E27" s="188">
        <f t="shared" si="2"/>
        <v>1</v>
      </c>
      <c r="F27" s="42"/>
      <c r="G27" s="42"/>
      <c r="H27" s="42"/>
      <c r="I27" s="188"/>
      <c r="J27" s="38"/>
      <c r="K27" s="38"/>
      <c r="L27" s="38"/>
      <c r="M27" s="188"/>
      <c r="N27" s="38">
        <f>SUM(B27)</f>
        <v>9675255</v>
      </c>
      <c r="O27" s="38">
        <f>SUM(C27+G27+K27)</f>
        <v>9675255</v>
      </c>
      <c r="P27" s="38">
        <f>SUM(D27+H27+L27)</f>
        <v>9675255</v>
      </c>
      <c r="Q27" s="178">
        <f>SUM(P27/O27)</f>
        <v>1</v>
      </c>
      <c r="R27" s="74"/>
      <c r="S27" s="74"/>
      <c r="T27" s="74"/>
      <c r="U27" s="74"/>
      <c r="V27" s="74"/>
      <c r="X27" s="74"/>
    </row>
    <row r="28" spans="1:24" ht="13.5" customHeight="1">
      <c r="A28" s="99" t="s">
        <v>50</v>
      </c>
      <c r="B28" s="38">
        <v>182620021</v>
      </c>
      <c r="C28" s="38">
        <v>212448905</v>
      </c>
      <c r="D28" s="38">
        <v>212448905</v>
      </c>
      <c r="E28" s="188">
        <f t="shared" si="2"/>
        <v>1</v>
      </c>
      <c r="F28" s="104" t="s">
        <v>134</v>
      </c>
      <c r="G28" s="104"/>
      <c r="H28" s="104"/>
      <c r="I28" s="188"/>
      <c r="J28" s="38" t="s">
        <v>134</v>
      </c>
      <c r="K28" s="38"/>
      <c r="L28" s="38"/>
      <c r="M28" s="188"/>
      <c r="N28" s="38">
        <f>SUM(B28)</f>
        <v>182620021</v>
      </c>
      <c r="O28" s="38">
        <f>SUM(C28)</f>
        <v>212448905</v>
      </c>
      <c r="P28" s="38">
        <f>SUM(D28)</f>
        <v>212448905</v>
      </c>
      <c r="Q28" s="178">
        <f>SUM(P28/O28)</f>
        <v>1</v>
      </c>
      <c r="R28" s="74"/>
      <c r="S28" s="74"/>
      <c r="T28" s="74"/>
      <c r="U28" s="74"/>
      <c r="V28" s="74"/>
      <c r="X28" s="74"/>
    </row>
    <row r="29" spans="1:24" ht="13.5" customHeight="1">
      <c r="A29" s="99" t="s">
        <v>51</v>
      </c>
      <c r="B29" s="42"/>
      <c r="C29" s="42"/>
      <c r="D29" s="42"/>
      <c r="E29" s="188"/>
      <c r="F29" s="42"/>
      <c r="G29" s="42"/>
      <c r="H29" s="42"/>
      <c r="I29" s="188"/>
      <c r="J29" s="38"/>
      <c r="K29" s="38"/>
      <c r="L29" s="38"/>
      <c r="M29" s="188"/>
      <c r="N29" s="38"/>
      <c r="O29" s="38"/>
      <c r="P29" s="38"/>
      <c r="Q29" s="178"/>
      <c r="R29" s="74"/>
      <c r="S29" s="74"/>
      <c r="T29" s="74"/>
      <c r="U29" s="74"/>
      <c r="V29" s="74"/>
      <c r="X29" s="74"/>
    </row>
    <row r="30" spans="1:24" ht="13.5" customHeight="1">
      <c r="A30" s="99" t="s">
        <v>52</v>
      </c>
      <c r="B30" s="42"/>
      <c r="C30" s="42"/>
      <c r="D30" s="42"/>
      <c r="E30" s="188"/>
      <c r="F30" s="42"/>
      <c r="G30" s="42"/>
      <c r="H30" s="42"/>
      <c r="I30" s="188"/>
      <c r="J30" s="38"/>
      <c r="K30" s="38"/>
      <c r="L30" s="38"/>
      <c r="M30" s="188"/>
      <c r="N30" s="38"/>
      <c r="O30" s="38"/>
      <c r="P30" s="38"/>
      <c r="Q30" s="178"/>
      <c r="R30" s="74"/>
      <c r="S30" s="74"/>
      <c r="T30" s="74"/>
      <c r="U30" s="74"/>
      <c r="V30" s="74"/>
      <c r="X30" s="74"/>
    </row>
    <row r="31" spans="1:24" ht="13.5" customHeight="1">
      <c r="A31" s="10" t="s">
        <v>203</v>
      </c>
      <c r="B31" s="42"/>
      <c r="C31" s="42"/>
      <c r="D31" s="42"/>
      <c r="E31" s="188"/>
      <c r="F31" s="42"/>
      <c r="G31" s="42"/>
      <c r="H31" s="42"/>
      <c r="I31" s="188"/>
      <c r="J31" s="38"/>
      <c r="K31" s="38"/>
      <c r="L31" s="38"/>
      <c r="M31" s="188"/>
      <c r="N31" s="38"/>
      <c r="O31" s="38"/>
      <c r="P31" s="38"/>
      <c r="Q31" s="178"/>
      <c r="R31" s="74"/>
      <c r="S31" s="74"/>
      <c r="T31" s="74"/>
      <c r="U31" s="74"/>
      <c r="V31" s="74"/>
      <c r="X31" s="74"/>
    </row>
    <row r="32" spans="1:24" ht="13.5" customHeight="1">
      <c r="A32" s="105" t="s">
        <v>206</v>
      </c>
      <c r="B32" s="42">
        <f>SUM(B24:B31)</f>
        <v>292295276</v>
      </c>
      <c r="C32" s="42">
        <f>SUM(C24:C31)</f>
        <v>322124160</v>
      </c>
      <c r="D32" s="42">
        <f>SUM(D24:D31)</f>
        <v>317124160</v>
      </c>
      <c r="E32" s="189">
        <f t="shared" si="2"/>
        <v>0.9844780348049647</v>
      </c>
      <c r="F32" s="38"/>
      <c r="G32" s="38"/>
      <c r="H32" s="38"/>
      <c r="I32" s="188"/>
      <c r="J32" s="38"/>
      <c r="K32" s="38"/>
      <c r="L32" s="38"/>
      <c r="M32" s="188"/>
      <c r="N32" s="42">
        <f>SUM(N24:N28)</f>
        <v>292295276</v>
      </c>
      <c r="O32" s="42">
        <f>SUM(O24:O28)</f>
        <v>322124160</v>
      </c>
      <c r="P32" s="42">
        <f>SUM(P24:P28)</f>
        <v>317124160</v>
      </c>
      <c r="Q32" s="179">
        <f>SUM(P32/O32)</f>
        <v>0.9844780348049647</v>
      </c>
      <c r="R32" s="74"/>
      <c r="S32" s="74"/>
      <c r="T32" s="74"/>
      <c r="U32" s="74"/>
      <c r="V32" s="74"/>
      <c r="X32" s="74"/>
    </row>
    <row r="33" spans="1:18" ht="13.5" customHeight="1">
      <c r="A33" s="27"/>
      <c r="B33" s="110"/>
      <c r="C33" s="110"/>
      <c r="D33" s="110"/>
      <c r="E33" s="188"/>
      <c r="F33" s="110"/>
      <c r="G33" s="110"/>
      <c r="H33" s="110"/>
      <c r="I33" s="188"/>
      <c r="J33" s="38"/>
      <c r="K33" s="38"/>
      <c r="L33" s="38"/>
      <c r="M33" s="188"/>
      <c r="N33" s="38"/>
      <c r="O33" s="38"/>
      <c r="P33" s="38"/>
      <c r="Q33" s="178"/>
      <c r="R33" s="74"/>
    </row>
    <row r="34" spans="1:17" ht="15" customHeight="1">
      <c r="A34" s="106" t="s">
        <v>207</v>
      </c>
      <c r="B34" s="113">
        <f>SUM(B22+B32)</f>
        <v>855809193</v>
      </c>
      <c r="C34" s="113">
        <f>SUM(C22+C32)</f>
        <v>973109049</v>
      </c>
      <c r="D34" s="113">
        <f>SUM(D22+D32)</f>
        <v>902771589</v>
      </c>
      <c r="E34" s="189">
        <f t="shared" si="2"/>
        <v>0.9277188306158686</v>
      </c>
      <c r="F34" s="113">
        <f>SUM(F22+F32)</f>
        <v>47494600</v>
      </c>
      <c r="G34" s="113">
        <f>SUM(G22+G32)</f>
        <v>62907767</v>
      </c>
      <c r="H34" s="113">
        <f>SUM(H22+H32)</f>
        <v>61841397</v>
      </c>
      <c r="I34" s="189">
        <f>SUM(H34/G34)</f>
        <v>0.9830486750547035</v>
      </c>
      <c r="J34" s="113">
        <f>SUM(J22+J32)</f>
        <v>177724611</v>
      </c>
      <c r="K34" s="113">
        <f>SUM(K22+K32)</f>
        <v>211408466</v>
      </c>
      <c r="L34" s="113">
        <f>SUM(L22+L32)</f>
        <v>189875337</v>
      </c>
      <c r="M34" s="189">
        <f>SUM(L34/K34)</f>
        <v>0.898144433818464</v>
      </c>
      <c r="N34" s="42">
        <f>SUM(B34+F34+J34)</f>
        <v>1081028404</v>
      </c>
      <c r="O34" s="42">
        <f>SUM(C34+G34+K34)</f>
        <v>1247425282</v>
      </c>
      <c r="P34" s="42">
        <f>SUM(D34+H34+L34)</f>
        <v>1154488323</v>
      </c>
      <c r="Q34" s="179">
        <f>SUM(P34/O34)</f>
        <v>0.9254969733730313</v>
      </c>
    </row>
    <row r="38" spans="1:14" ht="12.75">
      <c r="A38" s="278" t="s">
        <v>234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</row>
    <row r="40" spans="1:14" ht="12.75">
      <c r="A40" s="273" t="s">
        <v>136</v>
      </c>
      <c r="B40" s="273"/>
      <c r="C40" s="273"/>
      <c r="D40" s="273"/>
      <c r="E40" s="273"/>
      <c r="F40" s="77"/>
      <c r="G40" s="77"/>
      <c r="H40" s="77"/>
      <c r="I40" s="220"/>
      <c r="J40" s="77"/>
      <c r="K40" s="77"/>
      <c r="L40" s="77"/>
      <c r="M40" s="220"/>
      <c r="N40" s="77"/>
    </row>
    <row r="41" spans="1:14" ht="12.75">
      <c r="A41" s="2"/>
      <c r="B41" s="2"/>
      <c r="C41" s="2"/>
      <c r="D41" s="2"/>
      <c r="E41" s="187"/>
      <c r="F41" s="2"/>
      <c r="G41" s="2"/>
      <c r="H41" s="2"/>
      <c r="I41" s="187"/>
      <c r="J41" s="2"/>
      <c r="K41" s="2"/>
      <c r="L41" s="2"/>
      <c r="M41" s="187"/>
      <c r="N41" s="2"/>
    </row>
    <row r="42" spans="1:14" ht="12.75">
      <c r="A42" s="274" t="s">
        <v>264</v>
      </c>
      <c r="B42" s="274"/>
      <c r="C42" s="274"/>
      <c r="D42" s="274"/>
      <c r="E42" s="274"/>
      <c r="F42" s="116"/>
      <c r="G42" s="116"/>
      <c r="H42" s="116"/>
      <c r="I42" s="229"/>
      <c r="J42" s="116"/>
      <c r="K42" s="116"/>
      <c r="L42" s="116"/>
      <c r="M42" s="229"/>
      <c r="N42" s="116"/>
    </row>
    <row r="43" spans="1:14" ht="12.75">
      <c r="A43" s="301" t="s">
        <v>7</v>
      </c>
      <c r="B43" s="267" t="s">
        <v>26</v>
      </c>
      <c r="C43" s="267"/>
      <c r="D43" s="267"/>
      <c r="E43" s="267"/>
      <c r="F43" s="267" t="s">
        <v>26</v>
      </c>
      <c r="G43" s="267"/>
      <c r="H43" s="267"/>
      <c r="I43" s="267"/>
      <c r="J43" s="276" t="s">
        <v>336</v>
      </c>
      <c r="K43" s="284"/>
      <c r="L43" s="284"/>
      <c r="M43" s="285"/>
      <c r="N43" s="73"/>
    </row>
    <row r="44" spans="1:14" ht="52.5" customHeight="1">
      <c r="A44" s="302"/>
      <c r="B44" s="272" t="s">
        <v>327</v>
      </c>
      <c r="C44" s="272"/>
      <c r="D44" s="272"/>
      <c r="E44" s="272"/>
      <c r="F44" s="272" t="s">
        <v>326</v>
      </c>
      <c r="G44" s="272"/>
      <c r="H44" s="272"/>
      <c r="I44" s="272"/>
      <c r="J44" s="277"/>
      <c r="K44" s="306"/>
      <c r="L44" s="306"/>
      <c r="M44" s="307"/>
      <c r="N44" s="73"/>
    </row>
    <row r="45" spans="1:14" ht="15" customHeight="1">
      <c r="A45" s="303"/>
      <c r="B45" s="81" t="s">
        <v>292</v>
      </c>
      <c r="C45" s="5" t="s">
        <v>296</v>
      </c>
      <c r="D45" s="5" t="s">
        <v>297</v>
      </c>
      <c r="E45" s="170" t="s">
        <v>295</v>
      </c>
      <c r="F45" s="81" t="s">
        <v>292</v>
      </c>
      <c r="G45" s="5" t="s">
        <v>296</v>
      </c>
      <c r="H45" s="5" t="s">
        <v>297</v>
      </c>
      <c r="I45" s="170" t="s">
        <v>295</v>
      </c>
      <c r="J45" s="81" t="s">
        <v>292</v>
      </c>
      <c r="K45" s="5" t="s">
        <v>296</v>
      </c>
      <c r="L45" s="5" t="s">
        <v>297</v>
      </c>
      <c r="M45" s="170" t="s">
        <v>295</v>
      </c>
      <c r="N45" s="73"/>
    </row>
    <row r="46" spans="1:14" ht="12.75">
      <c r="A46" s="99" t="s">
        <v>46</v>
      </c>
      <c r="B46" s="103"/>
      <c r="C46" s="103"/>
      <c r="D46" s="103"/>
      <c r="E46" s="230"/>
      <c r="F46" s="103"/>
      <c r="G46" s="103"/>
      <c r="H46" s="103"/>
      <c r="I46" s="230"/>
      <c r="J46" s="103"/>
      <c r="K46" s="103"/>
      <c r="L46" s="103"/>
      <c r="M46" s="230"/>
      <c r="N46" s="34"/>
    </row>
    <row r="47" spans="1:14" ht="12.75">
      <c r="A47" s="99" t="s">
        <v>47</v>
      </c>
      <c r="B47" s="103"/>
      <c r="C47" s="103"/>
      <c r="D47" s="103"/>
      <c r="E47" s="230"/>
      <c r="F47" s="103"/>
      <c r="G47" s="103"/>
      <c r="H47" s="103"/>
      <c r="I47" s="230"/>
      <c r="J47" s="103"/>
      <c r="K47" s="103"/>
      <c r="L47" s="103"/>
      <c r="M47" s="230"/>
      <c r="N47" s="34"/>
    </row>
    <row r="48" spans="1:14" ht="12.75">
      <c r="A48" s="101" t="s">
        <v>48</v>
      </c>
      <c r="B48" s="103"/>
      <c r="C48" s="103"/>
      <c r="D48" s="103"/>
      <c r="E48" s="230"/>
      <c r="F48" s="103"/>
      <c r="G48" s="103"/>
      <c r="H48" s="103"/>
      <c r="I48" s="230"/>
      <c r="J48" s="103"/>
      <c r="K48" s="103"/>
      <c r="L48" s="103"/>
      <c r="M48" s="230"/>
      <c r="N48" s="34"/>
    </row>
    <row r="49" spans="1:14" ht="12.75">
      <c r="A49" s="99" t="s">
        <v>49</v>
      </c>
      <c r="B49" s="103"/>
      <c r="C49" s="103"/>
      <c r="D49" s="103"/>
      <c r="E49" s="230"/>
      <c r="F49" s="103"/>
      <c r="G49" s="103"/>
      <c r="H49" s="103"/>
      <c r="I49" s="230"/>
      <c r="J49" s="103"/>
      <c r="K49" s="103"/>
      <c r="L49" s="103"/>
      <c r="M49" s="230"/>
      <c r="N49" s="34"/>
    </row>
    <row r="50" spans="1:14" ht="12.75">
      <c r="A50" s="99" t="s">
        <v>50</v>
      </c>
      <c r="B50" s="100" t="s">
        <v>134</v>
      </c>
      <c r="C50" s="100"/>
      <c r="D50" s="100"/>
      <c r="E50" s="231"/>
      <c r="F50" s="100" t="s">
        <v>134</v>
      </c>
      <c r="G50" s="100"/>
      <c r="H50" s="100"/>
      <c r="I50" s="231"/>
      <c r="J50" s="100" t="s">
        <v>134</v>
      </c>
      <c r="K50" s="100"/>
      <c r="L50" s="100"/>
      <c r="M50" s="231"/>
      <c r="N50" s="114"/>
    </row>
    <row r="51" spans="1:14" ht="12.75">
      <c r="A51" s="99" t="s">
        <v>51</v>
      </c>
      <c r="B51" s="103"/>
      <c r="C51" s="103"/>
      <c r="D51" s="103"/>
      <c r="E51" s="230"/>
      <c r="F51" s="103"/>
      <c r="G51" s="103"/>
      <c r="H51" s="103"/>
      <c r="I51" s="230"/>
      <c r="J51" s="103"/>
      <c r="K51" s="103"/>
      <c r="L51" s="103"/>
      <c r="M51" s="230"/>
      <c r="N51" s="34"/>
    </row>
    <row r="52" spans="1:14" ht="12.75">
      <c r="A52" s="99" t="s">
        <v>52</v>
      </c>
      <c r="B52" s="103"/>
      <c r="C52" s="103"/>
      <c r="D52" s="103"/>
      <c r="E52" s="230"/>
      <c r="F52" s="103"/>
      <c r="G52" s="103"/>
      <c r="H52" s="103"/>
      <c r="I52" s="230"/>
      <c r="J52" s="103"/>
      <c r="K52" s="103"/>
      <c r="L52" s="103"/>
      <c r="M52" s="230"/>
      <c r="N52" s="34"/>
    </row>
    <row r="53" spans="1:14" ht="12.75">
      <c r="A53" s="10" t="s">
        <v>203</v>
      </c>
      <c r="B53" s="103"/>
      <c r="C53" s="103"/>
      <c r="D53" s="103"/>
      <c r="E53" s="230"/>
      <c r="F53" s="103"/>
      <c r="G53" s="103"/>
      <c r="H53" s="103"/>
      <c r="I53" s="230"/>
      <c r="J53" s="103"/>
      <c r="K53" s="103"/>
      <c r="L53" s="103"/>
      <c r="M53" s="230"/>
      <c r="N53" s="34"/>
    </row>
    <row r="54" spans="1:14" ht="12.75">
      <c r="A54" s="105" t="s">
        <v>206</v>
      </c>
      <c r="B54" s="103">
        <v>0</v>
      </c>
      <c r="C54" s="103">
        <v>0</v>
      </c>
      <c r="D54" s="103">
        <v>0</v>
      </c>
      <c r="E54" s="230"/>
      <c r="F54" s="103">
        <v>0</v>
      </c>
      <c r="G54" s="103">
        <v>0</v>
      </c>
      <c r="H54" s="103">
        <v>0</v>
      </c>
      <c r="I54" s="230"/>
      <c r="J54" s="103">
        <v>0</v>
      </c>
      <c r="K54" s="103">
        <v>0</v>
      </c>
      <c r="L54" s="103">
        <v>0</v>
      </c>
      <c r="M54" s="230"/>
      <c r="N54" s="34"/>
    </row>
  </sheetData>
  <sheetProtection/>
  <mergeCells count="17">
    <mergeCell ref="J43:M44"/>
    <mergeCell ref="A38:N38"/>
    <mergeCell ref="A43:A45"/>
    <mergeCell ref="B44:E44"/>
    <mergeCell ref="B43:E43"/>
    <mergeCell ref="A42:E42"/>
    <mergeCell ref="A40:E40"/>
    <mergeCell ref="F43:I43"/>
    <mergeCell ref="F44:I44"/>
    <mergeCell ref="A1:N1"/>
    <mergeCell ref="A4:N4"/>
    <mergeCell ref="A5:A6"/>
    <mergeCell ref="B5:E5"/>
    <mergeCell ref="F5:I5"/>
    <mergeCell ref="J5:M5"/>
    <mergeCell ref="N5:Q5"/>
    <mergeCell ref="A3:Q3"/>
  </mergeCells>
  <printOptions/>
  <pageMargins left="0.51" right="0.26" top="0.4" bottom="0.32" header="0.33" footer="0.21"/>
  <pageSetup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9">
      <selection activeCell="O56" sqref="O56"/>
    </sheetView>
  </sheetViews>
  <sheetFormatPr defaultColWidth="9.00390625" defaultRowHeight="12.75"/>
  <cols>
    <col min="1" max="1" width="31.75390625" style="1" customWidth="1"/>
    <col min="2" max="2" width="10.00390625" style="1" customWidth="1"/>
    <col min="3" max="3" width="9.625" style="1" customWidth="1"/>
    <col min="4" max="4" width="9.25390625" style="1" customWidth="1"/>
    <col min="5" max="5" width="8.375" style="169" customWidth="1"/>
    <col min="6" max="9" width="7.875" style="1" customWidth="1"/>
    <col min="10" max="13" width="7.375" style="1" customWidth="1"/>
    <col min="14" max="14" width="9.875" style="1" customWidth="1"/>
    <col min="15" max="16" width="9.125" style="1" customWidth="1"/>
    <col min="17" max="17" width="9.125" style="169" customWidth="1"/>
    <col min="18" max="16384" width="9.125" style="1" customWidth="1"/>
  </cols>
  <sheetData>
    <row r="1" ht="12.75">
      <c r="N1" s="4" t="s">
        <v>222</v>
      </c>
    </row>
    <row r="2" spans="1:14" ht="12.75">
      <c r="A2" s="291" t="s">
        <v>138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ht="12.75">
      <c r="N3" s="35" t="s">
        <v>264</v>
      </c>
    </row>
    <row r="4" spans="1:17" ht="22.5" customHeight="1">
      <c r="A4" s="301" t="s">
        <v>13</v>
      </c>
      <c r="B4" s="262" t="s">
        <v>4</v>
      </c>
      <c r="C4" s="263"/>
      <c r="D4" s="263"/>
      <c r="E4" s="264"/>
      <c r="F4" s="293" t="s">
        <v>15</v>
      </c>
      <c r="G4" s="294"/>
      <c r="H4" s="294"/>
      <c r="I4" s="295"/>
      <c r="J4" s="293" t="s">
        <v>32</v>
      </c>
      <c r="K4" s="294"/>
      <c r="L4" s="294"/>
      <c r="M4" s="295"/>
      <c r="N4" s="267" t="s">
        <v>11</v>
      </c>
      <c r="O4" s="267"/>
      <c r="P4" s="267"/>
      <c r="Q4" s="267"/>
    </row>
    <row r="5" spans="1:17" ht="12" customHeight="1">
      <c r="A5" s="303"/>
      <c r="B5" s="5" t="s">
        <v>292</v>
      </c>
      <c r="C5" s="5" t="s">
        <v>296</v>
      </c>
      <c r="D5" s="5" t="s">
        <v>297</v>
      </c>
      <c r="E5" s="170" t="s">
        <v>295</v>
      </c>
      <c r="F5" s="5" t="s">
        <v>292</v>
      </c>
      <c r="G5" s="5" t="s">
        <v>296</v>
      </c>
      <c r="H5" s="5" t="s">
        <v>297</v>
      </c>
      <c r="I5" s="5" t="s">
        <v>295</v>
      </c>
      <c r="J5" s="5" t="s">
        <v>292</v>
      </c>
      <c r="K5" s="5" t="s">
        <v>296</v>
      </c>
      <c r="L5" s="5" t="s">
        <v>297</v>
      </c>
      <c r="M5" s="5" t="s">
        <v>295</v>
      </c>
      <c r="N5" s="5" t="s">
        <v>292</v>
      </c>
      <c r="O5" s="5" t="s">
        <v>296</v>
      </c>
      <c r="P5" s="5" t="s">
        <v>297</v>
      </c>
      <c r="Q5" s="170" t="s">
        <v>295</v>
      </c>
    </row>
    <row r="6" spans="1:17" ht="12.75">
      <c r="A6" s="30" t="s">
        <v>337</v>
      </c>
      <c r="B6" s="30">
        <v>24384000</v>
      </c>
      <c r="C6" s="30">
        <v>24384000</v>
      </c>
      <c r="D6" s="30">
        <v>1007340</v>
      </c>
      <c r="E6" s="178">
        <f>SUM(D6/C6)</f>
        <v>0.0413115157480315</v>
      </c>
      <c r="F6" s="30"/>
      <c r="G6" s="30"/>
      <c r="H6" s="30"/>
      <c r="I6" s="30"/>
      <c r="J6" s="30"/>
      <c r="K6" s="30"/>
      <c r="L6" s="30"/>
      <c r="M6" s="30"/>
      <c r="N6" s="30">
        <f aca="true" t="shared" si="0" ref="N6:P7">SUM(B6+F6+J6)</f>
        <v>24384000</v>
      </c>
      <c r="O6" s="30">
        <f t="shared" si="0"/>
        <v>24384000</v>
      </c>
      <c r="P6" s="30">
        <f t="shared" si="0"/>
        <v>1007340</v>
      </c>
      <c r="Q6" s="178"/>
    </row>
    <row r="7" spans="1:17" ht="12.75">
      <c r="A7" s="20" t="s">
        <v>5</v>
      </c>
      <c r="B7" s="31">
        <f>SUM(B6:B6)</f>
        <v>24384000</v>
      </c>
      <c r="C7" s="31">
        <f>SUM(C6:C6)</f>
        <v>24384000</v>
      </c>
      <c r="D7" s="31">
        <f>SUM(D6:D6)</f>
        <v>1007340</v>
      </c>
      <c r="E7" s="179">
        <f>SUM(D7/C7)</f>
        <v>0.0413115157480315</v>
      </c>
      <c r="F7" s="31">
        <v>0</v>
      </c>
      <c r="G7" s="31"/>
      <c r="H7" s="31"/>
      <c r="I7" s="31"/>
      <c r="J7" s="31">
        <v>0</v>
      </c>
      <c r="K7" s="31"/>
      <c r="L7" s="31"/>
      <c r="M7" s="31"/>
      <c r="N7" s="31">
        <f t="shared" si="0"/>
        <v>24384000</v>
      </c>
      <c r="O7" s="31">
        <f t="shared" si="0"/>
        <v>24384000</v>
      </c>
      <c r="P7" s="31">
        <f t="shared" si="0"/>
        <v>1007340</v>
      </c>
      <c r="Q7" s="179">
        <f>SUM(P7/O7)</f>
        <v>0.0413115157480315</v>
      </c>
    </row>
    <row r="8" spans="1:14" ht="12.75">
      <c r="A8" s="115"/>
      <c r="B8" s="74"/>
      <c r="C8" s="74"/>
      <c r="D8" s="74"/>
      <c r="E8" s="224"/>
      <c r="F8" s="74"/>
      <c r="G8" s="74"/>
      <c r="H8" s="74"/>
      <c r="I8" s="74"/>
      <c r="J8" s="74"/>
      <c r="K8" s="74"/>
      <c r="L8" s="74"/>
      <c r="M8" s="74"/>
      <c r="N8" s="74"/>
    </row>
    <row r="9" spans="1:14" ht="12.75">
      <c r="A9" s="273" t="s">
        <v>223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</row>
    <row r="10" spans="1:14" ht="12.75">
      <c r="A10" s="308" t="s">
        <v>139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</row>
    <row r="11" spans="1:14" ht="12.75">
      <c r="A11" s="4"/>
      <c r="B11" s="4"/>
      <c r="C11" s="4"/>
      <c r="D11" s="4"/>
      <c r="E11" s="174"/>
      <c r="F11" s="35"/>
      <c r="G11" s="35"/>
      <c r="H11" s="35"/>
      <c r="I11" s="35"/>
      <c r="J11" s="35"/>
      <c r="K11" s="35"/>
      <c r="L11" s="35"/>
      <c r="M11" s="35"/>
      <c r="N11" s="35" t="s">
        <v>264</v>
      </c>
    </row>
    <row r="12" spans="1:17" ht="31.5" customHeight="1">
      <c r="A12" s="301" t="s">
        <v>13</v>
      </c>
      <c r="B12" s="262" t="s">
        <v>4</v>
      </c>
      <c r="C12" s="263"/>
      <c r="D12" s="263"/>
      <c r="E12" s="264"/>
      <c r="F12" s="293" t="s">
        <v>15</v>
      </c>
      <c r="G12" s="294"/>
      <c r="H12" s="294"/>
      <c r="I12" s="295"/>
      <c r="J12" s="293" t="s">
        <v>32</v>
      </c>
      <c r="K12" s="294"/>
      <c r="L12" s="294"/>
      <c r="M12" s="295"/>
      <c r="N12" s="267" t="s">
        <v>11</v>
      </c>
      <c r="O12" s="267"/>
      <c r="P12" s="267"/>
      <c r="Q12" s="267"/>
    </row>
    <row r="13" spans="1:17" ht="12.75">
      <c r="A13" s="303"/>
      <c r="B13" s="5" t="s">
        <v>292</v>
      </c>
      <c r="C13" s="5" t="s">
        <v>296</v>
      </c>
      <c r="D13" s="5" t="s">
        <v>297</v>
      </c>
      <c r="E13" s="170" t="s">
        <v>295</v>
      </c>
      <c r="F13" s="5" t="s">
        <v>292</v>
      </c>
      <c r="G13" s="5" t="s">
        <v>296</v>
      </c>
      <c r="H13" s="5" t="s">
        <v>297</v>
      </c>
      <c r="I13" s="5" t="s">
        <v>295</v>
      </c>
      <c r="J13" s="5" t="s">
        <v>292</v>
      </c>
      <c r="K13" s="5" t="s">
        <v>296</v>
      </c>
      <c r="L13" s="5" t="s">
        <v>297</v>
      </c>
      <c r="M13" s="5" t="s">
        <v>295</v>
      </c>
      <c r="N13" s="5" t="s">
        <v>292</v>
      </c>
      <c r="O13" s="5" t="s">
        <v>296</v>
      </c>
      <c r="P13" s="5" t="s">
        <v>297</v>
      </c>
      <c r="Q13" s="170" t="s">
        <v>295</v>
      </c>
    </row>
    <row r="14" spans="1:17" ht="12.75">
      <c r="A14" s="7"/>
      <c r="B14" s="7"/>
      <c r="C14" s="7"/>
      <c r="D14" s="7"/>
      <c r="E14" s="171"/>
      <c r="F14" s="7"/>
      <c r="G14" s="7"/>
      <c r="H14" s="7"/>
      <c r="I14" s="7"/>
      <c r="J14" s="7"/>
      <c r="K14" s="7"/>
      <c r="L14" s="7"/>
      <c r="M14" s="7"/>
      <c r="N14" s="7"/>
      <c r="O14" s="30"/>
      <c r="P14" s="30"/>
      <c r="Q14" s="178"/>
    </row>
    <row r="15" spans="1:17" ht="12.75">
      <c r="A15" s="20" t="s">
        <v>8</v>
      </c>
      <c r="B15" s="20">
        <v>0</v>
      </c>
      <c r="C15" s="20"/>
      <c r="D15" s="20"/>
      <c r="E15" s="172"/>
      <c r="F15" s="20">
        <v>0</v>
      </c>
      <c r="G15" s="20"/>
      <c r="H15" s="20"/>
      <c r="I15" s="20"/>
      <c r="J15" s="20">
        <v>0</v>
      </c>
      <c r="K15" s="20"/>
      <c r="L15" s="20"/>
      <c r="M15" s="20"/>
      <c r="N15" s="20">
        <v>0</v>
      </c>
      <c r="O15" s="30"/>
      <c r="P15" s="30"/>
      <c r="Q15" s="178"/>
    </row>
    <row r="16" spans="1:14" ht="12.75">
      <c r="A16" s="4"/>
      <c r="B16" s="4"/>
      <c r="C16" s="4"/>
      <c r="D16" s="4"/>
      <c r="E16" s="17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273" t="s">
        <v>224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</row>
    <row r="18" spans="1:14" ht="12.75">
      <c r="A18" s="308" t="s">
        <v>140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</row>
    <row r="19" spans="1:14" ht="12.75">
      <c r="A19" s="275" t="s">
        <v>0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7" ht="31.5" customHeight="1">
      <c r="A20" s="301" t="s">
        <v>13</v>
      </c>
      <c r="B20" s="262" t="s">
        <v>4</v>
      </c>
      <c r="C20" s="263"/>
      <c r="D20" s="263"/>
      <c r="E20" s="264"/>
      <c r="F20" s="293" t="s">
        <v>15</v>
      </c>
      <c r="G20" s="294"/>
      <c r="H20" s="294"/>
      <c r="I20" s="295"/>
      <c r="J20" s="293" t="s">
        <v>32</v>
      </c>
      <c r="K20" s="294"/>
      <c r="L20" s="294"/>
      <c r="M20" s="295"/>
      <c r="N20" s="267" t="s">
        <v>11</v>
      </c>
      <c r="O20" s="267"/>
      <c r="P20" s="267"/>
      <c r="Q20" s="267"/>
    </row>
    <row r="21" spans="1:17" ht="12.75">
      <c r="A21" s="303"/>
      <c r="B21" s="5" t="s">
        <v>292</v>
      </c>
      <c r="C21" s="5" t="s">
        <v>296</v>
      </c>
      <c r="D21" s="5" t="s">
        <v>297</v>
      </c>
      <c r="E21" s="170" t="s">
        <v>295</v>
      </c>
      <c r="F21" s="5" t="s">
        <v>292</v>
      </c>
      <c r="G21" s="5" t="s">
        <v>296</v>
      </c>
      <c r="H21" s="5" t="s">
        <v>297</v>
      </c>
      <c r="I21" s="5" t="s">
        <v>295</v>
      </c>
      <c r="J21" s="5" t="s">
        <v>292</v>
      </c>
      <c r="K21" s="5" t="s">
        <v>296</v>
      </c>
      <c r="L21" s="5" t="s">
        <v>297</v>
      </c>
      <c r="M21" s="5" t="s">
        <v>295</v>
      </c>
      <c r="N21" s="5" t="s">
        <v>292</v>
      </c>
      <c r="O21" s="5" t="s">
        <v>296</v>
      </c>
      <c r="P21" s="5" t="s">
        <v>297</v>
      </c>
      <c r="Q21" s="170" t="s">
        <v>295</v>
      </c>
    </row>
    <row r="22" spans="1:17" ht="12.75">
      <c r="A22" s="7"/>
      <c r="B22" s="7"/>
      <c r="C22" s="7"/>
      <c r="D22" s="7"/>
      <c r="E22" s="171"/>
      <c r="F22" s="7"/>
      <c r="G22" s="7"/>
      <c r="H22" s="7"/>
      <c r="I22" s="7"/>
      <c r="J22" s="7"/>
      <c r="K22" s="7"/>
      <c r="L22" s="7"/>
      <c r="M22" s="7"/>
      <c r="N22" s="7"/>
      <c r="O22" s="30"/>
      <c r="P22" s="30"/>
      <c r="Q22" s="178"/>
    </row>
    <row r="23" spans="1:17" ht="12.75">
      <c r="A23" s="20" t="s">
        <v>8</v>
      </c>
      <c r="B23" s="20">
        <v>0</v>
      </c>
      <c r="C23" s="20"/>
      <c r="D23" s="20"/>
      <c r="E23" s="172"/>
      <c r="F23" s="20">
        <v>0</v>
      </c>
      <c r="G23" s="20"/>
      <c r="H23" s="20"/>
      <c r="I23" s="20"/>
      <c r="J23" s="20">
        <v>0</v>
      </c>
      <c r="K23" s="20"/>
      <c r="L23" s="20"/>
      <c r="M23" s="20"/>
      <c r="N23" s="20">
        <v>0</v>
      </c>
      <c r="O23" s="30"/>
      <c r="P23" s="30"/>
      <c r="Q23" s="178"/>
    </row>
    <row r="24" spans="1:14" ht="12.75">
      <c r="A24" s="115"/>
      <c r="B24" s="115"/>
      <c r="C24" s="115"/>
      <c r="D24" s="115"/>
      <c r="E24" s="232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75">
      <c r="A25" s="273" t="s">
        <v>225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</row>
    <row r="26" spans="1:14" ht="12.75">
      <c r="A26" s="291" t="s">
        <v>141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  <row r="27" spans="1:14" ht="12.75">
      <c r="A27" s="275" t="s">
        <v>264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7" ht="31.5" customHeight="1">
      <c r="A28" s="301" t="s">
        <v>13</v>
      </c>
      <c r="B28" s="262" t="s">
        <v>4</v>
      </c>
      <c r="C28" s="263"/>
      <c r="D28" s="263"/>
      <c r="E28" s="264"/>
      <c r="F28" s="293" t="s">
        <v>15</v>
      </c>
      <c r="G28" s="294"/>
      <c r="H28" s="294"/>
      <c r="I28" s="295"/>
      <c r="J28" s="293" t="s">
        <v>32</v>
      </c>
      <c r="K28" s="294"/>
      <c r="L28" s="294"/>
      <c r="M28" s="295"/>
      <c r="N28" s="267" t="s">
        <v>11</v>
      </c>
      <c r="O28" s="267"/>
      <c r="P28" s="267"/>
      <c r="Q28" s="267"/>
    </row>
    <row r="29" spans="1:17" ht="12.75">
      <c r="A29" s="303"/>
      <c r="B29" s="5" t="s">
        <v>292</v>
      </c>
      <c r="C29" s="5" t="s">
        <v>296</v>
      </c>
      <c r="D29" s="5" t="s">
        <v>297</v>
      </c>
      <c r="E29" s="170" t="s">
        <v>295</v>
      </c>
      <c r="F29" s="5" t="s">
        <v>292</v>
      </c>
      <c r="G29" s="5" t="s">
        <v>296</v>
      </c>
      <c r="H29" s="5" t="s">
        <v>297</v>
      </c>
      <c r="I29" s="5" t="s">
        <v>295</v>
      </c>
      <c r="J29" s="5" t="s">
        <v>292</v>
      </c>
      <c r="K29" s="5" t="s">
        <v>296</v>
      </c>
      <c r="L29" s="5" t="s">
        <v>297</v>
      </c>
      <c r="M29" s="5" t="s">
        <v>295</v>
      </c>
      <c r="N29" s="5" t="s">
        <v>292</v>
      </c>
      <c r="O29" s="5" t="s">
        <v>296</v>
      </c>
      <c r="P29" s="5" t="s">
        <v>297</v>
      </c>
      <c r="Q29" s="170" t="s">
        <v>295</v>
      </c>
    </row>
    <row r="30" spans="1:17" ht="12.75">
      <c r="A30" s="7" t="s">
        <v>274</v>
      </c>
      <c r="B30" s="7">
        <v>2871864</v>
      </c>
      <c r="C30" s="7">
        <v>7636334</v>
      </c>
      <c r="D30" s="7">
        <v>6012810</v>
      </c>
      <c r="E30" s="171">
        <f>SUM(D30/C30)</f>
        <v>0.7873948415561708</v>
      </c>
      <c r="F30" s="7"/>
      <c r="G30" s="7"/>
      <c r="H30" s="7"/>
      <c r="I30" s="7"/>
      <c r="J30" s="7"/>
      <c r="K30" s="7"/>
      <c r="L30" s="7"/>
      <c r="M30" s="7"/>
      <c r="N30" s="7">
        <f aca="true" t="shared" si="1" ref="N30:P31">SUM(B30+F30+J30)</f>
        <v>2871864</v>
      </c>
      <c r="O30" s="7">
        <f t="shared" si="1"/>
        <v>7636334</v>
      </c>
      <c r="P30" s="7">
        <f t="shared" si="1"/>
        <v>6012810</v>
      </c>
      <c r="Q30" s="178">
        <f>SUM(P30/O30)</f>
        <v>0.7873948415561708</v>
      </c>
    </row>
    <row r="31" spans="1:17" ht="12.75">
      <c r="A31" s="7" t="s">
        <v>338</v>
      </c>
      <c r="B31" s="7">
        <v>350000</v>
      </c>
      <c r="C31" s="7">
        <v>350000</v>
      </c>
      <c r="D31" s="7">
        <v>350000</v>
      </c>
      <c r="E31" s="171"/>
      <c r="F31" s="7"/>
      <c r="G31" s="7"/>
      <c r="H31" s="7"/>
      <c r="I31" s="7"/>
      <c r="J31" s="7"/>
      <c r="K31" s="7"/>
      <c r="L31" s="7"/>
      <c r="M31" s="7"/>
      <c r="N31" s="7">
        <f t="shared" si="1"/>
        <v>350000</v>
      </c>
      <c r="O31" s="7">
        <f t="shared" si="1"/>
        <v>350000</v>
      </c>
      <c r="P31" s="7">
        <f t="shared" si="1"/>
        <v>350000</v>
      </c>
      <c r="Q31" s="178">
        <f>SUM(P31/O31)</f>
        <v>1</v>
      </c>
    </row>
    <row r="32" spans="1:17" ht="12.75">
      <c r="A32" s="20" t="s">
        <v>8</v>
      </c>
      <c r="B32" s="20">
        <f>SUM(B30:B31)</f>
        <v>3221864</v>
      </c>
      <c r="C32" s="20">
        <f>SUM(C30:C31)</f>
        <v>7986334</v>
      </c>
      <c r="D32" s="20">
        <f>SUM(D30:D31)</f>
        <v>6362810</v>
      </c>
      <c r="E32" s="172">
        <f>SUM(D32/C32)</f>
        <v>0.7967122336731722</v>
      </c>
      <c r="F32" s="20">
        <f>SUM(F30:F31)</f>
        <v>0</v>
      </c>
      <c r="G32" s="20"/>
      <c r="H32" s="20"/>
      <c r="I32" s="20"/>
      <c r="J32" s="20">
        <f>SUM(J30:J31)</f>
        <v>0</v>
      </c>
      <c r="K32" s="20"/>
      <c r="L32" s="20"/>
      <c r="M32" s="20"/>
      <c r="N32" s="20">
        <f>SUM(N30:N31)</f>
        <v>3221864</v>
      </c>
      <c r="O32" s="20">
        <f>SUM(O30:O31)</f>
        <v>7986334</v>
      </c>
      <c r="P32" s="20">
        <f>SUM(D32+H32+L32)</f>
        <v>6362810</v>
      </c>
      <c r="Q32" s="179">
        <f>SUM(P32/O32)</f>
        <v>0.7967122336731722</v>
      </c>
    </row>
    <row r="33" spans="1:14" ht="12.75">
      <c r="A33" s="4"/>
      <c r="B33" s="4"/>
      <c r="C33" s="4"/>
      <c r="D33" s="4"/>
      <c r="E33" s="17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273" t="s">
        <v>226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ht="12.75">
      <c r="A35" s="308" t="s">
        <v>142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</row>
    <row r="36" spans="1:14" ht="12.75">
      <c r="A36" s="275" t="s">
        <v>264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7" ht="31.5" customHeight="1">
      <c r="A37" s="301" t="s">
        <v>13</v>
      </c>
      <c r="B37" s="262" t="s">
        <v>4</v>
      </c>
      <c r="C37" s="263"/>
      <c r="D37" s="263"/>
      <c r="E37" s="264"/>
      <c r="F37" s="293" t="s">
        <v>15</v>
      </c>
      <c r="G37" s="294"/>
      <c r="H37" s="294"/>
      <c r="I37" s="295"/>
      <c r="J37" s="293" t="s">
        <v>32</v>
      </c>
      <c r="K37" s="294"/>
      <c r="L37" s="294"/>
      <c r="M37" s="295"/>
      <c r="N37" s="267" t="s">
        <v>11</v>
      </c>
      <c r="O37" s="267"/>
      <c r="P37" s="267"/>
      <c r="Q37" s="267"/>
    </row>
    <row r="38" spans="1:17" ht="12.75">
      <c r="A38" s="303"/>
      <c r="B38" s="5" t="s">
        <v>292</v>
      </c>
      <c r="C38" s="5" t="s">
        <v>296</v>
      </c>
      <c r="D38" s="5" t="s">
        <v>297</v>
      </c>
      <c r="E38" s="170" t="s">
        <v>295</v>
      </c>
      <c r="F38" s="5" t="s">
        <v>292</v>
      </c>
      <c r="G38" s="5" t="s">
        <v>296</v>
      </c>
      <c r="H38" s="5" t="s">
        <v>297</v>
      </c>
      <c r="I38" s="5" t="s">
        <v>295</v>
      </c>
      <c r="J38" s="5" t="s">
        <v>292</v>
      </c>
      <c r="K38" s="5" t="s">
        <v>296</v>
      </c>
      <c r="L38" s="5" t="s">
        <v>297</v>
      </c>
      <c r="M38" s="5" t="s">
        <v>295</v>
      </c>
      <c r="N38" s="5" t="s">
        <v>292</v>
      </c>
      <c r="O38" s="5" t="s">
        <v>296</v>
      </c>
      <c r="P38" s="5" t="s">
        <v>297</v>
      </c>
      <c r="Q38" s="170" t="s">
        <v>295</v>
      </c>
    </row>
    <row r="39" spans="1:17" ht="12.75">
      <c r="A39" s="7"/>
      <c r="B39" s="7"/>
      <c r="C39" s="7"/>
      <c r="D39" s="7"/>
      <c r="E39" s="171"/>
      <c r="F39" s="7"/>
      <c r="G39" s="7"/>
      <c r="H39" s="7"/>
      <c r="I39" s="7"/>
      <c r="J39" s="7"/>
      <c r="K39" s="7"/>
      <c r="L39" s="7"/>
      <c r="M39" s="7"/>
      <c r="N39" s="7"/>
      <c r="O39" s="30"/>
      <c r="P39" s="30"/>
      <c r="Q39" s="178"/>
    </row>
    <row r="40" spans="1:17" ht="12.75">
      <c r="A40" s="7"/>
      <c r="B40" s="7"/>
      <c r="C40" s="7"/>
      <c r="D40" s="7"/>
      <c r="E40" s="171"/>
      <c r="F40" s="7"/>
      <c r="G40" s="7"/>
      <c r="H40" s="7"/>
      <c r="I40" s="7"/>
      <c r="J40" s="7"/>
      <c r="K40" s="7"/>
      <c r="L40" s="7"/>
      <c r="M40" s="7"/>
      <c r="N40" s="7"/>
      <c r="O40" s="30"/>
      <c r="P40" s="30"/>
      <c r="Q40" s="178"/>
    </row>
    <row r="41" spans="1:17" ht="12.75">
      <c r="A41" s="7"/>
      <c r="B41" s="7"/>
      <c r="C41" s="7"/>
      <c r="D41" s="7"/>
      <c r="E41" s="171"/>
      <c r="F41" s="7"/>
      <c r="G41" s="7"/>
      <c r="H41" s="7"/>
      <c r="I41" s="7"/>
      <c r="J41" s="7"/>
      <c r="K41" s="7"/>
      <c r="L41" s="7"/>
      <c r="M41" s="7"/>
      <c r="N41" s="7"/>
      <c r="O41" s="30"/>
      <c r="P41" s="30"/>
      <c r="Q41" s="178"/>
    </row>
    <row r="42" spans="1:17" ht="12.75">
      <c r="A42" s="20" t="s">
        <v>8</v>
      </c>
      <c r="B42" s="20">
        <v>0</v>
      </c>
      <c r="C42" s="20"/>
      <c r="D42" s="20"/>
      <c r="E42" s="172"/>
      <c r="F42" s="20">
        <v>0</v>
      </c>
      <c r="G42" s="20"/>
      <c r="H42" s="20"/>
      <c r="I42" s="20"/>
      <c r="J42" s="20">
        <v>0</v>
      </c>
      <c r="K42" s="20"/>
      <c r="L42" s="20"/>
      <c r="M42" s="20"/>
      <c r="N42" s="20">
        <v>0</v>
      </c>
      <c r="O42" s="30"/>
      <c r="P42" s="30"/>
      <c r="Q42" s="178"/>
    </row>
    <row r="44" spans="1:14" ht="12.75">
      <c r="A44" s="273" t="s">
        <v>235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</row>
    <row r="45" spans="1:14" ht="12.75">
      <c r="A45" s="308" t="s">
        <v>208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</row>
    <row r="46" spans="1:14" ht="12.75">
      <c r="A46" s="275" t="s">
        <v>264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7" ht="31.5" customHeight="1">
      <c r="A47" s="301" t="s">
        <v>13</v>
      </c>
      <c r="B47" s="276" t="s">
        <v>4</v>
      </c>
      <c r="C47" s="284"/>
      <c r="D47" s="284"/>
      <c r="E47" s="285"/>
      <c r="F47" s="279" t="s">
        <v>15</v>
      </c>
      <c r="G47" s="280"/>
      <c r="H47" s="280"/>
      <c r="I47" s="281"/>
      <c r="J47" s="279" t="s">
        <v>32</v>
      </c>
      <c r="K47" s="280"/>
      <c r="L47" s="280"/>
      <c r="M47" s="281"/>
      <c r="N47" s="267" t="s">
        <v>11</v>
      </c>
      <c r="O47" s="267"/>
      <c r="P47" s="267"/>
      <c r="Q47" s="267"/>
    </row>
    <row r="48" spans="1:17" ht="14.25" customHeight="1">
      <c r="A48" s="303"/>
      <c r="B48" s="5" t="s">
        <v>292</v>
      </c>
      <c r="C48" s="5" t="s">
        <v>296</v>
      </c>
      <c r="D48" s="5" t="s">
        <v>297</v>
      </c>
      <c r="E48" s="170" t="s">
        <v>295</v>
      </c>
      <c r="F48" s="5" t="s">
        <v>292</v>
      </c>
      <c r="G48" s="5" t="s">
        <v>296</v>
      </c>
      <c r="H48" s="5" t="s">
        <v>297</v>
      </c>
      <c r="I48" s="5" t="s">
        <v>295</v>
      </c>
      <c r="J48" s="5" t="s">
        <v>292</v>
      </c>
      <c r="K48" s="5" t="s">
        <v>296</v>
      </c>
      <c r="L48" s="5" t="s">
        <v>297</v>
      </c>
      <c r="M48" s="5" t="s">
        <v>295</v>
      </c>
      <c r="N48" s="5" t="s">
        <v>292</v>
      </c>
      <c r="O48" s="5" t="s">
        <v>296</v>
      </c>
      <c r="P48" s="5" t="s">
        <v>297</v>
      </c>
      <c r="Q48" s="170" t="s">
        <v>295</v>
      </c>
    </row>
    <row r="49" spans="1:17" ht="12.75">
      <c r="A49" s="7" t="s">
        <v>304</v>
      </c>
      <c r="B49" s="168">
        <v>1900000</v>
      </c>
      <c r="C49" s="168">
        <v>1900000</v>
      </c>
      <c r="D49" s="168">
        <v>1719000</v>
      </c>
      <c r="E49" s="233">
        <f>SUM(D49/C49)</f>
        <v>0.9047368421052632</v>
      </c>
      <c r="F49" s="168"/>
      <c r="G49" s="168"/>
      <c r="H49" s="168"/>
      <c r="I49" s="168"/>
      <c r="J49" s="168"/>
      <c r="K49" s="168"/>
      <c r="L49" s="168"/>
      <c r="M49" s="168"/>
      <c r="N49" s="7">
        <f aca="true" t="shared" si="2" ref="N49:P51">SUM(B49+F49+J49)</f>
        <v>1900000</v>
      </c>
      <c r="O49" s="7">
        <f t="shared" si="2"/>
        <v>1900000</v>
      </c>
      <c r="P49" s="7">
        <f t="shared" si="2"/>
        <v>1719000</v>
      </c>
      <c r="Q49" s="178">
        <f>SUM(P49/O49)</f>
        <v>0.9047368421052632</v>
      </c>
    </row>
    <row r="50" spans="1:17" ht="12.75">
      <c r="A50" s="7"/>
      <c r="B50" s="7"/>
      <c r="C50" s="7"/>
      <c r="D50" s="7"/>
      <c r="E50" s="23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78"/>
    </row>
    <row r="51" spans="1:17" ht="12.75">
      <c r="A51" s="20" t="s">
        <v>8</v>
      </c>
      <c r="B51" s="20">
        <f>SUM(B49:B50)</f>
        <v>1900000</v>
      </c>
      <c r="C51" s="20">
        <f>SUM(C49:C50)</f>
        <v>1900000</v>
      </c>
      <c r="D51" s="20">
        <f>SUM(D49:D50)</f>
        <v>1719000</v>
      </c>
      <c r="E51" s="234">
        <f>SUM(D51/C51)</f>
        <v>0.9047368421052632</v>
      </c>
      <c r="F51" s="20">
        <v>0</v>
      </c>
      <c r="G51" s="20"/>
      <c r="H51" s="20"/>
      <c r="I51" s="20"/>
      <c r="J51" s="20">
        <v>0</v>
      </c>
      <c r="K51" s="20"/>
      <c r="L51" s="20"/>
      <c r="M51" s="20"/>
      <c r="N51" s="20">
        <f t="shared" si="2"/>
        <v>1900000</v>
      </c>
      <c r="O51" s="20">
        <f t="shared" si="2"/>
        <v>1900000</v>
      </c>
      <c r="P51" s="20">
        <f t="shared" si="2"/>
        <v>1719000</v>
      </c>
      <c r="Q51" s="179">
        <f>SUM(P51/O51)</f>
        <v>0.9047368421052632</v>
      </c>
    </row>
  </sheetData>
  <sheetProtection/>
  <mergeCells count="45">
    <mergeCell ref="N4:Q4"/>
    <mergeCell ref="B12:E12"/>
    <mergeCell ref="A12:A13"/>
    <mergeCell ref="F12:I12"/>
    <mergeCell ref="J12:M12"/>
    <mergeCell ref="A18:N18"/>
    <mergeCell ref="A4:A5"/>
    <mergeCell ref="F4:I4"/>
    <mergeCell ref="J4:M4"/>
    <mergeCell ref="N12:Q12"/>
    <mergeCell ref="A19:N19"/>
    <mergeCell ref="A25:N25"/>
    <mergeCell ref="A26:N26"/>
    <mergeCell ref="A44:N44"/>
    <mergeCell ref="N20:Q20"/>
    <mergeCell ref="A28:A29"/>
    <mergeCell ref="B28:E28"/>
    <mergeCell ref="F28:I28"/>
    <mergeCell ref="J28:M28"/>
    <mergeCell ref="J37:M37"/>
    <mergeCell ref="A2:N2"/>
    <mergeCell ref="A9:N9"/>
    <mergeCell ref="A10:N10"/>
    <mergeCell ref="A17:N17"/>
    <mergeCell ref="B4:E4"/>
    <mergeCell ref="A47:A48"/>
    <mergeCell ref="B47:E47"/>
    <mergeCell ref="F47:I47"/>
    <mergeCell ref="J47:M47"/>
    <mergeCell ref="N47:Q47"/>
    <mergeCell ref="A46:N46"/>
    <mergeCell ref="A27:N27"/>
    <mergeCell ref="A34:N34"/>
    <mergeCell ref="A35:N35"/>
    <mergeCell ref="A36:N36"/>
    <mergeCell ref="N37:Q37"/>
    <mergeCell ref="A45:N45"/>
    <mergeCell ref="A37:A38"/>
    <mergeCell ref="B37:E37"/>
    <mergeCell ref="F37:I37"/>
    <mergeCell ref="N28:Q28"/>
    <mergeCell ref="A20:A21"/>
    <mergeCell ref="B20:E20"/>
    <mergeCell ref="F20:I20"/>
    <mergeCell ref="J20:M20"/>
  </mergeCells>
  <printOptions/>
  <pageMargins left="0.51" right="0.39" top="0.38" bottom="0.36" header="0.26" footer="0.27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40.125" style="1" customWidth="1"/>
    <col min="2" max="4" width="8.625" style="1" customWidth="1"/>
    <col min="5" max="5" width="8.625" style="169" customWidth="1"/>
    <col min="6" max="7" width="9.25390625" style="1" customWidth="1"/>
    <col min="8" max="10" width="8.75390625" style="1" customWidth="1"/>
    <col min="11" max="11" width="9.375" style="1" customWidth="1"/>
    <col min="12" max="12" width="8.875" style="1" customWidth="1"/>
    <col min="13" max="13" width="9.25390625" style="1" customWidth="1"/>
    <col min="14" max="14" width="10.625" style="1" customWidth="1"/>
    <col min="15" max="15" width="10.125" style="1" customWidth="1"/>
    <col min="16" max="16" width="9.875" style="1" customWidth="1"/>
    <col min="17" max="17" width="8.625" style="169" customWidth="1"/>
    <col min="18" max="18" width="10.125" style="1" customWidth="1"/>
    <col min="19" max="20" width="10.00390625" style="1" customWidth="1"/>
    <col min="21" max="21" width="9.375" style="1" customWidth="1"/>
    <col min="22" max="22" width="10.125" style="1" customWidth="1"/>
    <col min="23" max="23" width="11.375" style="1" customWidth="1"/>
    <col min="24" max="24" width="12.75390625" style="1" customWidth="1"/>
    <col min="25" max="16384" width="9.125" style="1" customWidth="1"/>
  </cols>
  <sheetData>
    <row r="1" spans="1:17" ht="12.75" customHeight="1">
      <c r="A1" s="273" t="s">
        <v>137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Q1" s="1"/>
    </row>
    <row r="2" spans="1:17" ht="12.75" customHeight="1">
      <c r="A2" s="88"/>
      <c r="B2" s="88"/>
      <c r="C2" s="88"/>
      <c r="D2" s="88"/>
      <c r="E2" s="227"/>
      <c r="F2" s="88"/>
      <c r="G2" s="88"/>
      <c r="H2" s="88"/>
      <c r="I2" s="88"/>
      <c r="J2" s="88"/>
      <c r="K2" s="88"/>
      <c r="L2" s="88"/>
      <c r="M2" s="88"/>
      <c r="N2" s="88"/>
      <c r="Q2" s="227"/>
    </row>
    <row r="3" spans="1:17" ht="15.75" customHeight="1">
      <c r="A3" s="278" t="s">
        <v>339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89"/>
      <c r="P3" s="90"/>
      <c r="Q3" s="1"/>
    </row>
    <row r="4" spans="1:17" ht="15.7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89"/>
      <c r="P4" s="90"/>
      <c r="Q4" s="1"/>
    </row>
    <row r="5" spans="1:17" ht="15" customHeight="1">
      <c r="A5" s="273" t="s">
        <v>275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89"/>
      <c r="P5" s="91"/>
      <c r="Q5" s="1"/>
    </row>
    <row r="6" spans="1:17" ht="15" customHeight="1">
      <c r="A6" s="267" t="s">
        <v>7</v>
      </c>
      <c r="B6" s="279" t="s">
        <v>27</v>
      </c>
      <c r="C6" s="280"/>
      <c r="D6" s="280"/>
      <c r="E6" s="281"/>
      <c r="F6" s="279" t="s">
        <v>22</v>
      </c>
      <c r="G6" s="280"/>
      <c r="H6" s="280"/>
      <c r="I6" s="281"/>
      <c r="J6" s="272" t="s">
        <v>209</v>
      </c>
      <c r="K6" s="272"/>
      <c r="L6" s="272"/>
      <c r="M6" s="272"/>
      <c r="N6" s="272" t="s">
        <v>8</v>
      </c>
      <c r="O6" s="272"/>
      <c r="P6" s="272"/>
      <c r="Q6" s="272"/>
    </row>
    <row r="7" spans="1:17" ht="17.25" customHeight="1">
      <c r="A7" s="267"/>
      <c r="B7" s="79" t="s">
        <v>292</v>
      </c>
      <c r="C7" s="24" t="s">
        <v>298</v>
      </c>
      <c r="D7" s="24" t="s">
        <v>297</v>
      </c>
      <c r="E7" s="181" t="s">
        <v>295</v>
      </c>
      <c r="F7" s="79" t="s">
        <v>292</v>
      </c>
      <c r="G7" s="24" t="s">
        <v>298</v>
      </c>
      <c r="H7" s="24" t="s">
        <v>297</v>
      </c>
      <c r="I7" s="24" t="s">
        <v>295</v>
      </c>
      <c r="J7" s="79" t="s">
        <v>292</v>
      </c>
      <c r="K7" s="24" t="s">
        <v>298</v>
      </c>
      <c r="L7" s="24" t="s">
        <v>297</v>
      </c>
      <c r="M7" s="24" t="s">
        <v>295</v>
      </c>
      <c r="N7" s="79" t="s">
        <v>292</v>
      </c>
      <c r="O7" s="24" t="s">
        <v>298</v>
      </c>
      <c r="P7" s="24" t="s">
        <v>297</v>
      </c>
      <c r="Q7" s="181" t="s">
        <v>295</v>
      </c>
    </row>
    <row r="8" spans="1:24" ht="12.75" customHeight="1">
      <c r="A8" s="10" t="s">
        <v>40</v>
      </c>
      <c r="B8" s="38">
        <v>284148490</v>
      </c>
      <c r="C8" s="38">
        <v>312401357</v>
      </c>
      <c r="D8" s="38">
        <v>302837124</v>
      </c>
      <c r="E8" s="188">
        <f>SUM(D8/C8)</f>
        <v>0.9693847904764383</v>
      </c>
      <c r="F8" s="38"/>
      <c r="G8" s="38"/>
      <c r="H8" s="38"/>
      <c r="I8" s="38"/>
      <c r="J8" s="38"/>
      <c r="K8" s="38"/>
      <c r="L8" s="38"/>
      <c r="M8" s="38"/>
      <c r="N8" s="38">
        <f>SUM(B8+F8+J8)</f>
        <v>284148490</v>
      </c>
      <c r="O8" s="38">
        <f aca="true" t="shared" si="0" ref="O8:P20">SUM(C8+G8+K8)</f>
        <v>312401357</v>
      </c>
      <c r="P8" s="38">
        <f t="shared" si="0"/>
        <v>302837124</v>
      </c>
      <c r="Q8" s="188">
        <f>SUM(P8/O8)</f>
        <v>0.9693847904764383</v>
      </c>
      <c r="R8" s="74"/>
      <c r="S8" s="74"/>
      <c r="T8" s="74"/>
      <c r="U8" s="74"/>
      <c r="V8" s="74"/>
      <c r="X8" s="74"/>
    </row>
    <row r="9" spans="1:24" ht="12.75" customHeight="1">
      <c r="A9" s="8" t="s">
        <v>41</v>
      </c>
      <c r="B9" s="38">
        <v>29731808</v>
      </c>
      <c r="C9" s="38">
        <v>42269434</v>
      </c>
      <c r="D9" s="38">
        <v>42269434</v>
      </c>
      <c r="E9" s="188">
        <f aca="true" t="shared" si="1" ref="E9:E21">SUM(D9/C9)</f>
        <v>1</v>
      </c>
      <c r="F9" s="38"/>
      <c r="G9" s="38"/>
      <c r="H9" s="38"/>
      <c r="I9" s="38"/>
      <c r="J9" s="38"/>
      <c r="K9" s="38"/>
      <c r="L9" s="38"/>
      <c r="M9" s="38"/>
      <c r="N9" s="38">
        <f aca="true" t="shared" si="2" ref="N9:N20">SUM(B9+F9+J9)</f>
        <v>29731808</v>
      </c>
      <c r="O9" s="38">
        <f t="shared" si="0"/>
        <v>42269434</v>
      </c>
      <c r="P9" s="38">
        <f t="shared" si="0"/>
        <v>42269434</v>
      </c>
      <c r="Q9" s="188">
        <f aca="true" t="shared" si="3" ref="Q9:Q21">SUM(P9/O9)</f>
        <v>1</v>
      </c>
      <c r="R9" s="74"/>
      <c r="S9" s="74"/>
      <c r="T9" s="74"/>
      <c r="U9" s="74"/>
      <c r="V9" s="74"/>
      <c r="X9" s="74"/>
    </row>
    <row r="10" spans="1:24" ht="12.75" customHeight="1">
      <c r="A10" s="10" t="s">
        <v>129</v>
      </c>
      <c r="B10" s="38">
        <v>147309415</v>
      </c>
      <c r="C10" s="38">
        <v>192880180</v>
      </c>
      <c r="D10" s="38">
        <v>170565984</v>
      </c>
      <c r="E10" s="188">
        <f t="shared" si="1"/>
        <v>0.884310580796845</v>
      </c>
      <c r="F10" s="38"/>
      <c r="G10" s="38"/>
      <c r="H10" s="38"/>
      <c r="I10" s="38"/>
      <c r="J10" s="38"/>
      <c r="K10" s="38"/>
      <c r="L10" s="38"/>
      <c r="M10" s="38"/>
      <c r="N10" s="38">
        <f t="shared" si="2"/>
        <v>147309415</v>
      </c>
      <c r="O10" s="38">
        <f t="shared" si="0"/>
        <v>192880180</v>
      </c>
      <c r="P10" s="38">
        <f t="shared" si="0"/>
        <v>170565984</v>
      </c>
      <c r="Q10" s="188">
        <f t="shared" si="3"/>
        <v>0.884310580796845</v>
      </c>
      <c r="R10" s="74"/>
      <c r="S10" s="74"/>
      <c r="T10" s="74"/>
      <c r="U10" s="74"/>
      <c r="V10" s="74"/>
      <c r="X10" s="74"/>
    </row>
    <row r="11" spans="1:24" ht="12.75" customHeight="1">
      <c r="A11" s="92" t="s">
        <v>131</v>
      </c>
      <c r="B11" s="38">
        <v>24384000</v>
      </c>
      <c r="C11" s="38">
        <v>24384000</v>
      </c>
      <c r="D11" s="38">
        <v>1007340</v>
      </c>
      <c r="E11" s="188">
        <f t="shared" si="1"/>
        <v>0.0413115157480315</v>
      </c>
      <c r="F11" s="38"/>
      <c r="G11" s="38"/>
      <c r="H11" s="38"/>
      <c r="I11" s="38"/>
      <c r="J11" s="38"/>
      <c r="K11" s="38"/>
      <c r="L11" s="38"/>
      <c r="M11" s="38"/>
      <c r="N11" s="38">
        <f t="shared" si="2"/>
        <v>24384000</v>
      </c>
      <c r="O11" s="38">
        <f t="shared" si="0"/>
        <v>24384000</v>
      </c>
      <c r="P11" s="38">
        <f t="shared" si="0"/>
        <v>1007340</v>
      </c>
      <c r="Q11" s="188">
        <f t="shared" si="3"/>
        <v>0.0413115157480315</v>
      </c>
      <c r="R11" s="74"/>
      <c r="S11" s="74"/>
      <c r="T11" s="74"/>
      <c r="U11" s="74"/>
      <c r="V11" s="74"/>
      <c r="X11" s="74"/>
    </row>
    <row r="12" spans="1:24" ht="12.75" customHeight="1">
      <c r="A12" s="10" t="s">
        <v>130</v>
      </c>
      <c r="B12" s="38">
        <v>5121864</v>
      </c>
      <c r="C12" s="38">
        <v>10211960</v>
      </c>
      <c r="D12" s="38">
        <v>8407436</v>
      </c>
      <c r="E12" s="188">
        <f t="shared" si="1"/>
        <v>0.8232930798788871</v>
      </c>
      <c r="F12" s="38"/>
      <c r="G12" s="38"/>
      <c r="H12" s="38"/>
      <c r="I12" s="38"/>
      <c r="J12" s="38"/>
      <c r="K12" s="38"/>
      <c r="L12" s="38"/>
      <c r="M12" s="38"/>
      <c r="N12" s="38">
        <f t="shared" si="2"/>
        <v>5121864</v>
      </c>
      <c r="O12" s="38">
        <f t="shared" si="0"/>
        <v>10211960</v>
      </c>
      <c r="P12" s="38">
        <f t="shared" si="0"/>
        <v>8407436</v>
      </c>
      <c r="Q12" s="188">
        <f t="shared" si="3"/>
        <v>0.8232930798788871</v>
      </c>
      <c r="R12" s="74"/>
      <c r="S12" s="74"/>
      <c r="T12" s="74"/>
      <c r="U12" s="74"/>
      <c r="V12" s="74"/>
      <c r="X12" s="74"/>
    </row>
    <row r="13" spans="1:24" ht="12.75" customHeight="1">
      <c r="A13" s="12" t="s">
        <v>132</v>
      </c>
      <c r="B13" s="38"/>
      <c r="C13" s="38"/>
      <c r="D13" s="38"/>
      <c r="E13" s="188"/>
      <c r="F13" s="38"/>
      <c r="G13" s="38"/>
      <c r="H13" s="38"/>
      <c r="I13" s="38"/>
      <c r="J13" s="38"/>
      <c r="K13" s="38"/>
      <c r="L13" s="38"/>
      <c r="M13" s="38"/>
      <c r="N13" s="38">
        <f t="shared" si="2"/>
        <v>0</v>
      </c>
      <c r="O13" s="38">
        <f t="shared" si="0"/>
        <v>0</v>
      </c>
      <c r="P13" s="38">
        <f t="shared" si="0"/>
        <v>0</v>
      </c>
      <c r="Q13" s="188"/>
      <c r="R13" s="74"/>
      <c r="S13" s="74"/>
      <c r="T13" s="74"/>
      <c r="U13" s="74"/>
      <c r="V13" s="74"/>
      <c r="X13" s="74"/>
    </row>
    <row r="14" spans="1:24" ht="12.75" customHeight="1">
      <c r="A14" s="93" t="s">
        <v>273</v>
      </c>
      <c r="B14" s="107"/>
      <c r="C14" s="107"/>
      <c r="D14" s="107"/>
      <c r="E14" s="188"/>
      <c r="F14" s="107"/>
      <c r="G14" s="107"/>
      <c r="H14" s="107"/>
      <c r="I14" s="107"/>
      <c r="J14" s="38"/>
      <c r="K14" s="38"/>
      <c r="L14" s="38"/>
      <c r="M14" s="38"/>
      <c r="N14" s="38">
        <f t="shared" si="2"/>
        <v>0</v>
      </c>
      <c r="O14" s="38">
        <f t="shared" si="0"/>
        <v>0</v>
      </c>
      <c r="P14" s="38">
        <f t="shared" si="0"/>
        <v>0</v>
      </c>
      <c r="Q14" s="188"/>
      <c r="R14" s="74"/>
      <c r="S14" s="74"/>
      <c r="T14" s="74"/>
      <c r="U14" s="74"/>
      <c r="V14" s="74"/>
      <c r="X14" s="74"/>
    </row>
    <row r="15" spans="1:24" ht="12.75" customHeight="1">
      <c r="A15" s="97" t="s">
        <v>205</v>
      </c>
      <c r="B15" s="118">
        <f>SUM(B8:B12)</f>
        <v>490695577</v>
      </c>
      <c r="C15" s="118">
        <f>SUM(C8:C12)</f>
        <v>582146931</v>
      </c>
      <c r="D15" s="118">
        <f>SUM(D8:D12)</f>
        <v>525087318</v>
      </c>
      <c r="E15" s="189">
        <f t="shared" si="1"/>
        <v>0.9019841727895324</v>
      </c>
      <c r="F15" s="108"/>
      <c r="G15" s="108"/>
      <c r="H15" s="108"/>
      <c r="I15" s="108"/>
      <c r="J15" s="42"/>
      <c r="K15" s="42"/>
      <c r="L15" s="42"/>
      <c r="M15" s="42"/>
      <c r="N15" s="42">
        <f t="shared" si="2"/>
        <v>490695577</v>
      </c>
      <c r="O15" s="42">
        <f t="shared" si="0"/>
        <v>582146931</v>
      </c>
      <c r="P15" s="42">
        <f t="shared" si="0"/>
        <v>525087318</v>
      </c>
      <c r="Q15" s="189">
        <f t="shared" si="3"/>
        <v>0.9019841727895324</v>
      </c>
      <c r="R15" s="74"/>
      <c r="S15" s="74"/>
      <c r="T15" s="74"/>
      <c r="U15" s="74"/>
      <c r="V15" s="74"/>
      <c r="X15" s="74"/>
    </row>
    <row r="16" spans="1:24" ht="12.75" customHeight="1">
      <c r="A16" s="97"/>
      <c r="B16" s="108"/>
      <c r="C16" s="108"/>
      <c r="D16" s="108"/>
      <c r="E16" s="188"/>
      <c r="F16" s="108"/>
      <c r="G16" s="108"/>
      <c r="H16" s="108"/>
      <c r="I16" s="108"/>
      <c r="J16" s="42"/>
      <c r="K16" s="42"/>
      <c r="L16" s="42"/>
      <c r="M16" s="42"/>
      <c r="N16" s="38">
        <f t="shared" si="2"/>
        <v>0</v>
      </c>
      <c r="O16" s="38">
        <f t="shared" si="0"/>
        <v>0</v>
      </c>
      <c r="P16" s="38">
        <f t="shared" si="0"/>
        <v>0</v>
      </c>
      <c r="Q16" s="188"/>
      <c r="R16" s="74"/>
      <c r="S16" s="74"/>
      <c r="T16" s="74"/>
      <c r="U16" s="74"/>
      <c r="V16" s="74"/>
      <c r="X16" s="74"/>
    </row>
    <row r="17" spans="1:24" ht="12.75" customHeight="1">
      <c r="A17" s="99" t="s">
        <v>53</v>
      </c>
      <c r="B17" s="38">
        <v>72818340</v>
      </c>
      <c r="C17" s="38">
        <v>22576068</v>
      </c>
      <c r="D17" s="38">
        <v>22569639</v>
      </c>
      <c r="E17" s="188">
        <f t="shared" si="1"/>
        <v>0.9997152294190468</v>
      </c>
      <c r="F17" s="108"/>
      <c r="G17" s="108"/>
      <c r="H17" s="108"/>
      <c r="I17" s="108"/>
      <c r="J17" s="42"/>
      <c r="K17" s="42"/>
      <c r="L17" s="42"/>
      <c r="M17" s="42"/>
      <c r="N17" s="38">
        <f t="shared" si="2"/>
        <v>72818340</v>
      </c>
      <c r="O17" s="38">
        <f t="shared" si="0"/>
        <v>22576068</v>
      </c>
      <c r="P17" s="38">
        <f t="shared" si="0"/>
        <v>22569639</v>
      </c>
      <c r="Q17" s="188">
        <f t="shared" si="3"/>
        <v>0.9997152294190468</v>
      </c>
      <c r="R17" s="74"/>
      <c r="S17" s="74"/>
      <c r="T17" s="74"/>
      <c r="U17" s="74"/>
      <c r="V17" s="74"/>
      <c r="X17" s="74"/>
    </row>
    <row r="18" spans="1:24" ht="12.75" customHeight="1">
      <c r="A18" s="99" t="s">
        <v>54</v>
      </c>
      <c r="B18" s="38"/>
      <c r="C18" s="38">
        <v>46261890</v>
      </c>
      <c r="D18" s="38">
        <v>37990472</v>
      </c>
      <c r="E18" s="188">
        <f t="shared" si="1"/>
        <v>0.821204494671532</v>
      </c>
      <c r="F18" s="108"/>
      <c r="G18" s="108"/>
      <c r="H18" s="108"/>
      <c r="I18" s="108"/>
      <c r="J18" s="42"/>
      <c r="K18" s="42"/>
      <c r="L18" s="42"/>
      <c r="M18" s="42"/>
      <c r="N18" s="38">
        <f t="shared" si="2"/>
        <v>0</v>
      </c>
      <c r="O18" s="38">
        <f t="shared" si="0"/>
        <v>46261890</v>
      </c>
      <c r="P18" s="38">
        <f t="shared" si="0"/>
        <v>37990472</v>
      </c>
      <c r="Q18" s="188">
        <f t="shared" si="3"/>
        <v>0.821204494671532</v>
      </c>
      <c r="R18" s="74"/>
      <c r="S18" s="74"/>
      <c r="T18" s="74"/>
      <c r="U18" s="74"/>
      <c r="V18" s="74"/>
      <c r="X18" s="74"/>
    </row>
    <row r="19" spans="1:24" ht="12.75" customHeight="1">
      <c r="A19" s="101" t="s">
        <v>133</v>
      </c>
      <c r="B19" s="109"/>
      <c r="C19" s="109"/>
      <c r="D19" s="109"/>
      <c r="E19" s="188"/>
      <c r="F19" s="108"/>
      <c r="G19" s="108"/>
      <c r="H19" s="108"/>
      <c r="I19" s="108"/>
      <c r="J19" s="42"/>
      <c r="K19" s="42"/>
      <c r="L19" s="42"/>
      <c r="M19" s="42"/>
      <c r="N19" s="38"/>
      <c r="O19" s="38"/>
      <c r="P19" s="38"/>
      <c r="Q19" s="188"/>
      <c r="R19" s="74"/>
      <c r="S19" s="74"/>
      <c r="T19" s="74"/>
      <c r="U19" s="74"/>
      <c r="V19" s="74"/>
      <c r="X19" s="74"/>
    </row>
    <row r="20" spans="1:24" ht="12.75" customHeight="1">
      <c r="A20" s="97" t="s">
        <v>204</v>
      </c>
      <c r="B20" s="42">
        <f>SUM(B17:B19)</f>
        <v>72818340</v>
      </c>
      <c r="C20" s="42">
        <f>SUM(C17:C19)</f>
        <v>68837958</v>
      </c>
      <c r="D20" s="42">
        <f>SUM(D17:D19)</f>
        <v>60560111</v>
      </c>
      <c r="E20" s="189">
        <f t="shared" si="1"/>
        <v>0.8797488007996983</v>
      </c>
      <c r="F20" s="108"/>
      <c r="G20" s="108"/>
      <c r="H20" s="108"/>
      <c r="I20" s="108"/>
      <c r="J20" s="42"/>
      <c r="K20" s="42"/>
      <c r="L20" s="42"/>
      <c r="M20" s="42"/>
      <c r="N20" s="42">
        <f t="shared" si="2"/>
        <v>72818340</v>
      </c>
      <c r="O20" s="42">
        <f t="shared" si="0"/>
        <v>68837958</v>
      </c>
      <c r="P20" s="42">
        <f t="shared" si="0"/>
        <v>60560111</v>
      </c>
      <c r="Q20" s="189">
        <f t="shared" si="3"/>
        <v>0.8797488007996983</v>
      </c>
      <c r="R20" s="74"/>
      <c r="S20" s="74"/>
      <c r="T20" s="74"/>
      <c r="U20" s="74"/>
      <c r="V20" s="74"/>
      <c r="X20" s="74"/>
    </row>
    <row r="21" spans="1:24" s="260" customFormat="1" ht="13.5" customHeight="1">
      <c r="A21" s="103" t="s">
        <v>340</v>
      </c>
      <c r="B21" s="103">
        <f>SUM(B15+B20)</f>
        <v>563513917</v>
      </c>
      <c r="C21" s="103">
        <f>SUM(C15+C20)</f>
        <v>650984889</v>
      </c>
      <c r="D21" s="103">
        <f>SUM(D15+D20)</f>
        <v>585647429</v>
      </c>
      <c r="E21" s="189">
        <f t="shared" si="1"/>
        <v>0.8996329083761574</v>
      </c>
      <c r="F21" s="20"/>
      <c r="G21" s="20"/>
      <c r="H21" s="20"/>
      <c r="I21" s="20"/>
      <c r="J21" s="20"/>
      <c r="K21" s="20"/>
      <c r="L21" s="20"/>
      <c r="M21" s="20"/>
      <c r="N21" s="20">
        <f>SUM(N15+N20)</f>
        <v>563513917</v>
      </c>
      <c r="O21" s="20">
        <f>SUM(O15+O20)</f>
        <v>650984889</v>
      </c>
      <c r="P21" s="20">
        <f>SUM(P15+P20)</f>
        <v>585647429</v>
      </c>
      <c r="Q21" s="189">
        <f t="shared" si="3"/>
        <v>0.8996329083761574</v>
      </c>
      <c r="R21" s="259"/>
      <c r="S21" s="259"/>
      <c r="T21" s="259"/>
      <c r="U21" s="259"/>
      <c r="V21" s="259"/>
      <c r="X21" s="259"/>
    </row>
    <row r="22" spans="1:24" ht="13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74"/>
      <c r="P22" s="74"/>
      <c r="Q22" s="1"/>
      <c r="R22" s="74"/>
      <c r="S22" s="74"/>
      <c r="T22" s="74"/>
      <c r="U22" s="74"/>
      <c r="V22" s="74"/>
      <c r="X22" s="74"/>
    </row>
    <row r="23" spans="1:24" ht="13.5" customHeight="1">
      <c r="A23" s="119"/>
      <c r="B23" s="119"/>
      <c r="C23" s="119"/>
      <c r="D23" s="119"/>
      <c r="E23" s="235"/>
      <c r="F23" s="119"/>
      <c r="G23" s="119"/>
      <c r="H23" s="119"/>
      <c r="I23" s="119"/>
      <c r="J23" s="119"/>
      <c r="K23" s="119"/>
      <c r="L23" s="119"/>
      <c r="M23" s="119"/>
      <c r="N23" s="119"/>
      <c r="O23" s="74"/>
      <c r="P23" s="74"/>
      <c r="Q23" s="235"/>
      <c r="R23" s="74"/>
      <c r="S23" s="74"/>
      <c r="T23" s="74"/>
      <c r="U23" s="74"/>
      <c r="V23" s="74"/>
      <c r="X23" s="74"/>
    </row>
    <row r="24" spans="1:24" ht="13.5" customHeight="1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74"/>
      <c r="P24" s="74"/>
      <c r="Q24" s="1"/>
      <c r="R24" s="74"/>
      <c r="S24" s="74"/>
      <c r="T24" s="74"/>
      <c r="U24" s="74"/>
      <c r="V24" s="74"/>
      <c r="X24" s="74"/>
    </row>
    <row r="25" spans="1:24" ht="13.5" customHeight="1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74"/>
      <c r="P25" s="74"/>
      <c r="Q25" s="1"/>
      <c r="R25" s="74"/>
      <c r="S25" s="74"/>
      <c r="T25" s="74"/>
      <c r="U25" s="74"/>
      <c r="V25" s="74"/>
      <c r="X25" s="74"/>
    </row>
    <row r="26" spans="1:18" ht="13.5" customHeigh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74"/>
      <c r="P26" s="74"/>
      <c r="Q26" s="1"/>
      <c r="R26" s="74"/>
    </row>
    <row r="27" spans="1:18" ht="13.5" customHeight="1">
      <c r="A27" s="310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74"/>
      <c r="P27" s="74"/>
      <c r="Q27" s="1"/>
      <c r="R27" s="74"/>
    </row>
    <row r="28" spans="1:17" ht="15" customHeight="1">
      <c r="A28" s="310"/>
      <c r="B28" s="72"/>
      <c r="C28" s="72"/>
      <c r="D28" s="72"/>
      <c r="E28" s="219"/>
      <c r="F28" s="72"/>
      <c r="G28" s="72"/>
      <c r="H28" s="72"/>
      <c r="I28" s="72"/>
      <c r="J28" s="72"/>
      <c r="K28" s="72"/>
      <c r="L28" s="72"/>
      <c r="M28" s="72"/>
      <c r="N28" s="120"/>
      <c r="Q28" s="219"/>
    </row>
    <row r="29" spans="1:17" ht="12.75">
      <c r="A29" s="121"/>
      <c r="B29" s="85"/>
      <c r="C29" s="85"/>
      <c r="D29" s="85"/>
      <c r="E29" s="236"/>
      <c r="F29" s="85"/>
      <c r="G29" s="85"/>
      <c r="H29" s="85"/>
      <c r="I29" s="85"/>
      <c r="J29" s="34"/>
      <c r="K29" s="34"/>
      <c r="L29" s="34"/>
      <c r="M29" s="34"/>
      <c r="N29" s="34"/>
      <c r="Q29" s="236"/>
    </row>
    <row r="30" spans="1:17" ht="12.75">
      <c r="A30" s="122"/>
      <c r="B30" s="85"/>
      <c r="C30" s="85"/>
      <c r="D30" s="85"/>
      <c r="E30" s="236"/>
      <c r="F30" s="85"/>
      <c r="G30" s="85"/>
      <c r="H30" s="85"/>
      <c r="I30" s="85"/>
      <c r="J30" s="34"/>
      <c r="K30" s="34"/>
      <c r="L30" s="34"/>
      <c r="M30" s="34"/>
      <c r="N30" s="34"/>
      <c r="Q30" s="236"/>
    </row>
    <row r="31" spans="1:17" ht="12.75">
      <c r="A31" s="121"/>
      <c r="B31" s="85"/>
      <c r="C31" s="85"/>
      <c r="D31" s="85"/>
      <c r="E31" s="236"/>
      <c r="F31" s="85"/>
      <c r="G31" s="85"/>
      <c r="H31" s="85"/>
      <c r="I31" s="85"/>
      <c r="J31" s="34"/>
      <c r="K31" s="34"/>
      <c r="L31" s="34"/>
      <c r="M31" s="34"/>
      <c r="N31" s="34"/>
      <c r="Q31" s="236"/>
    </row>
    <row r="32" spans="1:17" ht="12.75">
      <c r="A32" s="123"/>
      <c r="B32" s="34"/>
      <c r="C32" s="34"/>
      <c r="D32" s="34"/>
      <c r="E32" s="191"/>
      <c r="F32" s="34"/>
      <c r="G32" s="34"/>
      <c r="H32" s="34"/>
      <c r="I32" s="34"/>
      <c r="J32" s="34"/>
      <c r="K32" s="34"/>
      <c r="L32" s="34"/>
      <c r="M32" s="34"/>
      <c r="N32" s="34"/>
      <c r="Q32" s="191"/>
    </row>
    <row r="33" spans="1:17" ht="12.75">
      <c r="A33" s="121"/>
      <c r="B33" s="34"/>
      <c r="C33" s="34"/>
      <c r="D33" s="34"/>
      <c r="E33" s="191"/>
      <c r="F33" s="34"/>
      <c r="G33" s="34"/>
      <c r="H33" s="34"/>
      <c r="I33" s="34"/>
      <c r="J33" s="34"/>
      <c r="K33" s="34"/>
      <c r="L33" s="34"/>
      <c r="M33" s="34"/>
      <c r="N33" s="34"/>
      <c r="Q33" s="191"/>
    </row>
    <row r="34" spans="1:17" ht="12.75">
      <c r="A34" s="124"/>
      <c r="B34" s="34"/>
      <c r="C34" s="34"/>
      <c r="D34" s="34"/>
      <c r="E34" s="191"/>
      <c r="F34" s="34"/>
      <c r="G34" s="34"/>
      <c r="H34" s="34"/>
      <c r="I34" s="34"/>
      <c r="J34" s="85"/>
      <c r="K34" s="85"/>
      <c r="L34" s="85"/>
      <c r="M34" s="85"/>
      <c r="N34" s="34"/>
      <c r="Q34" s="191"/>
    </row>
    <row r="35" spans="1:17" ht="12.75">
      <c r="A35" s="34"/>
      <c r="B35" s="125"/>
      <c r="C35" s="125"/>
      <c r="D35" s="125"/>
      <c r="E35" s="237"/>
      <c r="F35" s="125"/>
      <c r="G35" s="125"/>
      <c r="H35" s="125"/>
      <c r="I35" s="125"/>
      <c r="J35" s="34"/>
      <c r="K35" s="34"/>
      <c r="L35" s="34"/>
      <c r="M35" s="34"/>
      <c r="N35" s="34"/>
      <c r="Q35" s="237"/>
    </row>
    <row r="36" spans="1:17" ht="12.75">
      <c r="A36" s="126"/>
      <c r="B36" s="127"/>
      <c r="C36" s="127"/>
      <c r="D36" s="127"/>
      <c r="E36" s="238"/>
      <c r="F36" s="127"/>
      <c r="G36" s="127"/>
      <c r="H36" s="127"/>
      <c r="I36" s="127"/>
      <c r="J36" s="115"/>
      <c r="K36" s="115"/>
      <c r="L36" s="115"/>
      <c r="M36" s="115"/>
      <c r="N36" s="115"/>
      <c r="Q36" s="238"/>
    </row>
    <row r="37" spans="1:17" ht="12.75">
      <c r="A37" s="126"/>
      <c r="B37" s="128"/>
      <c r="C37" s="128"/>
      <c r="D37" s="128"/>
      <c r="E37" s="204"/>
      <c r="F37" s="128"/>
      <c r="G37" s="128"/>
      <c r="H37" s="128"/>
      <c r="I37" s="128"/>
      <c r="J37" s="34"/>
      <c r="K37" s="34"/>
      <c r="L37" s="34"/>
      <c r="M37" s="34"/>
      <c r="N37" s="34"/>
      <c r="Q37" s="204"/>
    </row>
    <row r="38" spans="1:17" ht="12.75">
      <c r="A38" s="116"/>
      <c r="B38" s="116"/>
      <c r="C38" s="116"/>
      <c r="D38" s="116"/>
      <c r="E38" s="229"/>
      <c r="F38" s="128"/>
      <c r="G38" s="128"/>
      <c r="H38" s="128"/>
      <c r="I38" s="128"/>
      <c r="J38" s="34"/>
      <c r="K38" s="34"/>
      <c r="L38" s="34"/>
      <c r="M38" s="34"/>
      <c r="N38" s="34"/>
      <c r="Q38" s="229"/>
    </row>
    <row r="39" spans="1:17" ht="12.75">
      <c r="A39" s="116"/>
      <c r="B39" s="116"/>
      <c r="C39" s="116"/>
      <c r="D39" s="116"/>
      <c r="E39" s="229"/>
      <c r="F39" s="114"/>
      <c r="G39" s="114"/>
      <c r="H39" s="114"/>
      <c r="I39" s="114"/>
      <c r="J39" s="85"/>
      <c r="K39" s="85"/>
      <c r="L39" s="85"/>
      <c r="M39" s="85"/>
      <c r="N39" s="34"/>
      <c r="Q39" s="229"/>
    </row>
    <row r="40" spans="1:17" ht="12.75">
      <c r="A40" s="129"/>
      <c r="B40" s="129"/>
      <c r="C40" s="129"/>
      <c r="D40" s="129"/>
      <c r="E40" s="239"/>
      <c r="F40" s="114"/>
      <c r="G40" s="114"/>
      <c r="H40" s="114"/>
      <c r="I40" s="114"/>
      <c r="J40" s="85"/>
      <c r="K40" s="85"/>
      <c r="L40" s="85"/>
      <c r="M40" s="85"/>
      <c r="N40" s="34"/>
      <c r="Q40" s="239"/>
    </row>
    <row r="41" spans="1:17" ht="12.75">
      <c r="A41" s="126"/>
      <c r="B41" s="117"/>
      <c r="C41" s="117"/>
      <c r="D41" s="117"/>
      <c r="E41" s="192"/>
      <c r="F41" s="115"/>
      <c r="G41" s="115"/>
      <c r="H41" s="115"/>
      <c r="I41" s="115"/>
      <c r="J41" s="34"/>
      <c r="K41" s="34"/>
      <c r="L41" s="34"/>
      <c r="M41" s="34"/>
      <c r="N41" s="34"/>
      <c r="Q41" s="192"/>
    </row>
    <row r="42" spans="1:17" ht="12.75">
      <c r="A42" s="74"/>
      <c r="B42" s="74"/>
      <c r="C42" s="74"/>
      <c r="D42" s="74"/>
      <c r="E42" s="224"/>
      <c r="F42" s="74"/>
      <c r="G42" s="74"/>
      <c r="H42" s="74"/>
      <c r="I42" s="74"/>
      <c r="J42" s="74"/>
      <c r="K42" s="74"/>
      <c r="L42" s="74"/>
      <c r="M42" s="74"/>
      <c r="N42" s="74"/>
      <c r="Q42" s="224"/>
    </row>
    <row r="43" spans="1:17" ht="12.7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Q43" s="1"/>
    </row>
    <row r="44" spans="1:17" ht="12.75">
      <c r="A44" s="119"/>
      <c r="B44" s="119"/>
      <c r="C44" s="119"/>
      <c r="D44" s="119"/>
      <c r="E44" s="235"/>
      <c r="F44" s="119"/>
      <c r="G44" s="119"/>
      <c r="H44" s="119"/>
      <c r="I44" s="119"/>
      <c r="J44" s="119"/>
      <c r="K44" s="119"/>
      <c r="L44" s="119"/>
      <c r="M44" s="119"/>
      <c r="N44" s="119"/>
      <c r="Q44" s="235"/>
    </row>
    <row r="45" spans="1:17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Q45" s="1"/>
    </row>
    <row r="46" spans="1:17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Q46" s="1"/>
    </row>
    <row r="47" spans="1:17" ht="12.7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Q47" s="1"/>
    </row>
    <row r="48" spans="1:17" ht="12.75">
      <c r="A48" s="310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Q48" s="1"/>
    </row>
    <row r="49" spans="1:17" ht="12.75">
      <c r="A49" s="310"/>
      <c r="B49" s="72"/>
      <c r="C49" s="72"/>
      <c r="D49" s="72"/>
      <c r="E49" s="219"/>
      <c r="F49" s="72"/>
      <c r="G49" s="72"/>
      <c r="H49" s="72"/>
      <c r="I49" s="72"/>
      <c r="J49" s="72"/>
      <c r="K49" s="72"/>
      <c r="L49" s="72"/>
      <c r="M49" s="72"/>
      <c r="N49" s="120"/>
      <c r="Q49" s="219"/>
    </row>
    <row r="50" spans="1:17" ht="12.75">
      <c r="A50" s="121"/>
      <c r="B50" s="85"/>
      <c r="C50" s="85"/>
      <c r="D50" s="85"/>
      <c r="E50" s="236"/>
      <c r="F50" s="85"/>
      <c r="G50" s="85"/>
      <c r="H50" s="85"/>
      <c r="I50" s="85"/>
      <c r="J50" s="34"/>
      <c r="K50" s="34"/>
      <c r="L50" s="34"/>
      <c r="M50" s="34"/>
      <c r="N50" s="34"/>
      <c r="Q50" s="236"/>
    </row>
    <row r="51" spans="1:17" ht="12.75">
      <c r="A51" s="122"/>
      <c r="B51" s="85"/>
      <c r="C51" s="85"/>
      <c r="D51" s="85"/>
      <c r="E51" s="236"/>
      <c r="F51" s="85"/>
      <c r="G51" s="85"/>
      <c r="H51" s="85"/>
      <c r="I51" s="85"/>
      <c r="J51" s="34"/>
      <c r="K51" s="34"/>
      <c r="L51" s="34"/>
      <c r="M51" s="34"/>
      <c r="N51" s="34"/>
      <c r="Q51" s="236"/>
    </row>
    <row r="52" spans="1:17" ht="12.75">
      <c r="A52" s="121"/>
      <c r="B52" s="85"/>
      <c r="C52" s="85"/>
      <c r="D52" s="85"/>
      <c r="E52" s="236"/>
      <c r="F52" s="85"/>
      <c r="G52" s="85"/>
      <c r="H52" s="85"/>
      <c r="I52" s="85"/>
      <c r="J52" s="34"/>
      <c r="K52" s="34"/>
      <c r="L52" s="34"/>
      <c r="M52" s="34"/>
      <c r="N52" s="34"/>
      <c r="Q52" s="236"/>
    </row>
    <row r="53" spans="1:17" ht="12.75">
      <c r="A53" s="123"/>
      <c r="B53" s="34"/>
      <c r="C53" s="34"/>
      <c r="D53" s="34"/>
      <c r="E53" s="191"/>
      <c r="F53" s="34"/>
      <c r="G53" s="34"/>
      <c r="H53" s="34"/>
      <c r="I53" s="34"/>
      <c r="J53" s="34"/>
      <c r="K53" s="34"/>
      <c r="L53" s="34"/>
      <c r="M53" s="34"/>
      <c r="N53" s="34"/>
      <c r="Q53" s="191"/>
    </row>
    <row r="54" spans="1:17" ht="12.75">
      <c r="A54" s="121"/>
      <c r="B54" s="34"/>
      <c r="C54" s="34"/>
      <c r="D54" s="34"/>
      <c r="E54" s="191"/>
      <c r="F54" s="34"/>
      <c r="G54" s="34"/>
      <c r="H54" s="34"/>
      <c r="I54" s="34"/>
      <c r="J54" s="34"/>
      <c r="K54" s="34"/>
      <c r="L54" s="34"/>
      <c r="M54" s="34"/>
      <c r="N54" s="34"/>
      <c r="Q54" s="191"/>
    </row>
    <row r="55" spans="1:17" ht="12.75">
      <c r="A55" s="124"/>
      <c r="B55" s="34"/>
      <c r="C55" s="34"/>
      <c r="D55" s="34"/>
      <c r="E55" s="191"/>
      <c r="F55" s="34"/>
      <c r="G55" s="34"/>
      <c r="H55" s="34"/>
      <c r="I55" s="34"/>
      <c r="J55" s="85"/>
      <c r="K55" s="85"/>
      <c r="L55" s="85"/>
      <c r="M55" s="85"/>
      <c r="N55" s="34"/>
      <c r="Q55" s="191"/>
    </row>
    <row r="56" spans="1:17" ht="12.75">
      <c r="A56" s="34"/>
      <c r="B56" s="125"/>
      <c r="C56" s="125"/>
      <c r="D56" s="125"/>
      <c r="E56" s="237"/>
      <c r="F56" s="125"/>
      <c r="G56" s="125"/>
      <c r="H56" s="125"/>
      <c r="I56" s="125"/>
      <c r="J56" s="34"/>
      <c r="K56" s="34"/>
      <c r="L56" s="34"/>
      <c r="M56" s="34"/>
      <c r="N56" s="34"/>
      <c r="Q56" s="237"/>
    </row>
    <row r="57" spans="1:17" ht="12.75">
      <c r="A57" s="126"/>
      <c r="B57" s="127"/>
      <c r="C57" s="127"/>
      <c r="D57" s="127"/>
      <c r="E57" s="238"/>
      <c r="F57" s="127"/>
      <c r="G57" s="127"/>
      <c r="H57" s="127"/>
      <c r="I57" s="127"/>
      <c r="J57" s="115"/>
      <c r="K57" s="115"/>
      <c r="L57" s="115"/>
      <c r="M57" s="115"/>
      <c r="N57" s="115"/>
      <c r="Q57" s="238"/>
    </row>
    <row r="58" spans="1:17" ht="12.75">
      <c r="A58" s="126"/>
      <c r="B58" s="127"/>
      <c r="C58" s="127"/>
      <c r="D58" s="127"/>
      <c r="E58" s="238"/>
      <c r="F58" s="127"/>
      <c r="G58" s="127"/>
      <c r="H58" s="127"/>
      <c r="I58" s="127"/>
      <c r="J58" s="115"/>
      <c r="K58" s="115"/>
      <c r="L58" s="115"/>
      <c r="M58" s="115"/>
      <c r="N58" s="115"/>
      <c r="Q58" s="238"/>
    </row>
    <row r="59" spans="1:17" ht="12.75">
      <c r="A59" s="116"/>
      <c r="B59" s="116"/>
      <c r="C59" s="116"/>
      <c r="D59" s="116"/>
      <c r="E59" s="229"/>
      <c r="F59" s="128"/>
      <c r="G59" s="128"/>
      <c r="H59" s="128"/>
      <c r="I59" s="128"/>
      <c r="J59" s="34"/>
      <c r="K59" s="34"/>
      <c r="L59" s="34"/>
      <c r="M59" s="34"/>
      <c r="N59" s="34"/>
      <c r="Q59" s="229"/>
    </row>
    <row r="60" spans="1:17" ht="12.75">
      <c r="A60" s="116"/>
      <c r="B60" s="116"/>
      <c r="C60" s="116"/>
      <c r="D60" s="116"/>
      <c r="E60" s="229"/>
      <c r="F60" s="114"/>
      <c r="G60" s="114"/>
      <c r="H60" s="114"/>
      <c r="I60" s="114"/>
      <c r="J60" s="85"/>
      <c r="K60" s="85"/>
      <c r="L60" s="85"/>
      <c r="M60" s="85"/>
      <c r="N60" s="34"/>
      <c r="Q60" s="229"/>
    </row>
    <row r="61" spans="1:17" ht="12.75">
      <c r="A61" s="129"/>
      <c r="B61" s="129"/>
      <c r="C61" s="129"/>
      <c r="D61" s="129"/>
      <c r="E61" s="239"/>
      <c r="F61" s="114"/>
      <c r="G61" s="114"/>
      <c r="H61" s="114"/>
      <c r="I61" s="114"/>
      <c r="J61" s="85"/>
      <c r="K61" s="85"/>
      <c r="L61" s="85"/>
      <c r="M61" s="85"/>
      <c r="N61" s="34"/>
      <c r="Q61" s="239"/>
    </row>
    <row r="62" spans="1:17" ht="12.75">
      <c r="A62" s="126"/>
      <c r="B62" s="117"/>
      <c r="C62" s="117"/>
      <c r="D62" s="117"/>
      <c r="E62" s="192"/>
      <c r="F62" s="115"/>
      <c r="G62" s="115"/>
      <c r="H62" s="115"/>
      <c r="I62" s="115"/>
      <c r="J62" s="34"/>
      <c r="K62" s="34"/>
      <c r="L62" s="34"/>
      <c r="M62" s="34"/>
      <c r="N62" s="34"/>
      <c r="Q62" s="192"/>
    </row>
  </sheetData>
  <sheetProtection/>
  <mergeCells count="21">
    <mergeCell ref="A1:N1"/>
    <mergeCell ref="A5:N5"/>
    <mergeCell ref="A6:A7"/>
    <mergeCell ref="A4:N4"/>
    <mergeCell ref="B6:E6"/>
    <mergeCell ref="F6:I6"/>
    <mergeCell ref="J6:M6"/>
    <mergeCell ref="N6:Q6"/>
    <mergeCell ref="A3:N3"/>
    <mergeCell ref="A22:N22"/>
    <mergeCell ref="A24:N24"/>
    <mergeCell ref="A25:N25"/>
    <mergeCell ref="A26:N26"/>
    <mergeCell ref="A27:A28"/>
    <mergeCell ref="B27:N27"/>
    <mergeCell ref="A43:N43"/>
    <mergeCell ref="A45:N45"/>
    <mergeCell ref="A46:N46"/>
    <mergeCell ref="A47:N47"/>
    <mergeCell ref="A48:A49"/>
    <mergeCell ref="B48:N48"/>
  </mergeCells>
  <printOptions/>
  <pageMargins left="0.5118110236220472" right="0.2755905511811024" top="0.1968503937007874" bottom="0.31496062992125984" header="0.31496062992125984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26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45.75390625" style="1" customWidth="1"/>
    <col min="2" max="5" width="9.00390625" style="1" customWidth="1"/>
    <col min="6" max="9" width="8.125" style="1" customWidth="1"/>
    <col min="10" max="12" width="8.25390625" style="1" customWidth="1"/>
    <col min="13" max="13" width="8.25390625" style="169" customWidth="1"/>
    <col min="14" max="14" width="10.00390625" style="1" customWidth="1"/>
    <col min="15" max="15" width="10.125" style="1" customWidth="1"/>
    <col min="16" max="16" width="9.875" style="1" customWidth="1"/>
    <col min="17" max="17" width="10.00390625" style="1" customWidth="1"/>
    <col min="18" max="18" width="10.125" style="1" customWidth="1"/>
    <col min="19" max="20" width="10.00390625" style="1" customWidth="1"/>
    <col min="21" max="21" width="9.375" style="1" customWidth="1"/>
    <col min="22" max="22" width="10.125" style="1" customWidth="1"/>
    <col min="23" max="23" width="11.375" style="1" customWidth="1"/>
    <col min="24" max="24" width="12.75390625" style="1" customWidth="1"/>
    <col min="25" max="16384" width="9.125" style="1" customWidth="1"/>
  </cols>
  <sheetData>
    <row r="3" spans="1:14" ht="12.75" customHeight="1">
      <c r="A3" s="273" t="s">
        <v>260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7" ht="18" customHeight="1">
      <c r="A4" s="278" t="s">
        <v>335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76"/>
      <c r="P4" s="76"/>
      <c r="Q4" s="76"/>
    </row>
    <row r="5" spans="1:17" ht="14.2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76"/>
      <c r="P5" s="76"/>
      <c r="Q5" s="76"/>
    </row>
    <row r="6" spans="1:17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75"/>
      <c r="N6" s="23"/>
      <c r="O6" s="76"/>
      <c r="P6" s="76"/>
      <c r="Q6" s="76"/>
    </row>
    <row r="7" spans="1:17" ht="14.25" customHeight="1">
      <c r="A7" s="82" t="s">
        <v>108</v>
      </c>
      <c r="B7" s="304" t="s">
        <v>272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14.2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236"/>
      <c r="N8" s="85"/>
      <c r="O8" s="76"/>
      <c r="P8" s="76"/>
      <c r="Q8" s="76"/>
    </row>
    <row r="9" spans="1:16" ht="15" customHeight="1">
      <c r="A9" s="273" t="s">
        <v>264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89"/>
      <c r="P9" s="91"/>
    </row>
    <row r="10" spans="1:17" ht="20.25" customHeight="1">
      <c r="A10" s="301" t="s">
        <v>7</v>
      </c>
      <c r="B10" s="272" t="s">
        <v>27</v>
      </c>
      <c r="C10" s="272"/>
      <c r="D10" s="272"/>
      <c r="E10" s="272"/>
      <c r="F10" s="272" t="s">
        <v>22</v>
      </c>
      <c r="G10" s="272"/>
      <c r="H10" s="272"/>
      <c r="I10" s="272"/>
      <c r="J10" s="272" t="s">
        <v>227</v>
      </c>
      <c r="K10" s="272"/>
      <c r="L10" s="272"/>
      <c r="M10" s="272"/>
      <c r="N10" s="272" t="s">
        <v>8</v>
      </c>
      <c r="O10" s="272"/>
      <c r="P10" s="272"/>
      <c r="Q10" s="272"/>
    </row>
    <row r="11" spans="1:17" ht="16.5" customHeight="1">
      <c r="A11" s="303"/>
      <c r="B11" s="83" t="s">
        <v>292</v>
      </c>
      <c r="C11" s="25" t="s">
        <v>296</v>
      </c>
      <c r="D11" s="25" t="s">
        <v>299</v>
      </c>
      <c r="E11" s="25" t="s">
        <v>295</v>
      </c>
      <c r="F11" s="83" t="s">
        <v>292</v>
      </c>
      <c r="G11" s="25" t="s">
        <v>296</v>
      </c>
      <c r="H11" s="25" t="s">
        <v>299</v>
      </c>
      <c r="I11" s="25" t="s">
        <v>295</v>
      </c>
      <c r="J11" s="83" t="s">
        <v>292</v>
      </c>
      <c r="K11" s="25" t="s">
        <v>296</v>
      </c>
      <c r="L11" s="25" t="s">
        <v>299</v>
      </c>
      <c r="M11" s="176" t="s">
        <v>295</v>
      </c>
      <c r="N11" s="79" t="s">
        <v>292</v>
      </c>
      <c r="O11" s="24" t="s">
        <v>296</v>
      </c>
      <c r="P11" s="24" t="s">
        <v>299</v>
      </c>
      <c r="Q11" s="24" t="s">
        <v>295</v>
      </c>
    </row>
    <row r="12" spans="1:24" ht="13.5" customHeight="1">
      <c r="A12" s="10" t="s">
        <v>40</v>
      </c>
      <c r="B12" s="13"/>
      <c r="C12" s="13"/>
      <c r="D12" s="13"/>
      <c r="E12" s="13"/>
      <c r="F12" s="13"/>
      <c r="G12" s="13"/>
      <c r="H12" s="13"/>
      <c r="I12" s="13"/>
      <c r="J12" s="7">
        <v>36128400</v>
      </c>
      <c r="K12" s="7">
        <v>43251939</v>
      </c>
      <c r="L12" s="7">
        <v>42890019</v>
      </c>
      <c r="M12" s="171">
        <f>SUM(L12/K12)</f>
        <v>0.9916322826590502</v>
      </c>
      <c r="N12" s="7">
        <f aca="true" t="shared" si="0" ref="N12:P14">SUM(B12+F12+J12)</f>
        <v>36128400</v>
      </c>
      <c r="O12" s="7">
        <f t="shared" si="0"/>
        <v>43251939</v>
      </c>
      <c r="P12" s="7">
        <f t="shared" si="0"/>
        <v>42890019</v>
      </c>
      <c r="Q12" s="171">
        <f>SUM(P12/O12)</f>
        <v>0.9916322826590502</v>
      </c>
      <c r="R12" s="74"/>
      <c r="S12" s="74"/>
      <c r="T12" s="74"/>
      <c r="U12" s="74"/>
      <c r="V12" s="74"/>
      <c r="X12" s="74"/>
    </row>
    <row r="13" spans="1:24" ht="13.5" customHeight="1">
      <c r="A13" s="8" t="s">
        <v>41</v>
      </c>
      <c r="B13" s="13"/>
      <c r="C13" s="13"/>
      <c r="D13" s="13"/>
      <c r="E13" s="13"/>
      <c r="F13" s="13"/>
      <c r="G13" s="13"/>
      <c r="H13" s="13"/>
      <c r="I13" s="13"/>
      <c r="J13" s="7">
        <v>6295968</v>
      </c>
      <c r="K13" s="7">
        <v>8630235</v>
      </c>
      <c r="L13" s="7">
        <v>8630225</v>
      </c>
      <c r="M13" s="171">
        <f>SUM(L13/K13)</f>
        <v>0.999998841283001</v>
      </c>
      <c r="N13" s="7">
        <f t="shared" si="0"/>
        <v>6295968</v>
      </c>
      <c r="O13" s="7">
        <f t="shared" si="0"/>
        <v>8630235</v>
      </c>
      <c r="P13" s="7">
        <f t="shared" si="0"/>
        <v>8630225</v>
      </c>
      <c r="Q13" s="171">
        <f>SUM(P13/O13)</f>
        <v>0.999998841283001</v>
      </c>
      <c r="R13" s="74"/>
      <c r="S13" s="74"/>
      <c r="T13" s="74"/>
      <c r="U13" s="74"/>
      <c r="V13" s="74"/>
      <c r="X13" s="74"/>
    </row>
    <row r="14" spans="1:24" ht="13.5" customHeight="1">
      <c r="A14" s="10" t="s">
        <v>129</v>
      </c>
      <c r="B14" s="13"/>
      <c r="C14" s="13"/>
      <c r="D14" s="13"/>
      <c r="E14" s="13"/>
      <c r="F14" s="13"/>
      <c r="G14" s="13"/>
      <c r="H14" s="13"/>
      <c r="I14" s="13"/>
      <c r="J14" s="7">
        <v>5070232</v>
      </c>
      <c r="K14" s="7">
        <v>11025593</v>
      </c>
      <c r="L14" s="7">
        <v>10321143</v>
      </c>
      <c r="M14" s="171">
        <f>SUM(L14/K14)</f>
        <v>0.936107744953038</v>
      </c>
      <c r="N14" s="7">
        <f t="shared" si="0"/>
        <v>5070232</v>
      </c>
      <c r="O14" s="7">
        <f t="shared" si="0"/>
        <v>11025593</v>
      </c>
      <c r="P14" s="7">
        <f t="shared" si="0"/>
        <v>10321143</v>
      </c>
      <c r="Q14" s="171">
        <f>SUM(P14/O14)</f>
        <v>0.936107744953038</v>
      </c>
      <c r="R14" s="74"/>
      <c r="S14" s="74"/>
      <c r="T14" s="74"/>
      <c r="U14" s="74"/>
      <c r="V14" s="74"/>
      <c r="X14" s="74"/>
    </row>
    <row r="15" spans="1:24" ht="13.5" customHeight="1">
      <c r="A15" s="92" t="s">
        <v>131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71"/>
      <c r="N15" s="7"/>
      <c r="O15" s="7"/>
      <c r="P15" s="7"/>
      <c r="Q15" s="171"/>
      <c r="R15" s="74"/>
      <c r="S15" s="74"/>
      <c r="T15" s="74"/>
      <c r="U15" s="74"/>
      <c r="V15" s="74"/>
      <c r="X15" s="74"/>
    </row>
    <row r="16" spans="1:24" ht="13.5" customHeight="1">
      <c r="A16" s="10" t="s">
        <v>130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71"/>
      <c r="N16" s="7"/>
      <c r="O16" s="7"/>
      <c r="P16" s="7"/>
      <c r="Q16" s="171"/>
      <c r="R16" s="74"/>
      <c r="S16" s="74"/>
      <c r="T16" s="74"/>
      <c r="U16" s="74"/>
      <c r="V16" s="74"/>
      <c r="X16" s="74"/>
    </row>
    <row r="17" spans="1:24" ht="13.5" customHeight="1">
      <c r="A17" s="12" t="s">
        <v>132</v>
      </c>
      <c r="B17" s="7"/>
      <c r="C17" s="7"/>
      <c r="D17" s="7"/>
      <c r="E17" s="7"/>
      <c r="F17" s="7"/>
      <c r="G17" s="7"/>
      <c r="H17" s="7"/>
      <c r="I17" s="7"/>
      <c r="J17" s="13"/>
      <c r="K17" s="13"/>
      <c r="L17" s="13"/>
      <c r="M17" s="171"/>
      <c r="N17" s="7"/>
      <c r="O17" s="7"/>
      <c r="P17" s="7"/>
      <c r="Q17" s="171"/>
      <c r="R17" s="74"/>
      <c r="S17" s="74"/>
      <c r="T17" s="74"/>
      <c r="U17" s="74"/>
      <c r="V17" s="74"/>
      <c r="X17" s="74"/>
    </row>
    <row r="18" spans="1:24" ht="13.5" customHeight="1">
      <c r="A18" s="93" t="s">
        <v>273</v>
      </c>
      <c r="B18" s="94"/>
      <c r="C18" s="94"/>
      <c r="D18" s="94"/>
      <c r="E18" s="94"/>
      <c r="F18" s="94"/>
      <c r="G18" s="94"/>
      <c r="H18" s="94"/>
      <c r="I18" s="94"/>
      <c r="J18" s="7"/>
      <c r="K18" s="7"/>
      <c r="L18" s="7"/>
      <c r="M18" s="171"/>
      <c r="N18" s="7"/>
      <c r="O18" s="7"/>
      <c r="P18" s="7"/>
      <c r="Q18" s="171"/>
      <c r="R18" s="74"/>
      <c r="S18" s="74"/>
      <c r="T18" s="74"/>
      <c r="U18" s="74"/>
      <c r="V18" s="74"/>
      <c r="X18" s="74"/>
    </row>
    <row r="19" spans="1:24" ht="13.5" customHeight="1">
      <c r="A19" s="95"/>
      <c r="B19" s="96"/>
      <c r="C19" s="96"/>
      <c r="D19" s="96"/>
      <c r="E19" s="96"/>
      <c r="F19" s="96"/>
      <c r="G19" s="96"/>
      <c r="H19" s="96"/>
      <c r="I19" s="96"/>
      <c r="J19" s="7"/>
      <c r="K19" s="7"/>
      <c r="L19" s="7"/>
      <c r="M19" s="171"/>
      <c r="N19" s="7"/>
      <c r="O19" s="7"/>
      <c r="P19" s="7"/>
      <c r="Q19" s="171"/>
      <c r="R19" s="74"/>
      <c r="S19" s="74"/>
      <c r="T19" s="74"/>
      <c r="U19" s="74"/>
      <c r="V19" s="74"/>
      <c r="X19" s="74"/>
    </row>
    <row r="20" spans="1:24" ht="13.5" customHeight="1">
      <c r="A20" s="97" t="s">
        <v>236</v>
      </c>
      <c r="B20" s="98"/>
      <c r="C20" s="98"/>
      <c r="D20" s="98"/>
      <c r="E20" s="98"/>
      <c r="F20" s="98"/>
      <c r="G20" s="98"/>
      <c r="H20" s="98"/>
      <c r="I20" s="98"/>
      <c r="J20" s="20">
        <f>SUM(J12:J16)</f>
        <v>47494600</v>
      </c>
      <c r="K20" s="20">
        <f>SUM(K12:K16)</f>
        <v>62907767</v>
      </c>
      <c r="L20" s="20">
        <f>SUM(L12:L16)</f>
        <v>61841387</v>
      </c>
      <c r="M20" s="172">
        <f>SUM(L20/K20)</f>
        <v>0.9830485160918205</v>
      </c>
      <c r="N20" s="20">
        <f>SUM(B20+F20+J20)</f>
        <v>47494600</v>
      </c>
      <c r="O20" s="20">
        <f>SUM(C20+G20+K20)</f>
        <v>62907767</v>
      </c>
      <c r="P20" s="20">
        <f>SUM(D20+H20+L20)</f>
        <v>61841387</v>
      </c>
      <c r="Q20" s="172">
        <f>SUM(P20/O20)</f>
        <v>0.9830485160918205</v>
      </c>
      <c r="R20" s="74"/>
      <c r="S20" s="74"/>
      <c r="T20" s="74"/>
      <c r="U20" s="74"/>
      <c r="V20" s="74"/>
      <c r="X20" s="74"/>
    </row>
    <row r="21" spans="1:24" ht="13.5" customHeight="1">
      <c r="A21" s="97"/>
      <c r="B21" s="96"/>
      <c r="C21" s="96"/>
      <c r="D21" s="96"/>
      <c r="E21" s="96"/>
      <c r="F21" s="96"/>
      <c r="G21" s="96"/>
      <c r="H21" s="96"/>
      <c r="I21" s="96"/>
      <c r="J21" s="7"/>
      <c r="K21" s="7"/>
      <c r="L21" s="7"/>
      <c r="M21" s="171"/>
      <c r="N21" s="7"/>
      <c r="O21" s="30"/>
      <c r="P21" s="30"/>
      <c r="Q21" s="30"/>
      <c r="R21" s="74"/>
      <c r="S21" s="74"/>
      <c r="T21" s="74"/>
      <c r="U21" s="74"/>
      <c r="V21" s="74"/>
      <c r="X21" s="74"/>
    </row>
    <row r="22" spans="1:24" ht="13.5" customHeight="1">
      <c r="A22" s="99" t="s">
        <v>53</v>
      </c>
      <c r="B22" s="47"/>
      <c r="C22" s="47"/>
      <c r="D22" s="47"/>
      <c r="E22" s="47"/>
      <c r="F22" s="96"/>
      <c r="G22" s="96"/>
      <c r="H22" s="96"/>
      <c r="I22" s="96"/>
      <c r="J22" s="7"/>
      <c r="K22" s="7"/>
      <c r="L22" s="7"/>
      <c r="M22" s="171"/>
      <c r="N22" s="7"/>
      <c r="O22" s="30"/>
      <c r="P22" s="30"/>
      <c r="Q22" s="30"/>
      <c r="R22" s="74"/>
      <c r="S22" s="74"/>
      <c r="T22" s="74"/>
      <c r="U22" s="74"/>
      <c r="V22" s="74"/>
      <c r="X22" s="74"/>
    </row>
    <row r="23" spans="1:24" ht="13.5" customHeight="1">
      <c r="A23" s="99" t="s">
        <v>54</v>
      </c>
      <c r="B23" s="47"/>
      <c r="C23" s="47"/>
      <c r="D23" s="47"/>
      <c r="E23" s="47"/>
      <c r="F23" s="100"/>
      <c r="G23" s="100"/>
      <c r="H23" s="100"/>
      <c r="I23" s="100"/>
      <c r="J23" s="13"/>
      <c r="K23" s="13"/>
      <c r="L23" s="13"/>
      <c r="M23" s="180"/>
      <c r="N23" s="7"/>
      <c r="O23" s="30"/>
      <c r="P23" s="30"/>
      <c r="Q23" s="30"/>
      <c r="R23" s="74"/>
      <c r="S23" s="74"/>
      <c r="T23" s="74"/>
      <c r="U23" s="74"/>
      <c r="V23" s="74"/>
      <c r="X23" s="74"/>
    </row>
    <row r="24" spans="1:24" ht="13.5" customHeight="1">
      <c r="A24" s="101" t="s">
        <v>133</v>
      </c>
      <c r="B24" s="102"/>
      <c r="C24" s="102"/>
      <c r="D24" s="102"/>
      <c r="E24" s="102"/>
      <c r="F24" s="100"/>
      <c r="G24" s="100"/>
      <c r="H24" s="100"/>
      <c r="I24" s="100"/>
      <c r="J24" s="13"/>
      <c r="K24" s="13"/>
      <c r="L24" s="13"/>
      <c r="M24" s="180"/>
      <c r="N24" s="7"/>
      <c r="O24" s="30"/>
      <c r="P24" s="30"/>
      <c r="Q24" s="30"/>
      <c r="R24" s="74"/>
      <c r="S24" s="74"/>
      <c r="T24" s="74"/>
      <c r="U24" s="74"/>
      <c r="V24" s="74"/>
      <c r="X24" s="74"/>
    </row>
    <row r="25" spans="1:24" ht="13.5" customHeight="1">
      <c r="A25" s="97" t="s">
        <v>237</v>
      </c>
      <c r="B25" s="103"/>
      <c r="C25" s="103"/>
      <c r="D25" s="103"/>
      <c r="E25" s="103"/>
      <c r="F25" s="20"/>
      <c r="G25" s="20"/>
      <c r="H25" s="20"/>
      <c r="I25" s="20"/>
      <c r="J25" s="20">
        <v>0</v>
      </c>
      <c r="K25" s="20"/>
      <c r="L25" s="20"/>
      <c r="M25" s="172"/>
      <c r="N25" s="20">
        <f>SUM(J25)</f>
        <v>0</v>
      </c>
      <c r="O25" s="30"/>
      <c r="P25" s="30"/>
      <c r="Q25" s="30"/>
      <c r="R25" s="74"/>
      <c r="S25" s="74"/>
      <c r="T25" s="74"/>
      <c r="U25" s="74"/>
      <c r="V25" s="74"/>
      <c r="X25" s="74"/>
    </row>
    <row r="26" spans="1:17" s="138" customFormat="1" ht="10.5">
      <c r="A26" s="20" t="s">
        <v>340</v>
      </c>
      <c r="B26" s="20"/>
      <c r="C26" s="20"/>
      <c r="D26" s="20"/>
      <c r="E26" s="20"/>
      <c r="F26" s="20"/>
      <c r="G26" s="20"/>
      <c r="H26" s="20"/>
      <c r="I26" s="20"/>
      <c r="J26" s="20">
        <f>SUM(J20+J25)</f>
        <v>47494600</v>
      </c>
      <c r="K26" s="20">
        <f>SUM(K20+K25)</f>
        <v>62907767</v>
      </c>
      <c r="L26" s="20">
        <f>SUM(L20+L25)</f>
        <v>61841387</v>
      </c>
      <c r="M26" s="172">
        <f>SUM(L26/K26)</f>
        <v>0.9830485160918205</v>
      </c>
      <c r="N26" s="20">
        <f>SUM(N20+N25)</f>
        <v>47494600</v>
      </c>
      <c r="O26" s="20">
        <f>SUM(O20+O25)</f>
        <v>62907767</v>
      </c>
      <c r="P26" s="20">
        <f>SUM(P20+P25)</f>
        <v>61841387</v>
      </c>
      <c r="Q26" s="172">
        <f>SUM(P26/O26)</f>
        <v>0.9830485160918205</v>
      </c>
    </row>
  </sheetData>
  <sheetProtection/>
  <mergeCells count="10">
    <mergeCell ref="A4:N4"/>
    <mergeCell ref="A3:N3"/>
    <mergeCell ref="A9:N9"/>
    <mergeCell ref="A10:A11"/>
    <mergeCell ref="A5:N5"/>
    <mergeCell ref="B7:Q7"/>
    <mergeCell ref="B10:E10"/>
    <mergeCell ref="F10:I10"/>
    <mergeCell ref="J10:M10"/>
    <mergeCell ref="N10:Q10"/>
  </mergeCells>
  <printOptions/>
  <pageMargins left="0.51" right="0.26" top="0.4" bottom="0.32" header="0.33" footer="0.21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C47" sqref="C47:D47"/>
    </sheetView>
  </sheetViews>
  <sheetFormatPr defaultColWidth="9.00390625" defaultRowHeight="12.75"/>
  <cols>
    <col min="1" max="1" width="38.625" style="1" customWidth="1"/>
    <col min="2" max="4" width="10.125" style="1" customWidth="1"/>
    <col min="5" max="5" width="10.125" style="169" customWidth="1"/>
    <col min="6" max="6" width="7.625" style="1" customWidth="1"/>
    <col min="7" max="7" width="8.375" style="1" customWidth="1"/>
    <col min="8" max="8" width="7.625" style="1" customWidth="1"/>
    <col min="9" max="9" width="7.25390625" style="1" customWidth="1"/>
    <col min="10" max="12" width="10.125" style="1" customWidth="1"/>
    <col min="13" max="13" width="9.875" style="169" customWidth="1"/>
    <col min="14" max="14" width="11.375" style="1" customWidth="1"/>
    <col min="15" max="15" width="10.125" style="1" customWidth="1"/>
    <col min="16" max="17" width="10.00390625" style="1" customWidth="1"/>
    <col min="18" max="18" width="9.375" style="1" customWidth="1"/>
    <col min="19" max="19" width="10.125" style="1" customWidth="1"/>
    <col min="20" max="20" width="11.375" style="1" customWidth="1"/>
    <col min="21" max="21" width="12.75390625" style="1" customWidth="1"/>
    <col min="22" max="16384" width="9.125" style="1" customWidth="1"/>
  </cols>
  <sheetData>
    <row r="1" spans="1:10" ht="12.75" customHeight="1">
      <c r="A1" s="273" t="s">
        <v>228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2.75" customHeight="1">
      <c r="A2" s="88"/>
      <c r="B2" s="88"/>
      <c r="C2" s="88"/>
      <c r="D2" s="88"/>
      <c r="E2" s="227"/>
      <c r="F2" s="88"/>
      <c r="G2" s="88"/>
      <c r="H2" s="88"/>
      <c r="I2" s="88"/>
      <c r="J2" s="88"/>
    </row>
    <row r="3" spans="1:14" ht="18" customHeight="1">
      <c r="A3" s="278" t="s">
        <v>335</v>
      </c>
      <c r="B3" s="278"/>
      <c r="C3" s="278"/>
      <c r="D3" s="278"/>
      <c r="E3" s="278"/>
      <c r="F3" s="278"/>
      <c r="G3" s="278"/>
      <c r="H3" s="278"/>
      <c r="I3" s="278"/>
      <c r="J3" s="278"/>
      <c r="K3" s="76"/>
      <c r="L3" s="76"/>
      <c r="M3" s="221"/>
      <c r="N3" s="76"/>
    </row>
    <row r="4" spans="1:14" ht="14.25" customHeight="1">
      <c r="A4" s="23"/>
      <c r="B4" s="23"/>
      <c r="C4" s="23"/>
      <c r="D4" s="23"/>
      <c r="E4" s="175"/>
      <c r="F4" s="23"/>
      <c r="G4" s="23"/>
      <c r="H4" s="23"/>
      <c r="I4" s="23"/>
      <c r="J4" s="23"/>
      <c r="K4" s="76"/>
      <c r="L4" s="76"/>
      <c r="M4" s="221"/>
      <c r="N4" s="76"/>
    </row>
    <row r="5" spans="1:14" ht="14.25" customHeight="1">
      <c r="A5" s="82" t="s">
        <v>108</v>
      </c>
      <c r="B5" s="268" t="s">
        <v>327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76"/>
    </row>
    <row r="6" spans="1:13" ht="15" customHeight="1">
      <c r="A6" s="273" t="s">
        <v>264</v>
      </c>
      <c r="B6" s="273"/>
      <c r="C6" s="273"/>
      <c r="D6" s="273"/>
      <c r="E6" s="273"/>
      <c r="F6" s="273"/>
      <c r="G6" s="273"/>
      <c r="H6" s="273"/>
      <c r="I6" s="273"/>
      <c r="J6" s="273"/>
      <c r="K6" s="89"/>
      <c r="L6" s="89"/>
      <c r="M6" s="240"/>
    </row>
    <row r="7" spans="1:13" ht="20.25" customHeight="1">
      <c r="A7" s="301" t="s">
        <v>7</v>
      </c>
      <c r="B7" s="272" t="s">
        <v>27</v>
      </c>
      <c r="C7" s="272"/>
      <c r="D7" s="272"/>
      <c r="E7" s="272"/>
      <c r="F7" s="272" t="s">
        <v>22</v>
      </c>
      <c r="G7" s="272"/>
      <c r="H7" s="272"/>
      <c r="I7" s="272"/>
      <c r="J7" s="272" t="s">
        <v>8</v>
      </c>
      <c r="K7" s="272"/>
      <c r="L7" s="272"/>
      <c r="M7" s="272"/>
    </row>
    <row r="8" spans="1:13" ht="16.5" customHeight="1">
      <c r="A8" s="303"/>
      <c r="B8" s="83" t="s">
        <v>292</v>
      </c>
      <c r="C8" s="25" t="s">
        <v>296</v>
      </c>
      <c r="D8" s="25" t="s">
        <v>299</v>
      </c>
      <c r="E8" s="176" t="s">
        <v>295</v>
      </c>
      <c r="F8" s="83" t="s">
        <v>292</v>
      </c>
      <c r="G8" s="25" t="s">
        <v>296</v>
      </c>
      <c r="H8" s="25" t="s">
        <v>299</v>
      </c>
      <c r="I8" s="25" t="s">
        <v>295</v>
      </c>
      <c r="J8" s="83" t="s">
        <v>292</v>
      </c>
      <c r="K8" s="25" t="s">
        <v>296</v>
      </c>
      <c r="L8" s="25" t="s">
        <v>299</v>
      </c>
      <c r="M8" s="176" t="s">
        <v>295</v>
      </c>
    </row>
    <row r="9" spans="1:21" ht="13.5" customHeight="1">
      <c r="A9" s="10" t="s">
        <v>40</v>
      </c>
      <c r="B9" s="131">
        <v>71837808</v>
      </c>
      <c r="C9" s="131">
        <v>74186843</v>
      </c>
      <c r="D9" s="131">
        <v>68616687</v>
      </c>
      <c r="E9" s="188">
        <f>SUM(D9/C9)</f>
        <v>0.9249171985927478</v>
      </c>
      <c r="F9" s="131"/>
      <c r="G9" s="131"/>
      <c r="H9" s="131"/>
      <c r="I9" s="131"/>
      <c r="J9" s="131">
        <f>SUM(B9+F9)</f>
        <v>71837808</v>
      </c>
      <c r="K9" s="131">
        <f aca="true" t="shared" si="0" ref="K9:L19">SUM(C9+G9)</f>
        <v>74186843</v>
      </c>
      <c r="L9" s="131">
        <f t="shared" si="0"/>
        <v>68616687</v>
      </c>
      <c r="M9" s="188">
        <f>SUM(L9/K9)</f>
        <v>0.9249171985927478</v>
      </c>
      <c r="O9" s="74"/>
      <c r="P9" s="74"/>
      <c r="Q9" s="74"/>
      <c r="R9" s="74"/>
      <c r="S9" s="74"/>
      <c r="U9" s="74"/>
    </row>
    <row r="10" spans="1:21" ht="13.5" customHeight="1">
      <c r="A10" s="8" t="s">
        <v>41</v>
      </c>
      <c r="B10" s="131">
        <v>13376125</v>
      </c>
      <c r="C10" s="131">
        <v>18778007</v>
      </c>
      <c r="D10" s="131">
        <v>18778007</v>
      </c>
      <c r="E10" s="188">
        <f aca="true" t="shared" si="1" ref="E10:E18">SUM(D10/C10)</f>
        <v>1</v>
      </c>
      <c r="F10" s="131"/>
      <c r="G10" s="131"/>
      <c r="H10" s="131"/>
      <c r="I10" s="131"/>
      <c r="J10" s="131">
        <f aca="true" t="shared" si="2" ref="J10:J18">SUM(B10+F10)</f>
        <v>13376125</v>
      </c>
      <c r="K10" s="131">
        <f t="shared" si="0"/>
        <v>18778007</v>
      </c>
      <c r="L10" s="131">
        <f t="shared" si="0"/>
        <v>18778007</v>
      </c>
      <c r="M10" s="188">
        <f aca="true" t="shared" si="3" ref="M10:M18">SUM(L10/K10)</f>
        <v>1</v>
      </c>
      <c r="O10" s="74"/>
      <c r="P10" s="74"/>
      <c r="Q10" s="74"/>
      <c r="R10" s="74"/>
      <c r="S10" s="74"/>
      <c r="U10" s="74"/>
    </row>
    <row r="11" spans="1:21" ht="13.5" customHeight="1">
      <c r="A11" s="10" t="s">
        <v>129</v>
      </c>
      <c r="B11" s="131">
        <v>65753878</v>
      </c>
      <c r="C11" s="131">
        <v>87560329</v>
      </c>
      <c r="D11" s="131">
        <v>73538927</v>
      </c>
      <c r="E11" s="188">
        <f t="shared" si="1"/>
        <v>0.8398658141177153</v>
      </c>
      <c r="F11" s="131"/>
      <c r="G11" s="131"/>
      <c r="H11" s="131"/>
      <c r="I11" s="131"/>
      <c r="J11" s="131">
        <f t="shared" si="2"/>
        <v>65753878</v>
      </c>
      <c r="K11" s="131">
        <f t="shared" si="0"/>
        <v>87560329</v>
      </c>
      <c r="L11" s="131">
        <f t="shared" si="0"/>
        <v>73538927</v>
      </c>
      <c r="M11" s="188">
        <f t="shared" si="3"/>
        <v>0.8398658141177153</v>
      </c>
      <c r="O11" s="74"/>
      <c r="P11" s="74"/>
      <c r="Q11" s="74"/>
      <c r="R11" s="74"/>
      <c r="S11" s="74"/>
      <c r="U11" s="74"/>
    </row>
    <row r="12" spans="1:21" ht="13.5" customHeight="1">
      <c r="A12" s="92" t="s">
        <v>131</v>
      </c>
      <c r="B12" s="131"/>
      <c r="C12" s="131"/>
      <c r="D12" s="131"/>
      <c r="E12" s="188"/>
      <c r="F12" s="131"/>
      <c r="G12" s="131"/>
      <c r="H12" s="131"/>
      <c r="I12" s="131"/>
      <c r="J12" s="131"/>
      <c r="K12" s="131"/>
      <c r="L12" s="131"/>
      <c r="M12" s="188"/>
      <c r="O12" s="74"/>
      <c r="P12" s="74"/>
      <c r="Q12" s="74"/>
      <c r="R12" s="74"/>
      <c r="S12" s="74"/>
      <c r="U12" s="74"/>
    </row>
    <row r="13" spans="1:21" ht="13.5" customHeight="1">
      <c r="A13" s="10" t="s">
        <v>130</v>
      </c>
      <c r="B13" s="131"/>
      <c r="C13" s="131"/>
      <c r="D13" s="131"/>
      <c r="E13" s="188"/>
      <c r="F13" s="131"/>
      <c r="G13" s="131"/>
      <c r="H13" s="131"/>
      <c r="I13" s="131"/>
      <c r="J13" s="131"/>
      <c r="K13" s="131"/>
      <c r="L13" s="131"/>
      <c r="M13" s="188"/>
      <c r="O13" s="74"/>
      <c r="P13" s="74"/>
      <c r="Q13" s="74"/>
      <c r="R13" s="74"/>
      <c r="S13" s="74"/>
      <c r="U13" s="74"/>
    </row>
    <row r="14" spans="1:21" ht="13.5" customHeight="1">
      <c r="A14" s="97" t="s">
        <v>236</v>
      </c>
      <c r="B14" s="118">
        <f>SUM(B9:B13)</f>
        <v>150967811</v>
      </c>
      <c r="C14" s="118">
        <f>SUM(C9:C13)</f>
        <v>180525179</v>
      </c>
      <c r="D14" s="118">
        <f>SUM(D9:D13)</f>
        <v>160933621</v>
      </c>
      <c r="E14" s="189">
        <f t="shared" si="1"/>
        <v>0.8914746513005812</v>
      </c>
      <c r="F14" s="118"/>
      <c r="G14" s="118"/>
      <c r="H14" s="118"/>
      <c r="I14" s="118"/>
      <c r="J14" s="133">
        <f t="shared" si="2"/>
        <v>150967811</v>
      </c>
      <c r="K14" s="133">
        <f t="shared" si="0"/>
        <v>180525179</v>
      </c>
      <c r="L14" s="133">
        <f t="shared" si="0"/>
        <v>160933621</v>
      </c>
      <c r="M14" s="189">
        <f t="shared" si="3"/>
        <v>0.8914746513005812</v>
      </c>
      <c r="O14" s="74"/>
      <c r="P14" s="74"/>
      <c r="Q14" s="74"/>
      <c r="R14" s="74"/>
      <c r="S14" s="74"/>
      <c r="U14" s="74"/>
    </row>
    <row r="15" spans="1:21" ht="13.5" customHeight="1">
      <c r="A15" s="99" t="s">
        <v>53</v>
      </c>
      <c r="B15" s="131"/>
      <c r="C15" s="131">
        <v>296304</v>
      </c>
      <c r="D15" s="131">
        <v>296304</v>
      </c>
      <c r="E15" s="188">
        <f t="shared" si="1"/>
        <v>1</v>
      </c>
      <c r="F15" s="130"/>
      <c r="G15" s="130"/>
      <c r="H15" s="130"/>
      <c r="I15" s="130"/>
      <c r="J15" s="131">
        <f t="shared" si="2"/>
        <v>0</v>
      </c>
      <c r="K15" s="131">
        <f t="shared" si="0"/>
        <v>296304</v>
      </c>
      <c r="L15" s="131">
        <f t="shared" si="0"/>
        <v>296304</v>
      </c>
      <c r="M15" s="188">
        <f t="shared" si="3"/>
        <v>1</v>
      </c>
      <c r="O15" s="74"/>
      <c r="P15" s="74"/>
      <c r="Q15" s="74"/>
      <c r="R15" s="74"/>
      <c r="S15" s="74"/>
      <c r="U15" s="74"/>
    </row>
    <row r="16" spans="1:21" ht="13.5" customHeight="1">
      <c r="A16" s="99" t="s">
        <v>54</v>
      </c>
      <c r="B16" s="131"/>
      <c r="C16" s="131"/>
      <c r="D16" s="131"/>
      <c r="E16" s="188"/>
      <c r="F16" s="130"/>
      <c r="G16" s="130"/>
      <c r="H16" s="130"/>
      <c r="I16" s="130"/>
      <c r="J16" s="131"/>
      <c r="K16" s="131"/>
      <c r="L16" s="131"/>
      <c r="M16" s="188"/>
      <c r="O16" s="74"/>
      <c r="P16" s="74"/>
      <c r="Q16" s="74"/>
      <c r="R16" s="74"/>
      <c r="S16" s="74"/>
      <c r="U16" s="74"/>
    </row>
    <row r="17" spans="1:21" ht="13.5" customHeight="1">
      <c r="A17" s="101" t="s">
        <v>133</v>
      </c>
      <c r="B17" s="132"/>
      <c r="C17" s="132"/>
      <c r="D17" s="132"/>
      <c r="E17" s="188"/>
      <c r="F17" s="130"/>
      <c r="G17" s="130"/>
      <c r="H17" s="130"/>
      <c r="I17" s="130"/>
      <c r="J17" s="131"/>
      <c r="K17" s="131"/>
      <c r="L17" s="131"/>
      <c r="M17" s="188"/>
      <c r="O17" s="74"/>
      <c r="P17" s="74"/>
      <c r="Q17" s="74"/>
      <c r="R17" s="74"/>
      <c r="S17" s="74"/>
      <c r="U17" s="74"/>
    </row>
    <row r="18" spans="1:21" ht="13.5" customHeight="1">
      <c r="A18" s="97" t="s">
        <v>237</v>
      </c>
      <c r="B18" s="133">
        <f>SUM(B15:B17)</f>
        <v>0</v>
      </c>
      <c r="C18" s="133">
        <f>SUM(C15:C17)</f>
        <v>296304</v>
      </c>
      <c r="D18" s="133">
        <f>SUM(D15:D17)</f>
        <v>296304</v>
      </c>
      <c r="E18" s="189">
        <f t="shared" si="1"/>
        <v>1</v>
      </c>
      <c r="F18" s="133"/>
      <c r="G18" s="133"/>
      <c r="H18" s="133"/>
      <c r="I18" s="133"/>
      <c r="J18" s="133">
        <f t="shared" si="2"/>
        <v>0</v>
      </c>
      <c r="K18" s="133">
        <f t="shared" si="0"/>
        <v>296304</v>
      </c>
      <c r="L18" s="133">
        <f t="shared" si="0"/>
        <v>296304</v>
      </c>
      <c r="M18" s="189">
        <f t="shared" si="3"/>
        <v>1</v>
      </c>
      <c r="O18" s="74"/>
      <c r="P18" s="74"/>
      <c r="Q18" s="74"/>
      <c r="R18" s="74"/>
      <c r="S18" s="74"/>
      <c r="U18" s="74"/>
    </row>
    <row r="19" spans="1:21" ht="13.5" customHeight="1">
      <c r="A19" s="258" t="s">
        <v>5</v>
      </c>
      <c r="B19" s="133">
        <f>SUM(B14+B18)</f>
        <v>150967811</v>
      </c>
      <c r="C19" s="133">
        <f>SUM(C14+C18)</f>
        <v>180821483</v>
      </c>
      <c r="D19" s="133">
        <f>SUM(D14+D18)</f>
        <v>161229925</v>
      </c>
      <c r="E19" s="189">
        <f>SUM(D19/C19)</f>
        <v>0.8916524868895142</v>
      </c>
      <c r="F19" s="133"/>
      <c r="G19" s="133"/>
      <c r="H19" s="133"/>
      <c r="I19" s="133"/>
      <c r="J19" s="133">
        <f>SUM(B19+F19)</f>
        <v>150967811</v>
      </c>
      <c r="K19" s="133">
        <f t="shared" si="0"/>
        <v>180821483</v>
      </c>
      <c r="L19" s="133">
        <f t="shared" si="0"/>
        <v>161229925</v>
      </c>
      <c r="M19" s="189">
        <f>SUM(L19/K19)</f>
        <v>0.8916524868895142</v>
      </c>
      <c r="O19" s="74"/>
      <c r="P19" s="74"/>
      <c r="Q19" s="74"/>
      <c r="R19" s="74"/>
      <c r="S19" s="74"/>
      <c r="U19" s="74"/>
    </row>
    <row r="21" spans="1:13" ht="12.75">
      <c r="A21" s="82" t="s">
        <v>108</v>
      </c>
      <c r="B21" s="268" t="s">
        <v>326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ht="15.75">
      <c r="A22" s="273" t="s">
        <v>264</v>
      </c>
      <c r="B22" s="273"/>
      <c r="C22" s="273"/>
      <c r="D22" s="273"/>
      <c r="E22" s="273"/>
      <c r="F22" s="273"/>
      <c r="G22" s="273"/>
      <c r="H22" s="273"/>
      <c r="I22" s="273"/>
      <c r="J22" s="273"/>
      <c r="K22" s="89"/>
      <c r="L22" s="89"/>
      <c r="M22" s="240"/>
    </row>
    <row r="23" spans="1:13" ht="12.75">
      <c r="A23" s="301" t="s">
        <v>7</v>
      </c>
      <c r="B23" s="272" t="s">
        <v>27</v>
      </c>
      <c r="C23" s="272"/>
      <c r="D23" s="272"/>
      <c r="E23" s="272"/>
      <c r="F23" s="272" t="s">
        <v>22</v>
      </c>
      <c r="G23" s="272"/>
      <c r="H23" s="272"/>
      <c r="I23" s="272"/>
      <c r="J23" s="272" t="s">
        <v>8</v>
      </c>
      <c r="K23" s="272"/>
      <c r="L23" s="272"/>
      <c r="M23" s="272"/>
    </row>
    <row r="24" spans="1:13" ht="12.75">
      <c r="A24" s="303"/>
      <c r="B24" s="83" t="s">
        <v>292</v>
      </c>
      <c r="C24" s="25" t="s">
        <v>296</v>
      </c>
      <c r="D24" s="25" t="s">
        <v>299</v>
      </c>
      <c r="E24" s="176" t="s">
        <v>295</v>
      </c>
      <c r="F24" s="83" t="s">
        <v>292</v>
      </c>
      <c r="G24" s="25" t="s">
        <v>296</v>
      </c>
      <c r="H24" s="25" t="s">
        <v>299</v>
      </c>
      <c r="I24" s="25" t="s">
        <v>295</v>
      </c>
      <c r="J24" s="83" t="s">
        <v>292</v>
      </c>
      <c r="K24" s="25" t="s">
        <v>296</v>
      </c>
      <c r="L24" s="25" t="s">
        <v>299</v>
      </c>
      <c r="M24" s="176" t="s">
        <v>295</v>
      </c>
    </row>
    <row r="25" spans="1:13" ht="12.75">
      <c r="A25" s="10" t="s">
        <v>40</v>
      </c>
      <c r="B25" s="131">
        <v>14040000</v>
      </c>
      <c r="C25" s="131">
        <v>14633787</v>
      </c>
      <c r="D25" s="131">
        <v>14017155</v>
      </c>
      <c r="E25" s="188">
        <f>SUM(D25/C25)</f>
        <v>0.9578624453123447</v>
      </c>
      <c r="F25" s="131"/>
      <c r="G25" s="131"/>
      <c r="H25" s="131"/>
      <c r="I25" s="131"/>
      <c r="J25" s="131">
        <f aca="true" t="shared" si="4" ref="J25:L27">SUM(B25+F25)</f>
        <v>14040000</v>
      </c>
      <c r="K25" s="131">
        <f t="shared" si="4"/>
        <v>14633787</v>
      </c>
      <c r="L25" s="131">
        <f t="shared" si="4"/>
        <v>14017155</v>
      </c>
      <c r="M25" s="188">
        <f>SUM(L25/K25)</f>
        <v>0.9578624453123447</v>
      </c>
    </row>
    <row r="26" spans="1:13" ht="12.75">
      <c r="A26" s="8" t="s">
        <v>41</v>
      </c>
      <c r="B26" s="131">
        <v>2737800</v>
      </c>
      <c r="C26" s="131">
        <v>2737800</v>
      </c>
      <c r="D26" s="131">
        <v>2519004</v>
      </c>
      <c r="E26" s="188">
        <f>SUM(D26/C26)</f>
        <v>0.920083278544817</v>
      </c>
      <c r="F26" s="131"/>
      <c r="G26" s="131"/>
      <c r="H26" s="131"/>
      <c r="I26" s="131"/>
      <c r="J26" s="131">
        <f t="shared" si="4"/>
        <v>2737800</v>
      </c>
      <c r="K26" s="131">
        <f t="shared" si="4"/>
        <v>2737800</v>
      </c>
      <c r="L26" s="131">
        <f t="shared" si="4"/>
        <v>2519004</v>
      </c>
      <c r="M26" s="188">
        <f>SUM(L26/K26)</f>
        <v>0.920083278544817</v>
      </c>
    </row>
    <row r="27" spans="1:13" ht="12.75">
      <c r="A27" s="10" t="s">
        <v>129</v>
      </c>
      <c r="B27" s="131">
        <v>9979000</v>
      </c>
      <c r="C27" s="131">
        <v>12961409</v>
      </c>
      <c r="D27" s="131">
        <v>11876086</v>
      </c>
      <c r="E27" s="188">
        <f>SUM(D27/C27)</f>
        <v>0.9162650449499742</v>
      </c>
      <c r="F27" s="131"/>
      <c r="G27" s="131"/>
      <c r="H27" s="131"/>
      <c r="I27" s="131"/>
      <c r="J27" s="131">
        <f t="shared" si="4"/>
        <v>9979000</v>
      </c>
      <c r="K27" s="131">
        <f t="shared" si="4"/>
        <v>12961409</v>
      </c>
      <c r="L27" s="131">
        <f t="shared" si="4"/>
        <v>11876086</v>
      </c>
      <c r="M27" s="188">
        <f>SUM(L27/K27)</f>
        <v>0.9162650449499742</v>
      </c>
    </row>
    <row r="28" spans="1:13" ht="12.75">
      <c r="A28" s="92" t="s">
        <v>131</v>
      </c>
      <c r="B28" s="131"/>
      <c r="C28" s="131"/>
      <c r="D28" s="131"/>
      <c r="E28" s="188"/>
      <c r="F28" s="131"/>
      <c r="G28" s="131"/>
      <c r="H28" s="131"/>
      <c r="I28" s="131"/>
      <c r="J28" s="131"/>
      <c r="K28" s="131"/>
      <c r="L28" s="131"/>
      <c r="M28" s="188"/>
    </row>
    <row r="29" spans="1:13" ht="12.75">
      <c r="A29" s="10" t="s">
        <v>130</v>
      </c>
      <c r="B29" s="131"/>
      <c r="C29" s="131"/>
      <c r="D29" s="131"/>
      <c r="E29" s="188"/>
      <c r="F29" s="131"/>
      <c r="G29" s="131"/>
      <c r="H29" s="131"/>
      <c r="I29" s="131"/>
      <c r="J29" s="131"/>
      <c r="K29" s="131"/>
      <c r="L29" s="131"/>
      <c r="M29" s="188"/>
    </row>
    <row r="30" spans="1:13" ht="12.75">
      <c r="A30" s="97" t="s">
        <v>236</v>
      </c>
      <c r="B30" s="118">
        <f>SUM(B25:B29)</f>
        <v>26756800</v>
      </c>
      <c r="C30" s="118">
        <f>SUM(C25:C29)</f>
        <v>30332996</v>
      </c>
      <c r="D30" s="118">
        <f>SUM(D25:D29)</f>
        <v>28412245</v>
      </c>
      <c r="E30" s="189">
        <f>SUM(D30/C30)</f>
        <v>0.9366778342633877</v>
      </c>
      <c r="F30" s="118"/>
      <c r="G30" s="118"/>
      <c r="H30" s="118"/>
      <c r="I30" s="118"/>
      <c r="J30" s="133">
        <f aca="true" t="shared" si="5" ref="J30:L31">SUM(B30+F30)</f>
        <v>26756800</v>
      </c>
      <c r="K30" s="133">
        <f t="shared" si="5"/>
        <v>30332996</v>
      </c>
      <c r="L30" s="133">
        <f t="shared" si="5"/>
        <v>28412245</v>
      </c>
      <c r="M30" s="189">
        <f>SUM(L30/K30)</f>
        <v>0.9366778342633877</v>
      </c>
    </row>
    <row r="31" spans="1:13" ht="12.75">
      <c r="A31" s="99" t="s">
        <v>53</v>
      </c>
      <c r="B31" s="131"/>
      <c r="C31" s="131">
        <v>253987</v>
      </c>
      <c r="D31" s="131">
        <v>233167</v>
      </c>
      <c r="E31" s="188">
        <f>SUM(D31/C31)</f>
        <v>0.9180273006098737</v>
      </c>
      <c r="F31" s="130"/>
      <c r="G31" s="130"/>
      <c r="H31" s="130"/>
      <c r="I31" s="130"/>
      <c r="J31" s="131">
        <f t="shared" si="5"/>
        <v>0</v>
      </c>
      <c r="K31" s="131">
        <f t="shared" si="5"/>
        <v>253987</v>
      </c>
      <c r="L31" s="131">
        <f t="shared" si="5"/>
        <v>233167</v>
      </c>
      <c r="M31" s="188">
        <f>SUM(L31/K31)</f>
        <v>0.9180273006098737</v>
      </c>
    </row>
    <row r="32" spans="1:13" ht="12.75">
      <c r="A32" s="99" t="s">
        <v>54</v>
      </c>
      <c r="B32" s="131"/>
      <c r="C32" s="131"/>
      <c r="D32" s="131"/>
      <c r="E32" s="188"/>
      <c r="F32" s="130"/>
      <c r="G32" s="130"/>
      <c r="H32" s="130"/>
      <c r="I32" s="130"/>
      <c r="J32" s="131"/>
      <c r="K32" s="131"/>
      <c r="L32" s="131"/>
      <c r="M32" s="188"/>
    </row>
    <row r="33" spans="1:13" ht="12.75">
      <c r="A33" s="101" t="s">
        <v>133</v>
      </c>
      <c r="B33" s="132"/>
      <c r="C33" s="132"/>
      <c r="D33" s="132"/>
      <c r="E33" s="188"/>
      <c r="F33" s="130"/>
      <c r="G33" s="130"/>
      <c r="H33" s="130"/>
      <c r="I33" s="130"/>
      <c r="J33" s="131"/>
      <c r="K33" s="131"/>
      <c r="L33" s="131"/>
      <c r="M33" s="188"/>
    </row>
    <row r="34" spans="1:13" ht="12.75">
      <c r="A34" s="97" t="s">
        <v>237</v>
      </c>
      <c r="B34" s="133">
        <f>SUM(B31:B33)</f>
        <v>0</v>
      </c>
      <c r="C34" s="133">
        <f>SUM(C31:C33)</f>
        <v>253987</v>
      </c>
      <c r="D34" s="133">
        <f>SUM(D31:D33)</f>
        <v>233167</v>
      </c>
      <c r="E34" s="189">
        <f>SUM(D34/C34)</f>
        <v>0.9180273006098737</v>
      </c>
      <c r="F34" s="133"/>
      <c r="G34" s="133"/>
      <c r="H34" s="133"/>
      <c r="I34" s="133"/>
      <c r="J34" s="133">
        <f aca="true" t="shared" si="6" ref="J34:L35">SUM(B34+F34)</f>
        <v>0</v>
      </c>
      <c r="K34" s="133">
        <f t="shared" si="6"/>
        <v>253987</v>
      </c>
      <c r="L34" s="133">
        <f t="shared" si="6"/>
        <v>233167</v>
      </c>
      <c r="M34" s="189">
        <f>SUM(L34/K34)</f>
        <v>0.9180273006098737</v>
      </c>
    </row>
    <row r="35" spans="1:13" ht="12.75">
      <c r="A35" s="258" t="s">
        <v>5</v>
      </c>
      <c r="B35" s="133">
        <f>SUM(B30+B34)</f>
        <v>26756800</v>
      </c>
      <c r="C35" s="133">
        <f>SUM(C30+C34)</f>
        <v>30586983</v>
      </c>
      <c r="D35" s="133">
        <f>SUM(D30+D34)</f>
        <v>28645412</v>
      </c>
      <c r="E35" s="189">
        <f>SUM(D35/C35)</f>
        <v>0.9365229646872986</v>
      </c>
      <c r="F35" s="133"/>
      <c r="G35" s="133"/>
      <c r="H35" s="133"/>
      <c r="I35" s="133"/>
      <c r="J35" s="133">
        <f t="shared" si="6"/>
        <v>26756800</v>
      </c>
      <c r="K35" s="133">
        <f t="shared" si="6"/>
        <v>30586983</v>
      </c>
      <c r="L35" s="133">
        <f t="shared" si="6"/>
        <v>28645412</v>
      </c>
      <c r="M35" s="189">
        <f>SUM(L35/K35)</f>
        <v>0.9365229646872986</v>
      </c>
    </row>
    <row r="37" spans="1:13" ht="12.75">
      <c r="A37" s="82" t="s">
        <v>108</v>
      </c>
      <c r="B37" s="268" t="s">
        <v>333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</row>
    <row r="38" spans="1:13" ht="15.75">
      <c r="A38" s="273" t="s">
        <v>264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89"/>
      <c r="L38" s="89"/>
      <c r="M38" s="240"/>
    </row>
    <row r="39" spans="1:13" ht="12.75">
      <c r="A39" s="301" t="s">
        <v>7</v>
      </c>
      <c r="B39" s="272" t="s">
        <v>27</v>
      </c>
      <c r="C39" s="272"/>
      <c r="D39" s="272"/>
      <c r="E39" s="272"/>
      <c r="F39" s="272" t="s">
        <v>22</v>
      </c>
      <c r="G39" s="272"/>
      <c r="H39" s="272"/>
      <c r="I39" s="272"/>
      <c r="J39" s="272" t="s">
        <v>8</v>
      </c>
      <c r="K39" s="272"/>
      <c r="L39" s="272"/>
      <c r="M39" s="272"/>
    </row>
    <row r="40" spans="1:13" ht="12.75">
      <c r="A40" s="303"/>
      <c r="B40" s="83" t="s">
        <v>292</v>
      </c>
      <c r="C40" s="25" t="s">
        <v>296</v>
      </c>
      <c r="D40" s="25" t="s">
        <v>299</v>
      </c>
      <c r="E40" s="176" t="s">
        <v>295</v>
      </c>
      <c r="F40" s="83" t="s">
        <v>292</v>
      </c>
      <c r="G40" s="25" t="s">
        <v>296</v>
      </c>
      <c r="H40" s="25" t="s">
        <v>299</v>
      </c>
      <c r="I40" s="25" t="s">
        <v>295</v>
      </c>
      <c r="J40" s="83" t="s">
        <v>292</v>
      </c>
      <c r="K40" s="25" t="s">
        <v>296</v>
      </c>
      <c r="L40" s="25" t="s">
        <v>299</v>
      </c>
      <c r="M40" s="176" t="s">
        <v>295</v>
      </c>
    </row>
    <row r="41" spans="1:13" ht="12.75">
      <c r="A41" s="10" t="s">
        <v>40</v>
      </c>
      <c r="B41" s="131">
        <f>SUM(B9+B25)</f>
        <v>85877808</v>
      </c>
      <c r="C41" s="131">
        <f>SUM(C9+C25)</f>
        <v>88820630</v>
      </c>
      <c r="D41" s="131">
        <f>SUM(D9+D25)</f>
        <v>82633842</v>
      </c>
      <c r="E41" s="188">
        <f>SUM(D41/C41)</f>
        <v>0.930345146167056</v>
      </c>
      <c r="F41" s="131"/>
      <c r="G41" s="131"/>
      <c r="H41" s="131"/>
      <c r="I41" s="131"/>
      <c r="J41" s="131">
        <f aca="true" t="shared" si="7" ref="J41:L43">SUM(B41+F41)</f>
        <v>85877808</v>
      </c>
      <c r="K41" s="131">
        <f t="shared" si="7"/>
        <v>88820630</v>
      </c>
      <c r="L41" s="131">
        <f t="shared" si="7"/>
        <v>82633842</v>
      </c>
      <c r="M41" s="188">
        <f>SUM(L41/K41)</f>
        <v>0.930345146167056</v>
      </c>
    </row>
    <row r="42" spans="1:13" ht="12.75">
      <c r="A42" s="8" t="s">
        <v>41</v>
      </c>
      <c r="B42" s="131">
        <f aca="true" t="shared" si="8" ref="B42:D43">SUM(B10+B26)</f>
        <v>16113925</v>
      </c>
      <c r="C42" s="131">
        <f t="shared" si="8"/>
        <v>21515807</v>
      </c>
      <c r="D42" s="131">
        <f t="shared" si="8"/>
        <v>21297011</v>
      </c>
      <c r="E42" s="188">
        <f>SUM(D42/C42)</f>
        <v>0.9898309182639535</v>
      </c>
      <c r="F42" s="131"/>
      <c r="G42" s="131"/>
      <c r="H42" s="131"/>
      <c r="I42" s="131"/>
      <c r="J42" s="131">
        <f t="shared" si="7"/>
        <v>16113925</v>
      </c>
      <c r="K42" s="131">
        <f t="shared" si="7"/>
        <v>21515807</v>
      </c>
      <c r="L42" s="131">
        <f t="shared" si="7"/>
        <v>21297011</v>
      </c>
      <c r="M42" s="188">
        <f>SUM(L42/K42)</f>
        <v>0.9898309182639535</v>
      </c>
    </row>
    <row r="43" spans="1:13" ht="12.75">
      <c r="A43" s="10" t="s">
        <v>129</v>
      </c>
      <c r="B43" s="131">
        <f t="shared" si="8"/>
        <v>75732878</v>
      </c>
      <c r="C43" s="131">
        <f t="shared" si="8"/>
        <v>100521738</v>
      </c>
      <c r="D43" s="131">
        <f t="shared" si="8"/>
        <v>85415013</v>
      </c>
      <c r="E43" s="188">
        <f>SUM(D43/C43)</f>
        <v>0.8497168343826288</v>
      </c>
      <c r="F43" s="131"/>
      <c r="G43" s="131"/>
      <c r="H43" s="131"/>
      <c r="I43" s="131"/>
      <c r="J43" s="131">
        <f t="shared" si="7"/>
        <v>75732878</v>
      </c>
      <c r="K43" s="131">
        <f t="shared" si="7"/>
        <v>100521738</v>
      </c>
      <c r="L43" s="131">
        <f t="shared" si="7"/>
        <v>85415013</v>
      </c>
      <c r="M43" s="188">
        <f>SUM(L43/K43)</f>
        <v>0.8497168343826288</v>
      </c>
    </row>
    <row r="44" spans="1:13" ht="12.75">
      <c r="A44" s="92" t="s">
        <v>131</v>
      </c>
      <c r="B44" s="131"/>
      <c r="C44" s="131"/>
      <c r="D44" s="131"/>
      <c r="E44" s="188"/>
      <c r="F44" s="131"/>
      <c r="G44" s="131"/>
      <c r="H44" s="131"/>
      <c r="I44" s="131"/>
      <c r="J44" s="131"/>
      <c r="K44" s="131"/>
      <c r="L44" s="131"/>
      <c r="M44" s="188"/>
    </row>
    <row r="45" spans="1:13" ht="12.75">
      <c r="A45" s="10" t="s">
        <v>130</v>
      </c>
      <c r="B45" s="131"/>
      <c r="C45" s="131"/>
      <c r="D45" s="131"/>
      <c r="E45" s="188"/>
      <c r="F45" s="131"/>
      <c r="G45" s="131"/>
      <c r="H45" s="131"/>
      <c r="I45" s="131"/>
      <c r="J45" s="131"/>
      <c r="K45" s="131"/>
      <c r="L45" s="131"/>
      <c r="M45" s="188"/>
    </row>
    <row r="46" spans="1:13" ht="12.75">
      <c r="A46" s="97" t="s">
        <v>236</v>
      </c>
      <c r="B46" s="118">
        <f>SUM(B41:B45)</f>
        <v>177724611</v>
      </c>
      <c r="C46" s="118">
        <f>SUM(C41:C45)</f>
        <v>210858175</v>
      </c>
      <c r="D46" s="118">
        <f>SUM(D41:D45)</f>
        <v>189345866</v>
      </c>
      <c r="E46" s="189">
        <f>SUM(D46/C46)</f>
        <v>0.8979773537355143</v>
      </c>
      <c r="F46" s="118"/>
      <c r="G46" s="118"/>
      <c r="H46" s="118"/>
      <c r="I46" s="118"/>
      <c r="J46" s="133">
        <f aca="true" t="shared" si="9" ref="J46:L47">SUM(B46+F46)</f>
        <v>177724611</v>
      </c>
      <c r="K46" s="133">
        <f t="shared" si="9"/>
        <v>210858175</v>
      </c>
      <c r="L46" s="133">
        <f t="shared" si="9"/>
        <v>189345866</v>
      </c>
      <c r="M46" s="189">
        <f>SUM(L46/K46)</f>
        <v>0.8979773537355143</v>
      </c>
    </row>
    <row r="47" spans="1:13" ht="12.75">
      <c r="A47" s="99" t="s">
        <v>53</v>
      </c>
      <c r="B47" s="131"/>
      <c r="C47" s="131">
        <f>SUM(C15+C31)</f>
        <v>550291</v>
      </c>
      <c r="D47" s="131">
        <f>SUM(D15+D31)</f>
        <v>529471</v>
      </c>
      <c r="E47" s="188">
        <f>SUM(D47/C47)</f>
        <v>0.962165472450031</v>
      </c>
      <c r="F47" s="130"/>
      <c r="G47" s="130"/>
      <c r="H47" s="130"/>
      <c r="I47" s="130"/>
      <c r="J47" s="131">
        <f t="shared" si="9"/>
        <v>0</v>
      </c>
      <c r="K47" s="131">
        <f t="shared" si="9"/>
        <v>550291</v>
      </c>
      <c r="L47" s="131">
        <f t="shared" si="9"/>
        <v>529471</v>
      </c>
      <c r="M47" s="188">
        <f>SUM(L47/K47)</f>
        <v>0.962165472450031</v>
      </c>
    </row>
    <row r="48" spans="1:13" ht="12.75">
      <c r="A48" s="99" t="s">
        <v>54</v>
      </c>
      <c r="B48" s="131"/>
      <c r="C48" s="131"/>
      <c r="D48" s="131"/>
      <c r="E48" s="188"/>
      <c r="F48" s="130"/>
      <c r="G48" s="130"/>
      <c r="H48" s="130"/>
      <c r="I48" s="130"/>
      <c r="J48" s="131"/>
      <c r="K48" s="131"/>
      <c r="L48" s="131"/>
      <c r="M48" s="188"/>
    </row>
    <row r="49" spans="1:13" ht="12.75">
      <c r="A49" s="101" t="s">
        <v>133</v>
      </c>
      <c r="B49" s="132"/>
      <c r="C49" s="132"/>
      <c r="D49" s="132"/>
      <c r="E49" s="188"/>
      <c r="F49" s="130"/>
      <c r="G49" s="130"/>
      <c r="H49" s="130"/>
      <c r="I49" s="130"/>
      <c r="J49" s="131"/>
      <c r="K49" s="131"/>
      <c r="L49" s="131"/>
      <c r="M49" s="188"/>
    </row>
    <row r="50" spans="1:13" ht="12.75">
      <c r="A50" s="97" t="s">
        <v>237</v>
      </c>
      <c r="B50" s="133">
        <f>SUM(B47:B49)</f>
        <v>0</v>
      </c>
      <c r="C50" s="133">
        <f>SUM(C47:C49)</f>
        <v>550291</v>
      </c>
      <c r="D50" s="133">
        <f>SUM(D47:D49)</f>
        <v>529471</v>
      </c>
      <c r="E50" s="189">
        <f>SUM(D50/C50)</f>
        <v>0.962165472450031</v>
      </c>
      <c r="F50" s="133"/>
      <c r="G50" s="133"/>
      <c r="H50" s="133"/>
      <c r="I50" s="133"/>
      <c r="J50" s="133">
        <f aca="true" t="shared" si="10" ref="J50:L51">SUM(B50+F50)</f>
        <v>0</v>
      </c>
      <c r="K50" s="133">
        <f t="shared" si="10"/>
        <v>550291</v>
      </c>
      <c r="L50" s="133">
        <f t="shared" si="10"/>
        <v>529471</v>
      </c>
      <c r="M50" s="189">
        <f>SUM(L50/K50)</f>
        <v>0.962165472450031</v>
      </c>
    </row>
    <row r="51" spans="1:13" ht="12.75">
      <c r="A51" s="31" t="s">
        <v>5</v>
      </c>
      <c r="B51" s="31">
        <f>SUM(B50,B46)</f>
        <v>177724611</v>
      </c>
      <c r="C51" s="31">
        <f>SUM(C50,C46)</f>
        <v>211408466</v>
      </c>
      <c r="D51" s="31">
        <f>SUM(D50,D46)</f>
        <v>189875337</v>
      </c>
      <c r="E51" s="179">
        <f>SUM(D51/C51)</f>
        <v>0.898144433818464</v>
      </c>
      <c r="F51" s="31"/>
      <c r="G51" s="31"/>
      <c r="H51" s="31"/>
      <c r="I51" s="31"/>
      <c r="J51" s="31">
        <f t="shared" si="10"/>
        <v>177724611</v>
      </c>
      <c r="K51" s="31">
        <f t="shared" si="10"/>
        <v>211408466</v>
      </c>
      <c r="L51" s="31">
        <f t="shared" si="10"/>
        <v>189875337</v>
      </c>
      <c r="M51" s="179">
        <f>SUM(L51/K51)</f>
        <v>0.898144433818464</v>
      </c>
    </row>
  </sheetData>
  <sheetProtection/>
  <mergeCells count="20">
    <mergeCell ref="B37:M37"/>
    <mergeCell ref="A38:J38"/>
    <mergeCell ref="A39:A40"/>
    <mergeCell ref="B39:E39"/>
    <mergeCell ref="F39:I39"/>
    <mergeCell ref="J39:M39"/>
    <mergeCell ref="B21:M21"/>
    <mergeCell ref="A22:J22"/>
    <mergeCell ref="A23:A24"/>
    <mergeCell ref="B23:E23"/>
    <mergeCell ref="F23:I23"/>
    <mergeCell ref="J23:M23"/>
    <mergeCell ref="A1:J1"/>
    <mergeCell ref="A6:J6"/>
    <mergeCell ref="A7:A8"/>
    <mergeCell ref="B7:E7"/>
    <mergeCell ref="F7:I7"/>
    <mergeCell ref="J7:M7"/>
    <mergeCell ref="B5:M5"/>
    <mergeCell ref="A3:J3"/>
  </mergeCells>
  <printOptions/>
  <pageMargins left="0.51" right="0.26" top="0.4" bottom="0.32" header="0.33" footer="0.21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33.375" style="1" customWidth="1"/>
    <col min="2" max="4" width="8.875" style="1" customWidth="1"/>
    <col min="5" max="5" width="8.875" style="169" customWidth="1"/>
    <col min="6" max="9" width="7.25390625" style="1" customWidth="1"/>
    <col min="10" max="13" width="6.875" style="1" customWidth="1"/>
    <col min="14" max="16" width="9.25390625" style="1" customWidth="1"/>
    <col min="17" max="17" width="9.25390625" style="169" customWidth="1"/>
    <col min="18" max="18" width="13.25390625" style="1" customWidth="1"/>
    <col min="19" max="16384" width="9.125" style="1" customWidth="1"/>
  </cols>
  <sheetData>
    <row r="1" spans="1:18" ht="12.75">
      <c r="A1" s="273" t="s">
        <v>152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8" ht="12.75">
      <c r="A2" s="291" t="s">
        <v>144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18" ht="12.75">
      <c r="A3" s="291" t="s">
        <v>145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18" ht="12.75">
      <c r="A4" s="274" t="s">
        <v>276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18" ht="12.75" customHeight="1">
      <c r="A5" s="301" t="s">
        <v>6</v>
      </c>
      <c r="B5" s="262" t="s">
        <v>14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  <c r="R5" s="272" t="s">
        <v>143</v>
      </c>
    </row>
    <row r="6" spans="1:18" ht="15" customHeight="1">
      <c r="A6" s="302"/>
      <c r="B6" s="262" t="s">
        <v>4</v>
      </c>
      <c r="C6" s="263"/>
      <c r="D6" s="263"/>
      <c r="E6" s="264"/>
      <c r="F6" s="262" t="s">
        <v>28</v>
      </c>
      <c r="G6" s="263"/>
      <c r="H6" s="263"/>
      <c r="I6" s="264"/>
      <c r="J6" s="262" t="s">
        <v>29</v>
      </c>
      <c r="K6" s="263"/>
      <c r="L6" s="263"/>
      <c r="M6" s="264"/>
      <c r="N6" s="262" t="s">
        <v>5</v>
      </c>
      <c r="O6" s="263"/>
      <c r="P6" s="263"/>
      <c r="Q6" s="264"/>
      <c r="R6" s="272"/>
    </row>
    <row r="7" spans="1:18" ht="15" customHeight="1">
      <c r="A7" s="303"/>
      <c r="B7" s="5" t="s">
        <v>292</v>
      </c>
      <c r="C7" s="5" t="s">
        <v>298</v>
      </c>
      <c r="D7" s="5" t="s">
        <v>299</v>
      </c>
      <c r="E7" s="170" t="s">
        <v>295</v>
      </c>
      <c r="F7" s="5" t="s">
        <v>292</v>
      </c>
      <c r="G7" s="5" t="s">
        <v>298</v>
      </c>
      <c r="H7" s="5" t="s">
        <v>299</v>
      </c>
      <c r="I7" s="5" t="s">
        <v>295</v>
      </c>
      <c r="J7" s="5" t="s">
        <v>292</v>
      </c>
      <c r="K7" s="5" t="s">
        <v>298</v>
      </c>
      <c r="L7" s="5" t="s">
        <v>299</v>
      </c>
      <c r="M7" s="5" t="s">
        <v>295</v>
      </c>
      <c r="N7" s="5" t="s">
        <v>292</v>
      </c>
      <c r="O7" s="5" t="s">
        <v>298</v>
      </c>
      <c r="P7" s="5" t="s">
        <v>299</v>
      </c>
      <c r="Q7" s="170" t="s">
        <v>295</v>
      </c>
      <c r="R7" s="24"/>
    </row>
    <row r="8" spans="1:18" ht="15" customHeight="1">
      <c r="A8" s="7" t="s">
        <v>341</v>
      </c>
      <c r="B8" s="7">
        <v>62394633</v>
      </c>
      <c r="C8" s="7"/>
      <c r="D8" s="7"/>
      <c r="E8" s="171"/>
      <c r="F8" s="30"/>
      <c r="G8" s="30"/>
      <c r="H8" s="30"/>
      <c r="I8" s="30"/>
      <c r="J8" s="30"/>
      <c r="K8" s="30"/>
      <c r="L8" s="30"/>
      <c r="M8" s="30"/>
      <c r="N8" s="30">
        <f aca="true" t="shared" si="0" ref="N8:N15">SUM(B8+F8+J8)</f>
        <v>62394633</v>
      </c>
      <c r="O8" s="30"/>
      <c r="P8" s="30"/>
      <c r="Q8" s="178"/>
      <c r="R8" s="30" t="s">
        <v>134</v>
      </c>
    </row>
    <row r="9" spans="1:18" ht="24" customHeight="1">
      <c r="A9" s="136" t="s">
        <v>342</v>
      </c>
      <c r="B9" s="7">
        <v>10423707</v>
      </c>
      <c r="C9" s="7">
        <v>8457136</v>
      </c>
      <c r="D9" s="7">
        <v>8450707</v>
      </c>
      <c r="E9" s="171">
        <f aca="true" t="shared" si="1" ref="E9:E15">SUM(D9/C9)</f>
        <v>0.9992398135728218</v>
      </c>
      <c r="F9" s="30"/>
      <c r="G9" s="30"/>
      <c r="H9" s="30"/>
      <c r="I9" s="30"/>
      <c r="J9" s="30"/>
      <c r="K9" s="30"/>
      <c r="L9" s="30"/>
      <c r="M9" s="30"/>
      <c r="N9" s="30">
        <f t="shared" si="0"/>
        <v>10423707</v>
      </c>
      <c r="O9" s="30">
        <f aca="true" t="shared" si="2" ref="O9:P15">SUM(C9+G9+K9)</f>
        <v>8457136</v>
      </c>
      <c r="P9" s="30">
        <f t="shared" si="2"/>
        <v>8450707</v>
      </c>
      <c r="Q9" s="178">
        <f aca="true" t="shared" si="3" ref="Q9:Q15">SUM(P9/O9)</f>
        <v>0.9992398135728218</v>
      </c>
      <c r="R9" s="30" t="s">
        <v>134</v>
      </c>
    </row>
    <row r="10" spans="1:18" ht="24" customHeight="1">
      <c r="A10" s="136" t="s">
        <v>348</v>
      </c>
      <c r="B10" s="7"/>
      <c r="C10" s="7">
        <v>2000000</v>
      </c>
      <c r="D10" s="7">
        <v>2000000</v>
      </c>
      <c r="E10" s="171">
        <f t="shared" si="1"/>
        <v>1</v>
      </c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>
        <f t="shared" si="2"/>
        <v>2000000</v>
      </c>
      <c r="P10" s="30">
        <f t="shared" si="2"/>
        <v>2000000</v>
      </c>
      <c r="Q10" s="178">
        <f t="shared" si="3"/>
        <v>1</v>
      </c>
      <c r="R10" s="30" t="s">
        <v>134</v>
      </c>
    </row>
    <row r="11" spans="1:18" ht="24" customHeight="1">
      <c r="A11" s="136" t="s">
        <v>317</v>
      </c>
      <c r="B11" s="7"/>
      <c r="C11" s="7">
        <v>11718932</v>
      </c>
      <c r="D11" s="7">
        <v>11718932</v>
      </c>
      <c r="E11" s="171">
        <f t="shared" si="1"/>
        <v>1</v>
      </c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>
        <f t="shared" si="2"/>
        <v>11718932</v>
      </c>
      <c r="P11" s="30">
        <f t="shared" si="2"/>
        <v>11718932</v>
      </c>
      <c r="Q11" s="178">
        <f t="shared" si="3"/>
        <v>1</v>
      </c>
      <c r="R11" s="30" t="s">
        <v>134</v>
      </c>
    </row>
    <row r="12" spans="1:18" ht="24" customHeight="1">
      <c r="A12" s="136" t="s">
        <v>349</v>
      </c>
      <c r="B12" s="7"/>
      <c r="C12" s="7">
        <v>400000</v>
      </c>
      <c r="D12" s="7">
        <v>400000</v>
      </c>
      <c r="E12" s="171">
        <f t="shared" si="1"/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>
        <f t="shared" si="2"/>
        <v>400000</v>
      </c>
      <c r="P12" s="30">
        <f t="shared" si="2"/>
        <v>400000</v>
      </c>
      <c r="Q12" s="178">
        <f t="shared" si="3"/>
        <v>1</v>
      </c>
      <c r="R12" s="30" t="s">
        <v>134</v>
      </c>
    </row>
    <row r="13" spans="1:18" ht="27" customHeight="1">
      <c r="A13" s="136" t="s">
        <v>351</v>
      </c>
      <c r="B13" s="7"/>
      <c r="C13" s="7"/>
      <c r="D13" s="7"/>
      <c r="E13" s="171"/>
      <c r="F13" s="30"/>
      <c r="G13" s="30"/>
      <c r="H13" s="30"/>
      <c r="I13" s="30"/>
      <c r="J13" s="30"/>
      <c r="K13" s="7">
        <v>296304</v>
      </c>
      <c r="L13" s="7">
        <v>296304</v>
      </c>
      <c r="M13" s="171">
        <f>SUM(L13/K13)</f>
        <v>1</v>
      </c>
      <c r="N13" s="30"/>
      <c r="O13" s="30">
        <f t="shared" si="2"/>
        <v>296304</v>
      </c>
      <c r="P13" s="30">
        <f t="shared" si="2"/>
        <v>296304</v>
      </c>
      <c r="Q13" s="178">
        <f t="shared" si="3"/>
        <v>1</v>
      </c>
      <c r="R13" s="316" t="s">
        <v>327</v>
      </c>
    </row>
    <row r="14" spans="1:18" ht="24" customHeight="1">
      <c r="A14" s="136" t="s">
        <v>352</v>
      </c>
      <c r="B14" s="7"/>
      <c r="C14" s="7"/>
      <c r="D14" s="7"/>
      <c r="E14" s="171"/>
      <c r="F14" s="30"/>
      <c r="G14" s="30"/>
      <c r="H14" s="30"/>
      <c r="I14" s="30"/>
      <c r="J14" s="30"/>
      <c r="K14" s="7">
        <v>253987</v>
      </c>
      <c r="L14" s="7">
        <v>233167</v>
      </c>
      <c r="M14" s="171">
        <f>SUM(L14/K14)</f>
        <v>0.9180273006098737</v>
      </c>
      <c r="N14" s="30">
        <f t="shared" si="0"/>
        <v>0</v>
      </c>
      <c r="O14" s="30">
        <f t="shared" si="2"/>
        <v>253987</v>
      </c>
      <c r="P14" s="30">
        <f t="shared" si="2"/>
        <v>233167</v>
      </c>
      <c r="Q14" s="178">
        <f t="shared" si="3"/>
        <v>0.9180273006098737</v>
      </c>
      <c r="R14" s="153" t="s">
        <v>326</v>
      </c>
    </row>
    <row r="15" spans="1:18" ht="12.75" customHeight="1">
      <c r="A15" s="135" t="s">
        <v>148</v>
      </c>
      <c r="B15" s="135">
        <f>SUM(B8:B14)</f>
        <v>72818340</v>
      </c>
      <c r="C15" s="135">
        <f>SUM(C8:C14)</f>
        <v>22576068</v>
      </c>
      <c r="D15" s="135">
        <f>SUM(D8:D14)</f>
        <v>22569639</v>
      </c>
      <c r="E15" s="171">
        <f t="shared" si="1"/>
        <v>0.9997152294190468</v>
      </c>
      <c r="F15" s="135">
        <f>SUM(F8:F9)</f>
        <v>0</v>
      </c>
      <c r="G15" s="135"/>
      <c r="H15" s="135"/>
      <c r="I15" s="135"/>
      <c r="J15" s="135"/>
      <c r="K15" s="135">
        <f>SUM(K13:K14)</f>
        <v>550291</v>
      </c>
      <c r="L15" s="135">
        <f>SUM(L13:L14)</f>
        <v>529471</v>
      </c>
      <c r="M15" s="171">
        <f>SUM(L15/K15)</f>
        <v>0.962165472450031</v>
      </c>
      <c r="N15" s="20">
        <f t="shared" si="0"/>
        <v>72818340</v>
      </c>
      <c r="O15" s="31">
        <f t="shared" si="2"/>
        <v>23126359</v>
      </c>
      <c r="P15" s="31">
        <f t="shared" si="2"/>
        <v>23099110</v>
      </c>
      <c r="Q15" s="179">
        <f t="shared" si="3"/>
        <v>0.9988217341086852</v>
      </c>
      <c r="R15" s="30"/>
    </row>
    <row r="16" spans="1:5" ht="12.75">
      <c r="A16" s="4"/>
      <c r="B16" s="4"/>
      <c r="C16" s="4"/>
      <c r="D16" s="4"/>
      <c r="E16" s="174"/>
    </row>
    <row r="17" spans="1:18" ht="12.75" customHeight="1">
      <c r="A17" s="273" t="s">
        <v>151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</row>
    <row r="18" spans="1:5" ht="12.75">
      <c r="A18" s="4"/>
      <c r="B18" s="4"/>
      <c r="C18" s="4"/>
      <c r="D18" s="4"/>
      <c r="E18" s="174"/>
    </row>
    <row r="19" spans="1:18" ht="12.75">
      <c r="A19" s="291" t="s">
        <v>54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</row>
    <row r="20" spans="1:18" ht="12.75">
      <c r="A20" s="291" t="s">
        <v>146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</row>
    <row r="21" spans="1:18" ht="12.75">
      <c r="A21" s="274" t="s">
        <v>276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1:18" ht="12.75">
      <c r="A22" s="301" t="s">
        <v>30</v>
      </c>
      <c r="B22" s="262" t="s">
        <v>14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4"/>
      <c r="R22" s="272" t="s">
        <v>143</v>
      </c>
    </row>
    <row r="23" spans="1:18" ht="12.75">
      <c r="A23" s="302"/>
      <c r="B23" s="269" t="s">
        <v>4</v>
      </c>
      <c r="C23" s="270"/>
      <c r="D23" s="270"/>
      <c r="E23" s="271"/>
      <c r="F23" s="269" t="s">
        <v>28</v>
      </c>
      <c r="G23" s="270"/>
      <c r="H23" s="270"/>
      <c r="I23" s="271"/>
      <c r="J23" s="269" t="s">
        <v>29</v>
      </c>
      <c r="K23" s="270"/>
      <c r="L23" s="270"/>
      <c r="M23" s="271"/>
      <c r="N23" s="269" t="s">
        <v>5</v>
      </c>
      <c r="O23" s="270"/>
      <c r="P23" s="270"/>
      <c r="Q23" s="271"/>
      <c r="R23" s="272"/>
    </row>
    <row r="24" spans="1:18" ht="12.75">
      <c r="A24" s="303"/>
      <c r="B24" s="5" t="s">
        <v>292</v>
      </c>
      <c r="C24" s="5" t="s">
        <v>298</v>
      </c>
      <c r="D24" s="5" t="s">
        <v>299</v>
      </c>
      <c r="E24" s="170" t="s">
        <v>295</v>
      </c>
      <c r="F24" s="5" t="s">
        <v>292</v>
      </c>
      <c r="G24" s="5" t="s">
        <v>298</v>
      </c>
      <c r="H24" s="5" t="s">
        <v>299</v>
      </c>
      <c r="I24" s="5" t="s">
        <v>295</v>
      </c>
      <c r="J24" s="5" t="s">
        <v>292</v>
      </c>
      <c r="K24" s="5" t="s">
        <v>298</v>
      </c>
      <c r="L24" s="5" t="s">
        <v>299</v>
      </c>
      <c r="M24" s="5" t="s">
        <v>295</v>
      </c>
      <c r="N24" s="5" t="s">
        <v>292</v>
      </c>
      <c r="O24" s="5" t="s">
        <v>298</v>
      </c>
      <c r="P24" s="5" t="s">
        <v>299</v>
      </c>
      <c r="Q24" s="170" t="s">
        <v>295</v>
      </c>
      <c r="R24" s="24"/>
    </row>
    <row r="25" spans="1:18" ht="12.75">
      <c r="A25" s="47" t="s">
        <v>350</v>
      </c>
      <c r="B25" s="7"/>
      <c r="C25" s="7">
        <v>46261890</v>
      </c>
      <c r="D25" s="7">
        <v>37990472</v>
      </c>
      <c r="E25" s="171">
        <f>SUM(D25/C25)</f>
        <v>0.821204494671532</v>
      </c>
      <c r="F25" s="30"/>
      <c r="G25" s="30"/>
      <c r="H25" s="30"/>
      <c r="I25" s="30"/>
      <c r="J25" s="30"/>
      <c r="K25" s="30"/>
      <c r="L25" s="30"/>
      <c r="M25" s="30"/>
      <c r="N25" s="30">
        <f>SUM(B25+F25+J25)</f>
        <v>0</v>
      </c>
      <c r="O25" s="30">
        <f>SUM(C25+G25+K25)</f>
        <v>46261890</v>
      </c>
      <c r="P25" s="30">
        <f>SUM(D25+H25+L25)</f>
        <v>37990472</v>
      </c>
      <c r="Q25" s="171">
        <f>SUM(P25/O25)</f>
        <v>0.821204494671532</v>
      </c>
      <c r="R25" s="30" t="s">
        <v>134</v>
      </c>
    </row>
    <row r="26" spans="1:18" ht="12.75">
      <c r="A26" s="18" t="s">
        <v>147</v>
      </c>
      <c r="B26" s="137">
        <f>SUM(B25:B25)</f>
        <v>0</v>
      </c>
      <c r="C26" s="137">
        <f>SUM(C25:C25)</f>
        <v>46261890</v>
      </c>
      <c r="D26" s="137">
        <f>SUM(D25:D25)</f>
        <v>37990472</v>
      </c>
      <c r="E26" s="172">
        <f>SUM(D26/C26)</f>
        <v>0.821204494671532</v>
      </c>
      <c r="F26" s="31">
        <v>0</v>
      </c>
      <c r="G26" s="31"/>
      <c r="H26" s="31"/>
      <c r="I26" s="31"/>
      <c r="J26" s="31">
        <v>0</v>
      </c>
      <c r="K26" s="31"/>
      <c r="L26" s="31"/>
      <c r="M26" s="31"/>
      <c r="N26" s="31">
        <f>SUM(N25:N25)</f>
        <v>0</v>
      </c>
      <c r="O26" s="31">
        <f>SUM(O25:O25)</f>
        <v>46261890</v>
      </c>
      <c r="P26" s="31">
        <f>SUM(P25:P25)</f>
        <v>37990472</v>
      </c>
      <c r="Q26" s="172">
        <f>SUM(P26/O26)</f>
        <v>0.821204494671532</v>
      </c>
      <c r="R26" s="30"/>
    </row>
    <row r="27" spans="1:5" ht="12.75">
      <c r="A27" s="4"/>
      <c r="B27" s="4"/>
      <c r="C27" s="4"/>
      <c r="D27" s="4"/>
      <c r="E27" s="174"/>
    </row>
    <row r="28" spans="1:18" ht="12.75">
      <c r="A28" s="273" t="s">
        <v>153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</row>
    <row r="29" spans="1:5" ht="12.75">
      <c r="A29" s="4"/>
      <c r="B29" s="4"/>
      <c r="C29" s="4"/>
      <c r="D29" s="4"/>
      <c r="E29" s="174"/>
    </row>
    <row r="30" spans="1:18" ht="12.75">
      <c r="A30" s="291" t="s">
        <v>149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</row>
    <row r="31" spans="1:18" ht="12.75">
      <c r="A31" s="291" t="s">
        <v>145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</row>
    <row r="32" spans="1:18" ht="12.75">
      <c r="A32" s="274" t="s">
        <v>276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</row>
    <row r="33" spans="1:18" ht="12.75">
      <c r="A33" s="301" t="s">
        <v>13</v>
      </c>
      <c r="B33" s="262" t="s">
        <v>14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4"/>
      <c r="R33" s="272" t="s">
        <v>143</v>
      </c>
    </row>
    <row r="34" spans="1:18" ht="12.75">
      <c r="A34" s="302"/>
      <c r="B34" s="269" t="s">
        <v>4</v>
      </c>
      <c r="C34" s="270"/>
      <c r="D34" s="270"/>
      <c r="E34" s="271"/>
      <c r="F34" s="269" t="s">
        <v>28</v>
      </c>
      <c r="G34" s="270"/>
      <c r="H34" s="270"/>
      <c r="I34" s="271"/>
      <c r="J34" s="269" t="s">
        <v>29</v>
      </c>
      <c r="K34" s="270"/>
      <c r="L34" s="270"/>
      <c r="M34" s="271"/>
      <c r="N34" s="269" t="s">
        <v>5</v>
      </c>
      <c r="O34" s="270"/>
      <c r="P34" s="270"/>
      <c r="Q34" s="271"/>
      <c r="R34" s="272"/>
    </row>
    <row r="35" spans="1:18" ht="12.75">
      <c r="A35" s="303"/>
      <c r="B35" s="5" t="s">
        <v>292</v>
      </c>
      <c r="C35" s="5" t="s">
        <v>298</v>
      </c>
      <c r="D35" s="5" t="s">
        <v>299</v>
      </c>
      <c r="E35" s="170" t="s">
        <v>295</v>
      </c>
      <c r="F35" s="5" t="s">
        <v>292</v>
      </c>
      <c r="G35" s="5" t="s">
        <v>298</v>
      </c>
      <c r="H35" s="5" t="s">
        <v>299</v>
      </c>
      <c r="I35" s="5" t="s">
        <v>295</v>
      </c>
      <c r="J35" s="5" t="s">
        <v>292</v>
      </c>
      <c r="K35" s="5" t="s">
        <v>298</v>
      </c>
      <c r="L35" s="5" t="s">
        <v>299</v>
      </c>
      <c r="M35" s="5" t="s">
        <v>295</v>
      </c>
      <c r="N35" s="5" t="s">
        <v>292</v>
      </c>
      <c r="O35" s="5" t="s">
        <v>298</v>
      </c>
      <c r="P35" s="5" t="s">
        <v>299</v>
      </c>
      <c r="Q35" s="170" t="s">
        <v>295</v>
      </c>
      <c r="R35" s="24"/>
    </row>
    <row r="36" spans="1:18" ht="12.75">
      <c r="A36" s="7"/>
      <c r="B36" s="7"/>
      <c r="C36" s="7"/>
      <c r="D36" s="7"/>
      <c r="E36" s="171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78"/>
      <c r="R36" s="30"/>
    </row>
    <row r="37" spans="1:18" ht="12.75">
      <c r="A37" s="7"/>
      <c r="B37" s="7"/>
      <c r="C37" s="7"/>
      <c r="D37" s="7"/>
      <c r="E37" s="17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78"/>
      <c r="R37" s="30"/>
    </row>
    <row r="38" spans="1:18" ht="12.75">
      <c r="A38" s="18" t="s">
        <v>150</v>
      </c>
      <c r="B38" s="27"/>
      <c r="C38" s="27"/>
      <c r="D38" s="27"/>
      <c r="E38" s="177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78"/>
      <c r="R38" s="30"/>
    </row>
  </sheetData>
  <sheetProtection/>
  <mergeCells count="33">
    <mergeCell ref="R33:R34"/>
    <mergeCell ref="A28:R28"/>
    <mergeCell ref="J23:M23"/>
    <mergeCell ref="N23:Q23"/>
    <mergeCell ref="A30:R30"/>
    <mergeCell ref="J34:M34"/>
    <mergeCell ref="N34:Q34"/>
    <mergeCell ref="F23:I23"/>
    <mergeCell ref="B33:Q33"/>
    <mergeCell ref="B23:E23"/>
    <mergeCell ref="A32:R32"/>
    <mergeCell ref="A22:A24"/>
    <mergeCell ref="B22:Q22"/>
    <mergeCell ref="B5:Q5"/>
    <mergeCell ref="A5:A7"/>
    <mergeCell ref="R5:R6"/>
    <mergeCell ref="A20:R20"/>
    <mergeCell ref="A33:A35"/>
    <mergeCell ref="B34:E34"/>
    <mergeCell ref="F34:I34"/>
    <mergeCell ref="A21:R21"/>
    <mergeCell ref="B6:E6"/>
    <mergeCell ref="F6:I6"/>
    <mergeCell ref="J6:M6"/>
    <mergeCell ref="A17:R17"/>
    <mergeCell ref="A31:R31"/>
    <mergeCell ref="R22:R23"/>
    <mergeCell ref="A1:R1"/>
    <mergeCell ref="A4:R4"/>
    <mergeCell ref="A3:R3"/>
    <mergeCell ref="A19:R19"/>
    <mergeCell ref="A2:R2"/>
    <mergeCell ref="N6:Q6"/>
  </mergeCells>
  <printOptions horizontalCentered="1" verticalCentered="1"/>
  <pageMargins left="0.4" right="0.24" top="0.42" bottom="0.5" header="0.29" footer="0.28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9" sqref="C19:D19"/>
    </sheetView>
  </sheetViews>
  <sheetFormatPr defaultColWidth="9.00390625" defaultRowHeight="12.75"/>
  <cols>
    <col min="1" max="1" width="27.00390625" style="1" customWidth="1"/>
    <col min="2" max="2" width="9.375" style="1" customWidth="1"/>
    <col min="3" max="16384" width="9.125" style="1" customWidth="1"/>
  </cols>
  <sheetData>
    <row r="1" ht="12.75">
      <c r="B1" s="2" t="s">
        <v>229</v>
      </c>
    </row>
    <row r="4" spans="1:2" ht="12.75">
      <c r="A4" s="273"/>
      <c r="B4" s="273"/>
    </row>
    <row r="5" spans="1:2" ht="12.75">
      <c r="A5" s="4"/>
      <c r="B5" s="138"/>
    </row>
    <row r="6" spans="1:5" ht="12.75">
      <c r="A6" s="291" t="s">
        <v>31</v>
      </c>
      <c r="B6" s="291"/>
      <c r="C6" s="291"/>
      <c r="D6" s="291"/>
      <c r="E6" s="291"/>
    </row>
    <row r="7" spans="1:2" ht="12.75">
      <c r="A7" s="139"/>
      <c r="B7" s="139"/>
    </row>
    <row r="8" spans="1:5" ht="12.75">
      <c r="A8" s="274" t="s">
        <v>277</v>
      </c>
      <c r="B8" s="274"/>
      <c r="C8" s="274"/>
      <c r="D8" s="274"/>
      <c r="E8" s="274"/>
    </row>
    <row r="9" spans="1:5" ht="17.25" customHeight="1">
      <c r="A9" s="276" t="s">
        <v>10</v>
      </c>
      <c r="B9" s="272" t="s">
        <v>2</v>
      </c>
      <c r="C9" s="272"/>
      <c r="D9" s="272"/>
      <c r="E9" s="272"/>
    </row>
    <row r="10" spans="1:5" ht="18" customHeight="1">
      <c r="A10" s="277"/>
      <c r="B10" s="79" t="s">
        <v>292</v>
      </c>
      <c r="C10" s="31" t="s">
        <v>296</v>
      </c>
      <c r="D10" s="31" t="s">
        <v>297</v>
      </c>
      <c r="E10" s="31" t="s">
        <v>295</v>
      </c>
    </row>
    <row r="11" spans="1:5" ht="18" customHeight="1">
      <c r="A11" s="140"/>
      <c r="B11" s="7"/>
      <c r="C11" s="30"/>
      <c r="D11" s="30"/>
      <c r="E11" s="30"/>
    </row>
    <row r="12" spans="1:5" ht="18" customHeight="1">
      <c r="A12" s="140"/>
      <c r="B12" s="7"/>
      <c r="C12" s="30"/>
      <c r="D12" s="30"/>
      <c r="E12" s="30"/>
    </row>
    <row r="13" spans="1:5" ht="18" customHeight="1">
      <c r="A13" s="140" t="s">
        <v>3</v>
      </c>
      <c r="B13" s="7"/>
      <c r="C13" s="30"/>
      <c r="D13" s="30"/>
      <c r="E13" s="30"/>
    </row>
    <row r="14" spans="1:5" ht="16.5" customHeight="1">
      <c r="A14" s="140"/>
      <c r="B14" s="7"/>
      <c r="C14" s="30"/>
      <c r="D14" s="30"/>
      <c r="E14" s="30"/>
    </row>
    <row r="15" spans="1:5" ht="18" customHeight="1">
      <c r="A15" s="140"/>
      <c r="B15" s="7"/>
      <c r="C15" s="30"/>
      <c r="D15" s="30"/>
      <c r="E15" s="30"/>
    </row>
    <row r="16" spans="1:5" ht="16.5" customHeight="1">
      <c r="A16" s="140"/>
      <c r="B16" s="7"/>
      <c r="C16" s="30"/>
      <c r="D16" s="30"/>
      <c r="E16" s="30"/>
    </row>
    <row r="17" spans="1:5" ht="18" customHeight="1">
      <c r="A17" s="140"/>
      <c r="B17" s="7"/>
      <c r="C17" s="30"/>
      <c r="D17" s="30"/>
      <c r="E17" s="30"/>
    </row>
    <row r="18" spans="1:5" ht="17.25" customHeight="1">
      <c r="A18" s="140"/>
      <c r="B18" s="7"/>
      <c r="C18" s="30"/>
      <c r="D18" s="30"/>
      <c r="E18" s="30"/>
    </row>
    <row r="19" spans="1:5" ht="18" customHeight="1">
      <c r="A19" s="69" t="s">
        <v>9</v>
      </c>
      <c r="B19" s="141">
        <v>0</v>
      </c>
      <c r="C19" s="31">
        <v>0</v>
      </c>
      <c r="D19" s="31">
        <v>0</v>
      </c>
      <c r="E19" s="30"/>
    </row>
  </sheetData>
  <sheetProtection/>
  <mergeCells count="5">
    <mergeCell ref="A9:A10"/>
    <mergeCell ref="A4:B4"/>
    <mergeCell ref="B9:E9"/>
    <mergeCell ref="A6:E6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19">
      <selection activeCell="J40" sqref="J40"/>
    </sheetView>
  </sheetViews>
  <sheetFormatPr defaultColWidth="9.00390625" defaultRowHeight="12.75"/>
  <cols>
    <col min="1" max="1" width="55.125" style="1" customWidth="1"/>
    <col min="2" max="2" width="10.125" style="1" customWidth="1"/>
    <col min="3" max="3" width="11.75390625" style="1" customWidth="1"/>
    <col min="4" max="4" width="10.875" style="1" customWidth="1"/>
    <col min="5" max="5" width="7.75390625" style="169" customWidth="1"/>
    <col min="6" max="8" width="7.75390625" style="1" customWidth="1"/>
    <col min="9" max="9" width="8.125" style="169" customWidth="1"/>
    <col min="10" max="11" width="7.75390625" style="1" customWidth="1"/>
    <col min="12" max="12" width="8.875" style="1" customWidth="1"/>
    <col min="13" max="13" width="7.75390625" style="169" customWidth="1"/>
    <col min="14" max="14" width="9.75390625" style="1" customWidth="1"/>
    <col min="15" max="16" width="9.125" style="1" customWidth="1"/>
    <col min="17" max="17" width="9.125" style="169" customWidth="1"/>
    <col min="18" max="16384" width="9.125" style="1" customWidth="1"/>
  </cols>
  <sheetData>
    <row r="2" spans="1:14" ht="12.75">
      <c r="A2" s="273" t="s">
        <v>106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7" ht="12.75">
      <c r="A3" s="278" t="s">
        <v>309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4" ht="12.75">
      <c r="A4" s="23"/>
      <c r="B4" s="23"/>
      <c r="C4" s="23"/>
      <c r="D4" s="23"/>
      <c r="E4" s="175"/>
      <c r="F4" s="23"/>
      <c r="G4" s="23"/>
      <c r="H4" s="23"/>
      <c r="I4" s="175"/>
      <c r="J4" s="23"/>
      <c r="K4" s="23"/>
      <c r="L4" s="23"/>
      <c r="M4" s="175"/>
      <c r="N4" s="23"/>
    </row>
    <row r="5" spans="1:14" ht="12.75">
      <c r="A5" s="274" t="s">
        <v>264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</row>
    <row r="6" spans="1:17" ht="12.75" customHeight="1">
      <c r="A6" s="276" t="s">
        <v>1</v>
      </c>
      <c r="B6" s="272" t="s">
        <v>4</v>
      </c>
      <c r="C6" s="272"/>
      <c r="D6" s="272"/>
      <c r="E6" s="272"/>
      <c r="F6" s="272" t="s">
        <v>21</v>
      </c>
      <c r="G6" s="272"/>
      <c r="H6" s="272"/>
      <c r="I6" s="272"/>
      <c r="J6" s="272" t="s">
        <v>26</v>
      </c>
      <c r="K6" s="272"/>
      <c r="L6" s="272"/>
      <c r="M6" s="272"/>
      <c r="N6" s="267" t="s">
        <v>8</v>
      </c>
      <c r="O6" s="267"/>
      <c r="P6" s="267"/>
      <c r="Q6" s="267"/>
    </row>
    <row r="7" spans="1:17" ht="12.75">
      <c r="A7" s="277"/>
      <c r="B7" s="83" t="s">
        <v>292</v>
      </c>
      <c r="C7" s="25" t="s">
        <v>296</v>
      </c>
      <c r="D7" s="25" t="s">
        <v>297</v>
      </c>
      <c r="E7" s="176" t="s">
        <v>295</v>
      </c>
      <c r="F7" s="83" t="s">
        <v>292</v>
      </c>
      <c r="G7" s="25" t="s">
        <v>296</v>
      </c>
      <c r="H7" s="25" t="s">
        <v>297</v>
      </c>
      <c r="I7" s="176" t="s">
        <v>295</v>
      </c>
      <c r="J7" s="83" t="s">
        <v>292</v>
      </c>
      <c r="K7" s="25" t="s">
        <v>296</v>
      </c>
      <c r="L7" s="25" t="s">
        <v>297</v>
      </c>
      <c r="M7" s="176" t="s">
        <v>295</v>
      </c>
      <c r="N7" s="79" t="s">
        <v>292</v>
      </c>
      <c r="O7" s="24" t="s">
        <v>296</v>
      </c>
      <c r="P7" s="24" t="s">
        <v>297</v>
      </c>
      <c r="Q7" s="181" t="s">
        <v>295</v>
      </c>
    </row>
    <row r="8" spans="1:17" ht="12.75">
      <c r="A8" s="26" t="s">
        <v>57</v>
      </c>
      <c r="B8" s="27">
        <v>101360578</v>
      </c>
      <c r="C8" s="27">
        <v>105647055</v>
      </c>
      <c r="D8" s="27">
        <v>105647055</v>
      </c>
      <c r="E8" s="177">
        <f>SUM(D8/C8)</f>
        <v>1</v>
      </c>
      <c r="F8" s="27"/>
      <c r="G8" s="27"/>
      <c r="H8" s="27"/>
      <c r="I8" s="177"/>
      <c r="J8" s="27"/>
      <c r="K8" s="27"/>
      <c r="L8" s="27"/>
      <c r="M8" s="177"/>
      <c r="N8" s="27">
        <f>SUM(B8+F8+J8)</f>
        <v>101360578</v>
      </c>
      <c r="O8" s="27">
        <f>SUM(C8+G8+K8)</f>
        <v>105647055</v>
      </c>
      <c r="P8" s="27">
        <f>SUM(D8+H8+L8)</f>
        <v>105647055</v>
      </c>
      <c r="Q8" s="178">
        <f>SUM(P8/O8)</f>
        <v>1</v>
      </c>
    </row>
    <row r="9" spans="1:17" ht="12.75">
      <c r="A9" s="6" t="s">
        <v>58</v>
      </c>
      <c r="B9" s="7">
        <v>70982050</v>
      </c>
      <c r="C9" s="7">
        <v>73454726</v>
      </c>
      <c r="D9" s="7">
        <v>73454726</v>
      </c>
      <c r="E9" s="177">
        <f>SUM(D9/C9)</f>
        <v>1</v>
      </c>
      <c r="F9" s="7"/>
      <c r="G9" s="7"/>
      <c r="H9" s="7"/>
      <c r="I9" s="171"/>
      <c r="J9" s="7"/>
      <c r="K9" s="7"/>
      <c r="L9" s="7"/>
      <c r="M9" s="171"/>
      <c r="N9" s="27">
        <f>SUM(B9+F9+J9)</f>
        <v>70982050</v>
      </c>
      <c r="O9" s="27">
        <f aca="true" t="shared" si="0" ref="O9:P23">SUM(C9+G9+K9)</f>
        <v>73454726</v>
      </c>
      <c r="P9" s="27">
        <f t="shared" si="0"/>
        <v>73454726</v>
      </c>
      <c r="Q9" s="178">
        <f>SUM(P9/O9)</f>
        <v>1</v>
      </c>
    </row>
    <row r="10" spans="1:17" ht="23.25" customHeight="1">
      <c r="A10" s="8" t="s">
        <v>59</v>
      </c>
      <c r="B10" s="7">
        <v>92004038</v>
      </c>
      <c r="C10" s="7">
        <v>110707208</v>
      </c>
      <c r="D10" s="7">
        <v>110707208</v>
      </c>
      <c r="E10" s="177">
        <f>SUM(D10/C10)</f>
        <v>1</v>
      </c>
      <c r="F10" s="7"/>
      <c r="G10" s="7"/>
      <c r="H10" s="7"/>
      <c r="I10" s="171"/>
      <c r="J10" s="7"/>
      <c r="K10" s="7"/>
      <c r="L10" s="7"/>
      <c r="M10" s="171"/>
      <c r="N10" s="27">
        <f>SUM(B10+F10+J10)</f>
        <v>92004038</v>
      </c>
      <c r="O10" s="27">
        <f t="shared" si="0"/>
        <v>110707208</v>
      </c>
      <c r="P10" s="27">
        <f t="shared" si="0"/>
        <v>110707208</v>
      </c>
      <c r="Q10" s="178">
        <f>SUM(P10/O10)</f>
        <v>1</v>
      </c>
    </row>
    <row r="11" spans="1:17" ht="12.75">
      <c r="A11" s="10" t="s">
        <v>190</v>
      </c>
      <c r="B11" s="7">
        <v>2257860</v>
      </c>
      <c r="C11" s="7">
        <v>2572426</v>
      </c>
      <c r="D11" s="7">
        <v>2572426</v>
      </c>
      <c r="E11" s="177">
        <f>SUM(D11/C11)</f>
        <v>1</v>
      </c>
      <c r="F11" s="7"/>
      <c r="G11" s="7"/>
      <c r="H11" s="7"/>
      <c r="I11" s="171"/>
      <c r="J11" s="7"/>
      <c r="K11" s="7"/>
      <c r="L11" s="7"/>
      <c r="M11" s="171"/>
      <c r="N11" s="27">
        <f>SUM(B11+F11+J11)</f>
        <v>2257860</v>
      </c>
      <c r="O11" s="27">
        <f t="shared" si="0"/>
        <v>2572426</v>
      </c>
      <c r="P11" s="27">
        <f t="shared" si="0"/>
        <v>2572426</v>
      </c>
      <c r="Q11" s="178">
        <f>SUM(P11/O11)</f>
        <v>1</v>
      </c>
    </row>
    <row r="12" spans="1:17" ht="12.75">
      <c r="A12" s="10" t="s">
        <v>172</v>
      </c>
      <c r="B12" s="7">
        <v>13644874</v>
      </c>
      <c r="C12" s="7">
        <v>18635219</v>
      </c>
      <c r="D12" s="7">
        <v>18635219</v>
      </c>
      <c r="E12" s="177">
        <f>SUM(D12/C12)</f>
        <v>1</v>
      </c>
      <c r="F12" s="7"/>
      <c r="G12" s="7"/>
      <c r="H12" s="7"/>
      <c r="I12" s="171"/>
      <c r="J12" s="7"/>
      <c r="K12" s="7"/>
      <c r="L12" s="7"/>
      <c r="M12" s="171"/>
      <c r="N12" s="27">
        <f>SUM(B12+F12+J12)</f>
        <v>13644874</v>
      </c>
      <c r="O12" s="27">
        <f t="shared" si="0"/>
        <v>18635219</v>
      </c>
      <c r="P12" s="27">
        <f t="shared" si="0"/>
        <v>18635219</v>
      </c>
      <c r="Q12" s="178">
        <f>SUM(P12/O12)</f>
        <v>1</v>
      </c>
    </row>
    <row r="13" spans="1:17" ht="12.75">
      <c r="A13" s="10" t="s">
        <v>181</v>
      </c>
      <c r="B13" s="7"/>
      <c r="C13" s="7"/>
      <c r="D13" s="7"/>
      <c r="E13" s="177"/>
      <c r="F13" s="7"/>
      <c r="G13" s="7"/>
      <c r="H13" s="7"/>
      <c r="I13" s="171"/>
      <c r="J13" s="7"/>
      <c r="K13" s="7"/>
      <c r="L13" s="7"/>
      <c r="M13" s="171"/>
      <c r="N13" s="27"/>
      <c r="O13" s="27"/>
      <c r="P13" s="27"/>
      <c r="Q13" s="178"/>
    </row>
    <row r="14" spans="1:17" ht="12.75">
      <c r="A14" s="10" t="s">
        <v>182</v>
      </c>
      <c r="B14" s="7"/>
      <c r="C14" s="7"/>
      <c r="D14" s="7"/>
      <c r="E14" s="177"/>
      <c r="F14" s="7"/>
      <c r="G14" s="7"/>
      <c r="H14" s="7"/>
      <c r="I14" s="171"/>
      <c r="J14" s="7"/>
      <c r="K14" s="7"/>
      <c r="L14" s="7"/>
      <c r="M14" s="171"/>
      <c r="N14" s="27"/>
      <c r="O14" s="27"/>
      <c r="P14" s="27"/>
      <c r="Q14" s="178"/>
    </row>
    <row r="15" spans="1:17" ht="23.25" customHeight="1">
      <c r="A15" s="8" t="s">
        <v>60</v>
      </c>
      <c r="B15" s="7"/>
      <c r="C15" s="7"/>
      <c r="D15" s="7"/>
      <c r="E15" s="177"/>
      <c r="F15" s="7"/>
      <c r="G15" s="7"/>
      <c r="H15" s="7"/>
      <c r="I15" s="171"/>
      <c r="J15" s="7"/>
      <c r="K15" s="7"/>
      <c r="L15" s="7"/>
      <c r="M15" s="171"/>
      <c r="N15" s="27"/>
      <c r="O15" s="27"/>
      <c r="P15" s="27"/>
      <c r="Q15" s="178"/>
    </row>
    <row r="16" spans="1:17" ht="23.25" customHeight="1">
      <c r="A16" s="8" t="s">
        <v>61</v>
      </c>
      <c r="B16" s="7"/>
      <c r="C16" s="7"/>
      <c r="D16" s="7"/>
      <c r="E16" s="177"/>
      <c r="F16" s="7"/>
      <c r="G16" s="7"/>
      <c r="H16" s="7"/>
      <c r="I16" s="171"/>
      <c r="J16" s="7"/>
      <c r="K16" s="7"/>
      <c r="L16" s="7"/>
      <c r="M16" s="171"/>
      <c r="N16" s="27"/>
      <c r="O16" s="27"/>
      <c r="P16" s="27"/>
      <c r="Q16" s="178"/>
    </row>
    <row r="17" spans="1:17" ht="23.25" customHeight="1">
      <c r="A17" s="8" t="s">
        <v>62</v>
      </c>
      <c r="B17" s="7"/>
      <c r="C17" s="7"/>
      <c r="D17" s="7"/>
      <c r="E17" s="177"/>
      <c r="F17" s="7"/>
      <c r="G17" s="7"/>
      <c r="H17" s="7"/>
      <c r="I17" s="171"/>
      <c r="J17" s="7"/>
      <c r="K17" s="7"/>
      <c r="L17" s="7"/>
      <c r="M17" s="171"/>
      <c r="N17" s="27"/>
      <c r="O17" s="27"/>
      <c r="P17" s="27"/>
      <c r="Q17" s="178"/>
    </row>
    <row r="18" spans="1:17" ht="12.75" customHeight="1">
      <c r="A18" s="8" t="s">
        <v>63</v>
      </c>
      <c r="B18" s="7">
        <v>395832065</v>
      </c>
      <c r="C18" s="7">
        <v>434551687</v>
      </c>
      <c r="D18" s="7">
        <v>436547164</v>
      </c>
      <c r="E18" s="177">
        <f>SUM(D18/C18)</f>
        <v>1.0045920360217127</v>
      </c>
      <c r="F18" s="7"/>
      <c r="G18" s="7">
        <v>4281888</v>
      </c>
      <c r="H18" s="7">
        <v>5049182</v>
      </c>
      <c r="I18" s="171">
        <f>SUM(H18/G18)</f>
        <v>1.17919525218782</v>
      </c>
      <c r="J18" s="7"/>
      <c r="K18" s="7"/>
      <c r="L18" s="7"/>
      <c r="M18" s="171"/>
      <c r="N18" s="27">
        <f>SUM(B18+F18+J18)</f>
        <v>395832065</v>
      </c>
      <c r="O18" s="27">
        <f>SUM(C18+G18)</f>
        <v>438833575</v>
      </c>
      <c r="P18" s="27">
        <f t="shared" si="0"/>
        <v>441596346</v>
      </c>
      <c r="Q18" s="178">
        <f>SUM(P18/O18)</f>
        <v>1.0062957147251097</v>
      </c>
    </row>
    <row r="19" spans="1:17" ht="12.75" customHeight="1">
      <c r="A19" s="17" t="s">
        <v>102</v>
      </c>
      <c r="B19" s="20">
        <f>SUM(B8:B18)</f>
        <v>676081465</v>
      </c>
      <c r="C19" s="20">
        <f>SUM(C8:C18)</f>
        <v>745568321</v>
      </c>
      <c r="D19" s="20">
        <f>SUM(D8:D18)</f>
        <v>747563798</v>
      </c>
      <c r="E19" s="182">
        <f>SUM(D19/C19)</f>
        <v>1.0026764508949677</v>
      </c>
      <c r="F19" s="20"/>
      <c r="G19" s="20">
        <f>SUM(G18)</f>
        <v>4281888</v>
      </c>
      <c r="H19" s="20">
        <f>SUM(H18)</f>
        <v>5049182</v>
      </c>
      <c r="I19" s="172">
        <f>SUM(H19/G19)</f>
        <v>1.17919525218782</v>
      </c>
      <c r="J19" s="20"/>
      <c r="K19" s="20"/>
      <c r="L19" s="20"/>
      <c r="M19" s="172"/>
      <c r="N19" s="137">
        <f>SUM(B19+F19+J19)</f>
        <v>676081465</v>
      </c>
      <c r="O19" s="137">
        <f t="shared" si="0"/>
        <v>749850209</v>
      </c>
      <c r="P19" s="137">
        <f t="shared" si="0"/>
        <v>752612980</v>
      </c>
      <c r="Q19" s="179">
        <f>SUM(P19/O19)</f>
        <v>1.003684430526044</v>
      </c>
    </row>
    <row r="20" spans="1:17" ht="12.75">
      <c r="A20" s="6"/>
      <c r="B20" s="7"/>
      <c r="C20" s="7"/>
      <c r="D20" s="7"/>
      <c r="E20" s="177"/>
      <c r="F20" s="7"/>
      <c r="G20" s="7"/>
      <c r="H20" s="7"/>
      <c r="I20" s="171"/>
      <c r="J20" s="7"/>
      <c r="K20" s="7"/>
      <c r="L20" s="7"/>
      <c r="M20" s="171"/>
      <c r="N20" s="27"/>
      <c r="O20" s="27"/>
      <c r="P20" s="27"/>
      <c r="Q20" s="178"/>
    </row>
    <row r="21" spans="1:17" ht="12.75">
      <c r="A21" s="28" t="s">
        <v>73</v>
      </c>
      <c r="B21" s="20">
        <v>10750000</v>
      </c>
      <c r="C21" s="20">
        <v>10750000</v>
      </c>
      <c r="D21" s="20">
        <v>14621985</v>
      </c>
      <c r="E21" s="182">
        <f>SUM(D21/C21)</f>
        <v>1.3601846511627906</v>
      </c>
      <c r="F21" s="22" t="s">
        <v>134</v>
      </c>
      <c r="G21" s="22"/>
      <c r="H21" s="22"/>
      <c r="I21" s="183"/>
      <c r="J21" s="22" t="s">
        <v>134</v>
      </c>
      <c r="K21" s="22"/>
      <c r="L21" s="22"/>
      <c r="M21" s="183"/>
      <c r="N21" s="137">
        <f>SUM(B21)</f>
        <v>10750000</v>
      </c>
      <c r="O21" s="137">
        <f t="shared" si="0"/>
        <v>10750000</v>
      </c>
      <c r="P21" s="137">
        <f t="shared" si="0"/>
        <v>14621985</v>
      </c>
      <c r="Q21" s="179">
        <f>SUM(P21/O21)</f>
        <v>1.3601846511627906</v>
      </c>
    </row>
    <row r="22" spans="1:17" ht="12.75">
      <c r="A22" s="15"/>
      <c r="B22" s="20"/>
      <c r="C22" s="20"/>
      <c r="D22" s="20"/>
      <c r="E22" s="177"/>
      <c r="F22" s="7"/>
      <c r="G22" s="7"/>
      <c r="H22" s="7"/>
      <c r="I22" s="171"/>
      <c r="J22" s="7"/>
      <c r="K22" s="7"/>
      <c r="L22" s="7"/>
      <c r="M22" s="171"/>
      <c r="N22" s="27"/>
      <c r="O22" s="27"/>
      <c r="P22" s="27"/>
      <c r="Q22" s="178"/>
    </row>
    <row r="23" spans="1:17" ht="12.75">
      <c r="A23" s="29" t="s">
        <v>74</v>
      </c>
      <c r="B23" s="7"/>
      <c r="C23" s="7"/>
      <c r="D23" s="7">
        <v>2674743</v>
      </c>
      <c r="E23" s="177"/>
      <c r="F23" s="7"/>
      <c r="G23" s="7"/>
      <c r="H23" s="7"/>
      <c r="I23" s="171"/>
      <c r="J23" s="7"/>
      <c r="K23" s="7"/>
      <c r="L23" s="7"/>
      <c r="M23" s="171"/>
      <c r="N23" s="27">
        <f>SUM(B23+F23+J23)</f>
        <v>0</v>
      </c>
      <c r="O23" s="27">
        <f t="shared" si="0"/>
        <v>0</v>
      </c>
      <c r="P23" s="27">
        <f t="shared" si="0"/>
        <v>2674743</v>
      </c>
      <c r="Q23" s="178"/>
    </row>
    <row r="24" spans="1:17" ht="12.75" customHeight="1">
      <c r="A24" s="9" t="s">
        <v>75</v>
      </c>
      <c r="B24" s="7">
        <v>9530000</v>
      </c>
      <c r="C24" s="7">
        <v>9530000</v>
      </c>
      <c r="D24" s="7">
        <v>1942599</v>
      </c>
      <c r="E24" s="177">
        <f>SUM(D24/C24)</f>
        <v>0.20384039874081847</v>
      </c>
      <c r="F24" s="7"/>
      <c r="G24" s="7">
        <v>1833664</v>
      </c>
      <c r="H24" s="7"/>
      <c r="I24" s="171"/>
      <c r="J24" s="7">
        <v>20799485</v>
      </c>
      <c r="K24" s="7">
        <v>35305532</v>
      </c>
      <c r="L24" s="7">
        <v>15729836</v>
      </c>
      <c r="M24" s="171">
        <f>SUM(L24/K24)</f>
        <v>0.4455345978075051</v>
      </c>
      <c r="N24" s="27">
        <f>SUM(B24+F24+J24)</f>
        <v>30329485</v>
      </c>
      <c r="O24" s="27">
        <f>SUM(C24+G24+K24)</f>
        <v>46669196</v>
      </c>
      <c r="P24" s="27">
        <f>SUM(D24+H24+L24)</f>
        <v>17672435</v>
      </c>
      <c r="Q24" s="178">
        <f>SUM(P24/O24)</f>
        <v>0.3786745115557594</v>
      </c>
    </row>
    <row r="25" spans="1:17" ht="12.75">
      <c r="A25" s="6" t="s">
        <v>76</v>
      </c>
      <c r="B25" s="7"/>
      <c r="C25" s="7"/>
      <c r="D25" s="7">
        <v>3225920</v>
      </c>
      <c r="E25" s="177"/>
      <c r="F25" s="7"/>
      <c r="G25" s="7"/>
      <c r="H25" s="7"/>
      <c r="I25" s="171"/>
      <c r="J25" s="7"/>
      <c r="K25" s="7"/>
      <c r="L25" s="7"/>
      <c r="M25" s="171"/>
      <c r="N25" s="27">
        <f>SUM(B25+F25+J25)</f>
        <v>0</v>
      </c>
      <c r="O25" s="27">
        <f>SUM(C25+G25+K25)</f>
        <v>0</v>
      </c>
      <c r="P25" s="27">
        <f>SUM(D25+H25+L25)</f>
        <v>3225920</v>
      </c>
      <c r="Q25" s="178"/>
    </row>
    <row r="26" spans="1:17" ht="12.75">
      <c r="A26" s="29" t="s">
        <v>183</v>
      </c>
      <c r="B26" s="7"/>
      <c r="C26" s="7"/>
      <c r="D26" s="7"/>
      <c r="E26" s="177"/>
      <c r="F26" s="13" t="s">
        <v>134</v>
      </c>
      <c r="G26" s="13"/>
      <c r="H26" s="13"/>
      <c r="I26" s="171"/>
      <c r="J26" s="13" t="s">
        <v>134</v>
      </c>
      <c r="K26" s="13"/>
      <c r="L26" s="13"/>
      <c r="M26" s="180"/>
      <c r="N26" s="27"/>
      <c r="O26" s="27"/>
      <c r="P26" s="27"/>
      <c r="Q26" s="178"/>
    </row>
    <row r="27" spans="1:17" ht="12.75">
      <c r="A27" s="29" t="s">
        <v>184</v>
      </c>
      <c r="B27" s="7"/>
      <c r="C27" s="7"/>
      <c r="D27" s="7"/>
      <c r="E27" s="177"/>
      <c r="F27" s="7"/>
      <c r="G27" s="7"/>
      <c r="H27" s="7"/>
      <c r="I27" s="171"/>
      <c r="J27" s="7">
        <v>18800000</v>
      </c>
      <c r="K27" s="7">
        <v>17446539</v>
      </c>
      <c r="L27" s="7">
        <v>13473776</v>
      </c>
      <c r="M27" s="171">
        <f>SUM(L27/K27)</f>
        <v>0.7722893348646399</v>
      </c>
      <c r="N27" s="27">
        <f aca="true" t="shared" si="1" ref="N27:P30">SUM(B27+F27+J27)</f>
        <v>18800000</v>
      </c>
      <c r="O27" s="27">
        <f t="shared" si="1"/>
        <v>17446539</v>
      </c>
      <c r="P27" s="27">
        <f t="shared" si="1"/>
        <v>13473776</v>
      </c>
      <c r="Q27" s="178">
        <f>SUM(P27/O27)</f>
        <v>0.7722893348646399</v>
      </c>
    </row>
    <row r="28" spans="1:17" ht="12.75">
      <c r="A28" s="6" t="s">
        <v>77</v>
      </c>
      <c r="B28" s="7"/>
      <c r="C28" s="7"/>
      <c r="D28" s="7"/>
      <c r="E28" s="177"/>
      <c r="F28" s="7"/>
      <c r="G28" s="7"/>
      <c r="H28" s="7"/>
      <c r="I28" s="171"/>
      <c r="J28" s="7">
        <v>2699705</v>
      </c>
      <c r="K28" s="7">
        <v>2699705</v>
      </c>
      <c r="L28" s="7">
        <v>4580853</v>
      </c>
      <c r="M28" s="171">
        <f>SUM(L28/K28)</f>
        <v>1.6967976130725395</v>
      </c>
      <c r="N28" s="27">
        <f t="shared" si="1"/>
        <v>2699705</v>
      </c>
      <c r="O28" s="27">
        <f t="shared" si="1"/>
        <v>2699705</v>
      </c>
      <c r="P28" s="27">
        <f t="shared" si="1"/>
        <v>4580853</v>
      </c>
      <c r="Q28" s="178">
        <f>SUM(P28/O28)</f>
        <v>1.6967976130725395</v>
      </c>
    </row>
    <row r="29" spans="1:17" ht="12.75">
      <c r="A29" s="10" t="s">
        <v>185</v>
      </c>
      <c r="B29" s="7"/>
      <c r="C29" s="7"/>
      <c r="D29" s="7"/>
      <c r="E29" s="177"/>
      <c r="F29" s="7"/>
      <c r="G29" s="7"/>
      <c r="H29" s="7"/>
      <c r="I29" s="171"/>
      <c r="J29" s="7"/>
      <c r="K29" s="7"/>
      <c r="L29" s="7"/>
      <c r="M29" s="171"/>
      <c r="N29" s="27">
        <f t="shared" si="1"/>
        <v>0</v>
      </c>
      <c r="O29" s="27">
        <f t="shared" si="1"/>
        <v>0</v>
      </c>
      <c r="P29" s="27">
        <f t="shared" si="1"/>
        <v>0</v>
      </c>
      <c r="Q29" s="178"/>
    </row>
    <row r="30" spans="1:17" ht="12.75">
      <c r="A30" s="6" t="s">
        <v>173</v>
      </c>
      <c r="B30" s="7"/>
      <c r="C30" s="7"/>
      <c r="D30" s="7">
        <v>2008</v>
      </c>
      <c r="E30" s="177"/>
      <c r="F30" s="7"/>
      <c r="G30" s="7"/>
      <c r="H30" s="7"/>
      <c r="I30" s="171"/>
      <c r="J30" s="7"/>
      <c r="K30" s="7"/>
      <c r="L30" s="7">
        <v>1</v>
      </c>
      <c r="M30" s="171"/>
      <c r="N30" s="27">
        <f t="shared" si="1"/>
        <v>0</v>
      </c>
      <c r="O30" s="27">
        <f t="shared" si="1"/>
        <v>0</v>
      </c>
      <c r="P30" s="27">
        <f t="shared" si="1"/>
        <v>2009</v>
      </c>
      <c r="Q30" s="178"/>
    </row>
    <row r="31" spans="1:17" ht="12.75">
      <c r="A31" s="6" t="s">
        <v>79</v>
      </c>
      <c r="B31" s="20"/>
      <c r="C31" s="20"/>
      <c r="D31" s="20"/>
      <c r="E31" s="177"/>
      <c r="F31" s="7"/>
      <c r="G31" s="7"/>
      <c r="H31" s="7"/>
      <c r="I31" s="171"/>
      <c r="J31" s="7"/>
      <c r="K31" s="7"/>
      <c r="L31" s="7"/>
      <c r="M31" s="171"/>
      <c r="N31" s="27"/>
      <c r="O31" s="27"/>
      <c r="P31" s="27"/>
      <c r="Q31" s="178"/>
    </row>
    <row r="32" spans="1:17" ht="12.75">
      <c r="A32" s="10" t="s">
        <v>175</v>
      </c>
      <c r="B32" s="20"/>
      <c r="C32" s="20"/>
      <c r="D32" s="20"/>
      <c r="E32" s="177"/>
      <c r="F32" s="7"/>
      <c r="G32" s="7"/>
      <c r="H32" s="7"/>
      <c r="I32" s="171"/>
      <c r="J32" s="7"/>
      <c r="K32" s="7"/>
      <c r="L32" s="7"/>
      <c r="M32" s="171"/>
      <c r="N32" s="27"/>
      <c r="O32" s="27"/>
      <c r="P32" s="27"/>
      <c r="Q32" s="178"/>
    </row>
    <row r="33" spans="1:17" ht="12.75">
      <c r="A33" s="10" t="s">
        <v>174</v>
      </c>
      <c r="B33" s="7">
        <v>5720000</v>
      </c>
      <c r="C33" s="7">
        <v>5720000</v>
      </c>
      <c r="D33" s="7">
        <v>6947996</v>
      </c>
      <c r="E33" s="177">
        <f>SUM(D33/C33)</f>
        <v>1.2146846153846154</v>
      </c>
      <c r="F33" s="7"/>
      <c r="G33" s="7"/>
      <c r="H33" s="7"/>
      <c r="I33" s="171"/>
      <c r="J33" s="7"/>
      <c r="K33" s="7"/>
      <c r="L33" s="7">
        <v>110061</v>
      </c>
      <c r="M33" s="171"/>
      <c r="N33" s="27">
        <f aca="true" t="shared" si="2" ref="N33:P34">SUM(B33+F33+J33)</f>
        <v>5720000</v>
      </c>
      <c r="O33" s="27">
        <f t="shared" si="2"/>
        <v>5720000</v>
      </c>
      <c r="P33" s="27">
        <f t="shared" si="2"/>
        <v>7058057</v>
      </c>
      <c r="Q33" s="178">
        <f>SUM(P33/O33)</f>
        <v>1.2339260489510488</v>
      </c>
    </row>
    <row r="34" spans="1:17" ht="12.75">
      <c r="A34" s="15" t="s">
        <v>80</v>
      </c>
      <c r="B34" s="20">
        <f>SUM(B23:B33)</f>
        <v>15250000</v>
      </c>
      <c r="C34" s="20">
        <f>SUM(C23:C33)</f>
        <v>15250000</v>
      </c>
      <c r="D34" s="20">
        <f>SUM(D23:D33)</f>
        <v>14793266</v>
      </c>
      <c r="E34" s="182">
        <f>SUM(D34/C34)</f>
        <v>0.9700502295081967</v>
      </c>
      <c r="F34" s="20">
        <f>SUM(F23:F33)</f>
        <v>0</v>
      </c>
      <c r="G34" s="20">
        <f>SUM(G23:G33)</f>
        <v>1833664</v>
      </c>
      <c r="H34" s="20">
        <f>SUM(H23:H33)</f>
        <v>0</v>
      </c>
      <c r="I34" s="172">
        <f>SUM(H34/G34)</f>
        <v>0</v>
      </c>
      <c r="J34" s="20">
        <f>SUM(J23:J33)</f>
        <v>42299190</v>
      </c>
      <c r="K34" s="20">
        <f>SUM(K23:K33)</f>
        <v>55451776</v>
      </c>
      <c r="L34" s="20">
        <f>SUM(L23:L33)</f>
        <v>33894527</v>
      </c>
      <c r="M34" s="172">
        <f>SUM(L34/K34)</f>
        <v>0.6112433080592405</v>
      </c>
      <c r="N34" s="137">
        <f t="shared" si="2"/>
        <v>57549190</v>
      </c>
      <c r="O34" s="137">
        <f t="shared" si="2"/>
        <v>72535440</v>
      </c>
      <c r="P34" s="137">
        <f t="shared" si="2"/>
        <v>48687793</v>
      </c>
      <c r="Q34" s="179">
        <f>SUM(P34/O34)</f>
        <v>0.6712276509248445</v>
      </c>
    </row>
    <row r="35" spans="1:17" ht="12.75">
      <c r="A35" s="11"/>
      <c r="B35" s="30"/>
      <c r="C35" s="30"/>
      <c r="D35" s="30"/>
      <c r="E35" s="177"/>
      <c r="F35" s="30"/>
      <c r="G35" s="30"/>
      <c r="H35" s="30"/>
      <c r="I35" s="178"/>
      <c r="J35" s="30"/>
      <c r="K35" s="30"/>
      <c r="L35" s="30"/>
      <c r="M35" s="171"/>
      <c r="N35" s="27"/>
      <c r="O35" s="27"/>
      <c r="P35" s="27"/>
      <c r="Q35" s="178"/>
    </row>
    <row r="36" spans="1:17" ht="23.25" customHeight="1">
      <c r="A36" s="9" t="s">
        <v>81</v>
      </c>
      <c r="B36" s="30"/>
      <c r="C36" s="30"/>
      <c r="D36" s="30"/>
      <c r="E36" s="177"/>
      <c r="F36" s="30"/>
      <c r="G36" s="30"/>
      <c r="H36" s="30"/>
      <c r="I36" s="178"/>
      <c r="J36" s="30"/>
      <c r="K36" s="30"/>
      <c r="L36" s="30"/>
      <c r="M36" s="171"/>
      <c r="N36" s="27"/>
      <c r="O36" s="27"/>
      <c r="P36" s="27"/>
      <c r="Q36" s="178"/>
    </row>
    <row r="37" spans="1:17" ht="23.25" customHeight="1">
      <c r="A37" s="9" t="s">
        <v>186</v>
      </c>
      <c r="B37" s="30"/>
      <c r="C37" s="30"/>
      <c r="D37" s="30"/>
      <c r="E37" s="177"/>
      <c r="F37" s="30"/>
      <c r="G37" s="30"/>
      <c r="H37" s="30"/>
      <c r="I37" s="178"/>
      <c r="J37" s="30"/>
      <c r="K37" s="30"/>
      <c r="L37" s="30"/>
      <c r="M37" s="171"/>
      <c r="N37" s="27"/>
      <c r="O37" s="27"/>
      <c r="P37" s="27"/>
      <c r="Q37" s="178"/>
    </row>
    <row r="38" spans="1:17" ht="12.75">
      <c r="A38" s="6" t="s">
        <v>187</v>
      </c>
      <c r="B38" s="30"/>
      <c r="C38" s="30"/>
      <c r="D38" s="30">
        <v>249000</v>
      </c>
      <c r="E38" s="177"/>
      <c r="F38" s="30"/>
      <c r="G38" s="30"/>
      <c r="H38" s="30"/>
      <c r="I38" s="178"/>
      <c r="J38" s="30">
        <v>300000</v>
      </c>
      <c r="K38" s="30">
        <v>300000</v>
      </c>
      <c r="L38" s="30">
        <v>324120</v>
      </c>
      <c r="M38" s="171">
        <f>SUM(L38/K38)</f>
        <v>1.0804</v>
      </c>
      <c r="N38" s="27">
        <f aca="true" t="shared" si="3" ref="N38:P39">SUM(B38+F38+J38)</f>
        <v>300000</v>
      </c>
      <c r="O38" s="27">
        <f t="shared" si="3"/>
        <v>300000</v>
      </c>
      <c r="P38" s="27">
        <f t="shared" si="3"/>
        <v>573120</v>
      </c>
      <c r="Q38" s="178">
        <f>SUM(P38/O38)</f>
        <v>1.9104</v>
      </c>
    </row>
    <row r="39" spans="1:17" ht="12.75">
      <c r="A39" s="15" t="s">
        <v>82</v>
      </c>
      <c r="B39" s="31"/>
      <c r="C39" s="31">
        <f>SUM(C38)</f>
        <v>0</v>
      </c>
      <c r="D39" s="31">
        <f>SUM(D38)</f>
        <v>249000</v>
      </c>
      <c r="E39" s="182"/>
      <c r="F39" s="31"/>
      <c r="G39" s="31"/>
      <c r="H39" s="31"/>
      <c r="I39" s="179"/>
      <c r="J39" s="31">
        <f>SUM(J38)</f>
        <v>300000</v>
      </c>
      <c r="K39" s="31">
        <f>SUM(K38)</f>
        <v>300000</v>
      </c>
      <c r="L39" s="31">
        <f>SUM(L38)</f>
        <v>324120</v>
      </c>
      <c r="M39" s="171">
        <f>SUM(L39/K39)</f>
        <v>1.0804</v>
      </c>
      <c r="N39" s="137">
        <f t="shared" si="3"/>
        <v>300000</v>
      </c>
      <c r="O39" s="137">
        <f t="shared" si="3"/>
        <v>300000</v>
      </c>
      <c r="P39" s="137">
        <f t="shared" si="3"/>
        <v>573120</v>
      </c>
      <c r="Q39" s="179">
        <f>SUM(P39/O39)</f>
        <v>1.9104</v>
      </c>
    </row>
    <row r="40" spans="1:17" ht="12.75">
      <c r="A40" s="6"/>
      <c r="B40" s="30"/>
      <c r="C40" s="30"/>
      <c r="D40" s="30"/>
      <c r="E40" s="177"/>
      <c r="F40" s="30"/>
      <c r="G40" s="30"/>
      <c r="H40" s="30"/>
      <c r="I40" s="178"/>
      <c r="J40" s="30"/>
      <c r="K40" s="30"/>
      <c r="L40" s="30"/>
      <c r="M40" s="171"/>
      <c r="N40" s="27"/>
      <c r="O40" s="27"/>
      <c r="P40" s="27"/>
      <c r="Q40" s="178"/>
    </row>
    <row r="41" spans="1:17" ht="12.75">
      <c r="A41" s="15" t="s">
        <v>161</v>
      </c>
      <c r="B41" s="31">
        <f>SUM(B19+B21+B34)</f>
        <v>702081465</v>
      </c>
      <c r="C41" s="31">
        <f>SUM(C19+C21+C34)</f>
        <v>771568321</v>
      </c>
      <c r="D41" s="31">
        <f>SUM(D19+D21+D34)+D39</f>
        <v>777228049</v>
      </c>
      <c r="E41" s="182">
        <f>SUM(D41/C41)</f>
        <v>1.0073353555945177</v>
      </c>
      <c r="F41" s="31"/>
      <c r="G41" s="31">
        <f>SUM(G19+G34)</f>
        <v>6115552</v>
      </c>
      <c r="H41" s="31">
        <f>SUM(H19+H34)</f>
        <v>5049182</v>
      </c>
      <c r="I41" s="179">
        <f>SUM(H41/G41)</f>
        <v>0.825629804145235</v>
      </c>
      <c r="J41" s="20">
        <f>SUM(J34+J39)</f>
        <v>42599190</v>
      </c>
      <c r="K41" s="20">
        <f>SUM(K34+K39)</f>
        <v>55751776</v>
      </c>
      <c r="L41" s="20">
        <f>SUM(L34+L39)</f>
        <v>34218647</v>
      </c>
      <c r="M41" s="172">
        <f>SUM(L41/K41)</f>
        <v>0.6137678376380332</v>
      </c>
      <c r="N41" s="137">
        <f>SUM(B41+F41+J41)</f>
        <v>744680655</v>
      </c>
      <c r="O41" s="137">
        <f>SUM(O19+O21+O34)+O39</f>
        <v>833435649</v>
      </c>
      <c r="P41" s="137">
        <f>SUM(P19+P21+P34+P39)</f>
        <v>816495878</v>
      </c>
      <c r="Q41" s="179">
        <f>SUM(P41/O41)</f>
        <v>0.9796747703073114</v>
      </c>
    </row>
  </sheetData>
  <sheetProtection/>
  <mergeCells count="8">
    <mergeCell ref="F6:I6"/>
    <mergeCell ref="J6:M6"/>
    <mergeCell ref="N6:Q6"/>
    <mergeCell ref="A2:N2"/>
    <mergeCell ref="A5:N5"/>
    <mergeCell ref="A6:A7"/>
    <mergeCell ref="B6:E6"/>
    <mergeCell ref="A3:Q3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K32" sqref="K32"/>
    </sheetView>
  </sheetViews>
  <sheetFormatPr defaultColWidth="9.00390625" defaultRowHeight="12.75"/>
  <cols>
    <col min="1" max="1" width="69.75390625" style="1" customWidth="1"/>
    <col min="2" max="2" width="10.25390625" style="1" customWidth="1"/>
    <col min="3" max="4" width="9.125" style="1" customWidth="1"/>
    <col min="5" max="5" width="9.125" style="169" customWidth="1"/>
    <col min="6" max="16384" width="9.125" style="1" customWidth="1"/>
  </cols>
  <sheetData>
    <row r="1" spans="1:2" ht="12.75">
      <c r="A1" s="144"/>
      <c r="B1" s="2" t="s">
        <v>300</v>
      </c>
    </row>
    <row r="3" spans="1:5" ht="12.75">
      <c r="A3" s="313" t="s">
        <v>239</v>
      </c>
      <c r="B3" s="313"/>
      <c r="C3" s="313"/>
      <c r="D3" s="313"/>
      <c r="E3" s="313"/>
    </row>
    <row r="4" spans="1:5" ht="12.75">
      <c r="A4" s="278" t="s">
        <v>343</v>
      </c>
      <c r="B4" s="278"/>
      <c r="C4" s="278"/>
      <c r="D4" s="278"/>
      <c r="E4" s="278"/>
    </row>
    <row r="5" spans="1:2" ht="12.75">
      <c r="A5" s="23"/>
      <c r="B5" s="76"/>
    </row>
    <row r="6" ht="12.75">
      <c r="B6" s="88" t="s">
        <v>278</v>
      </c>
    </row>
    <row r="7" spans="1:5" ht="24.75" customHeight="1">
      <c r="A7" s="282" t="s">
        <v>240</v>
      </c>
      <c r="B7" s="312" t="s">
        <v>241</v>
      </c>
      <c r="C7" s="312"/>
      <c r="D7" s="312"/>
      <c r="E7" s="312"/>
    </row>
    <row r="8" spans="1:5" ht="24.75" customHeight="1">
      <c r="A8" s="283"/>
      <c r="B8" s="145" t="s">
        <v>292</v>
      </c>
      <c r="C8" s="145" t="s">
        <v>296</v>
      </c>
      <c r="D8" s="145" t="s">
        <v>297</v>
      </c>
      <c r="E8" s="241" t="s">
        <v>295</v>
      </c>
    </row>
    <row r="9" spans="1:5" s="154" customFormat="1" ht="27.75" customHeight="1">
      <c r="A9" s="146" t="s">
        <v>242</v>
      </c>
      <c r="B9" s="11"/>
      <c r="C9" s="147"/>
      <c r="D9" s="147"/>
      <c r="E9" s="201"/>
    </row>
    <row r="10" spans="1:5" s="154" customFormat="1" ht="20.25" customHeight="1">
      <c r="A10" s="146" t="s">
        <v>243</v>
      </c>
      <c r="B10" s="11"/>
      <c r="C10" s="147"/>
      <c r="D10" s="147"/>
      <c r="E10" s="201"/>
    </row>
    <row r="11" spans="1:5" ht="13.5" customHeight="1">
      <c r="A11" s="30" t="s">
        <v>244</v>
      </c>
      <c r="B11" s="30"/>
      <c r="C11" s="30"/>
      <c r="D11" s="30"/>
      <c r="E11" s="178"/>
    </row>
    <row r="12" spans="1:5" ht="13.5" customHeight="1">
      <c r="A12" s="148" t="s">
        <v>65</v>
      </c>
      <c r="B12" s="30"/>
      <c r="C12" s="30"/>
      <c r="D12" s="30"/>
      <c r="E12" s="178"/>
    </row>
    <row r="13" spans="1:5" ht="13.5" customHeight="1">
      <c r="A13" s="148" t="s">
        <v>245</v>
      </c>
      <c r="B13" s="30"/>
      <c r="C13" s="30"/>
      <c r="D13" s="30"/>
      <c r="E13" s="178"/>
    </row>
    <row r="14" spans="1:5" ht="13.5" customHeight="1">
      <c r="A14" s="148" t="s">
        <v>246</v>
      </c>
      <c r="B14" s="30"/>
      <c r="C14" s="30"/>
      <c r="D14" s="30"/>
      <c r="E14" s="178"/>
    </row>
    <row r="15" spans="1:5" ht="13.5" customHeight="1">
      <c r="A15" s="148" t="s">
        <v>247</v>
      </c>
      <c r="B15" s="30"/>
      <c r="C15" s="30"/>
      <c r="D15" s="30"/>
      <c r="E15" s="178"/>
    </row>
    <row r="16" spans="1:5" ht="13.5" customHeight="1">
      <c r="A16" s="148" t="s">
        <v>248</v>
      </c>
      <c r="B16" s="30"/>
      <c r="C16" s="30"/>
      <c r="D16" s="30"/>
      <c r="E16" s="178"/>
    </row>
    <row r="17" spans="1:5" ht="13.5" customHeight="1">
      <c r="A17" s="148" t="s">
        <v>249</v>
      </c>
      <c r="B17" s="30"/>
      <c r="C17" s="30"/>
      <c r="D17" s="30"/>
      <c r="E17" s="178"/>
    </row>
    <row r="18" spans="1:5" ht="13.5" customHeight="1">
      <c r="A18" s="148" t="s">
        <v>250</v>
      </c>
      <c r="B18" s="30"/>
      <c r="C18" s="30"/>
      <c r="D18" s="30"/>
      <c r="E18" s="178"/>
    </row>
    <row r="19" spans="1:5" ht="13.5" customHeight="1">
      <c r="A19" s="149" t="s">
        <v>251</v>
      </c>
      <c r="B19" s="30"/>
      <c r="C19" s="30"/>
      <c r="D19" s="30"/>
      <c r="E19" s="178"/>
    </row>
    <row r="20" spans="1:5" ht="13.5" customHeight="1">
      <c r="A20" s="149" t="s">
        <v>252</v>
      </c>
      <c r="B20" s="30"/>
      <c r="C20" s="30"/>
      <c r="D20" s="30"/>
      <c r="E20" s="178"/>
    </row>
    <row r="21" spans="1:5" ht="13.5" customHeight="1">
      <c r="A21" s="147" t="s">
        <v>253</v>
      </c>
      <c r="B21" s="30">
        <v>100000</v>
      </c>
      <c r="C21" s="30">
        <v>221628</v>
      </c>
      <c r="D21" s="30">
        <v>221628</v>
      </c>
      <c r="E21" s="178">
        <f>SUM(D21/C21)</f>
        <v>1</v>
      </c>
    </row>
    <row r="22" spans="1:5" ht="13.5" customHeight="1">
      <c r="A22" s="30" t="s">
        <v>254</v>
      </c>
      <c r="B22" s="30"/>
      <c r="C22" s="30"/>
      <c r="D22" s="30"/>
      <c r="E22" s="178"/>
    </row>
    <row r="23" spans="1:5" ht="13.5" customHeight="1">
      <c r="A23" s="148" t="s">
        <v>65</v>
      </c>
      <c r="B23" s="30"/>
      <c r="C23" s="30"/>
      <c r="D23" s="30"/>
      <c r="E23" s="178"/>
    </row>
    <row r="24" spans="1:5" ht="13.5" customHeight="1">
      <c r="A24" s="148" t="s">
        <v>245</v>
      </c>
      <c r="B24" s="30"/>
      <c r="C24" s="30"/>
      <c r="D24" s="30"/>
      <c r="E24" s="178"/>
    </row>
    <row r="25" spans="1:5" ht="13.5" customHeight="1">
      <c r="A25" s="148" t="s">
        <v>246</v>
      </c>
      <c r="B25" s="30"/>
      <c r="C25" s="30"/>
      <c r="D25" s="30"/>
      <c r="E25" s="178"/>
    </row>
    <row r="26" spans="1:5" ht="13.5" customHeight="1">
      <c r="A26" s="148" t="s">
        <v>247</v>
      </c>
      <c r="B26" s="30"/>
      <c r="C26" s="30"/>
      <c r="D26" s="30"/>
      <c r="E26" s="178"/>
    </row>
    <row r="27" spans="1:5" ht="13.5" customHeight="1">
      <c r="A27" s="148" t="s">
        <v>248</v>
      </c>
      <c r="B27" s="30"/>
      <c r="C27" s="30"/>
      <c r="D27" s="30"/>
      <c r="E27" s="178"/>
    </row>
    <row r="28" spans="1:5" ht="13.5" customHeight="1">
      <c r="A28" s="148" t="s">
        <v>249</v>
      </c>
      <c r="B28" s="30"/>
      <c r="C28" s="30"/>
      <c r="D28" s="30"/>
      <c r="E28" s="178"/>
    </row>
    <row r="29" spans="1:5" ht="13.5" customHeight="1">
      <c r="A29" s="148" t="s">
        <v>250</v>
      </c>
      <c r="B29" s="30"/>
      <c r="C29" s="30"/>
      <c r="D29" s="30"/>
      <c r="E29" s="178"/>
    </row>
    <row r="30" spans="1:5" ht="13.5" customHeight="1">
      <c r="A30" s="149" t="s">
        <v>251</v>
      </c>
      <c r="B30" s="30"/>
      <c r="C30" s="30"/>
      <c r="D30" s="30"/>
      <c r="E30" s="178"/>
    </row>
    <row r="31" spans="1:5" ht="13.5" customHeight="1">
      <c r="A31" s="149" t="s">
        <v>252</v>
      </c>
      <c r="B31" s="30"/>
      <c r="C31" s="30"/>
      <c r="D31" s="30"/>
      <c r="E31" s="178"/>
    </row>
    <row r="32" spans="1:5" ht="13.5" customHeight="1">
      <c r="A32" s="147" t="s">
        <v>255</v>
      </c>
      <c r="B32" s="30">
        <v>150000</v>
      </c>
      <c r="C32" s="30">
        <v>148531</v>
      </c>
      <c r="D32" s="30">
        <v>148531</v>
      </c>
      <c r="E32" s="178">
        <f>SUM(D32/C32)</f>
        <v>1</v>
      </c>
    </row>
    <row r="33" spans="1:5" ht="13.5" customHeight="1">
      <c r="A33" s="146" t="s">
        <v>256</v>
      </c>
      <c r="B33" s="30"/>
      <c r="C33" s="30"/>
      <c r="D33" s="30"/>
      <c r="E33" s="178"/>
    </row>
    <row r="34" spans="1:5" ht="13.5" customHeight="1">
      <c r="A34" s="146" t="s">
        <v>257</v>
      </c>
      <c r="B34" s="30"/>
      <c r="C34" s="30"/>
      <c r="D34" s="30"/>
      <c r="E34" s="178"/>
    </row>
    <row r="35" spans="1:5" ht="13.5" customHeight="1">
      <c r="A35" s="146" t="s">
        <v>258</v>
      </c>
      <c r="B35" s="30"/>
      <c r="C35" s="30"/>
      <c r="D35" s="30"/>
      <c r="E35" s="178"/>
    </row>
    <row r="36" spans="1:5" ht="15" customHeight="1">
      <c r="A36" s="31" t="s">
        <v>259</v>
      </c>
      <c r="B36" s="31">
        <f>B9+B10+B11+B21+B22+B32+B33+B34+B35</f>
        <v>250000</v>
      </c>
      <c r="C36" s="31">
        <f>C9+C10+C11+C21+C22+C32+C33+C34+C35</f>
        <v>370159</v>
      </c>
      <c r="D36" s="31">
        <f>D9+D10+D11+D21+D22+D32+D33+D34+D35</f>
        <v>370159</v>
      </c>
      <c r="E36" s="179">
        <f>SUM(D36/C36)</f>
        <v>1</v>
      </c>
    </row>
    <row r="38" ht="12.75">
      <c r="A38" s="150" t="s">
        <v>279</v>
      </c>
    </row>
  </sheetData>
  <sheetProtection/>
  <mergeCells count="4">
    <mergeCell ref="B7:E7"/>
    <mergeCell ref="A7:A8"/>
    <mergeCell ref="A4:E4"/>
    <mergeCell ref="A3:E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I17" sqref="I17"/>
    </sheetView>
  </sheetViews>
  <sheetFormatPr defaultColWidth="9.00390625" defaultRowHeight="12.75"/>
  <cols>
    <col min="1" max="1" width="40.875" style="1" customWidth="1"/>
    <col min="2" max="2" width="9.625" style="1" customWidth="1"/>
    <col min="3" max="3" width="10.625" style="1" customWidth="1"/>
    <col min="4" max="4" width="9.00390625" style="1" customWidth="1"/>
    <col min="5" max="5" width="11.375" style="169" customWidth="1"/>
    <col min="6" max="16384" width="9.125" style="1" customWidth="1"/>
  </cols>
  <sheetData>
    <row r="1" spans="1:5" ht="12.75">
      <c r="A1" s="273" t="s">
        <v>301</v>
      </c>
      <c r="B1" s="273"/>
      <c r="C1" s="273"/>
      <c r="D1" s="273"/>
      <c r="E1" s="273"/>
    </row>
    <row r="2" spans="1:2" ht="12.75">
      <c r="A2" s="4"/>
      <c r="B2" s="4"/>
    </row>
    <row r="3" spans="1:2" ht="12.75">
      <c r="A3" s="291" t="s">
        <v>344</v>
      </c>
      <c r="B3" s="291"/>
    </row>
    <row r="4" spans="1:2" ht="12.75">
      <c r="A4" s="138"/>
      <c r="B4" s="138"/>
    </row>
    <row r="5" spans="1:2" ht="12.75">
      <c r="A5" s="4"/>
      <c r="B5" s="4"/>
    </row>
    <row r="6" spans="1:5" ht="32.25" customHeight="1">
      <c r="A6" s="301" t="s">
        <v>280</v>
      </c>
      <c r="B6" s="314" t="s">
        <v>281</v>
      </c>
      <c r="C6" s="314"/>
      <c r="D6" s="314"/>
      <c r="E6" s="314"/>
    </row>
    <row r="7" spans="1:5" ht="18" customHeight="1">
      <c r="A7" s="303"/>
      <c r="B7" s="152" t="s">
        <v>292</v>
      </c>
      <c r="C7" s="152" t="s">
        <v>298</v>
      </c>
      <c r="D7" s="152" t="s">
        <v>299</v>
      </c>
      <c r="E7" s="197" t="s">
        <v>295</v>
      </c>
    </row>
    <row r="8" spans="1:5" ht="12.75">
      <c r="A8" s="20" t="s">
        <v>2</v>
      </c>
      <c r="B8" s="20">
        <f>SUM(B9:B13)</f>
        <v>7</v>
      </c>
      <c r="C8" s="20">
        <f>SUM(C9:C13)</f>
        <v>7</v>
      </c>
      <c r="D8" s="20">
        <f>SUM(D9:D13)</f>
        <v>7</v>
      </c>
      <c r="E8" s="178">
        <f>SUM(D8/C8)</f>
        <v>1</v>
      </c>
    </row>
    <row r="9" spans="1:5" ht="45" customHeight="1">
      <c r="A9" s="153" t="s">
        <v>282</v>
      </c>
      <c r="B9" s="7">
        <v>1</v>
      </c>
      <c r="C9" s="30">
        <v>1</v>
      </c>
      <c r="D9" s="30">
        <v>1</v>
      </c>
      <c r="E9" s="178">
        <f aca="true" t="shared" si="0" ref="E9:E21">SUM(D9/C9)</f>
        <v>1</v>
      </c>
    </row>
    <row r="10" spans="1:5" ht="15" customHeight="1">
      <c r="A10" s="7" t="s">
        <v>283</v>
      </c>
      <c r="B10" s="7">
        <v>2</v>
      </c>
      <c r="C10" s="30">
        <v>2</v>
      </c>
      <c r="D10" s="30">
        <v>2</v>
      </c>
      <c r="E10" s="178">
        <f t="shared" si="0"/>
        <v>1</v>
      </c>
    </row>
    <row r="11" spans="1:5" ht="15" customHeight="1">
      <c r="A11" s="7" t="s">
        <v>284</v>
      </c>
      <c r="B11" s="7">
        <v>2</v>
      </c>
      <c r="C11" s="30">
        <v>2</v>
      </c>
      <c r="D11" s="30">
        <v>2</v>
      </c>
      <c r="E11" s="178">
        <f t="shared" si="0"/>
        <v>1</v>
      </c>
    </row>
    <row r="12" spans="1:5" ht="15" customHeight="1">
      <c r="A12" s="7" t="s">
        <v>285</v>
      </c>
      <c r="B12" s="7">
        <v>1</v>
      </c>
      <c r="C12" s="30">
        <v>1</v>
      </c>
      <c r="D12" s="30">
        <v>1</v>
      </c>
      <c r="E12" s="178">
        <f t="shared" si="0"/>
        <v>1</v>
      </c>
    </row>
    <row r="13" spans="1:5" ht="15" customHeight="1">
      <c r="A13" s="7" t="s">
        <v>345</v>
      </c>
      <c r="B13" s="7">
        <v>1</v>
      </c>
      <c r="C13" s="30">
        <v>1</v>
      </c>
      <c r="D13" s="30">
        <v>1</v>
      </c>
      <c r="E13" s="178">
        <f t="shared" si="0"/>
        <v>1</v>
      </c>
    </row>
    <row r="14" spans="1:5" ht="15" customHeight="1">
      <c r="A14" s="20" t="s">
        <v>272</v>
      </c>
      <c r="B14" s="20">
        <f>SUM(B15)</f>
        <v>10</v>
      </c>
      <c r="C14" s="20">
        <f>SUM(C15)</f>
        <v>10</v>
      </c>
      <c r="D14" s="20">
        <v>10</v>
      </c>
      <c r="E14" s="178">
        <f t="shared" si="0"/>
        <v>1</v>
      </c>
    </row>
    <row r="15" spans="1:5" ht="35.25" customHeight="1">
      <c r="A15" s="153" t="s">
        <v>282</v>
      </c>
      <c r="B15" s="7">
        <v>10</v>
      </c>
      <c r="C15" s="30">
        <v>10</v>
      </c>
      <c r="D15" s="30">
        <v>10</v>
      </c>
      <c r="E15" s="178">
        <f t="shared" si="0"/>
        <v>1</v>
      </c>
    </row>
    <row r="16" spans="1:5" ht="15" customHeight="1">
      <c r="A16" s="20" t="s">
        <v>271</v>
      </c>
      <c r="B16" s="20">
        <f>SUM(B17:B20)</f>
        <v>25</v>
      </c>
      <c r="C16" s="20">
        <f>SUM(C17:C20)</f>
        <v>24</v>
      </c>
      <c r="D16" s="20">
        <f>SUM(D17:D20)</f>
        <v>24</v>
      </c>
      <c r="E16" s="178">
        <f t="shared" si="0"/>
        <v>1</v>
      </c>
    </row>
    <row r="17" spans="1:5" ht="15" customHeight="1">
      <c r="A17" s="7" t="s">
        <v>286</v>
      </c>
      <c r="B17" s="7">
        <v>1</v>
      </c>
      <c r="C17" s="30">
        <v>1</v>
      </c>
      <c r="D17" s="30">
        <v>1</v>
      </c>
      <c r="E17" s="178">
        <f t="shared" si="0"/>
        <v>1</v>
      </c>
    </row>
    <row r="18" spans="1:5" ht="15" customHeight="1">
      <c r="A18" s="7" t="s">
        <v>287</v>
      </c>
      <c r="B18" s="7">
        <v>7</v>
      </c>
      <c r="C18" s="30">
        <v>5</v>
      </c>
      <c r="D18" s="30">
        <v>5</v>
      </c>
      <c r="E18" s="178">
        <f t="shared" si="0"/>
        <v>1</v>
      </c>
    </row>
    <row r="19" spans="1:5" ht="15" customHeight="1">
      <c r="A19" s="7" t="s">
        <v>346</v>
      </c>
      <c r="B19" s="7">
        <v>0</v>
      </c>
      <c r="C19" s="30">
        <v>2</v>
      </c>
      <c r="D19" s="30">
        <v>2</v>
      </c>
      <c r="E19" s="178">
        <f t="shared" si="0"/>
        <v>1</v>
      </c>
    </row>
    <row r="20" spans="1:5" ht="15" customHeight="1">
      <c r="A20" s="7" t="s">
        <v>288</v>
      </c>
      <c r="B20" s="7">
        <v>17</v>
      </c>
      <c r="C20" s="30">
        <v>16</v>
      </c>
      <c r="D20" s="30">
        <v>16</v>
      </c>
      <c r="E20" s="178">
        <f t="shared" si="0"/>
        <v>1</v>
      </c>
    </row>
    <row r="21" spans="1:5" ht="15.75" customHeight="1">
      <c r="A21" s="137" t="s">
        <v>8</v>
      </c>
      <c r="B21" s="137">
        <f>SUM(B8+B14+B16)</f>
        <v>42</v>
      </c>
      <c r="C21" s="137">
        <f>SUM(C8+C14+C16)</f>
        <v>41</v>
      </c>
      <c r="D21" s="137">
        <f>SUM(D8+D14+D16)</f>
        <v>41</v>
      </c>
      <c r="E21" s="179">
        <f t="shared" si="0"/>
        <v>1</v>
      </c>
    </row>
    <row r="23" spans="1:5" ht="31.5" customHeight="1">
      <c r="A23" s="315" t="s">
        <v>347</v>
      </c>
      <c r="B23" s="315"/>
      <c r="C23" s="315"/>
      <c r="D23" s="315"/>
      <c r="E23" s="315"/>
    </row>
    <row r="24" spans="1:5" ht="12.75">
      <c r="A24" s="273"/>
      <c r="B24" s="273"/>
      <c r="C24" s="273"/>
      <c r="D24" s="273"/>
      <c r="E24" s="273"/>
    </row>
    <row r="25" spans="1:4" ht="12.75">
      <c r="A25" s="4"/>
      <c r="B25" s="2"/>
      <c r="C25" s="4"/>
      <c r="D25" s="4"/>
    </row>
    <row r="26" spans="1:4" ht="12.75">
      <c r="A26" s="291" t="s">
        <v>289</v>
      </c>
      <c r="B26" s="291"/>
      <c r="C26" s="291"/>
      <c r="D26" s="291"/>
    </row>
    <row r="27" spans="1:4" ht="12.75">
      <c r="A27" s="4"/>
      <c r="B27" s="4"/>
      <c r="C27" s="4"/>
      <c r="D27" s="4"/>
    </row>
    <row r="28" spans="1:5" ht="12.75">
      <c r="A28" s="301" t="s">
        <v>280</v>
      </c>
      <c r="B28" s="268" t="s">
        <v>281</v>
      </c>
      <c r="C28" s="268"/>
      <c r="D28" s="268"/>
      <c r="E28" s="268"/>
    </row>
    <row r="29" spans="1:5" ht="12.75">
      <c r="A29" s="303"/>
      <c r="B29" s="152" t="s">
        <v>292</v>
      </c>
      <c r="C29" s="152" t="s">
        <v>298</v>
      </c>
      <c r="D29" s="152" t="s">
        <v>299</v>
      </c>
      <c r="E29" s="197" t="s">
        <v>295</v>
      </c>
    </row>
    <row r="30" spans="1:5" ht="15" customHeight="1">
      <c r="A30" s="7" t="s">
        <v>2</v>
      </c>
      <c r="B30" s="7"/>
      <c r="C30" s="7"/>
      <c r="D30" s="7"/>
      <c r="E30" s="178"/>
    </row>
    <row r="31" spans="1:5" ht="15" customHeight="1">
      <c r="A31" s="7" t="s">
        <v>290</v>
      </c>
      <c r="B31" s="7">
        <v>135</v>
      </c>
      <c r="C31" s="7">
        <v>175</v>
      </c>
      <c r="D31" s="7">
        <v>175</v>
      </c>
      <c r="E31" s="178">
        <f>SUM(D31/C31)</f>
        <v>1</v>
      </c>
    </row>
    <row r="32" spans="1:5" ht="15" customHeight="1">
      <c r="A32" s="7" t="s">
        <v>291</v>
      </c>
      <c r="B32" s="7">
        <v>110</v>
      </c>
      <c r="C32" s="7">
        <v>73</v>
      </c>
      <c r="D32" s="7">
        <v>73</v>
      </c>
      <c r="E32" s="178">
        <f>SUM(D32/C32)</f>
        <v>1</v>
      </c>
    </row>
    <row r="33" spans="1:5" ht="15.75" customHeight="1">
      <c r="A33" s="137" t="s">
        <v>8</v>
      </c>
      <c r="B33" s="20">
        <f>SUM(B31:B32)</f>
        <v>245</v>
      </c>
      <c r="C33" s="20">
        <f>SUM(C31:C32)</f>
        <v>248</v>
      </c>
      <c r="D33" s="20">
        <f>SUM(D31:D32)</f>
        <v>248</v>
      </c>
      <c r="E33" s="179">
        <f>SUM(D33/C33)</f>
        <v>1</v>
      </c>
    </row>
  </sheetData>
  <sheetProtection/>
  <mergeCells count="9">
    <mergeCell ref="A1:E1"/>
    <mergeCell ref="A24:E24"/>
    <mergeCell ref="A28:A29"/>
    <mergeCell ref="A3:B3"/>
    <mergeCell ref="A26:D26"/>
    <mergeCell ref="B6:E6"/>
    <mergeCell ref="A6:A7"/>
    <mergeCell ref="B28:E28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5">
      <selection activeCell="Q40" sqref="Q40"/>
    </sheetView>
  </sheetViews>
  <sheetFormatPr defaultColWidth="9.00390625" defaultRowHeight="12.75"/>
  <cols>
    <col min="1" max="1" width="36.25390625" style="1" customWidth="1"/>
    <col min="2" max="2" width="10.375" style="1" customWidth="1"/>
    <col min="3" max="3" width="10.875" style="1" customWidth="1"/>
    <col min="4" max="4" width="9.75390625" style="1" customWidth="1"/>
    <col min="5" max="5" width="8.25390625" style="169" customWidth="1"/>
    <col min="6" max="6" width="8.875" style="1" customWidth="1"/>
    <col min="7" max="7" width="8.00390625" style="1" customWidth="1"/>
    <col min="8" max="8" width="10.00390625" style="1" customWidth="1"/>
    <col min="9" max="9" width="7.875" style="169" customWidth="1"/>
    <col min="10" max="13" width="8.625" style="1" customWidth="1"/>
    <col min="14" max="14" width="10.375" style="1" customWidth="1"/>
    <col min="15" max="15" width="10.00390625" style="1" customWidth="1"/>
    <col min="16" max="16" width="10.375" style="1" customWidth="1"/>
    <col min="17" max="17" width="9.125" style="169" customWidth="1"/>
    <col min="18" max="16384" width="9.125" style="1" customWidth="1"/>
  </cols>
  <sheetData>
    <row r="1" spans="1:15" ht="12" customHeight="1">
      <c r="A1" s="32"/>
      <c r="B1" s="33" t="s">
        <v>111</v>
      </c>
      <c r="C1" s="33"/>
      <c r="D1" s="33"/>
      <c r="E1" s="184"/>
      <c r="F1" s="34"/>
      <c r="G1" s="34"/>
      <c r="H1" s="34"/>
      <c r="I1" s="191"/>
      <c r="J1" s="34"/>
      <c r="K1" s="34"/>
      <c r="L1" s="34"/>
      <c r="M1" s="34"/>
      <c r="N1" s="34"/>
      <c r="O1" s="4"/>
    </row>
    <row r="2" spans="1:5" ht="26.25" customHeight="1">
      <c r="A2" s="286" t="s">
        <v>172</v>
      </c>
      <c r="B2" s="286"/>
      <c r="C2" s="286"/>
      <c r="D2" s="286"/>
      <c r="E2" s="286"/>
    </row>
    <row r="3" spans="1:5" ht="12.75">
      <c r="A3" s="275" t="s">
        <v>265</v>
      </c>
      <c r="B3" s="275"/>
      <c r="C3" s="35"/>
      <c r="D3" s="35"/>
      <c r="E3" s="184"/>
    </row>
    <row r="4" spans="1:14" ht="12.75">
      <c r="A4" s="287" t="s">
        <v>112</v>
      </c>
      <c r="B4" s="268" t="s">
        <v>2</v>
      </c>
      <c r="C4" s="268"/>
      <c r="D4" s="268"/>
      <c r="E4" s="268"/>
      <c r="F4" s="117"/>
      <c r="G4" s="117"/>
      <c r="H4" s="117"/>
      <c r="I4" s="192"/>
      <c r="J4" s="117"/>
      <c r="K4" s="117"/>
      <c r="L4" s="117"/>
      <c r="M4" s="117"/>
      <c r="N4" s="117"/>
    </row>
    <row r="5" spans="1:14" ht="12.75">
      <c r="A5" s="288"/>
      <c r="B5" s="22" t="s">
        <v>292</v>
      </c>
      <c r="C5" s="22" t="s">
        <v>296</v>
      </c>
      <c r="D5" s="22" t="s">
        <v>297</v>
      </c>
      <c r="E5" s="183" t="s">
        <v>295</v>
      </c>
      <c r="F5" s="134"/>
      <c r="G5" s="134"/>
      <c r="H5" s="134"/>
      <c r="I5" s="193"/>
      <c r="J5" s="134"/>
      <c r="K5" s="134"/>
      <c r="L5" s="134"/>
      <c r="M5" s="134"/>
      <c r="N5" s="134"/>
    </row>
    <row r="6" spans="1:5" ht="12.75">
      <c r="A6" s="36" t="s">
        <v>266</v>
      </c>
      <c r="B6" s="40">
        <v>13644874</v>
      </c>
      <c r="C6" s="40">
        <v>18635219</v>
      </c>
      <c r="D6" s="40">
        <v>18635219</v>
      </c>
      <c r="E6" s="185">
        <f>SUM(D6/C6)</f>
        <v>1</v>
      </c>
    </row>
    <row r="7" spans="1:5" ht="12.75">
      <c r="A7" s="36" t="s">
        <v>313</v>
      </c>
      <c r="B7" s="40"/>
      <c r="C7" s="40">
        <v>6222000</v>
      </c>
      <c r="D7" s="40">
        <v>6222000</v>
      </c>
      <c r="E7" s="185">
        <f>SUM(D7/C7)</f>
        <v>1</v>
      </c>
    </row>
    <row r="8" spans="1:5" ht="12.75">
      <c r="A8" s="36" t="s">
        <v>314</v>
      </c>
      <c r="B8" s="40"/>
      <c r="C8" s="40">
        <v>11750040</v>
      </c>
      <c r="D8" s="40">
        <v>11750040</v>
      </c>
      <c r="E8" s="185">
        <f>SUM(D8/C8)</f>
        <v>1</v>
      </c>
    </row>
    <row r="9" spans="1:5" ht="12.75">
      <c r="A9" s="36" t="s">
        <v>315</v>
      </c>
      <c r="B9" s="40"/>
      <c r="C9" s="40">
        <v>663179</v>
      </c>
      <c r="D9" s="40">
        <v>663179</v>
      </c>
      <c r="E9" s="185">
        <f>SUM(D9/C9)</f>
        <v>1</v>
      </c>
    </row>
    <row r="10" spans="1:5" ht="12.75">
      <c r="A10" s="16" t="s">
        <v>8</v>
      </c>
      <c r="B10" s="41">
        <f>SUM(B6)</f>
        <v>13644874</v>
      </c>
      <c r="C10" s="41">
        <f>SUM(C6)</f>
        <v>18635219</v>
      </c>
      <c r="D10" s="41">
        <f>SUM(D6)</f>
        <v>18635219</v>
      </c>
      <c r="E10" s="186">
        <f>SUM(D10/C10)</f>
        <v>1</v>
      </c>
    </row>
    <row r="11" spans="1:14" ht="12.75">
      <c r="A11" s="273" t="s">
        <v>114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7" ht="12.75">
      <c r="A12" s="291" t="s">
        <v>310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4" ht="12.75">
      <c r="A13" s="2"/>
      <c r="B13" s="2"/>
      <c r="C13" s="2"/>
      <c r="D13" s="2"/>
      <c r="E13" s="187"/>
      <c r="F13" s="2"/>
      <c r="G13" s="2"/>
      <c r="H13" s="2"/>
      <c r="I13" s="187"/>
      <c r="J13" s="2"/>
      <c r="K13" s="2"/>
      <c r="L13" s="2"/>
      <c r="M13" s="2"/>
      <c r="N13" s="2" t="s">
        <v>264</v>
      </c>
    </row>
    <row r="14" spans="1:17" ht="12.75" customHeight="1">
      <c r="A14" s="289" t="s">
        <v>112</v>
      </c>
      <c r="B14" s="267" t="s">
        <v>2</v>
      </c>
      <c r="C14" s="267"/>
      <c r="D14" s="267"/>
      <c r="E14" s="267"/>
      <c r="F14" s="272" t="s">
        <v>24</v>
      </c>
      <c r="G14" s="272"/>
      <c r="H14" s="272"/>
      <c r="I14" s="272"/>
      <c r="J14" s="279" t="s">
        <v>15</v>
      </c>
      <c r="K14" s="280"/>
      <c r="L14" s="280"/>
      <c r="M14" s="281"/>
      <c r="N14" s="267" t="s">
        <v>16</v>
      </c>
      <c r="O14" s="267"/>
      <c r="P14" s="267"/>
      <c r="Q14" s="267"/>
    </row>
    <row r="15" spans="1:17" ht="12.75">
      <c r="A15" s="290"/>
      <c r="B15" s="22" t="s">
        <v>292</v>
      </c>
      <c r="C15" s="22" t="s">
        <v>296</v>
      </c>
      <c r="D15" s="22" t="s">
        <v>297</v>
      </c>
      <c r="E15" s="183" t="s">
        <v>295</v>
      </c>
      <c r="F15" s="22" t="s">
        <v>292</v>
      </c>
      <c r="G15" s="22" t="s">
        <v>296</v>
      </c>
      <c r="H15" s="22" t="s">
        <v>297</v>
      </c>
      <c r="I15" s="183" t="s">
        <v>295</v>
      </c>
      <c r="J15" s="22" t="s">
        <v>292</v>
      </c>
      <c r="K15" s="22" t="s">
        <v>296</v>
      </c>
      <c r="L15" s="22" t="s">
        <v>297</v>
      </c>
      <c r="M15" s="22" t="s">
        <v>295</v>
      </c>
      <c r="N15" s="22" t="s">
        <v>292</v>
      </c>
      <c r="O15" s="22" t="s">
        <v>296</v>
      </c>
      <c r="P15" s="22" t="s">
        <v>297</v>
      </c>
      <c r="Q15" s="183" t="s">
        <v>295</v>
      </c>
    </row>
    <row r="16" spans="1:17" ht="12.75">
      <c r="A16" s="38"/>
      <c r="B16" s="38"/>
      <c r="C16" s="38"/>
      <c r="D16" s="38"/>
      <c r="E16" s="188"/>
      <c r="F16" s="38"/>
      <c r="G16" s="38"/>
      <c r="H16" s="38"/>
      <c r="I16" s="188"/>
      <c r="J16" s="38"/>
      <c r="K16" s="38"/>
      <c r="L16" s="38"/>
      <c r="M16" s="38"/>
      <c r="N16" s="38"/>
      <c r="O16" s="30"/>
      <c r="P16" s="30"/>
      <c r="Q16" s="178"/>
    </row>
    <row r="17" spans="1:17" ht="12.75">
      <c r="A17" s="16" t="s">
        <v>8</v>
      </c>
      <c r="B17" s="42">
        <v>0</v>
      </c>
      <c r="C17" s="42">
        <v>0</v>
      </c>
      <c r="D17" s="42">
        <v>0</v>
      </c>
      <c r="E17" s="189"/>
      <c r="F17" s="42">
        <v>0</v>
      </c>
      <c r="G17" s="42">
        <v>0</v>
      </c>
      <c r="H17" s="42">
        <v>0</v>
      </c>
      <c r="I17" s="189"/>
      <c r="J17" s="42">
        <v>0</v>
      </c>
      <c r="K17" s="42">
        <v>0</v>
      </c>
      <c r="L17" s="42">
        <v>0</v>
      </c>
      <c r="M17" s="42"/>
      <c r="N17" s="42">
        <v>0</v>
      </c>
      <c r="O17" s="31">
        <v>0</v>
      </c>
      <c r="P17" s="31">
        <v>0</v>
      </c>
      <c r="Q17" s="178"/>
    </row>
    <row r="18" spans="1:14" ht="12.75">
      <c r="A18" s="35"/>
      <c r="B18" s="35"/>
      <c r="C18" s="35"/>
      <c r="D18" s="35"/>
      <c r="E18" s="184"/>
      <c r="F18" s="35"/>
      <c r="G18" s="35"/>
      <c r="H18" s="35"/>
      <c r="I18" s="184"/>
      <c r="J18" s="35"/>
      <c r="K18" s="35"/>
      <c r="L18" s="35"/>
      <c r="M18" s="35"/>
      <c r="N18" s="35"/>
    </row>
    <row r="19" spans="1:14" ht="12.75">
      <c r="A19" s="273" t="s">
        <v>113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7" ht="12.75">
      <c r="A20" s="291" t="s">
        <v>119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</row>
    <row r="21" spans="1:14" ht="12" customHeight="1">
      <c r="A21" s="274" t="s">
        <v>264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5"/>
    </row>
    <row r="22" spans="1:17" ht="12.75" customHeight="1">
      <c r="A22" s="282" t="s">
        <v>116</v>
      </c>
      <c r="B22" s="276" t="s">
        <v>2</v>
      </c>
      <c r="C22" s="284"/>
      <c r="D22" s="284"/>
      <c r="E22" s="285"/>
      <c r="F22" s="279" t="s">
        <v>24</v>
      </c>
      <c r="G22" s="280"/>
      <c r="H22" s="280"/>
      <c r="I22" s="281"/>
      <c r="J22" s="279" t="s">
        <v>15</v>
      </c>
      <c r="K22" s="280"/>
      <c r="L22" s="280"/>
      <c r="M22" s="281"/>
      <c r="N22" s="267" t="s">
        <v>16</v>
      </c>
      <c r="O22" s="267"/>
      <c r="P22" s="267"/>
      <c r="Q22" s="267"/>
    </row>
    <row r="23" spans="1:17" ht="14.25" customHeight="1">
      <c r="A23" s="283"/>
      <c r="B23" s="22" t="s">
        <v>292</v>
      </c>
      <c r="C23" s="22" t="s">
        <v>296</v>
      </c>
      <c r="D23" s="22" t="s">
        <v>297</v>
      </c>
      <c r="E23" s="183" t="s">
        <v>295</v>
      </c>
      <c r="F23" s="22" t="s">
        <v>292</v>
      </c>
      <c r="G23" s="22" t="s">
        <v>296</v>
      </c>
      <c r="H23" s="22" t="s">
        <v>297</v>
      </c>
      <c r="I23" s="183" t="s">
        <v>295</v>
      </c>
      <c r="J23" s="22" t="s">
        <v>292</v>
      </c>
      <c r="K23" s="22" t="s">
        <v>296</v>
      </c>
      <c r="L23" s="22" t="s">
        <v>297</v>
      </c>
      <c r="M23" s="22" t="s">
        <v>295</v>
      </c>
      <c r="N23" s="22" t="s">
        <v>292</v>
      </c>
      <c r="O23" s="22" t="s">
        <v>296</v>
      </c>
      <c r="P23" s="22" t="s">
        <v>297</v>
      </c>
      <c r="Q23" s="183" t="s">
        <v>295</v>
      </c>
    </row>
    <row r="24" spans="1:17" ht="12.75">
      <c r="A24" s="36"/>
      <c r="B24" s="11"/>
      <c r="C24" s="11"/>
      <c r="D24" s="11"/>
      <c r="E24" s="190"/>
      <c r="F24" s="39"/>
      <c r="G24" s="39"/>
      <c r="H24" s="39"/>
      <c r="I24" s="194"/>
      <c r="J24" s="39"/>
      <c r="K24" s="39"/>
      <c r="L24" s="39"/>
      <c r="M24" s="39"/>
      <c r="N24" s="39"/>
      <c r="O24" s="30"/>
      <c r="P24" s="30"/>
      <c r="Q24" s="178"/>
    </row>
    <row r="25" spans="1:17" ht="12.75">
      <c r="A25" s="16" t="s">
        <v>8</v>
      </c>
      <c r="B25" s="41">
        <v>0</v>
      </c>
      <c r="C25" s="41">
        <v>0</v>
      </c>
      <c r="D25" s="41">
        <v>0</v>
      </c>
      <c r="E25" s="186"/>
      <c r="F25" s="41">
        <v>0</v>
      </c>
      <c r="G25" s="41">
        <v>0</v>
      </c>
      <c r="H25" s="41">
        <v>0</v>
      </c>
      <c r="I25" s="186"/>
      <c r="J25" s="41">
        <v>0</v>
      </c>
      <c r="K25" s="41">
        <v>0</v>
      </c>
      <c r="L25" s="41">
        <v>0</v>
      </c>
      <c r="M25" s="41"/>
      <c r="N25" s="41">
        <v>0</v>
      </c>
      <c r="O25" s="31">
        <v>0</v>
      </c>
      <c r="P25" s="31">
        <v>0</v>
      </c>
      <c r="Q25" s="178"/>
    </row>
    <row r="27" spans="1:14" ht="12.75">
      <c r="A27" s="273" t="s">
        <v>115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</row>
    <row r="28" spans="1:17" ht="12.75">
      <c r="A28" s="291" t="s">
        <v>63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</row>
    <row r="29" spans="1:14" ht="12.75">
      <c r="A29" s="274" t="s">
        <v>264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5"/>
    </row>
    <row r="30" spans="1:17" ht="12.75" customHeight="1">
      <c r="A30" s="282" t="s">
        <v>116</v>
      </c>
      <c r="B30" s="276" t="s">
        <v>2</v>
      </c>
      <c r="C30" s="284"/>
      <c r="D30" s="284"/>
      <c r="E30" s="285"/>
      <c r="F30" s="279" t="s">
        <v>24</v>
      </c>
      <c r="G30" s="280"/>
      <c r="H30" s="280"/>
      <c r="I30" s="281"/>
      <c r="J30" s="279" t="s">
        <v>15</v>
      </c>
      <c r="K30" s="280"/>
      <c r="L30" s="280"/>
      <c r="M30" s="281"/>
      <c r="N30" s="267" t="s">
        <v>16</v>
      </c>
      <c r="O30" s="267"/>
      <c r="P30" s="267"/>
      <c r="Q30" s="267"/>
    </row>
    <row r="31" spans="1:17" ht="12.75">
      <c r="A31" s="283"/>
      <c r="B31" s="22" t="s">
        <v>292</v>
      </c>
      <c r="C31" s="22" t="s">
        <v>296</v>
      </c>
      <c r="D31" s="22" t="s">
        <v>297</v>
      </c>
      <c r="E31" s="183" t="s">
        <v>295</v>
      </c>
      <c r="F31" s="22" t="s">
        <v>292</v>
      </c>
      <c r="G31" s="22" t="s">
        <v>296</v>
      </c>
      <c r="H31" s="22" t="s">
        <v>297</v>
      </c>
      <c r="I31" s="183" t="s">
        <v>295</v>
      </c>
      <c r="J31" s="22" t="s">
        <v>292</v>
      </c>
      <c r="K31" s="22" t="s">
        <v>296</v>
      </c>
      <c r="L31" s="22" t="s">
        <v>297</v>
      </c>
      <c r="M31" s="22" t="s">
        <v>295</v>
      </c>
      <c r="N31" s="22" t="s">
        <v>292</v>
      </c>
      <c r="O31" s="22" t="s">
        <v>296</v>
      </c>
      <c r="P31" s="22" t="s">
        <v>297</v>
      </c>
      <c r="Q31" s="183" t="s">
        <v>295</v>
      </c>
    </row>
    <row r="32" spans="1:17" ht="12.75">
      <c r="A32" s="36" t="s">
        <v>267</v>
      </c>
      <c r="B32" s="40">
        <v>2160000</v>
      </c>
      <c r="C32" s="40">
        <v>2160000</v>
      </c>
      <c r="D32" s="249">
        <v>1620000</v>
      </c>
      <c r="E32" s="185">
        <f>SUM(D32/C32)</f>
        <v>0.75</v>
      </c>
      <c r="F32" s="43"/>
      <c r="G32" s="43"/>
      <c r="H32" s="43"/>
      <c r="I32" s="195"/>
      <c r="J32" s="43"/>
      <c r="K32" s="43"/>
      <c r="L32" s="43"/>
      <c r="M32" s="43"/>
      <c r="N32" s="43">
        <f>SUM(B32+F32+J32)</f>
        <v>2160000</v>
      </c>
      <c r="O32" s="43">
        <f aca="true" t="shared" si="0" ref="O32:P42">SUM(C32+G32+K32)</f>
        <v>2160000</v>
      </c>
      <c r="P32" s="43">
        <f t="shared" si="0"/>
        <v>1620000</v>
      </c>
      <c r="Q32" s="178">
        <f>SUM(P32/O32)</f>
        <v>0.75</v>
      </c>
    </row>
    <row r="33" spans="1:17" ht="12.75">
      <c r="A33" s="36" t="s">
        <v>316</v>
      </c>
      <c r="B33" s="40">
        <v>44226702</v>
      </c>
      <c r="C33" s="40">
        <v>41370010</v>
      </c>
      <c r="D33" s="249">
        <v>38376666</v>
      </c>
      <c r="E33" s="185">
        <f>SUM(D33/C33)</f>
        <v>0.9276445908521657</v>
      </c>
      <c r="F33" s="43"/>
      <c r="G33" s="43"/>
      <c r="H33" s="43"/>
      <c r="I33" s="195"/>
      <c r="J33" s="43"/>
      <c r="K33" s="43"/>
      <c r="L33" s="43"/>
      <c r="M33" s="43"/>
      <c r="N33" s="43">
        <f aca="true" t="shared" si="1" ref="N33:N40">SUM(B33+F33+J33)</f>
        <v>44226702</v>
      </c>
      <c r="O33" s="43">
        <f t="shared" si="0"/>
        <v>41370010</v>
      </c>
      <c r="P33" s="43">
        <f t="shared" si="0"/>
        <v>38376666</v>
      </c>
      <c r="Q33" s="178">
        <f aca="true" t="shared" si="2" ref="Q33:Q43">SUM(P33/O33)</f>
        <v>0.9276445908521657</v>
      </c>
    </row>
    <row r="34" spans="1:17" ht="12.75">
      <c r="A34" s="36" t="s">
        <v>269</v>
      </c>
      <c r="B34" s="40"/>
      <c r="C34" s="40"/>
      <c r="D34" s="249"/>
      <c r="E34" s="185"/>
      <c r="F34" s="43"/>
      <c r="G34" s="43"/>
      <c r="H34" s="43"/>
      <c r="I34" s="195"/>
      <c r="J34" s="43"/>
      <c r="K34" s="43"/>
      <c r="L34" s="43"/>
      <c r="M34" s="43"/>
      <c r="N34" s="43">
        <f t="shared" si="1"/>
        <v>0</v>
      </c>
      <c r="O34" s="43">
        <f t="shared" si="0"/>
        <v>0</v>
      </c>
      <c r="P34" s="43">
        <f t="shared" si="0"/>
        <v>0</v>
      </c>
      <c r="Q34" s="178"/>
    </row>
    <row r="35" spans="1:17" ht="12.75">
      <c r="A35" s="36" t="s">
        <v>311</v>
      </c>
      <c r="B35" s="40">
        <v>207777935</v>
      </c>
      <c r="C35" s="40">
        <v>207704833</v>
      </c>
      <c r="D35" s="249">
        <v>233439936</v>
      </c>
      <c r="E35" s="185">
        <f aca="true" t="shared" si="3" ref="E35:E43">SUM(D35/C35)</f>
        <v>1.123902283005615</v>
      </c>
      <c r="F35" s="43"/>
      <c r="G35" s="43"/>
      <c r="H35" s="43"/>
      <c r="I35" s="195"/>
      <c r="J35" s="43"/>
      <c r="K35" s="43"/>
      <c r="L35" s="43"/>
      <c r="M35" s="43"/>
      <c r="N35" s="43">
        <f t="shared" si="1"/>
        <v>207777935</v>
      </c>
      <c r="O35" s="43">
        <f t="shared" si="0"/>
        <v>207704833</v>
      </c>
      <c r="P35" s="43">
        <f t="shared" si="0"/>
        <v>233439936</v>
      </c>
      <c r="Q35" s="178">
        <f t="shared" si="2"/>
        <v>1.123902283005615</v>
      </c>
    </row>
    <row r="36" spans="1:17" ht="12.75">
      <c r="A36" s="36" t="s">
        <v>270</v>
      </c>
      <c r="B36" s="40">
        <v>141455428</v>
      </c>
      <c r="C36" s="40">
        <v>171284312</v>
      </c>
      <c r="D36" s="40">
        <v>146783737</v>
      </c>
      <c r="E36" s="185">
        <f t="shared" si="3"/>
        <v>0.8569596087702416</v>
      </c>
      <c r="F36" s="43"/>
      <c r="G36" s="43"/>
      <c r="H36" s="43"/>
      <c r="I36" s="195"/>
      <c r="J36" s="43"/>
      <c r="K36" s="43"/>
      <c r="L36" s="43"/>
      <c r="M36" s="43"/>
      <c r="N36" s="43">
        <f t="shared" si="1"/>
        <v>141455428</v>
      </c>
      <c r="O36" s="43">
        <f t="shared" si="0"/>
        <v>171284312</v>
      </c>
      <c r="P36" s="43">
        <f t="shared" si="0"/>
        <v>146783737</v>
      </c>
      <c r="Q36" s="178">
        <f t="shared" si="2"/>
        <v>0.8569596087702416</v>
      </c>
    </row>
    <row r="37" spans="1:17" ht="12.75">
      <c r="A37" s="36" t="s">
        <v>268</v>
      </c>
      <c r="B37" s="40">
        <v>212000</v>
      </c>
      <c r="C37" s="40">
        <v>212000</v>
      </c>
      <c r="D37" s="249">
        <v>227200</v>
      </c>
      <c r="E37" s="185">
        <f t="shared" si="3"/>
        <v>1.0716981132075472</v>
      </c>
      <c r="F37" s="43"/>
      <c r="G37" s="43"/>
      <c r="H37" s="43"/>
      <c r="I37" s="195"/>
      <c r="J37" s="43"/>
      <c r="K37" s="43"/>
      <c r="L37" s="43"/>
      <c r="M37" s="43"/>
      <c r="N37" s="43">
        <f t="shared" si="1"/>
        <v>212000</v>
      </c>
      <c r="O37" s="43">
        <f t="shared" si="0"/>
        <v>212000</v>
      </c>
      <c r="P37" s="43">
        <f t="shared" si="0"/>
        <v>227200</v>
      </c>
      <c r="Q37" s="178">
        <f t="shared" si="2"/>
        <v>1.0716981132075472</v>
      </c>
    </row>
    <row r="38" spans="1:17" ht="12.75">
      <c r="A38" s="36" t="s">
        <v>305</v>
      </c>
      <c r="B38" s="40"/>
      <c r="C38" s="40"/>
      <c r="D38" s="40"/>
      <c r="E38" s="185"/>
      <c r="F38" s="43"/>
      <c r="G38" s="43">
        <v>4281888</v>
      </c>
      <c r="H38" s="43">
        <v>5049182</v>
      </c>
      <c r="I38" s="195">
        <f>SUM(H38/G38)</f>
        <v>1.17919525218782</v>
      </c>
      <c r="J38" s="43"/>
      <c r="K38" s="43"/>
      <c r="L38" s="43"/>
      <c r="M38" s="43"/>
      <c r="N38" s="43">
        <f t="shared" si="1"/>
        <v>0</v>
      </c>
      <c r="O38" s="43">
        <f t="shared" si="0"/>
        <v>4281888</v>
      </c>
      <c r="P38" s="43">
        <f t="shared" si="0"/>
        <v>5049182</v>
      </c>
      <c r="Q38" s="178">
        <f t="shared" si="2"/>
        <v>1.17919525218782</v>
      </c>
    </row>
    <row r="39" spans="1:17" ht="12.75">
      <c r="A39" s="36" t="s">
        <v>317</v>
      </c>
      <c r="B39" s="40"/>
      <c r="C39" s="40">
        <v>11820532</v>
      </c>
      <c r="D39" s="249">
        <v>11820532</v>
      </c>
      <c r="E39" s="185">
        <f t="shared" si="3"/>
        <v>1</v>
      </c>
      <c r="F39" s="43"/>
      <c r="G39" s="43"/>
      <c r="H39" s="43"/>
      <c r="I39" s="195"/>
      <c r="J39" s="43"/>
      <c r="K39" s="43"/>
      <c r="L39" s="43"/>
      <c r="M39" s="43"/>
      <c r="N39" s="43">
        <f t="shared" si="1"/>
        <v>0</v>
      </c>
      <c r="O39" s="43">
        <f t="shared" si="0"/>
        <v>11820532</v>
      </c>
      <c r="P39" s="43">
        <f t="shared" si="0"/>
        <v>11820532</v>
      </c>
      <c r="Q39" s="178">
        <f t="shared" si="2"/>
        <v>1</v>
      </c>
    </row>
    <row r="40" spans="1:17" ht="12.75">
      <c r="A40" s="250" t="s">
        <v>318</v>
      </c>
      <c r="B40" s="40"/>
      <c r="C40" s="40"/>
      <c r="D40" s="249">
        <v>125000</v>
      </c>
      <c r="E40" s="185"/>
      <c r="F40" s="43"/>
      <c r="G40" s="43"/>
      <c r="H40" s="43"/>
      <c r="I40" s="195"/>
      <c r="J40" s="43"/>
      <c r="K40" s="43"/>
      <c r="L40" s="43"/>
      <c r="M40" s="43"/>
      <c r="N40" s="43">
        <f t="shared" si="1"/>
        <v>0</v>
      </c>
      <c r="O40" s="43">
        <f t="shared" si="0"/>
        <v>0</v>
      </c>
      <c r="P40" s="43">
        <f t="shared" si="0"/>
        <v>125000</v>
      </c>
      <c r="Q40" s="178"/>
    </row>
    <row r="41" spans="1:17" ht="12.75">
      <c r="A41" s="250" t="s">
        <v>319</v>
      </c>
      <c r="B41" s="40"/>
      <c r="C41" s="40"/>
      <c r="D41" s="249">
        <v>3676568</v>
      </c>
      <c r="E41" s="185"/>
      <c r="F41" s="43"/>
      <c r="G41" s="43"/>
      <c r="H41" s="43"/>
      <c r="I41" s="195"/>
      <c r="J41" s="43"/>
      <c r="K41" s="43"/>
      <c r="L41" s="43"/>
      <c r="M41" s="43"/>
      <c r="N41" s="43"/>
      <c r="O41" s="43"/>
      <c r="P41" s="43">
        <f t="shared" si="0"/>
        <v>3676568</v>
      </c>
      <c r="Q41" s="178"/>
    </row>
    <row r="42" spans="1:17" ht="12.75">
      <c r="A42" s="250" t="s">
        <v>320</v>
      </c>
      <c r="B42" s="40"/>
      <c r="C42" s="40"/>
      <c r="D42" s="249">
        <v>477525</v>
      </c>
      <c r="E42" s="185"/>
      <c r="F42" s="43"/>
      <c r="G42" s="43"/>
      <c r="H42" s="43"/>
      <c r="I42" s="195"/>
      <c r="J42" s="43"/>
      <c r="K42" s="43"/>
      <c r="L42" s="43"/>
      <c r="M42" s="43"/>
      <c r="N42" s="43"/>
      <c r="O42" s="43"/>
      <c r="P42" s="43">
        <f t="shared" si="0"/>
        <v>477525</v>
      </c>
      <c r="Q42" s="178"/>
    </row>
    <row r="43" spans="1:17" ht="12.75">
      <c r="A43" s="16" t="s">
        <v>8</v>
      </c>
      <c r="B43" s="41">
        <f>SUM(B32:B41)</f>
        <v>395832065</v>
      </c>
      <c r="C43" s="41">
        <f>SUM(C32:C41)</f>
        <v>434551687</v>
      </c>
      <c r="D43" s="41">
        <f>SUM(D32:D42)</f>
        <v>436547164</v>
      </c>
      <c r="E43" s="186">
        <f t="shared" si="3"/>
        <v>1.0045920360217127</v>
      </c>
      <c r="F43" s="41"/>
      <c r="G43" s="41">
        <f>SUM(G38)</f>
        <v>4281888</v>
      </c>
      <c r="H43" s="41">
        <f>SUM(H38)</f>
        <v>5049182</v>
      </c>
      <c r="I43" s="253">
        <f>SUM(H43/G43)</f>
        <v>1.17919525218782</v>
      </c>
      <c r="J43" s="41"/>
      <c r="K43" s="41"/>
      <c r="L43" s="41"/>
      <c r="M43" s="41"/>
      <c r="N43" s="44">
        <f>SUM(N32:N40)</f>
        <v>395832065</v>
      </c>
      <c r="O43" s="44">
        <f>SUM(O32:O40)</f>
        <v>438833575</v>
      </c>
      <c r="P43" s="44">
        <f>SUM(P32:P42)</f>
        <v>441596346</v>
      </c>
      <c r="Q43" s="179">
        <f t="shared" si="2"/>
        <v>1.0062957147251097</v>
      </c>
    </row>
  </sheetData>
  <sheetProtection/>
  <mergeCells count="27">
    <mergeCell ref="A28:Q28"/>
    <mergeCell ref="A20:Q20"/>
    <mergeCell ref="A12:Q12"/>
    <mergeCell ref="B22:E22"/>
    <mergeCell ref="F22:I22"/>
    <mergeCell ref="J22:M22"/>
    <mergeCell ref="F14:I14"/>
    <mergeCell ref="A27:N27"/>
    <mergeCell ref="A21:N21"/>
    <mergeCell ref="A22:A23"/>
    <mergeCell ref="A2:E2"/>
    <mergeCell ref="A4:A5"/>
    <mergeCell ref="B14:E14"/>
    <mergeCell ref="B4:E4"/>
    <mergeCell ref="A3:B3"/>
    <mergeCell ref="A11:N11"/>
    <mergeCell ref="A14:A15"/>
    <mergeCell ref="A19:N19"/>
    <mergeCell ref="J14:M14"/>
    <mergeCell ref="N14:Q14"/>
    <mergeCell ref="A30:A31"/>
    <mergeCell ref="A29:N29"/>
    <mergeCell ref="N22:Q22"/>
    <mergeCell ref="B30:E30"/>
    <mergeCell ref="F30:I30"/>
    <mergeCell ref="J30:M30"/>
    <mergeCell ref="N30:Q30"/>
  </mergeCells>
  <printOptions/>
  <pageMargins left="0.61" right="0.35" top="0.36" bottom="0.3" header="0.26" footer="0.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28">
      <selection activeCell="Q59" sqref="Q59"/>
    </sheetView>
  </sheetViews>
  <sheetFormatPr defaultColWidth="9.00390625" defaultRowHeight="12.75"/>
  <cols>
    <col min="1" max="1" width="40.375" style="1" customWidth="1"/>
    <col min="2" max="4" width="8.75390625" style="1" customWidth="1"/>
    <col min="5" max="5" width="8.75390625" style="207" customWidth="1"/>
    <col min="6" max="6" width="8.00390625" style="1" customWidth="1"/>
    <col min="7" max="8" width="8.75390625" style="1" customWidth="1"/>
    <col min="9" max="9" width="8.125" style="1" customWidth="1"/>
    <col min="10" max="10" width="9.125" style="1" customWidth="1"/>
    <col min="11" max="11" width="9.25390625" style="1" customWidth="1"/>
    <col min="12" max="12" width="9.75390625" style="1" customWidth="1"/>
    <col min="13" max="13" width="7.00390625" style="1" customWidth="1"/>
    <col min="14" max="14" width="7.875" style="1" customWidth="1"/>
    <col min="15" max="15" width="8.00390625" style="1" customWidth="1"/>
    <col min="16" max="16384" width="9.125" style="1" customWidth="1"/>
  </cols>
  <sheetData>
    <row r="1" spans="1:5" ht="12.75">
      <c r="A1" s="32"/>
      <c r="B1" s="33" t="s">
        <v>117</v>
      </c>
      <c r="C1" s="33"/>
      <c r="D1" s="33"/>
      <c r="E1" s="196"/>
    </row>
    <row r="2" spans="1:5" ht="12.75">
      <c r="A2" s="291" t="s">
        <v>154</v>
      </c>
      <c r="B2" s="291"/>
      <c r="C2" s="291"/>
      <c r="D2" s="291"/>
      <c r="E2" s="291"/>
    </row>
    <row r="3" spans="1:5" ht="12.75">
      <c r="A3" s="275" t="s">
        <v>265</v>
      </c>
      <c r="B3" s="275"/>
      <c r="C3" s="35"/>
      <c r="D3" s="35"/>
      <c r="E3" s="196"/>
    </row>
    <row r="4" spans="1:5" ht="12.75">
      <c r="A4" s="287" t="s">
        <v>112</v>
      </c>
      <c r="B4" s="268" t="s">
        <v>2</v>
      </c>
      <c r="C4" s="268"/>
      <c r="D4" s="268"/>
      <c r="E4" s="268"/>
    </row>
    <row r="5" spans="1:5" ht="12.75">
      <c r="A5" s="288"/>
      <c r="B5" s="22" t="s">
        <v>292</v>
      </c>
      <c r="C5" s="22" t="s">
        <v>296</v>
      </c>
      <c r="D5" s="22" t="s">
        <v>297</v>
      </c>
      <c r="E5" s="197" t="s">
        <v>295</v>
      </c>
    </row>
    <row r="6" spans="1:5" ht="12.75">
      <c r="A6" s="6" t="s">
        <v>158</v>
      </c>
      <c r="B6" s="53"/>
      <c r="C6" s="53"/>
      <c r="D6" s="53"/>
      <c r="E6" s="197"/>
    </row>
    <row r="7" spans="1:5" ht="12.75">
      <c r="A7" s="46" t="s">
        <v>159</v>
      </c>
      <c r="B7" s="53"/>
      <c r="C7" s="53"/>
      <c r="D7" s="53"/>
      <c r="E7" s="197"/>
    </row>
    <row r="8" spans="1:5" ht="12.75">
      <c r="A8" s="46" t="s">
        <v>160</v>
      </c>
      <c r="B8" s="53"/>
      <c r="C8" s="53"/>
      <c r="D8" s="53"/>
      <c r="E8" s="197"/>
    </row>
    <row r="9" spans="1:5" ht="12.75">
      <c r="A9" s="46"/>
      <c r="B9" s="53"/>
      <c r="C9" s="53"/>
      <c r="D9" s="53"/>
      <c r="E9" s="197"/>
    </row>
    <row r="10" spans="1:5" ht="12.75">
      <c r="A10" s="47" t="s">
        <v>64</v>
      </c>
      <c r="B10" s="54"/>
      <c r="C10" s="54"/>
      <c r="D10" s="54"/>
      <c r="E10" s="198"/>
    </row>
    <row r="11" spans="1:5" ht="12.75">
      <c r="A11" s="46" t="s">
        <v>65</v>
      </c>
      <c r="B11" s="54"/>
      <c r="C11" s="54"/>
      <c r="D11" s="54"/>
      <c r="E11" s="198"/>
    </row>
    <row r="12" spans="1:5" ht="12.75">
      <c r="A12" s="48" t="s">
        <v>66</v>
      </c>
      <c r="B12" s="55"/>
      <c r="C12" s="55"/>
      <c r="D12" s="55"/>
      <c r="E12" s="199"/>
    </row>
    <row r="13" spans="1:5" ht="12.75">
      <c r="A13" s="46" t="s">
        <v>67</v>
      </c>
      <c r="B13" s="56"/>
      <c r="C13" s="56"/>
      <c r="D13" s="56"/>
      <c r="E13" s="200"/>
    </row>
    <row r="14" spans="1:5" ht="12.75">
      <c r="A14" s="49" t="s">
        <v>68</v>
      </c>
      <c r="B14" s="56"/>
      <c r="C14" s="56"/>
      <c r="D14" s="56"/>
      <c r="E14" s="200"/>
    </row>
    <row r="15" spans="1:5" ht="12.75">
      <c r="A15" s="49" t="s">
        <v>69</v>
      </c>
      <c r="B15" s="56"/>
      <c r="C15" s="56"/>
      <c r="D15" s="56"/>
      <c r="E15" s="200"/>
    </row>
    <row r="16" spans="1:5" ht="12.75">
      <c r="A16" s="49"/>
      <c r="B16" s="56"/>
      <c r="C16" s="56"/>
      <c r="D16" s="56"/>
      <c r="E16" s="200"/>
    </row>
    <row r="17" spans="1:5" ht="12.75">
      <c r="A17" s="50" t="s">
        <v>155</v>
      </c>
      <c r="B17" s="54">
        <f>SUM(B19)</f>
        <v>7800000</v>
      </c>
      <c r="C17" s="54">
        <f>SUM(C19)</f>
        <v>7800000</v>
      </c>
      <c r="D17" s="54">
        <f>SUM(D19)</f>
        <v>11696238</v>
      </c>
      <c r="E17" s="198">
        <f>SUM(D17/C17)</f>
        <v>1.4995176923076923</v>
      </c>
    </row>
    <row r="18" spans="1:5" ht="12.75">
      <c r="A18" s="49" t="s">
        <v>65</v>
      </c>
      <c r="B18" s="56"/>
      <c r="C18" s="56"/>
      <c r="D18" s="56"/>
      <c r="E18" s="198"/>
    </row>
    <row r="19" spans="1:5" ht="12.75">
      <c r="A19" s="49" t="s">
        <v>156</v>
      </c>
      <c r="B19" s="56">
        <v>7800000</v>
      </c>
      <c r="C19" s="56">
        <v>7800000</v>
      </c>
      <c r="D19" s="56">
        <v>11696238</v>
      </c>
      <c r="E19" s="198">
        <f>SUM(D19/C19)</f>
        <v>1.4995176923076923</v>
      </c>
    </row>
    <row r="20" spans="1:5" ht="12.75">
      <c r="A20" s="49"/>
      <c r="B20" s="56"/>
      <c r="C20" s="56"/>
      <c r="D20" s="56"/>
      <c r="E20" s="200"/>
    </row>
    <row r="21" spans="1:5" ht="12.75">
      <c r="A21" s="50" t="s">
        <v>70</v>
      </c>
      <c r="B21" s="54">
        <v>2500000</v>
      </c>
      <c r="C21" s="54">
        <v>2500000</v>
      </c>
      <c r="D21" s="54">
        <v>2762557</v>
      </c>
      <c r="E21" s="198">
        <f>SUM(D21/C21)</f>
        <v>1.1050228</v>
      </c>
    </row>
    <row r="22" spans="1:5" ht="12.75">
      <c r="A22" s="50" t="s">
        <v>71</v>
      </c>
      <c r="B22" s="54"/>
      <c r="C22" s="54"/>
      <c r="D22" s="54"/>
      <c r="E22" s="198"/>
    </row>
    <row r="23" spans="1:5" ht="12.75">
      <c r="A23" s="49" t="s">
        <v>65</v>
      </c>
      <c r="B23" s="56"/>
      <c r="C23" s="56"/>
      <c r="D23" s="56"/>
      <c r="E23" s="198"/>
    </row>
    <row r="24" spans="1:5" ht="12.75">
      <c r="A24" s="46" t="s">
        <v>157</v>
      </c>
      <c r="B24" s="57"/>
      <c r="C24" s="57"/>
      <c r="D24" s="57"/>
      <c r="E24" s="198"/>
    </row>
    <row r="25" spans="1:5" ht="12.75">
      <c r="A25" s="46" t="s">
        <v>72</v>
      </c>
      <c r="B25" s="56"/>
      <c r="C25" s="56"/>
      <c r="D25" s="56"/>
      <c r="E25" s="198"/>
    </row>
    <row r="26" spans="1:5" ht="22.5">
      <c r="A26" s="48" t="s">
        <v>110</v>
      </c>
      <c r="B26" s="56"/>
      <c r="C26" s="56"/>
      <c r="D26" s="56"/>
      <c r="E26" s="198"/>
    </row>
    <row r="27" spans="1:5" ht="12.75">
      <c r="A27" s="48"/>
      <c r="B27" s="56"/>
      <c r="C27" s="56"/>
      <c r="D27" s="56"/>
      <c r="E27" s="198"/>
    </row>
    <row r="28" spans="1:5" ht="12.75">
      <c r="A28" s="47" t="s">
        <v>191</v>
      </c>
      <c r="B28" s="54">
        <f>SUM(B30:B36)</f>
        <v>450000</v>
      </c>
      <c r="C28" s="54">
        <f>SUM(C30:C36)</f>
        <v>450000</v>
      </c>
      <c r="D28" s="54">
        <f>SUM(D30:D36)</f>
        <v>163190</v>
      </c>
      <c r="E28" s="198">
        <f>SUM(D28/C28)</f>
        <v>0.36264444444444444</v>
      </c>
    </row>
    <row r="29" spans="1:5" ht="12.75">
      <c r="A29" s="14" t="s">
        <v>65</v>
      </c>
      <c r="B29" s="58"/>
      <c r="C29" s="58"/>
      <c r="D29" s="58"/>
      <c r="E29" s="198"/>
    </row>
    <row r="30" spans="1:5" ht="12.75">
      <c r="A30" s="14" t="s">
        <v>162</v>
      </c>
      <c r="B30" s="58"/>
      <c r="C30" s="58"/>
      <c r="D30" s="58"/>
      <c r="E30" s="198"/>
    </row>
    <row r="31" spans="1:5" ht="12.75">
      <c r="A31" s="14" t="s">
        <v>163</v>
      </c>
      <c r="B31" s="58"/>
      <c r="C31" s="58"/>
      <c r="D31" s="58"/>
      <c r="E31" s="198"/>
    </row>
    <row r="32" spans="1:5" ht="12.75">
      <c r="A32" s="14" t="s">
        <v>164</v>
      </c>
      <c r="B32" s="58"/>
      <c r="C32" s="58"/>
      <c r="D32" s="58"/>
      <c r="E32" s="198"/>
    </row>
    <row r="33" spans="1:5" ht="12.75">
      <c r="A33" s="14" t="s">
        <v>165</v>
      </c>
      <c r="B33" s="58"/>
      <c r="C33" s="58"/>
      <c r="D33" s="58"/>
      <c r="E33" s="198"/>
    </row>
    <row r="34" spans="1:5" ht="12.75">
      <c r="A34" s="14" t="s">
        <v>166</v>
      </c>
      <c r="B34" s="58"/>
      <c r="C34" s="58"/>
      <c r="D34" s="58"/>
      <c r="E34" s="198"/>
    </row>
    <row r="35" spans="1:5" ht="12.75">
      <c r="A35" s="14" t="s">
        <v>167</v>
      </c>
      <c r="B35" s="58"/>
      <c r="C35" s="58"/>
      <c r="D35" s="58"/>
      <c r="E35" s="198"/>
    </row>
    <row r="36" spans="1:5" ht="22.5">
      <c r="A36" s="48" t="s">
        <v>168</v>
      </c>
      <c r="B36" s="58">
        <v>450000</v>
      </c>
      <c r="C36" s="58">
        <v>450000</v>
      </c>
      <c r="D36" s="58">
        <v>163190</v>
      </c>
      <c r="E36" s="198">
        <f>SUM(D36/C36)</f>
        <v>0.36264444444444444</v>
      </c>
    </row>
    <row r="37" spans="1:5" ht="12.75">
      <c r="A37" s="20" t="s">
        <v>5</v>
      </c>
      <c r="B37" s="60">
        <f>SUM(B17+B21+B22+B28)</f>
        <v>10750000</v>
      </c>
      <c r="C37" s="60">
        <f>SUM(C17+C21+C22+C28)</f>
        <v>10750000</v>
      </c>
      <c r="D37" s="60">
        <f>SUM(D17+D21+D22+D28)</f>
        <v>14621985</v>
      </c>
      <c r="E37" s="202">
        <f>SUM(D37/C37)</f>
        <v>1.3601846511627906</v>
      </c>
    </row>
    <row r="38" spans="1:5" ht="12.75">
      <c r="A38" s="51"/>
      <c r="B38" s="51"/>
      <c r="C38" s="51"/>
      <c r="D38" s="51"/>
      <c r="E38" s="203"/>
    </row>
    <row r="39" spans="1:5" ht="12.75">
      <c r="A39" s="52"/>
      <c r="B39" s="52"/>
      <c r="C39" s="52"/>
      <c r="D39" s="52"/>
      <c r="E39" s="204"/>
    </row>
    <row r="40" spans="1:14" ht="12.75">
      <c r="A40" s="273" t="s">
        <v>118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</row>
    <row r="41" spans="1:17" ht="12.75">
      <c r="A41" s="291" t="s">
        <v>192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</row>
    <row r="42" spans="1:14" ht="12.75">
      <c r="A42" s="2"/>
      <c r="B42" s="2"/>
      <c r="C42" s="2"/>
      <c r="D42" s="2"/>
      <c r="E42" s="205"/>
      <c r="F42" s="2"/>
      <c r="G42" s="2"/>
      <c r="H42" s="2"/>
      <c r="I42" s="2"/>
      <c r="J42" s="2"/>
      <c r="K42" s="2"/>
      <c r="L42" s="2"/>
      <c r="M42" s="2"/>
      <c r="N42" s="2" t="s">
        <v>264</v>
      </c>
    </row>
    <row r="43" spans="1:17" ht="12.75" customHeight="1">
      <c r="A43" s="289" t="s">
        <v>112</v>
      </c>
      <c r="B43" s="276" t="s">
        <v>2</v>
      </c>
      <c r="C43" s="284"/>
      <c r="D43" s="284"/>
      <c r="E43" s="285"/>
      <c r="F43" s="272" t="s">
        <v>24</v>
      </c>
      <c r="G43" s="272"/>
      <c r="H43" s="272"/>
      <c r="I43" s="272"/>
      <c r="J43" s="279" t="s">
        <v>15</v>
      </c>
      <c r="K43" s="280"/>
      <c r="L43" s="280"/>
      <c r="M43" s="281"/>
      <c r="N43" s="267" t="s">
        <v>16</v>
      </c>
      <c r="O43" s="267"/>
      <c r="P43" s="267"/>
      <c r="Q43" s="267"/>
    </row>
    <row r="44" spans="1:17" ht="12.75">
      <c r="A44" s="290"/>
      <c r="B44" s="22" t="s">
        <v>292</v>
      </c>
      <c r="C44" s="22" t="s">
        <v>296</v>
      </c>
      <c r="D44" s="22" t="s">
        <v>297</v>
      </c>
      <c r="E44" s="197" t="s">
        <v>295</v>
      </c>
      <c r="F44" s="22" t="s">
        <v>292</v>
      </c>
      <c r="G44" s="22" t="s">
        <v>296</v>
      </c>
      <c r="H44" s="22" t="s">
        <v>297</v>
      </c>
      <c r="I44" s="22" t="s">
        <v>295</v>
      </c>
      <c r="J44" s="22" t="s">
        <v>292</v>
      </c>
      <c r="K44" s="22" t="s">
        <v>296</v>
      </c>
      <c r="L44" s="22" t="s">
        <v>297</v>
      </c>
      <c r="M44" s="22" t="s">
        <v>295</v>
      </c>
      <c r="N44" s="22" t="s">
        <v>292</v>
      </c>
      <c r="O44" s="22" t="s">
        <v>296</v>
      </c>
      <c r="P44" s="22" t="s">
        <v>297</v>
      </c>
      <c r="Q44" s="22" t="s">
        <v>295</v>
      </c>
    </row>
    <row r="45" spans="1:17" ht="12.75">
      <c r="A45" s="38"/>
      <c r="B45" s="38"/>
      <c r="C45" s="38"/>
      <c r="D45" s="38"/>
      <c r="E45" s="206"/>
      <c r="F45" s="38"/>
      <c r="G45" s="38"/>
      <c r="H45" s="38"/>
      <c r="I45" s="38"/>
      <c r="J45" s="38"/>
      <c r="K45" s="38"/>
      <c r="L45" s="38"/>
      <c r="M45" s="38"/>
      <c r="N45" s="38"/>
      <c r="O45" s="30"/>
      <c r="P45" s="30"/>
      <c r="Q45" s="30"/>
    </row>
    <row r="46" spans="1:17" ht="12.75">
      <c r="A46" s="16" t="s">
        <v>8</v>
      </c>
      <c r="B46" s="38">
        <v>0</v>
      </c>
      <c r="C46" s="38">
        <v>0</v>
      </c>
      <c r="D46" s="38">
        <v>0</v>
      </c>
      <c r="E46" s="206"/>
      <c r="F46" s="38">
        <v>0</v>
      </c>
      <c r="G46" s="38">
        <v>0</v>
      </c>
      <c r="H46" s="38">
        <v>0</v>
      </c>
      <c r="I46" s="38"/>
      <c r="J46" s="38">
        <v>0</v>
      </c>
      <c r="K46" s="38">
        <v>0</v>
      </c>
      <c r="L46" s="38">
        <v>0</v>
      </c>
      <c r="M46" s="38"/>
      <c r="N46" s="38">
        <v>0</v>
      </c>
      <c r="O46" s="30">
        <v>0</v>
      </c>
      <c r="P46" s="30">
        <v>0</v>
      </c>
      <c r="Q46" s="30"/>
    </row>
    <row r="48" spans="1:14" ht="12.75">
      <c r="A48" s="273" t="s">
        <v>120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</row>
    <row r="49" spans="1:17" ht="12.75">
      <c r="A49" s="291" t="s">
        <v>187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</row>
    <row r="50" spans="1:14" ht="12.75">
      <c r="A50" s="2"/>
      <c r="B50" s="2"/>
      <c r="C50" s="2"/>
      <c r="D50" s="2"/>
      <c r="E50" s="205"/>
      <c r="F50" s="2"/>
      <c r="G50" s="2"/>
      <c r="H50" s="2"/>
      <c r="I50" s="2"/>
      <c r="J50" s="2"/>
      <c r="K50" s="2"/>
      <c r="L50" s="2"/>
      <c r="M50" s="2"/>
      <c r="N50" s="2" t="s">
        <v>264</v>
      </c>
    </row>
    <row r="51" spans="1:17" ht="12.75" customHeight="1">
      <c r="A51" s="289" t="s">
        <v>112</v>
      </c>
      <c r="B51" s="276" t="s">
        <v>2</v>
      </c>
      <c r="C51" s="284"/>
      <c r="D51" s="284"/>
      <c r="E51" s="285"/>
      <c r="F51" s="279" t="s">
        <v>24</v>
      </c>
      <c r="G51" s="280"/>
      <c r="H51" s="280"/>
      <c r="I51" s="281"/>
      <c r="J51" s="279" t="s">
        <v>15</v>
      </c>
      <c r="K51" s="280"/>
      <c r="L51" s="280"/>
      <c r="M51" s="281"/>
      <c r="N51" s="267" t="s">
        <v>16</v>
      </c>
      <c r="O51" s="267"/>
      <c r="P51" s="267"/>
      <c r="Q51" s="267"/>
    </row>
    <row r="52" spans="1:17" ht="12.75">
      <c r="A52" s="290"/>
      <c r="B52" s="22" t="s">
        <v>292</v>
      </c>
      <c r="C52" s="22" t="s">
        <v>296</v>
      </c>
      <c r="D52" s="22" t="s">
        <v>297</v>
      </c>
      <c r="E52" s="197" t="s">
        <v>295</v>
      </c>
      <c r="F52" s="22" t="s">
        <v>292</v>
      </c>
      <c r="G52" s="22" t="s">
        <v>296</v>
      </c>
      <c r="H52" s="22" t="s">
        <v>297</v>
      </c>
      <c r="I52" s="22" t="s">
        <v>295</v>
      </c>
      <c r="J52" s="22" t="s">
        <v>292</v>
      </c>
      <c r="K52" s="22" t="s">
        <v>296</v>
      </c>
      <c r="L52" s="22" t="s">
        <v>297</v>
      </c>
      <c r="M52" s="22" t="s">
        <v>295</v>
      </c>
      <c r="N52" s="22" t="s">
        <v>292</v>
      </c>
      <c r="O52" s="22" t="s">
        <v>296</v>
      </c>
      <c r="P52" s="22" t="s">
        <v>297</v>
      </c>
      <c r="Q52" s="22" t="s">
        <v>295</v>
      </c>
    </row>
    <row r="53" spans="1:17" ht="12.75">
      <c r="A53" s="6" t="s">
        <v>303</v>
      </c>
      <c r="B53" s="38"/>
      <c r="C53" s="38"/>
      <c r="D53" s="38">
        <v>249000</v>
      </c>
      <c r="E53" s="206"/>
      <c r="F53" s="38"/>
      <c r="G53" s="38"/>
      <c r="H53" s="38"/>
      <c r="I53" s="38"/>
      <c r="J53" s="38">
        <v>300000</v>
      </c>
      <c r="K53" s="38">
        <v>300000</v>
      </c>
      <c r="L53" s="38">
        <v>324120</v>
      </c>
      <c r="M53" s="188">
        <f>SUM(L53/K53)</f>
        <v>1.0804</v>
      </c>
      <c r="N53" s="38">
        <f>SUM(B53+F53+J53)</f>
        <v>300000</v>
      </c>
      <c r="O53" s="38">
        <f>SUM(C53+G53+K53)</f>
        <v>300000</v>
      </c>
      <c r="P53" s="30">
        <f>SUM(D53+L53)</f>
        <v>573120</v>
      </c>
      <c r="Q53" s="178">
        <f>SUM(P53/O53)</f>
        <v>1.9104</v>
      </c>
    </row>
    <row r="54" spans="1:17" ht="12.75">
      <c r="A54" s="16" t="s">
        <v>8</v>
      </c>
      <c r="B54" s="38">
        <v>0</v>
      </c>
      <c r="C54" s="38">
        <v>0</v>
      </c>
      <c r="D54" s="38">
        <f>SUM(D53)</f>
        <v>249000</v>
      </c>
      <c r="E54" s="206"/>
      <c r="F54" s="38">
        <v>0</v>
      </c>
      <c r="G54" s="38">
        <v>0</v>
      </c>
      <c r="H54" s="38">
        <v>0</v>
      </c>
      <c r="I54" s="38"/>
      <c r="J54" s="38">
        <f>SUM(J53)</f>
        <v>300000</v>
      </c>
      <c r="K54" s="38">
        <f>SUM(K53)</f>
        <v>300000</v>
      </c>
      <c r="L54" s="38">
        <f>SUM(L53)</f>
        <v>324120</v>
      </c>
      <c r="M54" s="188">
        <f>SUM(L54/K54)</f>
        <v>1.0804</v>
      </c>
      <c r="N54" s="38">
        <f>SUM(N53)</f>
        <v>300000</v>
      </c>
      <c r="O54" s="38">
        <f>SUM(O53)</f>
        <v>300000</v>
      </c>
      <c r="P54" s="30">
        <f>SUM(P53)</f>
        <v>573120</v>
      </c>
      <c r="Q54" s="178">
        <f>SUM(P54/O54)</f>
        <v>1.9104</v>
      </c>
    </row>
  </sheetData>
  <sheetProtection/>
  <mergeCells count="18">
    <mergeCell ref="A40:N40"/>
    <mergeCell ref="N43:Q43"/>
    <mergeCell ref="B51:E51"/>
    <mergeCell ref="F51:I51"/>
    <mergeCell ref="J51:M51"/>
    <mergeCell ref="N51:Q51"/>
    <mergeCell ref="A48:N48"/>
    <mergeCell ref="A51:A52"/>
    <mergeCell ref="A2:E2"/>
    <mergeCell ref="A41:Q41"/>
    <mergeCell ref="A49:Q49"/>
    <mergeCell ref="A3:B3"/>
    <mergeCell ref="A43:A44"/>
    <mergeCell ref="B4:E4"/>
    <mergeCell ref="A4:A5"/>
    <mergeCell ref="B43:E43"/>
    <mergeCell ref="F43:I43"/>
    <mergeCell ref="J43:M43"/>
  </mergeCells>
  <printOptions/>
  <pageMargins left="0.75" right="0.35" top="0.36" bottom="0.3" header="0.26" footer="0.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Q27" sqref="Q27"/>
    </sheetView>
  </sheetViews>
  <sheetFormatPr defaultColWidth="9.00390625" defaultRowHeight="12.75"/>
  <cols>
    <col min="1" max="1" width="43.25390625" style="1" customWidth="1"/>
    <col min="2" max="2" width="9.375" style="1" customWidth="1"/>
    <col min="3" max="4" width="8.125" style="1" customWidth="1"/>
    <col min="5" max="5" width="8.125" style="169" customWidth="1"/>
    <col min="6" max="6" width="7.75390625" style="1" customWidth="1"/>
    <col min="7" max="7" width="9.75390625" style="1" customWidth="1"/>
    <col min="8" max="9" width="8.375" style="1" customWidth="1"/>
    <col min="10" max="10" width="8.75390625" style="1" customWidth="1"/>
    <col min="11" max="12" width="10.125" style="1" customWidth="1"/>
    <col min="13" max="13" width="8.75390625" style="1" customWidth="1"/>
    <col min="14" max="14" width="9.75390625" style="1" customWidth="1"/>
    <col min="15" max="16" width="9.125" style="1" customWidth="1"/>
    <col min="17" max="17" width="9.125" style="242" customWidth="1"/>
    <col min="18" max="16384" width="9.125" style="1" customWidth="1"/>
  </cols>
  <sheetData>
    <row r="1" spans="1:14" ht="12.75">
      <c r="A1" s="273" t="s">
        <v>105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2.7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7" ht="12.75">
      <c r="A3" s="278" t="s">
        <v>312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4" ht="12.75">
      <c r="A4" s="23"/>
      <c r="B4" s="23"/>
      <c r="C4" s="23"/>
      <c r="D4" s="23"/>
      <c r="E4" s="175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274" t="s">
        <v>264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</row>
    <row r="6" spans="1:17" ht="12.75" customHeight="1">
      <c r="A6" s="267" t="s">
        <v>1</v>
      </c>
      <c r="B6" s="272" t="s">
        <v>4</v>
      </c>
      <c r="C6" s="272"/>
      <c r="D6" s="272"/>
      <c r="E6" s="272"/>
      <c r="F6" s="293" t="s">
        <v>21</v>
      </c>
      <c r="G6" s="294"/>
      <c r="H6" s="294"/>
      <c r="I6" s="295"/>
      <c r="J6" s="293" t="s">
        <v>26</v>
      </c>
      <c r="K6" s="294"/>
      <c r="L6" s="294"/>
      <c r="M6" s="295"/>
      <c r="N6" s="267" t="s">
        <v>8</v>
      </c>
      <c r="O6" s="267"/>
      <c r="P6" s="267"/>
      <c r="Q6" s="267"/>
    </row>
    <row r="7" spans="1:17" ht="21" customHeight="1">
      <c r="A7" s="267"/>
      <c r="B7" s="83" t="s">
        <v>292</v>
      </c>
      <c r="C7" s="25" t="s">
        <v>296</v>
      </c>
      <c r="D7" s="25" t="s">
        <v>297</v>
      </c>
      <c r="E7" s="176" t="s">
        <v>295</v>
      </c>
      <c r="F7" s="83" t="s">
        <v>292</v>
      </c>
      <c r="G7" s="25" t="s">
        <v>296</v>
      </c>
      <c r="H7" s="25" t="s">
        <v>297</v>
      </c>
      <c r="I7" s="25" t="s">
        <v>295</v>
      </c>
      <c r="J7" s="83" t="s">
        <v>292</v>
      </c>
      <c r="K7" s="25" t="s">
        <v>296</v>
      </c>
      <c r="L7" s="25" t="s">
        <v>297</v>
      </c>
      <c r="M7" s="25" t="s">
        <v>295</v>
      </c>
      <c r="N7" s="79" t="s">
        <v>292</v>
      </c>
      <c r="O7" s="24" t="s">
        <v>296</v>
      </c>
      <c r="P7" s="24" t="s">
        <v>297</v>
      </c>
      <c r="Q7" s="243" t="s">
        <v>295</v>
      </c>
    </row>
    <row r="8" spans="1:17" ht="12.75">
      <c r="A8" s="29" t="s">
        <v>83</v>
      </c>
      <c r="B8" s="61"/>
      <c r="C8" s="61">
        <v>40167000</v>
      </c>
      <c r="D8" s="61">
        <v>40167000</v>
      </c>
      <c r="E8" s="208">
        <f>SUM(D8/C8)</f>
        <v>1</v>
      </c>
      <c r="F8" s="7"/>
      <c r="G8" s="7"/>
      <c r="H8" s="7"/>
      <c r="I8" s="7"/>
      <c r="J8" s="7"/>
      <c r="K8" s="7"/>
      <c r="L8" s="7"/>
      <c r="M8" s="7"/>
      <c r="N8" s="7">
        <f>SUM(B8)</f>
        <v>0</v>
      </c>
      <c r="O8" s="7">
        <f>SUM(C8)</f>
        <v>40167000</v>
      </c>
      <c r="P8" s="7">
        <f>SUM(D8)</f>
        <v>40167000</v>
      </c>
      <c r="Q8" s="246">
        <f>SUM(P8/O8)</f>
        <v>1</v>
      </c>
    </row>
    <row r="9" spans="1:17" ht="23.25" customHeight="1">
      <c r="A9" s="62" t="s">
        <v>84</v>
      </c>
      <c r="B9" s="61"/>
      <c r="C9" s="61"/>
      <c r="D9" s="61"/>
      <c r="E9" s="208"/>
      <c r="F9" s="7"/>
      <c r="G9" s="7"/>
      <c r="H9" s="7"/>
      <c r="I9" s="7"/>
      <c r="J9" s="7"/>
      <c r="K9" s="7"/>
      <c r="L9" s="7"/>
      <c r="M9" s="7"/>
      <c r="N9" s="7"/>
      <c r="O9" s="30"/>
      <c r="P9" s="30"/>
      <c r="Q9" s="246"/>
    </row>
    <row r="10" spans="1:17" ht="23.25" customHeight="1">
      <c r="A10" s="63" t="s">
        <v>85</v>
      </c>
      <c r="B10" s="61"/>
      <c r="C10" s="61"/>
      <c r="D10" s="61"/>
      <c r="E10" s="208"/>
      <c r="F10" s="7"/>
      <c r="G10" s="7"/>
      <c r="H10" s="7"/>
      <c r="I10" s="7"/>
      <c r="J10" s="7"/>
      <c r="K10" s="7"/>
      <c r="L10" s="7"/>
      <c r="M10" s="7"/>
      <c r="N10" s="7"/>
      <c r="O10" s="30"/>
      <c r="P10" s="30"/>
      <c r="Q10" s="246"/>
    </row>
    <row r="11" spans="1:17" ht="23.25" customHeight="1">
      <c r="A11" s="63" t="s">
        <v>86</v>
      </c>
      <c r="B11" s="61"/>
      <c r="C11" s="61"/>
      <c r="D11" s="61"/>
      <c r="E11" s="208"/>
      <c r="F11" s="7"/>
      <c r="G11" s="7"/>
      <c r="H11" s="7"/>
      <c r="I11" s="7"/>
      <c r="J11" s="7"/>
      <c r="K11" s="7"/>
      <c r="L11" s="7"/>
      <c r="M11" s="7"/>
      <c r="N11" s="7"/>
      <c r="O11" s="30"/>
      <c r="P11" s="30"/>
      <c r="Q11" s="246"/>
    </row>
    <row r="12" spans="1:17" ht="23.25" customHeight="1">
      <c r="A12" s="64" t="s">
        <v>87</v>
      </c>
      <c r="B12" s="61"/>
      <c r="C12" s="61"/>
      <c r="D12" s="61"/>
      <c r="E12" s="208"/>
      <c r="F12" s="7"/>
      <c r="G12" s="7"/>
      <c r="H12" s="7"/>
      <c r="I12" s="7"/>
      <c r="J12" s="7"/>
      <c r="K12" s="7"/>
      <c r="L12" s="7"/>
      <c r="M12" s="7"/>
      <c r="N12" s="7">
        <f>SUM(B12+F12+J12)</f>
        <v>0</v>
      </c>
      <c r="O12" s="7">
        <f>SUM(C12+G12+K12)</f>
        <v>0</v>
      </c>
      <c r="P12" s="7">
        <f>SUM(D12+H12+L12)</f>
        <v>0</v>
      </c>
      <c r="Q12" s="251"/>
    </row>
    <row r="13" spans="1:17" ht="23.25" customHeight="1">
      <c r="A13" s="65" t="s">
        <v>88</v>
      </c>
      <c r="B13" s="71">
        <f>SUM(B12)</f>
        <v>0</v>
      </c>
      <c r="C13" s="71">
        <f>SUM(C8:C12)</f>
        <v>40167000</v>
      </c>
      <c r="D13" s="71">
        <f>SUM(D8:D12)</f>
        <v>40167000</v>
      </c>
      <c r="E13" s="209">
        <f>SUM(D13/C13)</f>
        <v>1</v>
      </c>
      <c r="F13" s="20"/>
      <c r="G13" s="20"/>
      <c r="H13" s="20"/>
      <c r="I13" s="20"/>
      <c r="J13" s="20"/>
      <c r="K13" s="20"/>
      <c r="L13" s="20"/>
      <c r="M13" s="20"/>
      <c r="N13" s="20">
        <f>SUM(N12)</f>
        <v>0</v>
      </c>
      <c r="O13" s="20">
        <f>SUM(O8)</f>
        <v>40167000</v>
      </c>
      <c r="P13" s="20">
        <f>SUM(P8)</f>
        <v>40167000</v>
      </c>
      <c r="Q13" s="252">
        <f>SUM(P13/O13)</f>
        <v>1</v>
      </c>
    </row>
    <row r="14" spans="1:17" ht="12.75" customHeight="1">
      <c r="A14" s="66"/>
      <c r="B14" s="61"/>
      <c r="C14" s="61"/>
      <c r="D14" s="61"/>
      <c r="E14" s="208"/>
      <c r="F14" s="7"/>
      <c r="G14" s="7"/>
      <c r="H14" s="7"/>
      <c r="I14" s="7"/>
      <c r="J14" s="7"/>
      <c r="K14" s="7"/>
      <c r="L14" s="7"/>
      <c r="M14" s="7"/>
      <c r="N14" s="7"/>
      <c r="O14" s="30"/>
      <c r="P14" s="30"/>
      <c r="Q14" s="244"/>
    </row>
    <row r="15" spans="1:17" ht="12.75" customHeight="1">
      <c r="A15" s="63" t="s">
        <v>92</v>
      </c>
      <c r="B15" s="61"/>
      <c r="C15" s="61"/>
      <c r="D15" s="61"/>
      <c r="E15" s="208"/>
      <c r="F15" s="7"/>
      <c r="G15" s="7"/>
      <c r="H15" s="7"/>
      <c r="I15" s="7"/>
      <c r="J15" s="7"/>
      <c r="K15" s="7"/>
      <c r="L15" s="7"/>
      <c r="M15" s="7"/>
      <c r="N15" s="7"/>
      <c r="O15" s="30"/>
      <c r="P15" s="30"/>
      <c r="Q15" s="244"/>
    </row>
    <row r="16" spans="1:17" ht="12.75" customHeight="1">
      <c r="A16" s="63" t="s">
        <v>93</v>
      </c>
      <c r="B16" s="61"/>
      <c r="C16" s="61">
        <v>7646000</v>
      </c>
      <c r="D16" s="61">
        <v>7646000</v>
      </c>
      <c r="E16" s="208">
        <f>SUM(D16/C16)</f>
        <v>1</v>
      </c>
      <c r="F16" s="7"/>
      <c r="G16" s="7"/>
      <c r="H16" s="7"/>
      <c r="I16" s="7"/>
      <c r="J16" s="7"/>
      <c r="K16" s="7"/>
      <c r="L16" s="7"/>
      <c r="M16" s="7"/>
      <c r="N16" s="7"/>
      <c r="O16" s="30">
        <f>SUM(C16+G16+K16)</f>
        <v>7646000</v>
      </c>
      <c r="P16" s="30">
        <f>SUM(D16+H16+L16)</f>
        <v>7646000</v>
      </c>
      <c r="Q16" s="244">
        <f>SUM(P16/O16)</f>
        <v>1</v>
      </c>
    </row>
    <row r="17" spans="1:17" ht="12.75">
      <c r="A17" s="6" t="s">
        <v>94</v>
      </c>
      <c r="B17" s="7"/>
      <c r="C17" s="7"/>
      <c r="D17" s="7"/>
      <c r="E17" s="208"/>
      <c r="F17" s="7"/>
      <c r="G17" s="7"/>
      <c r="H17" s="7"/>
      <c r="I17" s="7"/>
      <c r="J17" s="7"/>
      <c r="K17" s="7"/>
      <c r="L17" s="7"/>
      <c r="M17" s="7"/>
      <c r="N17" s="7"/>
      <c r="O17" s="30"/>
      <c r="P17" s="30"/>
      <c r="Q17" s="244"/>
    </row>
    <row r="18" spans="1:17" ht="12.75">
      <c r="A18" s="10" t="s">
        <v>95</v>
      </c>
      <c r="B18" s="47"/>
      <c r="C18" s="47"/>
      <c r="D18" s="47"/>
      <c r="E18" s="208"/>
      <c r="F18" s="7"/>
      <c r="G18" s="7"/>
      <c r="H18" s="7"/>
      <c r="I18" s="7"/>
      <c r="J18" s="7"/>
      <c r="K18" s="7"/>
      <c r="L18" s="7"/>
      <c r="M18" s="7"/>
      <c r="N18" s="7"/>
      <c r="O18" s="30"/>
      <c r="P18" s="30"/>
      <c r="Q18" s="244"/>
    </row>
    <row r="19" spans="1:17" ht="12.75">
      <c r="A19" s="10" t="s">
        <v>96</v>
      </c>
      <c r="B19" s="47"/>
      <c r="C19" s="47"/>
      <c r="D19" s="47"/>
      <c r="E19" s="208"/>
      <c r="F19" s="7"/>
      <c r="G19" s="7"/>
      <c r="H19" s="7"/>
      <c r="I19" s="7"/>
      <c r="J19" s="7"/>
      <c r="K19" s="7"/>
      <c r="L19" s="7"/>
      <c r="M19" s="7"/>
      <c r="N19" s="7"/>
      <c r="O19" s="30"/>
      <c r="P19" s="30"/>
      <c r="Q19" s="244"/>
    </row>
    <row r="20" spans="1:17" ht="12.75">
      <c r="A20" s="67"/>
      <c r="B20" s="47"/>
      <c r="C20" s="47"/>
      <c r="D20" s="47"/>
      <c r="E20" s="208"/>
      <c r="F20" s="7"/>
      <c r="G20" s="7"/>
      <c r="H20" s="7"/>
      <c r="I20" s="7"/>
      <c r="J20" s="7"/>
      <c r="K20" s="7"/>
      <c r="L20" s="7"/>
      <c r="M20" s="7"/>
      <c r="N20" s="7"/>
      <c r="O20" s="30"/>
      <c r="P20" s="30"/>
      <c r="Q20" s="244"/>
    </row>
    <row r="21" spans="1:17" ht="12.75">
      <c r="A21" s="68" t="s">
        <v>97</v>
      </c>
      <c r="B21" s="47"/>
      <c r="C21" s="103">
        <f>SUM(C15:C19)</f>
        <v>7646000</v>
      </c>
      <c r="D21" s="103">
        <f>SUM(D16:D20)</f>
        <v>7646000</v>
      </c>
      <c r="E21" s="209">
        <f>SUM(D21/C21)</f>
        <v>1</v>
      </c>
      <c r="F21" s="7"/>
      <c r="G21" s="7"/>
      <c r="H21" s="7"/>
      <c r="I21" s="7"/>
      <c r="J21" s="7"/>
      <c r="K21" s="7"/>
      <c r="L21" s="7"/>
      <c r="M21" s="7"/>
      <c r="N21" s="7"/>
      <c r="O21" s="30"/>
      <c r="P21" s="30"/>
      <c r="Q21" s="244"/>
    </row>
    <row r="22" spans="1:17" ht="12.75">
      <c r="A22" s="67"/>
      <c r="B22" s="47"/>
      <c r="C22" s="47"/>
      <c r="D22" s="47"/>
      <c r="E22" s="208"/>
      <c r="F22" s="7"/>
      <c r="G22" s="7"/>
      <c r="H22" s="7"/>
      <c r="I22" s="7"/>
      <c r="J22" s="7"/>
      <c r="K22" s="7"/>
      <c r="L22" s="7"/>
      <c r="M22" s="7"/>
      <c r="N22" s="7"/>
      <c r="O22" s="31">
        <f>SUM(O16:O21)</f>
        <v>7646000</v>
      </c>
      <c r="P22" s="31">
        <f>SUM(P16:P21)</f>
        <v>7646000</v>
      </c>
      <c r="Q22" s="254">
        <f>SUM(P22/O22)</f>
        <v>1</v>
      </c>
    </row>
    <row r="23" spans="1:17" ht="23.25" customHeight="1">
      <c r="A23" s="62" t="s">
        <v>98</v>
      </c>
      <c r="B23" s="15"/>
      <c r="C23" s="15"/>
      <c r="D23" s="15"/>
      <c r="E23" s="208"/>
      <c r="F23" s="20"/>
      <c r="G23" s="20"/>
      <c r="H23" s="20"/>
      <c r="I23" s="20"/>
      <c r="J23" s="20"/>
      <c r="K23" s="20"/>
      <c r="L23" s="20"/>
      <c r="M23" s="20"/>
      <c r="N23" s="20"/>
      <c r="O23" s="30"/>
      <c r="P23" s="30"/>
      <c r="Q23" s="244"/>
    </row>
    <row r="24" spans="1:17" ht="23.25" customHeight="1">
      <c r="A24" s="63" t="s">
        <v>180</v>
      </c>
      <c r="B24" s="30"/>
      <c r="C24" s="30"/>
      <c r="D24" s="30"/>
      <c r="E24" s="20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44"/>
    </row>
    <row r="25" spans="1:17" ht="12.75">
      <c r="A25" s="29" t="s">
        <v>179</v>
      </c>
      <c r="B25" s="30"/>
      <c r="C25" s="30"/>
      <c r="D25" s="30">
        <v>28285</v>
      </c>
      <c r="E25" s="208"/>
      <c r="F25" s="30"/>
      <c r="G25" s="30"/>
      <c r="H25" s="30"/>
      <c r="I25" s="30"/>
      <c r="J25" s="30"/>
      <c r="K25" s="30"/>
      <c r="L25" s="30"/>
      <c r="M25" s="30"/>
      <c r="N25" s="30"/>
      <c r="O25" s="30">
        <f>SUM(C25)</f>
        <v>0</v>
      </c>
      <c r="P25" s="30">
        <f>SUM(D25+H25+L25)</f>
        <v>28285</v>
      </c>
      <c r="Q25" s="251"/>
    </row>
    <row r="26" spans="1:17" ht="12.75">
      <c r="A26" s="6"/>
      <c r="B26" s="30"/>
      <c r="C26" s="30"/>
      <c r="D26" s="30"/>
      <c r="E26" s="20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51"/>
    </row>
    <row r="27" spans="1:17" ht="12.75">
      <c r="A27" s="69" t="s">
        <v>177</v>
      </c>
      <c r="B27" s="30"/>
      <c r="C27" s="30">
        <f>SUM(C25:C26)</f>
        <v>0</v>
      </c>
      <c r="D27" s="31">
        <f>SUM(D23:D26)</f>
        <v>28285</v>
      </c>
      <c r="E27" s="209"/>
      <c r="F27" s="31"/>
      <c r="G27" s="31"/>
      <c r="H27" s="31"/>
      <c r="I27" s="31"/>
      <c r="J27" s="31"/>
      <c r="K27" s="31"/>
      <c r="L27" s="31"/>
      <c r="M27" s="31"/>
      <c r="N27" s="31"/>
      <c r="O27" s="31">
        <f>SUM(O25:O26)</f>
        <v>0</v>
      </c>
      <c r="P27" s="31">
        <f>SUM(D27+H27+L27)</f>
        <v>28285</v>
      </c>
      <c r="Q27" s="252"/>
    </row>
    <row r="28" spans="1:17" ht="12.75">
      <c r="A28" s="6"/>
      <c r="B28" s="30"/>
      <c r="C28" s="30"/>
      <c r="D28" s="30"/>
      <c r="E28" s="20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44"/>
    </row>
    <row r="29" spans="1:17" ht="23.25" customHeight="1">
      <c r="A29" s="17" t="s">
        <v>103</v>
      </c>
      <c r="B29" s="20">
        <f>SUM(B13)</f>
        <v>0</v>
      </c>
      <c r="C29" s="20">
        <f>SUM(C13+C21+C27)</f>
        <v>47813000</v>
      </c>
      <c r="D29" s="20">
        <f>SUM(D13+D21+D27)</f>
        <v>47841285</v>
      </c>
      <c r="E29" s="209">
        <f>SUM(D29/C29)</f>
        <v>1.0005915755129358</v>
      </c>
      <c r="F29" s="7"/>
      <c r="G29" s="7"/>
      <c r="H29" s="7"/>
      <c r="I29" s="7"/>
      <c r="J29" s="7"/>
      <c r="K29" s="7"/>
      <c r="L29" s="7"/>
      <c r="M29" s="7"/>
      <c r="N29" s="20">
        <f>SUM(N13)</f>
        <v>0</v>
      </c>
      <c r="O29" s="20">
        <f>SUM(O13+O22+O27)</f>
        <v>47813000</v>
      </c>
      <c r="P29" s="20">
        <f>SUM(P13+P22+P27)</f>
        <v>47841285</v>
      </c>
      <c r="Q29" s="252">
        <f>SUM(P29/O29)</f>
        <v>1.0005915755129358</v>
      </c>
    </row>
    <row r="30" ht="12.75">
      <c r="A30" s="70"/>
    </row>
    <row r="31" ht="12.75">
      <c r="A31" s="70"/>
    </row>
  </sheetData>
  <sheetProtection/>
  <mergeCells count="9">
    <mergeCell ref="A3:Q3"/>
    <mergeCell ref="A1:N1"/>
    <mergeCell ref="A6:A7"/>
    <mergeCell ref="A5:N5"/>
    <mergeCell ref="A2:N2"/>
    <mergeCell ref="B6:E6"/>
    <mergeCell ref="F6:I6"/>
    <mergeCell ref="J6:M6"/>
    <mergeCell ref="N6:Q6"/>
  </mergeCells>
  <printOptions/>
  <pageMargins left="0.54" right="0.34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32.375" style="1" customWidth="1"/>
    <col min="2" max="2" width="10.375" style="1" customWidth="1"/>
    <col min="3" max="4" width="10.25390625" style="1" customWidth="1"/>
    <col min="5" max="5" width="8.25390625" style="207" customWidth="1"/>
    <col min="6" max="7" width="9.00390625" style="1" customWidth="1"/>
    <col min="8" max="9" width="9.625" style="1" customWidth="1"/>
    <col min="10" max="10" width="8.375" style="1" customWidth="1"/>
    <col min="11" max="11" width="8.25390625" style="1" customWidth="1"/>
    <col min="12" max="12" width="6.875" style="1" customWidth="1"/>
    <col min="13" max="13" width="8.00390625" style="1" customWidth="1"/>
    <col min="14" max="14" width="10.25390625" style="1" customWidth="1"/>
    <col min="15" max="16384" width="9.125" style="1" customWidth="1"/>
  </cols>
  <sheetData>
    <row r="1" spans="1:15" ht="12" customHeight="1">
      <c r="A1" s="32"/>
      <c r="B1" s="33" t="s">
        <v>121</v>
      </c>
      <c r="C1" s="33"/>
      <c r="D1" s="33"/>
      <c r="E1" s="196"/>
      <c r="F1" s="34"/>
      <c r="G1" s="34"/>
      <c r="H1" s="34"/>
      <c r="I1" s="34"/>
      <c r="J1" s="34"/>
      <c r="K1" s="34"/>
      <c r="L1" s="34"/>
      <c r="M1" s="34"/>
      <c r="N1" s="34"/>
      <c r="O1" s="4"/>
    </row>
    <row r="2" spans="1:5" ht="12.75">
      <c r="A2" s="291" t="s">
        <v>83</v>
      </c>
      <c r="B2" s="291"/>
      <c r="C2" s="142"/>
      <c r="D2" s="142"/>
      <c r="E2" s="210"/>
    </row>
    <row r="3" spans="1:5" ht="12.75">
      <c r="A3" s="275" t="s">
        <v>265</v>
      </c>
      <c r="B3" s="275"/>
      <c r="C3" s="35"/>
      <c r="D3" s="35"/>
      <c r="E3" s="196"/>
    </row>
    <row r="4" spans="1:5" ht="12.75">
      <c r="A4" s="287" t="s">
        <v>112</v>
      </c>
      <c r="B4" s="268" t="s">
        <v>2</v>
      </c>
      <c r="C4" s="268"/>
      <c r="D4" s="268"/>
      <c r="E4" s="268"/>
    </row>
    <row r="5" spans="1:5" ht="12.75">
      <c r="A5" s="288"/>
      <c r="B5" s="45" t="s">
        <v>292</v>
      </c>
      <c r="C5" s="45" t="s">
        <v>296</v>
      </c>
      <c r="D5" s="45" t="s">
        <v>297</v>
      </c>
      <c r="E5" s="211" t="s">
        <v>295</v>
      </c>
    </row>
    <row r="6" spans="1:5" ht="12.75">
      <c r="A6" s="36" t="s">
        <v>321</v>
      </c>
      <c r="B6" s="11"/>
      <c r="C6" s="40">
        <v>40000000</v>
      </c>
      <c r="D6" s="40">
        <v>40000000</v>
      </c>
      <c r="E6" s="213">
        <f>SUM(D6/C6)</f>
        <v>1</v>
      </c>
    </row>
    <row r="7" spans="1:5" ht="12.75">
      <c r="A7" s="36" t="s">
        <v>322</v>
      </c>
      <c r="B7" s="11"/>
      <c r="C7" s="40">
        <v>167000</v>
      </c>
      <c r="D7" s="40">
        <v>167000</v>
      </c>
      <c r="E7" s="213">
        <f>SUM(D7/C7)</f>
        <v>1</v>
      </c>
    </row>
    <row r="8" spans="1:5" ht="12.75">
      <c r="A8" s="16" t="s">
        <v>8</v>
      </c>
      <c r="B8" s="45"/>
      <c r="C8" s="41">
        <f>SUM(C6:C7)</f>
        <v>40167000</v>
      </c>
      <c r="D8" s="41">
        <f>SUM(D6:D7)</f>
        <v>40167000</v>
      </c>
      <c r="E8" s="214">
        <f>SUM(D8/C8)</f>
        <v>1</v>
      </c>
    </row>
    <row r="9" spans="1:14" ht="12.75">
      <c r="A9" s="273" t="s">
        <v>122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</row>
    <row r="10" spans="1:14" ht="12.75">
      <c r="A10" s="291" t="s">
        <v>123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4" ht="12.75">
      <c r="A11" s="2"/>
      <c r="B11" s="2"/>
      <c r="C11" s="2"/>
      <c r="D11" s="2"/>
      <c r="E11" s="205"/>
      <c r="F11" s="2"/>
      <c r="G11" s="2"/>
      <c r="H11" s="2"/>
      <c r="I11" s="2"/>
      <c r="J11" s="2"/>
      <c r="K11" s="2"/>
      <c r="L11" s="2"/>
      <c r="M11" s="2"/>
      <c r="N11" s="2" t="s">
        <v>264</v>
      </c>
    </row>
    <row r="12" spans="1:17" ht="12.75" customHeight="1">
      <c r="A12" s="289" t="s">
        <v>112</v>
      </c>
      <c r="B12" s="276" t="s">
        <v>2</v>
      </c>
      <c r="C12" s="284"/>
      <c r="D12" s="284"/>
      <c r="E12" s="285"/>
      <c r="F12" s="279" t="s">
        <v>24</v>
      </c>
      <c r="G12" s="280"/>
      <c r="H12" s="280"/>
      <c r="I12" s="281"/>
      <c r="J12" s="279" t="s">
        <v>15</v>
      </c>
      <c r="K12" s="280"/>
      <c r="L12" s="280"/>
      <c r="M12" s="281"/>
      <c r="N12" s="267" t="s">
        <v>16</v>
      </c>
      <c r="O12" s="267"/>
      <c r="P12" s="267"/>
      <c r="Q12" s="267"/>
    </row>
    <row r="13" spans="1:17" ht="12.75">
      <c r="A13" s="290"/>
      <c r="B13" s="45" t="s">
        <v>292</v>
      </c>
      <c r="C13" s="45" t="s">
        <v>296</v>
      </c>
      <c r="D13" s="45" t="s">
        <v>297</v>
      </c>
      <c r="E13" s="211" t="s">
        <v>295</v>
      </c>
      <c r="F13" s="45" t="s">
        <v>292</v>
      </c>
      <c r="G13" s="45" t="s">
        <v>296</v>
      </c>
      <c r="H13" s="45" t="s">
        <v>297</v>
      </c>
      <c r="I13" s="45" t="s">
        <v>295</v>
      </c>
      <c r="J13" s="45" t="s">
        <v>292</v>
      </c>
      <c r="K13" s="45" t="s">
        <v>296</v>
      </c>
      <c r="L13" s="45" t="s">
        <v>297</v>
      </c>
      <c r="M13" s="45" t="s">
        <v>295</v>
      </c>
      <c r="N13" s="45" t="s">
        <v>292</v>
      </c>
      <c r="O13" s="45" t="s">
        <v>296</v>
      </c>
      <c r="P13" s="45" t="s">
        <v>297</v>
      </c>
      <c r="Q13" s="45" t="s">
        <v>295</v>
      </c>
    </row>
    <row r="14" spans="1:17" ht="12.75">
      <c r="A14" s="38"/>
      <c r="B14" s="38"/>
      <c r="C14" s="38"/>
      <c r="D14" s="38"/>
      <c r="E14" s="206"/>
      <c r="F14" s="38"/>
      <c r="G14" s="38"/>
      <c r="H14" s="38"/>
      <c r="I14" s="38"/>
      <c r="J14" s="38"/>
      <c r="K14" s="38"/>
      <c r="L14" s="38"/>
      <c r="M14" s="38"/>
      <c r="N14" s="38"/>
      <c r="O14" s="30"/>
      <c r="P14" s="30"/>
      <c r="Q14" s="30"/>
    </row>
    <row r="15" spans="1:17" ht="12.75">
      <c r="A15" s="38"/>
      <c r="B15" s="38"/>
      <c r="C15" s="38"/>
      <c r="D15" s="38"/>
      <c r="E15" s="206"/>
      <c r="F15" s="38"/>
      <c r="G15" s="38"/>
      <c r="H15" s="38"/>
      <c r="I15" s="38"/>
      <c r="J15" s="38"/>
      <c r="K15" s="38"/>
      <c r="L15" s="38"/>
      <c r="M15" s="38"/>
      <c r="N15" s="38"/>
      <c r="O15" s="30"/>
      <c r="P15" s="30"/>
      <c r="Q15" s="30"/>
    </row>
    <row r="16" spans="1:17" ht="12.75">
      <c r="A16" s="16" t="s">
        <v>8</v>
      </c>
      <c r="B16" s="38">
        <v>0</v>
      </c>
      <c r="C16" s="38">
        <v>0</v>
      </c>
      <c r="D16" s="38">
        <v>0</v>
      </c>
      <c r="E16" s="206"/>
      <c r="F16" s="38">
        <v>0</v>
      </c>
      <c r="G16" s="38">
        <v>0</v>
      </c>
      <c r="H16" s="38">
        <v>0</v>
      </c>
      <c r="I16" s="38"/>
      <c r="J16" s="38">
        <v>0</v>
      </c>
      <c r="K16" s="38">
        <v>0</v>
      </c>
      <c r="L16" s="38">
        <v>0</v>
      </c>
      <c r="M16" s="38"/>
      <c r="N16" s="38">
        <v>0</v>
      </c>
      <c r="O16" s="30">
        <v>0</v>
      </c>
      <c r="P16" s="30">
        <v>0</v>
      </c>
      <c r="Q16" s="30"/>
    </row>
    <row r="17" spans="1:14" ht="12.75">
      <c r="A17" s="35"/>
      <c r="B17" s="35"/>
      <c r="C17" s="35"/>
      <c r="D17" s="35"/>
      <c r="E17" s="196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>
      <c r="A18" s="273" t="s">
        <v>125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4" ht="12.75">
      <c r="A19" s="291" t="s">
        <v>124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</row>
    <row r="20" spans="1:14" ht="12" customHeight="1">
      <c r="A20" s="274" t="s">
        <v>264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</row>
    <row r="21" spans="1:17" ht="12.75" customHeight="1">
      <c r="A21" s="282" t="s">
        <v>116</v>
      </c>
      <c r="B21" s="276" t="s">
        <v>2</v>
      </c>
      <c r="C21" s="284"/>
      <c r="D21" s="284"/>
      <c r="E21" s="285"/>
      <c r="F21" s="279" t="s">
        <v>24</v>
      </c>
      <c r="G21" s="280"/>
      <c r="H21" s="280"/>
      <c r="I21" s="281"/>
      <c r="J21" s="279" t="s">
        <v>15</v>
      </c>
      <c r="K21" s="280"/>
      <c r="L21" s="280"/>
      <c r="M21" s="281"/>
      <c r="N21" s="267" t="s">
        <v>16</v>
      </c>
      <c r="O21" s="267"/>
      <c r="P21" s="267"/>
      <c r="Q21" s="267"/>
    </row>
    <row r="22" spans="1:17" ht="14.25" customHeight="1">
      <c r="A22" s="283"/>
      <c r="B22" s="45" t="s">
        <v>292</v>
      </c>
      <c r="C22" s="45" t="s">
        <v>296</v>
      </c>
      <c r="D22" s="45" t="s">
        <v>297</v>
      </c>
      <c r="E22" s="211" t="s">
        <v>295</v>
      </c>
      <c r="F22" s="45" t="s">
        <v>292</v>
      </c>
      <c r="G22" s="45" t="s">
        <v>296</v>
      </c>
      <c r="H22" s="45" t="s">
        <v>297</v>
      </c>
      <c r="I22" s="45" t="s">
        <v>295</v>
      </c>
      <c r="J22" s="45" t="s">
        <v>292</v>
      </c>
      <c r="K22" s="45" t="s">
        <v>296</v>
      </c>
      <c r="L22" s="45" t="s">
        <v>297</v>
      </c>
      <c r="M22" s="45" t="s">
        <v>295</v>
      </c>
      <c r="N22" s="45" t="s">
        <v>292</v>
      </c>
      <c r="O22" s="45" t="s">
        <v>296</v>
      </c>
      <c r="P22" s="45" t="s">
        <v>297</v>
      </c>
      <c r="Q22" s="45" t="s">
        <v>295</v>
      </c>
    </row>
    <row r="23" spans="1:17" ht="12.75">
      <c r="A23" s="36"/>
      <c r="B23" s="11"/>
      <c r="C23" s="11"/>
      <c r="D23" s="11"/>
      <c r="E23" s="212"/>
      <c r="F23" s="39"/>
      <c r="G23" s="39"/>
      <c r="H23" s="39"/>
      <c r="I23" s="39"/>
      <c r="J23" s="39"/>
      <c r="K23" s="39"/>
      <c r="L23" s="39"/>
      <c r="M23" s="39"/>
      <c r="N23" s="39"/>
      <c r="O23" s="30"/>
      <c r="P23" s="30"/>
      <c r="Q23" s="30"/>
    </row>
    <row r="24" spans="1:17" ht="12.75">
      <c r="A24" s="36"/>
      <c r="B24" s="11"/>
      <c r="C24" s="11"/>
      <c r="D24" s="11"/>
      <c r="E24" s="212"/>
      <c r="F24" s="39"/>
      <c r="G24" s="39"/>
      <c r="H24" s="39"/>
      <c r="I24" s="39"/>
      <c r="J24" s="39"/>
      <c r="K24" s="39"/>
      <c r="L24" s="39"/>
      <c r="M24" s="39"/>
      <c r="N24" s="39"/>
      <c r="O24" s="30"/>
      <c r="P24" s="30"/>
      <c r="Q24" s="30"/>
    </row>
    <row r="25" spans="1:17" ht="12.75">
      <c r="A25" s="16" t="s">
        <v>8</v>
      </c>
      <c r="B25" s="40">
        <v>0</v>
      </c>
      <c r="C25" s="40">
        <v>0</v>
      </c>
      <c r="D25" s="40">
        <v>0</v>
      </c>
      <c r="E25" s="213"/>
      <c r="F25" s="40">
        <v>0</v>
      </c>
      <c r="G25" s="40">
        <v>0</v>
      </c>
      <c r="H25" s="40">
        <v>0</v>
      </c>
      <c r="I25" s="40"/>
      <c r="J25" s="40">
        <v>0</v>
      </c>
      <c r="K25" s="40">
        <v>0</v>
      </c>
      <c r="L25" s="40">
        <v>0</v>
      </c>
      <c r="M25" s="40"/>
      <c r="N25" s="40">
        <v>0</v>
      </c>
      <c r="O25" s="40">
        <v>0</v>
      </c>
      <c r="P25" s="40">
        <v>0</v>
      </c>
      <c r="Q25" s="40"/>
    </row>
    <row r="27" spans="1:14" ht="12.75">
      <c r="A27" s="273" t="s">
        <v>126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</row>
    <row r="28" spans="1:14" ht="12.75">
      <c r="A28" s="291" t="s">
        <v>87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</row>
    <row r="29" spans="1:14" ht="12.75">
      <c r="A29" s="274" t="s">
        <v>264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5"/>
    </row>
    <row r="30" spans="1:17" ht="12.75" customHeight="1">
      <c r="A30" s="282" t="s">
        <v>116</v>
      </c>
      <c r="B30" s="276" t="s">
        <v>2</v>
      </c>
      <c r="C30" s="284"/>
      <c r="D30" s="284"/>
      <c r="E30" s="285"/>
      <c r="F30" s="279" t="s">
        <v>24</v>
      </c>
      <c r="G30" s="280"/>
      <c r="H30" s="280"/>
      <c r="I30" s="281"/>
      <c r="J30" s="279" t="s">
        <v>15</v>
      </c>
      <c r="K30" s="280"/>
      <c r="L30" s="280"/>
      <c r="M30" s="281"/>
      <c r="N30" s="267" t="s">
        <v>16</v>
      </c>
      <c r="O30" s="267"/>
      <c r="P30" s="267"/>
      <c r="Q30" s="267"/>
    </row>
    <row r="31" spans="1:17" ht="12.75">
      <c r="A31" s="283"/>
      <c r="B31" s="45" t="s">
        <v>292</v>
      </c>
      <c r="C31" s="45" t="s">
        <v>296</v>
      </c>
      <c r="D31" s="45" t="s">
        <v>297</v>
      </c>
      <c r="E31" s="211" t="s">
        <v>295</v>
      </c>
      <c r="F31" s="45" t="s">
        <v>292</v>
      </c>
      <c r="G31" s="45" t="s">
        <v>296</v>
      </c>
      <c r="H31" s="45" t="s">
        <v>297</v>
      </c>
      <c r="I31" s="45" t="s">
        <v>295</v>
      </c>
      <c r="J31" s="45" t="s">
        <v>292</v>
      </c>
      <c r="K31" s="45" t="s">
        <v>296</v>
      </c>
      <c r="L31" s="45" t="s">
        <v>297</v>
      </c>
      <c r="M31" s="45" t="s">
        <v>295</v>
      </c>
      <c r="N31" s="45" t="s">
        <v>292</v>
      </c>
      <c r="O31" s="45" t="s">
        <v>296</v>
      </c>
      <c r="P31" s="45" t="s">
        <v>297</v>
      </c>
      <c r="Q31" s="45" t="s">
        <v>295</v>
      </c>
    </row>
    <row r="32" spans="1:17" ht="12.75">
      <c r="A32" s="36" t="s">
        <v>323</v>
      </c>
      <c r="B32" s="40"/>
      <c r="C32" s="40">
        <v>7346000</v>
      </c>
      <c r="D32" s="40">
        <v>7346000</v>
      </c>
      <c r="E32" s="213">
        <f>SUM(D32/C32)</f>
        <v>1</v>
      </c>
      <c r="F32" s="43"/>
      <c r="G32" s="43"/>
      <c r="H32" s="43"/>
      <c r="I32" s="43"/>
      <c r="J32" s="43"/>
      <c r="K32" s="43"/>
      <c r="L32" s="43"/>
      <c r="M32" s="43"/>
      <c r="N32" s="43">
        <f>SUM(B32+F32+J32)</f>
        <v>0</v>
      </c>
      <c r="O32" s="43">
        <f>SUM(C32+G32+K32)</f>
        <v>7346000</v>
      </c>
      <c r="P32" s="43">
        <f>SUM(D32+H32+L32)</f>
        <v>7346000</v>
      </c>
      <c r="Q32" s="213">
        <f>SUM(P32/O32)</f>
        <v>1</v>
      </c>
    </row>
    <row r="33" spans="1:17" ht="12.75">
      <c r="A33" s="36" t="s">
        <v>324</v>
      </c>
      <c r="B33" s="40"/>
      <c r="C33" s="40">
        <v>300000</v>
      </c>
      <c r="D33" s="40">
        <v>300000</v>
      </c>
      <c r="E33" s="213">
        <f>SUM(D33/C33)</f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>
        <f>SUM(C33+G33+K33)</f>
        <v>300000</v>
      </c>
      <c r="P33" s="43">
        <f>SUM(D33+H33+L33)</f>
        <v>300000</v>
      </c>
      <c r="Q33" s="213">
        <f>SUM(P33/O33)</f>
        <v>1</v>
      </c>
    </row>
    <row r="34" spans="1:17" ht="12.75">
      <c r="A34" s="36"/>
      <c r="B34" s="40"/>
      <c r="C34" s="40"/>
      <c r="D34" s="40"/>
      <c r="E34" s="213"/>
      <c r="F34" s="43"/>
      <c r="G34" s="43"/>
      <c r="H34" s="43"/>
      <c r="I34" s="43"/>
      <c r="J34" s="43"/>
      <c r="K34" s="43"/>
      <c r="L34" s="43"/>
      <c r="M34" s="43"/>
      <c r="N34" s="43"/>
      <c r="O34" s="30"/>
      <c r="P34" s="30"/>
      <c r="Q34" s="213"/>
    </row>
    <row r="35" spans="1:17" ht="12.75">
      <c r="A35" s="16" t="s">
        <v>8</v>
      </c>
      <c r="B35" s="41">
        <f>SUM(B32:B34)</f>
        <v>0</v>
      </c>
      <c r="C35" s="41">
        <f>SUM(C32:C34)</f>
        <v>7646000</v>
      </c>
      <c r="D35" s="41">
        <f>SUM(D32:D34)</f>
        <v>7646000</v>
      </c>
      <c r="E35" s="214">
        <f>SUM(D35/C35)</f>
        <v>1</v>
      </c>
      <c r="F35" s="41">
        <v>0</v>
      </c>
      <c r="G35" s="41">
        <v>0</v>
      </c>
      <c r="H35" s="41">
        <v>0</v>
      </c>
      <c r="I35" s="41"/>
      <c r="J35" s="41">
        <v>0</v>
      </c>
      <c r="K35" s="41">
        <v>0</v>
      </c>
      <c r="L35" s="41">
        <v>0</v>
      </c>
      <c r="M35" s="41"/>
      <c r="N35" s="41">
        <f>SUM(N32:N34)</f>
        <v>0</v>
      </c>
      <c r="O35" s="41">
        <f>SUM(O32:O34)</f>
        <v>7646000</v>
      </c>
      <c r="P35" s="41">
        <f>SUM(P32:P34)</f>
        <v>7646000</v>
      </c>
      <c r="Q35" s="214">
        <f>SUM(P35/O35)</f>
        <v>1</v>
      </c>
    </row>
    <row r="37" spans="1:14" ht="12.75">
      <c r="A37" s="273" t="s">
        <v>127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</row>
    <row r="38" spans="1:14" ht="12.75">
      <c r="A38" s="291" t="s">
        <v>178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  <row r="39" spans="1:14" ht="12.75">
      <c r="A39" s="2"/>
      <c r="B39" s="2"/>
      <c r="C39" s="2"/>
      <c r="D39" s="2"/>
      <c r="E39" s="205"/>
      <c r="F39" s="2"/>
      <c r="G39" s="2"/>
      <c r="H39" s="2"/>
      <c r="I39" s="2"/>
      <c r="J39" s="2"/>
      <c r="K39" s="2"/>
      <c r="L39" s="2"/>
      <c r="M39" s="2"/>
      <c r="N39" s="2" t="s">
        <v>264</v>
      </c>
    </row>
    <row r="40" spans="1:17" ht="12.75" customHeight="1">
      <c r="A40" s="289" t="s">
        <v>112</v>
      </c>
      <c r="B40" s="276" t="s">
        <v>2</v>
      </c>
      <c r="C40" s="284"/>
      <c r="D40" s="284"/>
      <c r="E40" s="285"/>
      <c r="F40" s="279" t="s">
        <v>24</v>
      </c>
      <c r="G40" s="280"/>
      <c r="H40" s="280"/>
      <c r="I40" s="281"/>
      <c r="J40" s="279" t="s">
        <v>15</v>
      </c>
      <c r="K40" s="280"/>
      <c r="L40" s="280"/>
      <c r="M40" s="281"/>
      <c r="N40" s="267" t="s">
        <v>16</v>
      </c>
      <c r="O40" s="267"/>
      <c r="P40" s="267"/>
      <c r="Q40" s="267"/>
    </row>
    <row r="41" spans="1:17" ht="12.75">
      <c r="A41" s="290"/>
      <c r="B41" s="45" t="s">
        <v>292</v>
      </c>
      <c r="C41" s="45" t="s">
        <v>296</v>
      </c>
      <c r="D41" s="45" t="s">
        <v>297</v>
      </c>
      <c r="E41" s="211" t="s">
        <v>295</v>
      </c>
      <c r="F41" s="45" t="s">
        <v>292</v>
      </c>
      <c r="G41" s="45" t="s">
        <v>296</v>
      </c>
      <c r="H41" s="45" t="s">
        <v>297</v>
      </c>
      <c r="I41" s="45" t="s">
        <v>295</v>
      </c>
      <c r="J41" s="45" t="s">
        <v>292</v>
      </c>
      <c r="K41" s="45" t="s">
        <v>296</v>
      </c>
      <c r="L41" s="45" t="s">
        <v>297</v>
      </c>
      <c r="M41" s="45" t="s">
        <v>295</v>
      </c>
      <c r="N41" s="45" t="s">
        <v>292</v>
      </c>
      <c r="O41" s="45" t="s">
        <v>296</v>
      </c>
      <c r="P41" s="45" t="s">
        <v>297</v>
      </c>
      <c r="Q41" s="45" t="s">
        <v>295</v>
      </c>
    </row>
    <row r="42" spans="1:17" ht="12.75">
      <c r="A42" s="38"/>
      <c r="B42" s="38"/>
      <c r="C42" s="38"/>
      <c r="D42" s="38"/>
      <c r="E42" s="206"/>
      <c r="F42" s="38"/>
      <c r="G42" s="38"/>
      <c r="H42" s="38"/>
      <c r="I42" s="38"/>
      <c r="J42" s="38"/>
      <c r="K42" s="38"/>
      <c r="L42" s="38"/>
      <c r="M42" s="38"/>
      <c r="N42" s="38"/>
      <c r="O42" s="30"/>
      <c r="P42" s="30"/>
      <c r="Q42" s="30"/>
    </row>
    <row r="43" spans="1:17" ht="12.75">
      <c r="A43" s="38"/>
      <c r="B43" s="38"/>
      <c r="C43" s="38"/>
      <c r="D43" s="38"/>
      <c r="E43" s="206"/>
      <c r="F43" s="38"/>
      <c r="G43" s="38"/>
      <c r="H43" s="38"/>
      <c r="I43" s="38"/>
      <c r="J43" s="38"/>
      <c r="K43" s="38"/>
      <c r="L43" s="38"/>
      <c r="M43" s="38"/>
      <c r="N43" s="38"/>
      <c r="O43" s="30"/>
      <c r="P43" s="30"/>
      <c r="Q43" s="30"/>
    </row>
    <row r="44" spans="1:17" ht="12.75">
      <c r="A44" s="38"/>
      <c r="B44" s="38"/>
      <c r="C44" s="38"/>
      <c r="D44" s="38"/>
      <c r="E44" s="206"/>
      <c r="F44" s="38"/>
      <c r="G44" s="38"/>
      <c r="H44" s="38"/>
      <c r="I44" s="38"/>
      <c r="J44" s="38"/>
      <c r="K44" s="38"/>
      <c r="L44" s="38"/>
      <c r="M44" s="38"/>
      <c r="N44" s="38"/>
      <c r="O44" s="30"/>
      <c r="P44" s="30"/>
      <c r="Q44" s="30"/>
    </row>
    <row r="45" spans="1:17" ht="12.75">
      <c r="A45" s="16" t="s">
        <v>8</v>
      </c>
      <c r="B45" s="38">
        <v>0</v>
      </c>
      <c r="C45" s="38">
        <v>0</v>
      </c>
      <c r="D45" s="38">
        <v>0</v>
      </c>
      <c r="E45" s="206"/>
      <c r="F45" s="38">
        <v>0</v>
      </c>
      <c r="G45" s="38">
        <v>0</v>
      </c>
      <c r="H45" s="38">
        <v>0</v>
      </c>
      <c r="I45" s="38"/>
      <c r="J45" s="38">
        <v>0</v>
      </c>
      <c r="K45" s="38">
        <v>0</v>
      </c>
      <c r="L45" s="38">
        <v>0</v>
      </c>
      <c r="M45" s="38"/>
      <c r="N45" s="38">
        <v>0</v>
      </c>
      <c r="O45" s="30">
        <v>0</v>
      </c>
      <c r="P45" s="30">
        <v>0</v>
      </c>
      <c r="Q45" s="30"/>
    </row>
    <row r="47" spans="1:14" ht="12.75">
      <c r="A47" s="273" t="s">
        <v>128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</row>
    <row r="48" spans="1:14" ht="12.75">
      <c r="A48" s="291" t="s">
        <v>179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</row>
    <row r="49" spans="1:14" ht="12.75">
      <c r="A49" s="2"/>
      <c r="B49" s="2"/>
      <c r="C49" s="2"/>
      <c r="D49" s="2"/>
      <c r="E49" s="205"/>
      <c r="F49" s="2"/>
      <c r="G49" s="2"/>
      <c r="H49" s="2"/>
      <c r="I49" s="2"/>
      <c r="J49" s="2"/>
      <c r="K49" s="2"/>
      <c r="L49" s="2"/>
      <c r="M49" s="2"/>
      <c r="N49" s="2" t="s">
        <v>264</v>
      </c>
    </row>
    <row r="50" spans="1:17" ht="12.75" customHeight="1">
      <c r="A50" s="289" t="s">
        <v>112</v>
      </c>
      <c r="B50" s="276" t="s">
        <v>2</v>
      </c>
      <c r="C50" s="284"/>
      <c r="D50" s="284"/>
      <c r="E50" s="285"/>
      <c r="F50" s="279" t="s">
        <v>24</v>
      </c>
      <c r="G50" s="280"/>
      <c r="H50" s="280"/>
      <c r="I50" s="281"/>
      <c r="J50" s="279" t="s">
        <v>15</v>
      </c>
      <c r="K50" s="280"/>
      <c r="L50" s="280"/>
      <c r="M50" s="281"/>
      <c r="N50" s="267" t="s">
        <v>16</v>
      </c>
      <c r="O50" s="267"/>
      <c r="P50" s="267"/>
      <c r="Q50" s="267"/>
    </row>
    <row r="51" spans="1:17" ht="12.75">
      <c r="A51" s="290"/>
      <c r="B51" s="45" t="s">
        <v>292</v>
      </c>
      <c r="C51" s="45" t="s">
        <v>296</v>
      </c>
      <c r="D51" s="45" t="s">
        <v>297</v>
      </c>
      <c r="E51" s="211" t="s">
        <v>295</v>
      </c>
      <c r="F51" s="45" t="s">
        <v>292</v>
      </c>
      <c r="G51" s="45" t="s">
        <v>296</v>
      </c>
      <c r="H51" s="45" t="s">
        <v>297</v>
      </c>
      <c r="I51" s="45" t="s">
        <v>295</v>
      </c>
      <c r="J51" s="45" t="s">
        <v>292</v>
      </c>
      <c r="K51" s="45" t="s">
        <v>296</v>
      </c>
      <c r="L51" s="45" t="s">
        <v>297</v>
      </c>
      <c r="M51" s="45" t="s">
        <v>295</v>
      </c>
      <c r="N51" s="45" t="s">
        <v>292</v>
      </c>
      <c r="O51" s="45" t="s">
        <v>296</v>
      </c>
      <c r="P51" s="45" t="s">
        <v>297</v>
      </c>
      <c r="Q51" s="45" t="s">
        <v>295</v>
      </c>
    </row>
    <row r="52" spans="1:17" ht="12.75">
      <c r="A52" s="6" t="s">
        <v>303</v>
      </c>
      <c r="B52" s="38"/>
      <c r="C52" s="38"/>
      <c r="D52" s="38">
        <v>28285</v>
      </c>
      <c r="E52" s="206"/>
      <c r="F52" s="38"/>
      <c r="G52" s="38"/>
      <c r="H52" s="38"/>
      <c r="I52" s="38"/>
      <c r="J52" s="38"/>
      <c r="K52" s="38"/>
      <c r="L52" s="38"/>
      <c r="M52" s="38"/>
      <c r="N52" s="38"/>
      <c r="O52" s="30">
        <f>SUM(C52)</f>
        <v>0</v>
      </c>
      <c r="P52" s="30">
        <f>SUM(D52)</f>
        <v>28285</v>
      </c>
      <c r="Q52" s="178"/>
    </row>
    <row r="53" spans="1:17" ht="12.75">
      <c r="A53" s="38"/>
      <c r="B53" s="38"/>
      <c r="C53" s="38"/>
      <c r="D53" s="38"/>
      <c r="E53" s="206"/>
      <c r="F53" s="38"/>
      <c r="G53" s="38"/>
      <c r="H53" s="38"/>
      <c r="I53" s="38"/>
      <c r="J53" s="38"/>
      <c r="K53" s="38"/>
      <c r="L53" s="38"/>
      <c r="M53" s="38"/>
      <c r="N53" s="38"/>
      <c r="O53" s="30"/>
      <c r="P53" s="30"/>
      <c r="Q53" s="178"/>
    </row>
    <row r="54" spans="1:17" ht="12.75">
      <c r="A54" s="38"/>
      <c r="B54" s="38"/>
      <c r="C54" s="38"/>
      <c r="D54" s="38"/>
      <c r="E54" s="206"/>
      <c r="F54" s="38"/>
      <c r="G54" s="38"/>
      <c r="H54" s="38"/>
      <c r="I54" s="38"/>
      <c r="J54" s="38"/>
      <c r="K54" s="38"/>
      <c r="L54" s="38"/>
      <c r="M54" s="38"/>
      <c r="N54" s="38"/>
      <c r="O54" s="30"/>
      <c r="P54" s="30"/>
      <c r="Q54" s="178"/>
    </row>
    <row r="55" spans="1:17" ht="12.75">
      <c r="A55" s="16" t="s">
        <v>8</v>
      </c>
      <c r="B55" s="38">
        <v>0</v>
      </c>
      <c r="C55" s="42">
        <f>SUM(C52)</f>
        <v>0</v>
      </c>
      <c r="D55" s="42">
        <f>SUM(D52:D54)</f>
        <v>28285</v>
      </c>
      <c r="E55" s="228"/>
      <c r="F55" s="38">
        <v>0</v>
      </c>
      <c r="G55" s="38">
        <v>0</v>
      </c>
      <c r="H55" s="38">
        <v>0</v>
      </c>
      <c r="I55" s="38"/>
      <c r="J55" s="38">
        <v>0</v>
      </c>
      <c r="K55" s="38">
        <v>0</v>
      </c>
      <c r="L55" s="38">
        <v>0</v>
      </c>
      <c r="M55" s="38"/>
      <c r="N55" s="38">
        <v>0</v>
      </c>
      <c r="O55" s="31">
        <f>SUM(O52)</f>
        <v>0</v>
      </c>
      <c r="P55" s="31">
        <f>SUM(P52:P54)</f>
        <v>28285</v>
      </c>
      <c r="Q55" s="179"/>
    </row>
  </sheetData>
  <sheetProtection/>
  <mergeCells count="41">
    <mergeCell ref="N30:Q30"/>
    <mergeCell ref="A47:N47"/>
    <mergeCell ref="A48:N48"/>
    <mergeCell ref="A38:N38"/>
    <mergeCell ref="A40:A41"/>
    <mergeCell ref="B40:E40"/>
    <mergeCell ref="F40:I40"/>
    <mergeCell ref="J40:M40"/>
    <mergeCell ref="N40:Q40"/>
    <mergeCell ref="B12:E12"/>
    <mergeCell ref="F12:I12"/>
    <mergeCell ref="A10:N10"/>
    <mergeCell ref="A12:A13"/>
    <mergeCell ref="J12:M12"/>
    <mergeCell ref="N12:Q12"/>
    <mergeCell ref="N50:Q50"/>
    <mergeCell ref="A50:A51"/>
    <mergeCell ref="B50:E50"/>
    <mergeCell ref="F50:I50"/>
    <mergeCell ref="J50:M50"/>
    <mergeCell ref="A37:N37"/>
    <mergeCell ref="A28:N28"/>
    <mergeCell ref="A30:A31"/>
    <mergeCell ref="A21:A22"/>
    <mergeCell ref="B21:E21"/>
    <mergeCell ref="F21:I21"/>
    <mergeCell ref="J21:M21"/>
    <mergeCell ref="N21:Q21"/>
    <mergeCell ref="B30:E30"/>
    <mergeCell ref="F30:I30"/>
    <mergeCell ref="J30:M30"/>
    <mergeCell ref="A18:N18"/>
    <mergeCell ref="A29:N29"/>
    <mergeCell ref="A2:B2"/>
    <mergeCell ref="A3:B3"/>
    <mergeCell ref="A27:N27"/>
    <mergeCell ref="A20:N20"/>
    <mergeCell ref="A19:N19"/>
    <mergeCell ref="A9:N9"/>
    <mergeCell ref="B4:E4"/>
    <mergeCell ref="A4:A5"/>
  </mergeCells>
  <printOptions/>
  <pageMargins left="0.75" right="0.35" top="0.36" bottom="0.3" header="0.26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8">
      <selection activeCell="A22" sqref="A22:M22"/>
    </sheetView>
  </sheetViews>
  <sheetFormatPr defaultColWidth="9.00390625" defaultRowHeight="12.75"/>
  <cols>
    <col min="1" max="1" width="43.75390625" style="1" customWidth="1"/>
    <col min="2" max="2" width="10.125" style="1" customWidth="1"/>
    <col min="3" max="3" width="10.75390625" style="1" customWidth="1"/>
    <col min="4" max="4" width="9.875" style="1" customWidth="1"/>
    <col min="5" max="5" width="9.25390625" style="169" customWidth="1"/>
    <col min="6" max="8" width="9.125" style="1" customWidth="1"/>
    <col min="9" max="9" width="9.125" style="207" customWidth="1"/>
    <col min="10" max="10" width="10.125" style="1" customWidth="1"/>
    <col min="11" max="11" width="10.625" style="1" customWidth="1"/>
    <col min="12" max="12" width="10.875" style="1" customWidth="1"/>
    <col min="13" max="13" width="9.25390625" style="169" customWidth="1"/>
    <col min="14" max="14" width="9.75390625" style="1" customWidth="1"/>
    <col min="15" max="15" width="10.25390625" style="1" customWidth="1"/>
    <col min="16" max="16" width="10.375" style="1" customWidth="1"/>
    <col min="17" max="17" width="8.75390625" style="169" customWidth="1"/>
    <col min="18" max="18" width="11.625" style="1" customWidth="1"/>
    <col min="19" max="16384" width="9.125" style="1" customWidth="1"/>
  </cols>
  <sheetData>
    <row r="1" spans="1:14" ht="12.75">
      <c r="A1" s="273" t="s">
        <v>107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2.75">
      <c r="A2" s="2"/>
      <c r="B2" s="2"/>
      <c r="C2" s="2"/>
      <c r="D2" s="2"/>
      <c r="E2" s="187"/>
      <c r="F2" s="2"/>
      <c r="G2" s="2"/>
      <c r="H2" s="2"/>
      <c r="I2" s="205"/>
      <c r="J2" s="2"/>
      <c r="K2" s="2"/>
      <c r="L2" s="2"/>
      <c r="M2" s="187"/>
      <c r="N2" s="2"/>
    </row>
    <row r="3" spans="1:14" ht="12.75">
      <c r="A3" s="2"/>
      <c r="B3" s="2"/>
      <c r="C3" s="2"/>
      <c r="D3" s="2"/>
      <c r="E3" s="187"/>
      <c r="F3" s="2"/>
      <c r="G3" s="2"/>
      <c r="H3" s="2"/>
      <c r="I3" s="205"/>
      <c r="J3" s="2"/>
      <c r="K3" s="2"/>
      <c r="L3" s="2"/>
      <c r="M3" s="187"/>
      <c r="N3" s="2"/>
    </row>
    <row r="4" spans="1:14" ht="12.75">
      <c r="A4" s="278" t="s">
        <v>325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.7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12.75">
      <c r="A6" s="274"/>
      <c r="B6" s="274"/>
      <c r="C6" s="151"/>
      <c r="D6" s="151"/>
      <c r="E6" s="225"/>
      <c r="F6" s="296" t="s">
        <v>264</v>
      </c>
      <c r="G6" s="296"/>
      <c r="H6" s="296"/>
      <c r="I6" s="296"/>
      <c r="J6" s="296"/>
      <c r="K6" s="296"/>
      <c r="L6" s="296"/>
      <c r="M6" s="296"/>
      <c r="N6" s="297"/>
    </row>
    <row r="7" spans="1:17" ht="12.75" customHeight="1">
      <c r="A7" s="276" t="s">
        <v>1</v>
      </c>
      <c r="B7" s="272" t="s">
        <v>4</v>
      </c>
      <c r="C7" s="272"/>
      <c r="D7" s="272"/>
      <c r="E7" s="272"/>
      <c r="F7" s="279" t="s">
        <v>21</v>
      </c>
      <c r="G7" s="280"/>
      <c r="H7" s="280"/>
      <c r="I7" s="281"/>
      <c r="J7" s="279" t="s">
        <v>26</v>
      </c>
      <c r="K7" s="280"/>
      <c r="L7" s="280"/>
      <c r="M7" s="281"/>
      <c r="N7" s="267" t="s">
        <v>8</v>
      </c>
      <c r="O7" s="267"/>
      <c r="P7" s="267"/>
      <c r="Q7" s="267"/>
    </row>
    <row r="8" spans="1:17" ht="12.75">
      <c r="A8" s="277"/>
      <c r="B8" s="79" t="s">
        <v>292</v>
      </c>
      <c r="C8" s="79" t="s">
        <v>296</v>
      </c>
      <c r="D8" s="79" t="s">
        <v>297</v>
      </c>
      <c r="E8" s="215" t="s">
        <v>295</v>
      </c>
      <c r="F8" s="79" t="s">
        <v>292</v>
      </c>
      <c r="G8" s="79" t="s">
        <v>296</v>
      </c>
      <c r="H8" s="79" t="s">
        <v>297</v>
      </c>
      <c r="I8" s="215" t="s">
        <v>295</v>
      </c>
      <c r="J8" s="79" t="s">
        <v>292</v>
      </c>
      <c r="K8" s="79" t="s">
        <v>296</v>
      </c>
      <c r="L8" s="79" t="s">
        <v>297</v>
      </c>
      <c r="M8" s="215" t="s">
        <v>295</v>
      </c>
      <c r="N8" s="79" t="s">
        <v>292</v>
      </c>
      <c r="O8" s="79" t="s">
        <v>296</v>
      </c>
      <c r="P8" s="79" t="s">
        <v>297</v>
      </c>
      <c r="Q8" s="215" t="s">
        <v>295</v>
      </c>
    </row>
    <row r="9" spans="1:17" ht="12.75">
      <c r="A9" s="6" t="s">
        <v>99</v>
      </c>
      <c r="B9" s="30">
        <v>100000000</v>
      </c>
      <c r="C9" s="30">
        <v>100000000</v>
      </c>
      <c r="D9" s="30">
        <v>95000000</v>
      </c>
      <c r="E9" s="178">
        <f>SUM(D9/C9)</f>
        <v>0.95</v>
      </c>
      <c r="F9" s="11" t="s">
        <v>134</v>
      </c>
      <c r="G9" s="11"/>
      <c r="H9" s="11"/>
      <c r="I9" s="212"/>
      <c r="J9" s="11" t="s">
        <v>134</v>
      </c>
      <c r="K9" s="11"/>
      <c r="L9" s="11"/>
      <c r="M9" s="190"/>
      <c r="N9" s="30">
        <f>SUM(B9)</f>
        <v>100000000</v>
      </c>
      <c r="O9" s="30">
        <f>SUM(C9)</f>
        <v>100000000</v>
      </c>
      <c r="P9" s="30">
        <f>SUM(D9)</f>
        <v>95000000</v>
      </c>
      <c r="Q9" s="178">
        <f>SUM(P9/O9)</f>
        <v>0.95</v>
      </c>
    </row>
    <row r="10" spans="1:17" ht="12.75">
      <c r="A10" s="6" t="s">
        <v>37</v>
      </c>
      <c r="B10" s="30"/>
      <c r="C10" s="30"/>
      <c r="D10" s="30"/>
      <c r="E10" s="178"/>
      <c r="F10" s="30"/>
      <c r="G10" s="30"/>
      <c r="H10" s="30"/>
      <c r="I10" s="201"/>
      <c r="J10" s="30"/>
      <c r="K10" s="30"/>
      <c r="L10" s="30"/>
      <c r="M10" s="178"/>
      <c r="N10" s="30"/>
      <c r="O10" s="30"/>
      <c r="P10" s="30"/>
      <c r="Q10" s="178"/>
    </row>
    <row r="11" spans="1:17" ht="12.75">
      <c r="A11" s="10" t="s">
        <v>170</v>
      </c>
      <c r="B11" s="30">
        <v>53727728</v>
      </c>
      <c r="C11" s="30">
        <v>53727728</v>
      </c>
      <c r="D11" s="30">
        <v>57569403</v>
      </c>
      <c r="E11" s="178">
        <f>SUM(D11/C11)</f>
        <v>1.0715026512939465</v>
      </c>
      <c r="F11" s="30"/>
      <c r="G11" s="30"/>
      <c r="H11" s="30"/>
      <c r="I11" s="201"/>
      <c r="J11" s="30"/>
      <c r="K11" s="30"/>
      <c r="L11" s="30"/>
      <c r="M11" s="178"/>
      <c r="N11" s="30">
        <f>SUM(B11)</f>
        <v>53727728</v>
      </c>
      <c r="O11" s="30">
        <f>SUM(C11)</f>
        <v>53727728</v>
      </c>
      <c r="P11" s="30">
        <f>SUM(D11)</f>
        <v>57569403</v>
      </c>
      <c r="Q11" s="178">
        <f>SUM(P11/O11)</f>
        <v>1.0715026512939465</v>
      </c>
    </row>
    <row r="12" spans="1:17" ht="12.75">
      <c r="A12" s="6" t="s">
        <v>100</v>
      </c>
      <c r="B12" s="30"/>
      <c r="C12" s="30"/>
      <c r="D12" s="30">
        <v>12073386</v>
      </c>
      <c r="E12" s="178"/>
      <c r="F12" s="30"/>
      <c r="G12" s="30"/>
      <c r="H12" s="30"/>
      <c r="I12" s="201"/>
      <c r="J12" s="30"/>
      <c r="K12" s="30"/>
      <c r="L12" s="30"/>
      <c r="M12" s="178"/>
      <c r="N12" s="30"/>
      <c r="O12" s="30"/>
      <c r="P12" s="30">
        <f>SUM(D12)</f>
        <v>12073386</v>
      </c>
      <c r="Q12" s="178"/>
    </row>
    <row r="13" spans="1:17" ht="12.75">
      <c r="A13" s="6" t="s">
        <v>101</v>
      </c>
      <c r="B13" s="30"/>
      <c r="C13" s="30"/>
      <c r="D13" s="30"/>
      <c r="E13" s="178"/>
      <c r="F13" s="30"/>
      <c r="G13" s="30"/>
      <c r="H13" s="30"/>
      <c r="I13" s="201"/>
      <c r="J13" s="30"/>
      <c r="K13" s="30"/>
      <c r="L13" s="30"/>
      <c r="M13" s="178"/>
      <c r="N13" s="30"/>
      <c r="O13" s="30"/>
      <c r="P13" s="30"/>
      <c r="Q13" s="178"/>
    </row>
    <row r="14" spans="1:17" ht="12.75">
      <c r="A14" s="10" t="s">
        <v>38</v>
      </c>
      <c r="B14" s="30"/>
      <c r="C14" s="30"/>
      <c r="D14" s="30"/>
      <c r="E14" s="178"/>
      <c r="F14" s="30">
        <v>47494600</v>
      </c>
      <c r="G14" s="30">
        <v>56792215</v>
      </c>
      <c r="H14" s="30">
        <v>56792215</v>
      </c>
      <c r="I14" s="201">
        <f>SUM(H14/G14)</f>
        <v>1</v>
      </c>
      <c r="J14" s="30">
        <v>135125421</v>
      </c>
      <c r="K14" s="30">
        <v>155656690</v>
      </c>
      <c r="L14" s="30">
        <v>155656690</v>
      </c>
      <c r="M14" s="178">
        <f>SUM(L14/K14)</f>
        <v>1</v>
      </c>
      <c r="N14" s="30">
        <f>SUM(F14+J14)</f>
        <v>182620021</v>
      </c>
      <c r="O14" s="30">
        <f>SUM(G14+K14)</f>
        <v>212448905</v>
      </c>
      <c r="P14" s="30">
        <f>SUM(H14+L14)</f>
        <v>212448905</v>
      </c>
      <c r="Q14" s="178">
        <f>SUM(P14/O14)</f>
        <v>1</v>
      </c>
    </row>
    <row r="15" spans="1:17" ht="12.75">
      <c r="A15" s="10" t="s">
        <v>176</v>
      </c>
      <c r="B15" s="30"/>
      <c r="C15" s="30"/>
      <c r="D15" s="30"/>
      <c r="E15" s="178"/>
      <c r="F15" s="30"/>
      <c r="G15" s="30"/>
      <c r="H15" s="30"/>
      <c r="I15" s="201"/>
      <c r="J15" s="30"/>
      <c r="K15" s="30"/>
      <c r="L15" s="30"/>
      <c r="M15" s="178"/>
      <c r="N15" s="30"/>
      <c r="O15" s="30"/>
      <c r="P15" s="30"/>
      <c r="Q15" s="178"/>
    </row>
    <row r="16" spans="1:17" ht="12.75">
      <c r="A16" s="10" t="s">
        <v>198</v>
      </c>
      <c r="B16" s="30"/>
      <c r="C16" s="30"/>
      <c r="D16" s="30"/>
      <c r="E16" s="178"/>
      <c r="F16" s="11" t="s">
        <v>134</v>
      </c>
      <c r="G16" s="11"/>
      <c r="H16" s="11"/>
      <c r="I16" s="201"/>
      <c r="J16" s="11" t="s">
        <v>134</v>
      </c>
      <c r="K16" s="11"/>
      <c r="L16" s="11"/>
      <c r="M16" s="178"/>
      <c r="N16" s="30"/>
      <c r="O16" s="30"/>
      <c r="P16" s="30"/>
      <c r="Q16" s="178"/>
    </row>
    <row r="17" spans="1:17" ht="12.75">
      <c r="A17" s="15" t="s">
        <v>199</v>
      </c>
      <c r="B17" s="31">
        <f>SUM(B9:B16)</f>
        <v>153727728</v>
      </c>
      <c r="C17" s="31">
        <f>SUM(C9:C16)</f>
        <v>153727728</v>
      </c>
      <c r="D17" s="31">
        <f>SUM(D9:D16)</f>
        <v>164642789</v>
      </c>
      <c r="E17" s="179">
        <f>SUM(D17/C17)</f>
        <v>1.0710025519924422</v>
      </c>
      <c r="F17" s="31">
        <f>SUM(F14)</f>
        <v>47494600</v>
      </c>
      <c r="G17" s="31">
        <f>SUM(G14)</f>
        <v>56792215</v>
      </c>
      <c r="H17" s="31">
        <f>SUM(H14)</f>
        <v>56792215</v>
      </c>
      <c r="I17" s="216">
        <f>SUM(H17/G17)</f>
        <v>1</v>
      </c>
      <c r="J17" s="31">
        <f>SUM(J14)</f>
        <v>135125421</v>
      </c>
      <c r="K17" s="31">
        <f>SUM(K14)</f>
        <v>155656690</v>
      </c>
      <c r="L17" s="31">
        <f>SUM(L14)</f>
        <v>155656690</v>
      </c>
      <c r="M17" s="179">
        <f>SUM(L17/K17)</f>
        <v>1</v>
      </c>
      <c r="N17" s="31">
        <f>SUM(N9:N16)</f>
        <v>336347749</v>
      </c>
      <c r="O17" s="31">
        <f>SUM(O9:O16)</f>
        <v>366176633</v>
      </c>
      <c r="P17" s="31">
        <f>SUM(P9:P16)</f>
        <v>377091694</v>
      </c>
      <c r="Q17" s="179">
        <f>SUM(P17/O17)</f>
        <v>1.0298081854939116</v>
      </c>
    </row>
    <row r="20" spans="1:18" ht="12.75">
      <c r="A20" s="273" t="s">
        <v>230</v>
      </c>
      <c r="B20" s="273"/>
      <c r="C20" s="2"/>
      <c r="D20" s="2"/>
      <c r="E20" s="187"/>
      <c r="F20" s="77"/>
      <c r="G20" s="77"/>
      <c r="H20" s="77"/>
      <c r="I20" s="217"/>
      <c r="J20" s="77"/>
      <c r="K20" s="77"/>
      <c r="L20" s="77"/>
      <c r="M20" s="220"/>
      <c r="N20" s="77"/>
      <c r="O20" s="77"/>
      <c r="P20" s="77"/>
      <c r="Q20" s="220"/>
      <c r="R20" s="77"/>
    </row>
    <row r="22" spans="1:18" ht="12.75">
      <c r="A22" s="278" t="s">
        <v>325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76"/>
      <c r="O22" s="76"/>
      <c r="P22" s="76"/>
      <c r="Q22" s="221"/>
      <c r="R22" s="76"/>
    </row>
    <row r="23" spans="1:18" ht="12.75">
      <c r="A23" s="278" t="s">
        <v>232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76"/>
      <c r="O23" s="76"/>
      <c r="P23" s="76"/>
      <c r="Q23" s="221"/>
      <c r="R23" s="76"/>
    </row>
    <row r="24" spans="2:18" ht="12.75">
      <c r="B24" s="78" t="s">
        <v>264</v>
      </c>
      <c r="C24" s="78"/>
      <c r="D24" s="78"/>
      <c r="E24" s="222"/>
      <c r="F24" s="78"/>
      <c r="G24" s="78"/>
      <c r="H24" s="78"/>
      <c r="I24" s="218"/>
      <c r="J24" s="78"/>
      <c r="K24" s="78"/>
      <c r="L24" s="78"/>
      <c r="M24" s="222"/>
      <c r="N24" s="74"/>
      <c r="O24" s="74"/>
      <c r="P24" s="74"/>
      <c r="Q24" s="275"/>
      <c r="R24" s="275"/>
    </row>
    <row r="25" spans="1:18" ht="27" customHeight="1">
      <c r="A25" s="301" t="s">
        <v>1</v>
      </c>
      <c r="B25" s="272" t="s">
        <v>231</v>
      </c>
      <c r="C25" s="272"/>
      <c r="D25" s="272"/>
      <c r="E25" s="272"/>
      <c r="F25" s="272" t="s">
        <v>231</v>
      </c>
      <c r="G25" s="272"/>
      <c r="H25" s="272"/>
      <c r="I25" s="272"/>
      <c r="J25" s="279" t="s">
        <v>5</v>
      </c>
      <c r="K25" s="280"/>
      <c r="L25" s="280"/>
      <c r="M25" s="281"/>
      <c r="N25" s="72"/>
      <c r="O25" s="72"/>
      <c r="P25" s="72"/>
      <c r="Q25" s="219"/>
      <c r="R25" s="72"/>
    </row>
    <row r="26" spans="1:18" ht="45" customHeight="1">
      <c r="A26" s="302"/>
      <c r="B26" s="272" t="s">
        <v>327</v>
      </c>
      <c r="C26" s="272"/>
      <c r="D26" s="272"/>
      <c r="E26" s="272"/>
      <c r="F26" s="272" t="s">
        <v>326</v>
      </c>
      <c r="G26" s="272"/>
      <c r="H26" s="272"/>
      <c r="I26" s="272"/>
      <c r="J26" s="298"/>
      <c r="K26" s="299"/>
      <c r="L26" s="299"/>
      <c r="M26" s="300"/>
      <c r="N26" s="73"/>
      <c r="O26" s="74"/>
      <c r="P26" s="74"/>
      <c r="Q26" s="224"/>
      <c r="R26" s="34"/>
    </row>
    <row r="27" spans="1:18" ht="13.5" customHeight="1">
      <c r="A27" s="303"/>
      <c r="B27" s="79" t="s">
        <v>292</v>
      </c>
      <c r="C27" s="79" t="s">
        <v>296</v>
      </c>
      <c r="D27" s="79" t="s">
        <v>297</v>
      </c>
      <c r="E27" s="215" t="s">
        <v>295</v>
      </c>
      <c r="F27" s="79" t="s">
        <v>292</v>
      </c>
      <c r="G27" s="79" t="s">
        <v>296</v>
      </c>
      <c r="H27" s="79" t="s">
        <v>297</v>
      </c>
      <c r="I27" s="215" t="s">
        <v>295</v>
      </c>
      <c r="J27" s="79" t="s">
        <v>292</v>
      </c>
      <c r="K27" s="79" t="s">
        <v>296</v>
      </c>
      <c r="L27" s="79" t="s">
        <v>297</v>
      </c>
      <c r="M27" s="215" t="s">
        <v>295</v>
      </c>
      <c r="N27" s="73"/>
      <c r="O27" s="74"/>
      <c r="P27" s="74"/>
      <c r="Q27" s="224"/>
      <c r="R27" s="34"/>
    </row>
    <row r="28" spans="1:18" ht="12.75">
      <c r="A28" s="6" t="s">
        <v>99</v>
      </c>
      <c r="B28" s="11" t="s">
        <v>134</v>
      </c>
      <c r="C28" s="11"/>
      <c r="D28" s="11"/>
      <c r="E28" s="190"/>
      <c r="F28" s="11" t="s">
        <v>134</v>
      </c>
      <c r="G28" s="11"/>
      <c r="H28" s="11"/>
      <c r="I28" s="190"/>
      <c r="J28" s="11" t="s">
        <v>134</v>
      </c>
      <c r="K28" s="11"/>
      <c r="L28" s="11"/>
      <c r="M28" s="190"/>
      <c r="N28" s="75"/>
      <c r="O28" s="75"/>
      <c r="P28" s="75"/>
      <c r="Q28" s="223"/>
      <c r="R28" s="75"/>
    </row>
    <row r="29" spans="1:18" ht="12.75">
      <c r="A29" s="6" t="s">
        <v>37</v>
      </c>
      <c r="B29" s="30"/>
      <c r="C29" s="30"/>
      <c r="D29" s="30"/>
      <c r="E29" s="178"/>
      <c r="F29" s="30"/>
      <c r="G29" s="30"/>
      <c r="H29" s="30"/>
      <c r="I29" s="178"/>
      <c r="J29" s="30"/>
      <c r="K29" s="30"/>
      <c r="L29" s="30"/>
      <c r="M29" s="178"/>
      <c r="N29" s="74"/>
      <c r="O29" s="74"/>
      <c r="P29" s="74"/>
      <c r="Q29" s="224"/>
      <c r="R29" s="74"/>
    </row>
    <row r="30" spans="1:18" ht="12.75">
      <c r="A30" s="10" t="s">
        <v>170</v>
      </c>
      <c r="B30" s="30"/>
      <c r="C30" s="30"/>
      <c r="D30" s="30"/>
      <c r="E30" s="178"/>
      <c r="F30" s="30"/>
      <c r="G30" s="30"/>
      <c r="H30" s="30"/>
      <c r="I30" s="178"/>
      <c r="J30" s="30"/>
      <c r="K30" s="30"/>
      <c r="L30" s="30"/>
      <c r="M30" s="178"/>
      <c r="N30" s="74"/>
      <c r="O30" s="74"/>
      <c r="P30" s="74"/>
      <c r="Q30" s="224"/>
      <c r="R30" s="74"/>
    </row>
    <row r="31" spans="1:18" ht="12.75">
      <c r="A31" s="6" t="s">
        <v>100</v>
      </c>
      <c r="B31" s="30"/>
      <c r="C31" s="30"/>
      <c r="D31" s="30"/>
      <c r="E31" s="178"/>
      <c r="F31" s="30"/>
      <c r="G31" s="30"/>
      <c r="H31" s="30"/>
      <c r="I31" s="178"/>
      <c r="J31" s="30"/>
      <c r="K31" s="30"/>
      <c r="L31" s="30"/>
      <c r="M31" s="178"/>
      <c r="N31" s="74"/>
      <c r="O31" s="74"/>
      <c r="P31" s="74"/>
      <c r="Q31" s="224"/>
      <c r="R31" s="74"/>
    </row>
    <row r="32" spans="1:18" ht="12.75">
      <c r="A32" s="6" t="s">
        <v>101</v>
      </c>
      <c r="B32" s="30"/>
      <c r="C32" s="30"/>
      <c r="D32" s="30"/>
      <c r="E32" s="178"/>
      <c r="F32" s="30"/>
      <c r="G32" s="30"/>
      <c r="H32" s="30"/>
      <c r="I32" s="178"/>
      <c r="J32" s="30"/>
      <c r="K32" s="30"/>
      <c r="L32" s="30"/>
      <c r="M32" s="178"/>
      <c r="N32" s="74"/>
      <c r="O32" s="74"/>
      <c r="P32" s="74"/>
      <c r="Q32" s="224"/>
      <c r="R32" s="74"/>
    </row>
    <row r="33" spans="1:18" ht="12.75">
      <c r="A33" s="10" t="s">
        <v>169</v>
      </c>
      <c r="B33" s="30">
        <v>135125421</v>
      </c>
      <c r="C33" s="30">
        <v>138716246</v>
      </c>
      <c r="D33" s="30">
        <v>138716246</v>
      </c>
      <c r="E33" s="178">
        <f>SUM(D33/C33)</f>
        <v>1</v>
      </c>
      <c r="F33" s="30"/>
      <c r="G33" s="30">
        <v>16940444</v>
      </c>
      <c r="H33" s="30">
        <v>16940444</v>
      </c>
      <c r="I33" s="178">
        <f>SUM(H33/G33)</f>
        <v>1</v>
      </c>
      <c r="J33" s="30">
        <f>SUM(B33+F33)</f>
        <v>135125421</v>
      </c>
      <c r="K33" s="30">
        <f>SUM(C33+G33)</f>
        <v>155656690</v>
      </c>
      <c r="L33" s="30">
        <f>SUM(D33+H33)</f>
        <v>155656690</v>
      </c>
      <c r="M33" s="178">
        <f>SUM(L33/K33)</f>
        <v>1</v>
      </c>
      <c r="N33" s="74"/>
      <c r="O33" s="74"/>
      <c r="P33" s="74"/>
      <c r="Q33" s="224"/>
      <c r="R33" s="74"/>
    </row>
    <row r="34" spans="1:18" ht="12.75">
      <c r="A34" s="10" t="s">
        <v>176</v>
      </c>
      <c r="B34" s="30"/>
      <c r="C34" s="30"/>
      <c r="D34" s="30"/>
      <c r="E34" s="178"/>
      <c r="F34" s="30"/>
      <c r="G34" s="30"/>
      <c r="H34" s="30"/>
      <c r="I34" s="178"/>
      <c r="J34" s="30"/>
      <c r="K34" s="30"/>
      <c r="L34" s="30"/>
      <c r="M34" s="178"/>
      <c r="N34" s="74"/>
      <c r="O34" s="74"/>
      <c r="P34" s="74"/>
      <c r="Q34" s="224"/>
      <c r="R34" s="74"/>
    </row>
    <row r="35" spans="1:18" ht="12.75">
      <c r="A35" s="10" t="s">
        <v>198</v>
      </c>
      <c r="B35" s="11" t="s">
        <v>134</v>
      </c>
      <c r="C35" s="11"/>
      <c r="D35" s="11"/>
      <c r="E35" s="178"/>
      <c r="F35" s="11" t="s">
        <v>134</v>
      </c>
      <c r="G35" s="11"/>
      <c r="H35" s="11"/>
      <c r="I35" s="178"/>
      <c r="J35" s="11" t="s">
        <v>134</v>
      </c>
      <c r="K35" s="11"/>
      <c r="L35" s="11"/>
      <c r="M35" s="178"/>
      <c r="N35" s="75"/>
      <c r="O35" s="75"/>
      <c r="P35" s="75"/>
      <c r="Q35" s="223"/>
      <c r="R35" s="75"/>
    </row>
    <row r="36" spans="1:18" ht="12.75">
      <c r="A36" s="15" t="s">
        <v>199</v>
      </c>
      <c r="B36" s="31">
        <f>SUM(B33)</f>
        <v>135125421</v>
      </c>
      <c r="C36" s="31">
        <f>SUM(C33)</f>
        <v>138716246</v>
      </c>
      <c r="D36" s="31">
        <f>SUM(D33)</f>
        <v>138716246</v>
      </c>
      <c r="E36" s="179">
        <f>SUM(D36/C36)</f>
        <v>1</v>
      </c>
      <c r="F36" s="31">
        <f>SUM(F33)</f>
        <v>0</v>
      </c>
      <c r="G36" s="31">
        <f>SUM(G33)</f>
        <v>16940444</v>
      </c>
      <c r="H36" s="31">
        <f>SUM(H33)</f>
        <v>16940444</v>
      </c>
      <c r="I36" s="179">
        <f>SUM(H36/G36)</f>
        <v>1</v>
      </c>
      <c r="J36" s="31">
        <f>SUM(J33)</f>
        <v>135125421</v>
      </c>
      <c r="K36" s="31">
        <f>SUM(K33)</f>
        <v>155656690</v>
      </c>
      <c r="L36" s="31">
        <f>SUM(L33)</f>
        <v>155656690</v>
      </c>
      <c r="M36" s="179">
        <f>SUM(L36/K36)</f>
        <v>1</v>
      </c>
      <c r="N36" s="74"/>
      <c r="O36" s="74"/>
      <c r="P36" s="74"/>
      <c r="Q36" s="224"/>
      <c r="R36" s="74"/>
    </row>
  </sheetData>
  <sheetProtection/>
  <mergeCells count="20">
    <mergeCell ref="Q24:R24"/>
    <mergeCell ref="A20:B20"/>
    <mergeCell ref="F25:I25"/>
    <mergeCell ref="F26:I26"/>
    <mergeCell ref="J25:M26"/>
    <mergeCell ref="A22:M22"/>
    <mergeCell ref="A23:M23"/>
    <mergeCell ref="B25:E25"/>
    <mergeCell ref="B26:E26"/>
    <mergeCell ref="A25:A27"/>
    <mergeCell ref="A1:N1"/>
    <mergeCell ref="A5:N5"/>
    <mergeCell ref="A4:N4"/>
    <mergeCell ref="A6:B6"/>
    <mergeCell ref="F6:N6"/>
    <mergeCell ref="J7:M7"/>
    <mergeCell ref="B7:E7"/>
    <mergeCell ref="A7:A8"/>
    <mergeCell ref="N7:Q7"/>
    <mergeCell ref="F7:I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42"/>
  <sheetViews>
    <sheetView zoomScalePageLayoutView="0" workbookViewId="0" topLeftCell="A1">
      <selection activeCell="M39" sqref="M39:M40"/>
    </sheetView>
  </sheetViews>
  <sheetFormatPr defaultColWidth="9.00390625" defaultRowHeight="12.75"/>
  <cols>
    <col min="1" max="1" width="56.625" style="1" customWidth="1"/>
    <col min="2" max="2" width="11.00390625" style="1" customWidth="1"/>
    <col min="3" max="3" width="11.25390625" style="1" customWidth="1"/>
    <col min="4" max="4" width="10.125" style="1" customWidth="1"/>
    <col min="5" max="5" width="11.00390625" style="169" customWidth="1"/>
    <col min="6" max="6" width="8.75390625" style="1" customWidth="1"/>
    <col min="7" max="7" width="9.375" style="1" customWidth="1"/>
    <col min="8" max="8" width="9.25390625" style="1" customWidth="1"/>
    <col min="9" max="9" width="8.375" style="1" customWidth="1"/>
    <col min="10" max="10" width="11.00390625" style="1" customWidth="1"/>
    <col min="11" max="12" width="9.125" style="1" customWidth="1"/>
    <col min="13" max="13" width="9.125" style="169" customWidth="1"/>
    <col min="14" max="16384" width="9.125" style="1" customWidth="1"/>
  </cols>
  <sheetData>
    <row r="3" spans="1:10" ht="12.75">
      <c r="A3" s="273" t="s">
        <v>217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2.75">
      <c r="A4" s="2"/>
      <c r="B4" s="2"/>
      <c r="C4" s="2"/>
      <c r="D4" s="2"/>
      <c r="E4" s="187"/>
      <c r="F4" s="2"/>
      <c r="G4" s="2"/>
      <c r="H4" s="2"/>
      <c r="I4" s="2"/>
      <c r="J4" s="2"/>
    </row>
    <row r="5" spans="1:13" ht="12.75">
      <c r="A5" s="278" t="s">
        <v>328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12.75">
      <c r="A6" s="278" t="s">
        <v>23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</row>
    <row r="7" spans="1:10" ht="12.75">
      <c r="A7" s="274" t="s">
        <v>264</v>
      </c>
      <c r="B7" s="274"/>
      <c r="C7" s="274"/>
      <c r="D7" s="274"/>
      <c r="E7" s="274"/>
      <c r="F7" s="274"/>
      <c r="G7" s="274"/>
      <c r="H7" s="274"/>
      <c r="I7" s="274"/>
      <c r="J7" s="275"/>
    </row>
    <row r="8" spans="1:13" ht="12.75" customHeight="1">
      <c r="A8" s="276" t="s">
        <v>1</v>
      </c>
      <c r="B8" s="272" t="s">
        <v>20</v>
      </c>
      <c r="C8" s="272"/>
      <c r="D8" s="272"/>
      <c r="E8" s="272"/>
      <c r="F8" s="279" t="s">
        <v>22</v>
      </c>
      <c r="G8" s="280"/>
      <c r="H8" s="280"/>
      <c r="I8" s="281"/>
      <c r="J8" s="267" t="s">
        <v>8</v>
      </c>
      <c r="K8" s="267"/>
      <c r="L8" s="267"/>
      <c r="M8" s="267"/>
    </row>
    <row r="9" spans="1:13" ht="12.75">
      <c r="A9" s="277"/>
      <c r="B9" s="79" t="s">
        <v>292</v>
      </c>
      <c r="C9" s="24" t="s">
        <v>296</v>
      </c>
      <c r="D9" s="24" t="s">
        <v>297</v>
      </c>
      <c r="E9" s="181" t="s">
        <v>295</v>
      </c>
      <c r="F9" s="79" t="s">
        <v>292</v>
      </c>
      <c r="G9" s="24" t="s">
        <v>296</v>
      </c>
      <c r="H9" s="24" t="s">
        <v>297</v>
      </c>
      <c r="I9" s="24" t="s">
        <v>295</v>
      </c>
      <c r="J9" s="79" t="s">
        <v>292</v>
      </c>
      <c r="K9" s="24" t="s">
        <v>296</v>
      </c>
      <c r="L9" s="24" t="s">
        <v>297</v>
      </c>
      <c r="M9" s="181" t="s">
        <v>295</v>
      </c>
    </row>
    <row r="10" spans="1:13" ht="12.75">
      <c r="A10" s="26" t="s">
        <v>57</v>
      </c>
      <c r="B10" s="27">
        <v>101360578</v>
      </c>
      <c r="C10" s="27">
        <v>105647055</v>
      </c>
      <c r="D10" s="27">
        <v>105647055</v>
      </c>
      <c r="E10" s="177">
        <f>SUM(D10/C10)</f>
        <v>1</v>
      </c>
      <c r="F10" s="27"/>
      <c r="G10" s="27"/>
      <c r="H10" s="27"/>
      <c r="I10" s="27"/>
      <c r="J10" s="27">
        <f>SUM(B10+F10)</f>
        <v>101360578</v>
      </c>
      <c r="K10" s="27">
        <f aca="true" t="shared" si="0" ref="K10:L26">SUM(C10+G10)</f>
        <v>105647055</v>
      </c>
      <c r="L10" s="27">
        <f t="shared" si="0"/>
        <v>105647055</v>
      </c>
      <c r="M10" s="177">
        <f>SUM(L10/K10)</f>
        <v>1</v>
      </c>
    </row>
    <row r="11" spans="1:13" ht="12.75">
      <c r="A11" s="6" t="s">
        <v>193</v>
      </c>
      <c r="B11" s="7">
        <v>70982050</v>
      </c>
      <c r="C11" s="7">
        <v>73454726</v>
      </c>
      <c r="D11" s="7">
        <v>73454726</v>
      </c>
      <c r="E11" s="177">
        <f>SUM(D11/C11)</f>
        <v>1</v>
      </c>
      <c r="F11" s="7"/>
      <c r="G11" s="7"/>
      <c r="H11" s="7"/>
      <c r="I11" s="7"/>
      <c r="J11" s="27">
        <f>SUM(B11+F11)</f>
        <v>70982050</v>
      </c>
      <c r="K11" s="27">
        <f t="shared" si="0"/>
        <v>73454726</v>
      </c>
      <c r="L11" s="27">
        <f t="shared" si="0"/>
        <v>73454726</v>
      </c>
      <c r="M11" s="177">
        <f>SUM(L11/K11)</f>
        <v>1</v>
      </c>
    </row>
    <row r="12" spans="1:13" ht="23.25" customHeight="1">
      <c r="A12" s="8" t="s">
        <v>194</v>
      </c>
      <c r="B12" s="7">
        <v>92004038</v>
      </c>
      <c r="C12" s="7">
        <v>110707208</v>
      </c>
      <c r="D12" s="7">
        <v>110707208</v>
      </c>
      <c r="E12" s="177">
        <f>SUM(D12/C12)</f>
        <v>1</v>
      </c>
      <c r="F12" s="7"/>
      <c r="G12" s="7"/>
      <c r="H12" s="7"/>
      <c r="I12" s="7"/>
      <c r="J12" s="27">
        <f>SUM(B12+F12)</f>
        <v>92004038</v>
      </c>
      <c r="K12" s="27">
        <f t="shared" si="0"/>
        <v>110707208</v>
      </c>
      <c r="L12" s="27">
        <f t="shared" si="0"/>
        <v>110707208</v>
      </c>
      <c r="M12" s="177">
        <f>SUM(L12/K12)</f>
        <v>1</v>
      </c>
    </row>
    <row r="13" spans="1:13" ht="12.75">
      <c r="A13" s="10" t="s">
        <v>195</v>
      </c>
      <c r="B13" s="7">
        <v>2257860</v>
      </c>
      <c r="C13" s="7">
        <v>2572426</v>
      </c>
      <c r="D13" s="7">
        <v>2572426</v>
      </c>
      <c r="E13" s="177">
        <f>SUM(D13/C13)</f>
        <v>1</v>
      </c>
      <c r="F13" s="7"/>
      <c r="G13" s="7"/>
      <c r="H13" s="7"/>
      <c r="I13" s="7"/>
      <c r="J13" s="27">
        <f>SUM(B13+F13)</f>
        <v>2257860</v>
      </c>
      <c r="K13" s="27">
        <f t="shared" si="0"/>
        <v>2572426</v>
      </c>
      <c r="L13" s="27">
        <f t="shared" si="0"/>
        <v>2572426</v>
      </c>
      <c r="M13" s="177">
        <f>SUM(L13/K13)</f>
        <v>1</v>
      </c>
    </row>
    <row r="14" spans="1:13" ht="12.75">
      <c r="A14" s="10" t="s">
        <v>196</v>
      </c>
      <c r="B14" s="7">
        <v>13644874</v>
      </c>
      <c r="C14" s="7">
        <v>18635219</v>
      </c>
      <c r="D14" s="7">
        <v>18635219</v>
      </c>
      <c r="E14" s="177">
        <f>SUM(D14/C14)</f>
        <v>1</v>
      </c>
      <c r="F14" s="7"/>
      <c r="G14" s="7"/>
      <c r="H14" s="7"/>
      <c r="I14" s="7"/>
      <c r="J14" s="27">
        <f>SUM(B14+F14)</f>
        <v>13644874</v>
      </c>
      <c r="K14" s="27">
        <f t="shared" si="0"/>
        <v>18635219</v>
      </c>
      <c r="L14" s="27">
        <f t="shared" si="0"/>
        <v>18635219</v>
      </c>
      <c r="M14" s="177">
        <f>SUM(L14/K14)</f>
        <v>1</v>
      </c>
    </row>
    <row r="15" spans="1:13" ht="12.75">
      <c r="A15" s="10" t="s">
        <v>181</v>
      </c>
      <c r="B15" s="7"/>
      <c r="C15" s="7"/>
      <c r="D15" s="7"/>
      <c r="E15" s="177"/>
      <c r="F15" s="7"/>
      <c r="G15" s="7"/>
      <c r="H15" s="7"/>
      <c r="I15" s="7"/>
      <c r="J15" s="27"/>
      <c r="K15" s="27"/>
      <c r="L15" s="27"/>
      <c r="M15" s="177"/>
    </row>
    <row r="16" spans="1:13" ht="23.25" customHeight="1">
      <c r="A16" s="8" t="s">
        <v>60</v>
      </c>
      <c r="B16" s="7"/>
      <c r="C16" s="7"/>
      <c r="D16" s="7"/>
      <c r="E16" s="177"/>
      <c r="F16" s="7"/>
      <c r="G16" s="7"/>
      <c r="H16" s="7"/>
      <c r="I16" s="7"/>
      <c r="J16" s="27"/>
      <c r="K16" s="27"/>
      <c r="L16" s="27"/>
      <c r="M16" s="177"/>
    </row>
    <row r="17" spans="1:13" ht="23.25" customHeight="1">
      <c r="A17" s="8" t="s">
        <v>61</v>
      </c>
      <c r="B17" s="7"/>
      <c r="C17" s="7"/>
      <c r="D17" s="7"/>
      <c r="E17" s="177"/>
      <c r="F17" s="7"/>
      <c r="G17" s="7"/>
      <c r="H17" s="7"/>
      <c r="I17" s="7"/>
      <c r="J17" s="27"/>
      <c r="K17" s="27"/>
      <c r="L17" s="27"/>
      <c r="M17" s="177"/>
    </row>
    <row r="18" spans="1:13" ht="23.25" customHeight="1">
      <c r="A18" s="8" t="s">
        <v>62</v>
      </c>
      <c r="B18" s="7"/>
      <c r="C18" s="7"/>
      <c r="D18" s="7"/>
      <c r="E18" s="177"/>
      <c r="F18" s="7"/>
      <c r="G18" s="7"/>
      <c r="H18" s="7"/>
      <c r="I18" s="7"/>
      <c r="J18" s="27"/>
      <c r="K18" s="27"/>
      <c r="L18" s="27"/>
      <c r="M18" s="177"/>
    </row>
    <row r="19" spans="1:13" ht="12.75" customHeight="1">
      <c r="A19" s="8" t="s">
        <v>63</v>
      </c>
      <c r="B19" s="7">
        <v>395832065</v>
      </c>
      <c r="C19" s="7">
        <v>434551687</v>
      </c>
      <c r="D19" s="7">
        <v>436547164</v>
      </c>
      <c r="E19" s="177">
        <f>SUM(D19/C19)</f>
        <v>1.0045920360217127</v>
      </c>
      <c r="F19" s="7"/>
      <c r="G19" s="7"/>
      <c r="H19" s="7"/>
      <c r="I19" s="7"/>
      <c r="J19" s="27">
        <f>SUM(B19+F19)</f>
        <v>395832065</v>
      </c>
      <c r="K19" s="27">
        <f t="shared" si="0"/>
        <v>434551687</v>
      </c>
      <c r="L19" s="27">
        <f t="shared" si="0"/>
        <v>436547164</v>
      </c>
      <c r="M19" s="177">
        <f>SUM(L19/K19)</f>
        <v>1.0045920360217127</v>
      </c>
    </row>
    <row r="20" spans="1:13" ht="12.75" customHeight="1">
      <c r="A20" s="17" t="s">
        <v>102</v>
      </c>
      <c r="B20" s="20">
        <f>SUM(B10:B19)</f>
        <v>676081465</v>
      </c>
      <c r="C20" s="20">
        <f>SUM(C10:C19)</f>
        <v>745568321</v>
      </c>
      <c r="D20" s="20">
        <f>SUM(D10:D19)</f>
        <v>747563798</v>
      </c>
      <c r="E20" s="182">
        <f>SUM(D20/C20)</f>
        <v>1.0026764508949677</v>
      </c>
      <c r="F20" s="20"/>
      <c r="G20" s="20"/>
      <c r="H20" s="20"/>
      <c r="I20" s="20"/>
      <c r="J20" s="137">
        <f>SUM(B20+F20)</f>
        <v>676081465</v>
      </c>
      <c r="K20" s="137">
        <f t="shared" si="0"/>
        <v>745568321</v>
      </c>
      <c r="L20" s="137">
        <f t="shared" si="0"/>
        <v>747563798</v>
      </c>
      <c r="M20" s="182">
        <f>SUM(L20/K20)</f>
        <v>1.0026764508949677</v>
      </c>
    </row>
    <row r="21" spans="1:13" ht="12.75">
      <c r="A21" s="10"/>
      <c r="B21" s="7"/>
      <c r="C21" s="7"/>
      <c r="D21" s="7"/>
      <c r="E21" s="177"/>
      <c r="F21" s="7"/>
      <c r="G21" s="7"/>
      <c r="H21" s="7"/>
      <c r="I21" s="7"/>
      <c r="J21" s="27">
        <f>SUM(B21+F21)</f>
        <v>0</v>
      </c>
      <c r="K21" s="27">
        <f t="shared" si="0"/>
        <v>0</v>
      </c>
      <c r="L21" s="27">
        <f t="shared" si="0"/>
        <v>0</v>
      </c>
      <c r="M21" s="177"/>
    </row>
    <row r="22" spans="1:13" ht="12.75">
      <c r="A22" s="28" t="s">
        <v>73</v>
      </c>
      <c r="B22" s="20">
        <v>10750000</v>
      </c>
      <c r="C22" s="20">
        <v>10750000</v>
      </c>
      <c r="D22" s="20">
        <v>14621985</v>
      </c>
      <c r="E22" s="182">
        <f>SUM(D22/C22)</f>
        <v>1.3601846511627906</v>
      </c>
      <c r="F22" s="20"/>
      <c r="G22" s="20"/>
      <c r="H22" s="20"/>
      <c r="I22" s="20"/>
      <c r="J22" s="137">
        <f>SUM(B22+F22)</f>
        <v>10750000</v>
      </c>
      <c r="K22" s="137">
        <f t="shared" si="0"/>
        <v>10750000</v>
      </c>
      <c r="L22" s="137">
        <f t="shared" si="0"/>
        <v>14621985</v>
      </c>
      <c r="M22" s="182">
        <f>SUM(L22/K22)</f>
        <v>1.3601846511627906</v>
      </c>
    </row>
    <row r="23" spans="1:13" ht="12.75">
      <c r="A23" s="15"/>
      <c r="B23" s="20"/>
      <c r="C23" s="20"/>
      <c r="D23" s="20"/>
      <c r="E23" s="177"/>
      <c r="F23" s="7"/>
      <c r="G23" s="7"/>
      <c r="H23" s="7"/>
      <c r="I23" s="7"/>
      <c r="J23" s="27"/>
      <c r="K23" s="27"/>
      <c r="L23" s="27"/>
      <c r="M23" s="177"/>
    </row>
    <row r="24" spans="1:13" ht="12.75">
      <c r="A24" s="29" t="s">
        <v>74</v>
      </c>
      <c r="B24" s="7"/>
      <c r="C24" s="7"/>
      <c r="D24" s="7">
        <v>2674743</v>
      </c>
      <c r="E24" s="177"/>
      <c r="F24" s="7"/>
      <c r="G24" s="7"/>
      <c r="H24" s="7"/>
      <c r="I24" s="7"/>
      <c r="J24" s="27"/>
      <c r="K24" s="27"/>
      <c r="L24" s="27">
        <f t="shared" si="0"/>
        <v>2674743</v>
      </c>
      <c r="M24" s="177"/>
    </row>
    <row r="25" spans="1:13" ht="12.75" customHeight="1">
      <c r="A25" s="9" t="s">
        <v>75</v>
      </c>
      <c r="B25" s="7">
        <v>9530000</v>
      </c>
      <c r="C25" s="7">
        <v>9530000</v>
      </c>
      <c r="D25" s="7">
        <v>1942599</v>
      </c>
      <c r="E25" s="177">
        <f>SUM(D25/C25)</f>
        <v>0.20384039874081847</v>
      </c>
      <c r="F25" s="7"/>
      <c r="G25" s="7"/>
      <c r="H25" s="7"/>
      <c r="I25" s="7"/>
      <c r="J25" s="27">
        <f>SUM(B25+F25)</f>
        <v>9530000</v>
      </c>
      <c r="K25" s="27">
        <f t="shared" si="0"/>
        <v>9530000</v>
      </c>
      <c r="L25" s="27">
        <f t="shared" si="0"/>
        <v>1942599</v>
      </c>
      <c r="M25" s="177">
        <f>SUM(L25/K25)</f>
        <v>0.20384039874081847</v>
      </c>
    </row>
    <row r="26" spans="1:13" ht="12.75">
      <c r="A26" s="6" t="s">
        <v>76</v>
      </c>
      <c r="B26" s="7"/>
      <c r="C26" s="7"/>
      <c r="D26" s="7">
        <v>3225920</v>
      </c>
      <c r="E26" s="177"/>
      <c r="F26" s="7"/>
      <c r="G26" s="7"/>
      <c r="H26" s="7"/>
      <c r="I26" s="7"/>
      <c r="J26" s="27"/>
      <c r="K26" s="27"/>
      <c r="L26" s="27">
        <f t="shared" si="0"/>
        <v>3225920</v>
      </c>
      <c r="M26" s="177"/>
    </row>
    <row r="27" spans="1:13" ht="12.75">
      <c r="A27" s="29" t="s">
        <v>183</v>
      </c>
      <c r="B27" s="7"/>
      <c r="C27" s="7"/>
      <c r="D27" s="7"/>
      <c r="E27" s="177"/>
      <c r="F27" s="7"/>
      <c r="G27" s="7"/>
      <c r="H27" s="7"/>
      <c r="I27" s="7"/>
      <c r="J27" s="27"/>
      <c r="K27" s="27"/>
      <c r="L27" s="27"/>
      <c r="M27" s="177"/>
    </row>
    <row r="28" spans="1:13" ht="12.75">
      <c r="A28" s="59" t="s">
        <v>197</v>
      </c>
      <c r="B28" s="7"/>
      <c r="C28" s="7"/>
      <c r="D28" s="7"/>
      <c r="E28" s="177"/>
      <c r="F28" s="7"/>
      <c r="G28" s="7"/>
      <c r="H28" s="7"/>
      <c r="I28" s="7"/>
      <c r="J28" s="27"/>
      <c r="K28" s="27"/>
      <c r="L28" s="27"/>
      <c r="M28" s="177"/>
    </row>
    <row r="29" spans="1:13" ht="12.75">
      <c r="A29" s="6" t="s">
        <v>77</v>
      </c>
      <c r="B29" s="7"/>
      <c r="C29" s="7"/>
      <c r="D29" s="7"/>
      <c r="E29" s="177"/>
      <c r="F29" s="7"/>
      <c r="G29" s="7"/>
      <c r="H29" s="7"/>
      <c r="I29" s="7"/>
      <c r="J29" s="27"/>
      <c r="K29" s="27"/>
      <c r="L29" s="27"/>
      <c r="M29" s="177"/>
    </row>
    <row r="30" spans="1:13" ht="12.75">
      <c r="A30" s="10" t="s">
        <v>78</v>
      </c>
      <c r="B30" s="7"/>
      <c r="C30" s="7"/>
      <c r="D30" s="7"/>
      <c r="E30" s="177"/>
      <c r="F30" s="7"/>
      <c r="G30" s="7"/>
      <c r="H30" s="7"/>
      <c r="I30" s="7"/>
      <c r="J30" s="27"/>
      <c r="K30" s="27"/>
      <c r="L30" s="27"/>
      <c r="M30" s="177"/>
    </row>
    <row r="31" spans="1:13" ht="12.75">
      <c r="A31" s="6" t="s">
        <v>173</v>
      </c>
      <c r="B31" s="7"/>
      <c r="C31" s="7"/>
      <c r="D31" s="7">
        <v>2008</v>
      </c>
      <c r="E31" s="177"/>
      <c r="F31" s="7"/>
      <c r="G31" s="7"/>
      <c r="H31" s="7"/>
      <c r="I31" s="7"/>
      <c r="J31" s="27"/>
      <c r="K31" s="27">
        <f>SUM(C31+G31)</f>
        <v>0</v>
      </c>
      <c r="L31" s="27">
        <f>SUM(D31+H31)</f>
        <v>2008</v>
      </c>
      <c r="M31" s="177"/>
    </row>
    <row r="32" spans="1:13" ht="12.75">
      <c r="A32" s="6" t="s">
        <v>79</v>
      </c>
      <c r="B32" s="7"/>
      <c r="C32" s="7"/>
      <c r="D32" s="7"/>
      <c r="E32" s="177"/>
      <c r="F32" s="7"/>
      <c r="G32" s="7"/>
      <c r="H32" s="7"/>
      <c r="I32" s="7"/>
      <c r="J32" s="27"/>
      <c r="K32" s="27"/>
      <c r="L32" s="27"/>
      <c r="M32" s="177"/>
    </row>
    <row r="33" spans="1:13" ht="12.75">
      <c r="A33" s="10" t="s">
        <v>175</v>
      </c>
      <c r="B33" s="7"/>
      <c r="C33" s="7"/>
      <c r="D33" s="7"/>
      <c r="E33" s="177"/>
      <c r="F33" s="7"/>
      <c r="G33" s="7"/>
      <c r="H33" s="7"/>
      <c r="I33" s="7"/>
      <c r="J33" s="27"/>
      <c r="K33" s="27"/>
      <c r="L33" s="27"/>
      <c r="M33" s="177"/>
    </row>
    <row r="34" spans="1:13" ht="12.75">
      <c r="A34" s="10" t="s">
        <v>174</v>
      </c>
      <c r="B34" s="7">
        <v>5720000</v>
      </c>
      <c r="C34" s="7">
        <v>5720000</v>
      </c>
      <c r="D34" s="7">
        <v>6947996</v>
      </c>
      <c r="E34" s="177">
        <f>SUM(D34/C34)</f>
        <v>1.2146846153846154</v>
      </c>
      <c r="F34" s="7"/>
      <c r="G34" s="7"/>
      <c r="H34" s="7"/>
      <c r="I34" s="7"/>
      <c r="J34" s="27">
        <v>230000</v>
      </c>
      <c r="K34" s="27">
        <f>SUM(C34+G34)</f>
        <v>5720000</v>
      </c>
      <c r="L34" s="27">
        <f>SUM(D34+H34)</f>
        <v>6947996</v>
      </c>
      <c r="M34" s="177">
        <f>SUM(L34/K34)</f>
        <v>1.2146846153846154</v>
      </c>
    </row>
    <row r="35" spans="1:13" ht="12.75">
      <c r="A35" s="15" t="s">
        <v>80</v>
      </c>
      <c r="B35" s="20">
        <f>SUM(B24:B34)</f>
        <v>15250000</v>
      </c>
      <c r="C35" s="20">
        <f>SUM(C24:C34)</f>
        <v>15250000</v>
      </c>
      <c r="D35" s="20">
        <f>SUM(D24:D34)</f>
        <v>14793266</v>
      </c>
      <c r="E35" s="182">
        <f>SUM(D35/C35)</f>
        <v>0.9700502295081967</v>
      </c>
      <c r="F35" s="20"/>
      <c r="G35" s="20"/>
      <c r="H35" s="20"/>
      <c r="I35" s="20"/>
      <c r="J35" s="137">
        <f>SUM(B35+F35)</f>
        <v>15250000</v>
      </c>
      <c r="K35" s="137">
        <f>SUM(C35+G35)</f>
        <v>15250000</v>
      </c>
      <c r="L35" s="137">
        <f>SUM(D35+H35)</f>
        <v>14793266</v>
      </c>
      <c r="M35" s="182">
        <f>SUM(L35/K35)</f>
        <v>0.9700502295081967</v>
      </c>
    </row>
    <row r="36" spans="1:13" ht="12.75">
      <c r="A36" s="11"/>
      <c r="B36" s="30"/>
      <c r="C36" s="30"/>
      <c r="D36" s="30"/>
      <c r="E36" s="177"/>
      <c r="F36" s="30"/>
      <c r="G36" s="30"/>
      <c r="H36" s="30"/>
      <c r="I36" s="30"/>
      <c r="J36" s="27"/>
      <c r="K36" s="27"/>
      <c r="L36" s="27"/>
      <c r="M36" s="177"/>
    </row>
    <row r="37" spans="1:13" ht="23.25" customHeight="1">
      <c r="A37" s="8" t="s">
        <v>81</v>
      </c>
      <c r="B37" s="30"/>
      <c r="C37" s="30"/>
      <c r="D37" s="30"/>
      <c r="E37" s="177"/>
      <c r="F37" s="30"/>
      <c r="G37" s="30"/>
      <c r="H37" s="30"/>
      <c r="I37" s="30"/>
      <c r="J37" s="27"/>
      <c r="K37" s="27"/>
      <c r="L37" s="27"/>
      <c r="M37" s="177"/>
    </row>
    <row r="38" spans="1:13" ht="23.25" customHeight="1">
      <c r="A38" s="8" t="s">
        <v>186</v>
      </c>
      <c r="B38" s="30"/>
      <c r="C38" s="30"/>
      <c r="D38" s="30"/>
      <c r="E38" s="177"/>
      <c r="F38" s="30"/>
      <c r="G38" s="30"/>
      <c r="H38" s="30"/>
      <c r="I38" s="30"/>
      <c r="J38" s="27"/>
      <c r="K38" s="27"/>
      <c r="L38" s="27"/>
      <c r="M38" s="177"/>
    </row>
    <row r="39" spans="1:13" ht="12.75">
      <c r="A39" s="10" t="s">
        <v>187</v>
      </c>
      <c r="B39" s="30"/>
      <c r="C39" s="30"/>
      <c r="D39" s="30">
        <v>249000</v>
      </c>
      <c r="E39" s="177"/>
      <c r="F39" s="30"/>
      <c r="G39" s="30"/>
      <c r="H39" s="30"/>
      <c r="I39" s="30"/>
      <c r="J39" s="27"/>
      <c r="K39" s="27">
        <f>SUM(C39)</f>
        <v>0</v>
      </c>
      <c r="L39" s="27">
        <f>SUM(D39+H39)</f>
        <v>249000</v>
      </c>
      <c r="M39" s="177"/>
    </row>
    <row r="40" spans="1:13" ht="12.75">
      <c r="A40" s="15" t="s">
        <v>82</v>
      </c>
      <c r="B40" s="30"/>
      <c r="C40" s="31">
        <f>SUM(C39)</f>
        <v>0</v>
      </c>
      <c r="D40" s="31">
        <f>SUM(D39)</f>
        <v>249000</v>
      </c>
      <c r="E40" s="182"/>
      <c r="F40" s="31"/>
      <c r="G40" s="31"/>
      <c r="H40" s="31"/>
      <c r="I40" s="31"/>
      <c r="J40" s="137"/>
      <c r="K40" s="137">
        <f>SUM(C40)</f>
        <v>0</v>
      </c>
      <c r="L40" s="137">
        <f>SUM(D40+H40)</f>
        <v>249000</v>
      </c>
      <c r="M40" s="182"/>
    </row>
    <row r="41" spans="1:13" ht="12.75">
      <c r="A41" s="6"/>
      <c r="B41" s="30"/>
      <c r="C41" s="30"/>
      <c r="D41" s="30"/>
      <c r="E41" s="177"/>
      <c r="F41" s="30"/>
      <c r="G41" s="30"/>
      <c r="H41" s="30"/>
      <c r="I41" s="30"/>
      <c r="J41" s="27"/>
      <c r="K41" s="27"/>
      <c r="L41" s="27"/>
      <c r="M41" s="177"/>
    </row>
    <row r="42" spans="1:13" ht="12.75">
      <c r="A42" s="15" t="s">
        <v>161</v>
      </c>
      <c r="B42" s="31">
        <f>SUM(B20+B22+B35)</f>
        <v>702081465</v>
      </c>
      <c r="C42" s="31">
        <f>SUM(C20+C22+C35)</f>
        <v>771568321</v>
      </c>
      <c r="D42" s="31">
        <f>SUM(D20+D22+D35)+D40</f>
        <v>777228049</v>
      </c>
      <c r="E42" s="182">
        <f>SUM(D42/C42)</f>
        <v>1.0073353555945177</v>
      </c>
      <c r="F42" s="31"/>
      <c r="G42" s="31"/>
      <c r="H42" s="31"/>
      <c r="I42" s="31"/>
      <c r="J42" s="137">
        <f>SUM(B42+F42)</f>
        <v>702081465</v>
      </c>
      <c r="K42" s="137">
        <f>SUM(K20+K22+K35)</f>
        <v>771568321</v>
      </c>
      <c r="L42" s="137">
        <f>SUM(D42+H42)</f>
        <v>777228049</v>
      </c>
      <c r="M42" s="182">
        <f>SUM(L42/K42)</f>
        <v>1.0073353555945177</v>
      </c>
    </row>
  </sheetData>
  <sheetProtection/>
  <mergeCells count="8">
    <mergeCell ref="J8:M8"/>
    <mergeCell ref="A5:M5"/>
    <mergeCell ref="A6:M6"/>
    <mergeCell ref="A3:J3"/>
    <mergeCell ref="A7:J7"/>
    <mergeCell ref="A8:A9"/>
    <mergeCell ref="B8:E8"/>
    <mergeCell ref="F8:I8"/>
  </mergeCells>
  <printOptions horizontalCentered="1"/>
  <pageMargins left="0.29" right="0.21" top="0.22" bottom="0.21" header="0.17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27" sqref="M27:M28"/>
    </sheetView>
  </sheetViews>
  <sheetFormatPr defaultColWidth="9.00390625" defaultRowHeight="12.75"/>
  <cols>
    <col min="1" max="1" width="42.125" style="1" customWidth="1"/>
    <col min="2" max="4" width="9.75390625" style="1" customWidth="1"/>
    <col min="5" max="5" width="9.75390625" style="169" customWidth="1"/>
    <col min="6" max="7" width="7.625" style="1" customWidth="1"/>
    <col min="8" max="8" width="8.375" style="1" customWidth="1"/>
    <col min="9" max="9" width="6.75390625" style="1" customWidth="1"/>
    <col min="10" max="16384" width="9.125" style="1" customWidth="1"/>
  </cols>
  <sheetData>
    <row r="1" spans="1:10" ht="12.75">
      <c r="A1" s="273" t="s">
        <v>218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2.75">
      <c r="A2" s="292"/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7"/>
      <c r="B3" s="37"/>
      <c r="C3" s="37"/>
      <c r="D3" s="37"/>
      <c r="E3" s="226"/>
      <c r="F3" s="37"/>
      <c r="G3" s="37"/>
      <c r="H3" s="37"/>
      <c r="I3" s="37"/>
      <c r="J3" s="37"/>
    </row>
    <row r="4" spans="1:13" ht="12.75">
      <c r="A4" s="278" t="s">
        <v>329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12.75">
      <c r="A5" s="278" t="s">
        <v>23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0" ht="12.75">
      <c r="A6" s="23"/>
      <c r="B6" s="23"/>
      <c r="C6" s="23"/>
      <c r="D6" s="23"/>
      <c r="E6" s="175"/>
      <c r="F6" s="23"/>
      <c r="G6" s="23"/>
      <c r="H6" s="23"/>
      <c r="I6" s="23"/>
      <c r="J6" s="23"/>
    </row>
    <row r="7" spans="1:10" ht="12.75">
      <c r="A7" s="23"/>
      <c r="B7" s="23"/>
      <c r="C7" s="23"/>
      <c r="D7" s="23"/>
      <c r="E7" s="175"/>
      <c r="F7" s="23"/>
      <c r="G7" s="23"/>
      <c r="H7" s="23"/>
      <c r="I7" s="23"/>
      <c r="J7" s="23"/>
    </row>
    <row r="8" spans="1:10" ht="12.75">
      <c r="A8" s="274" t="s">
        <v>264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3" ht="12.75" customHeight="1">
      <c r="A9" s="267" t="s">
        <v>1</v>
      </c>
      <c r="B9" s="293" t="s">
        <v>20</v>
      </c>
      <c r="C9" s="294"/>
      <c r="D9" s="294"/>
      <c r="E9" s="295"/>
      <c r="F9" s="293" t="s">
        <v>22</v>
      </c>
      <c r="G9" s="294"/>
      <c r="H9" s="294"/>
      <c r="I9" s="295"/>
      <c r="J9" s="267" t="s">
        <v>5</v>
      </c>
      <c r="K9" s="267"/>
      <c r="L9" s="267"/>
      <c r="M9" s="267"/>
    </row>
    <row r="10" spans="1:13" ht="21" customHeight="1">
      <c r="A10" s="267"/>
      <c r="B10" s="83" t="s">
        <v>292</v>
      </c>
      <c r="C10" s="25" t="s">
        <v>296</v>
      </c>
      <c r="D10" s="25" t="s">
        <v>297</v>
      </c>
      <c r="E10" s="176" t="s">
        <v>295</v>
      </c>
      <c r="F10" s="83" t="s">
        <v>292</v>
      </c>
      <c r="G10" s="25" t="s">
        <v>296</v>
      </c>
      <c r="H10" s="25" t="s">
        <v>297</v>
      </c>
      <c r="I10" s="25" t="s">
        <v>295</v>
      </c>
      <c r="J10" s="79" t="s">
        <v>292</v>
      </c>
      <c r="K10" s="24" t="s">
        <v>296</v>
      </c>
      <c r="L10" s="24" t="s">
        <v>297</v>
      </c>
      <c r="M10" s="24" t="s">
        <v>295</v>
      </c>
    </row>
    <row r="11" spans="1:13" ht="12.75">
      <c r="A11" s="29" t="s">
        <v>83</v>
      </c>
      <c r="B11" s="61"/>
      <c r="C11" s="61">
        <v>40167000</v>
      </c>
      <c r="D11" s="61">
        <v>40167000</v>
      </c>
      <c r="E11" s="208">
        <f>SUM(D11/C11)</f>
        <v>1</v>
      </c>
      <c r="F11" s="7"/>
      <c r="G11" s="7"/>
      <c r="H11" s="7"/>
      <c r="I11" s="7"/>
      <c r="J11" s="7"/>
      <c r="K11" s="30">
        <f>SUM(C11+G11)</f>
        <v>40167000</v>
      </c>
      <c r="L11" s="30">
        <f>SUM(D11+H11)</f>
        <v>40167000</v>
      </c>
      <c r="M11" s="208">
        <f>SUM(L11/K11)</f>
        <v>1</v>
      </c>
    </row>
    <row r="12" spans="1:13" ht="23.25" customHeight="1">
      <c r="A12" s="62" t="s">
        <v>84</v>
      </c>
      <c r="B12" s="61"/>
      <c r="C12" s="61"/>
      <c r="D12" s="61"/>
      <c r="E12" s="208"/>
      <c r="F12" s="7"/>
      <c r="G12" s="7"/>
      <c r="H12" s="7"/>
      <c r="I12" s="7"/>
      <c r="J12" s="7"/>
      <c r="K12" s="30"/>
      <c r="L12" s="30"/>
      <c r="M12" s="208"/>
    </row>
    <row r="13" spans="1:13" ht="23.25" customHeight="1">
      <c r="A13" s="63" t="s">
        <v>85</v>
      </c>
      <c r="B13" s="61"/>
      <c r="C13" s="61"/>
      <c r="D13" s="61"/>
      <c r="E13" s="208"/>
      <c r="F13" s="7"/>
      <c r="G13" s="7"/>
      <c r="H13" s="7"/>
      <c r="I13" s="7"/>
      <c r="J13" s="7"/>
      <c r="K13" s="30"/>
      <c r="L13" s="30"/>
      <c r="M13" s="208"/>
    </row>
    <row r="14" spans="1:13" ht="23.25" customHeight="1">
      <c r="A14" s="63" t="s">
        <v>86</v>
      </c>
      <c r="B14" s="61"/>
      <c r="C14" s="61"/>
      <c r="D14" s="61"/>
      <c r="E14" s="208"/>
      <c r="F14" s="7"/>
      <c r="G14" s="7"/>
      <c r="H14" s="7"/>
      <c r="I14" s="7"/>
      <c r="J14" s="7"/>
      <c r="K14" s="30"/>
      <c r="L14" s="30"/>
      <c r="M14" s="208"/>
    </row>
    <row r="15" spans="1:13" ht="23.25" customHeight="1">
      <c r="A15" s="64" t="s">
        <v>87</v>
      </c>
      <c r="B15" s="61"/>
      <c r="C15" s="61"/>
      <c r="D15" s="61"/>
      <c r="E15" s="208"/>
      <c r="F15" s="7"/>
      <c r="G15" s="7"/>
      <c r="H15" s="7"/>
      <c r="I15" s="7"/>
      <c r="J15" s="7">
        <f>SUM(B15+F15)</f>
        <v>0</v>
      </c>
      <c r="K15" s="7">
        <f>SUM(C15+G15)</f>
        <v>0</v>
      </c>
      <c r="L15" s="7">
        <f>SUM(D15+H15)</f>
        <v>0</v>
      </c>
      <c r="M15" s="208"/>
    </row>
    <row r="16" spans="1:13" ht="23.25" customHeight="1">
      <c r="A16" s="65" t="s">
        <v>88</v>
      </c>
      <c r="B16" s="71">
        <f>SUM(B15)</f>
        <v>0</v>
      </c>
      <c r="C16" s="71">
        <f>SUM(C11:C15)</f>
        <v>40167000</v>
      </c>
      <c r="D16" s="71">
        <f>SUM(D11:D15)</f>
        <v>40167000</v>
      </c>
      <c r="E16" s="209">
        <f>SUM(D16/C16)</f>
        <v>1</v>
      </c>
      <c r="F16" s="61"/>
      <c r="G16" s="61"/>
      <c r="H16" s="61"/>
      <c r="I16" s="61"/>
      <c r="J16" s="71">
        <f>SUM(J15)</f>
        <v>0</v>
      </c>
      <c r="K16" s="71">
        <f>SUM(K11:K15)</f>
        <v>40167000</v>
      </c>
      <c r="L16" s="71">
        <f>SUM(L11:L15)</f>
        <v>40167000</v>
      </c>
      <c r="M16" s="209">
        <f>SUM(L16/K16)</f>
        <v>1</v>
      </c>
    </row>
    <row r="17" spans="1:13" ht="12.75" customHeight="1">
      <c r="A17" s="66"/>
      <c r="B17" s="61"/>
      <c r="C17" s="61"/>
      <c r="D17" s="61"/>
      <c r="E17" s="208"/>
      <c r="F17" s="7"/>
      <c r="G17" s="7"/>
      <c r="H17" s="7"/>
      <c r="I17" s="7"/>
      <c r="J17" s="7"/>
      <c r="K17" s="30"/>
      <c r="L17" s="30"/>
      <c r="M17" s="208"/>
    </row>
    <row r="18" spans="1:13" ht="12.75" customHeight="1">
      <c r="A18" s="63" t="s">
        <v>92</v>
      </c>
      <c r="B18" s="61"/>
      <c r="C18" s="61"/>
      <c r="D18" s="61"/>
      <c r="E18" s="208"/>
      <c r="F18" s="7"/>
      <c r="G18" s="7"/>
      <c r="H18" s="7"/>
      <c r="I18" s="7"/>
      <c r="J18" s="7"/>
      <c r="K18" s="30"/>
      <c r="L18" s="30"/>
      <c r="M18" s="208"/>
    </row>
    <row r="19" spans="1:13" ht="12.75" customHeight="1">
      <c r="A19" s="63" t="s">
        <v>93</v>
      </c>
      <c r="B19" s="61"/>
      <c r="C19" s="61">
        <v>7646000</v>
      </c>
      <c r="D19" s="61">
        <v>7646000</v>
      </c>
      <c r="E19" s="208">
        <f>SUM(D19/C19)</f>
        <v>1</v>
      </c>
      <c r="F19" s="7"/>
      <c r="G19" s="7"/>
      <c r="H19" s="7"/>
      <c r="I19" s="7"/>
      <c r="J19" s="7"/>
      <c r="K19" s="30">
        <f>SUM(C19)</f>
        <v>7646000</v>
      </c>
      <c r="L19" s="30">
        <f>SUM(D19)</f>
        <v>7646000</v>
      </c>
      <c r="M19" s="208">
        <f>SUM(L19/K19)</f>
        <v>1</v>
      </c>
    </row>
    <row r="20" spans="1:13" ht="12.75">
      <c r="A20" s="6" t="s">
        <v>94</v>
      </c>
      <c r="B20" s="7"/>
      <c r="C20" s="7"/>
      <c r="D20" s="7"/>
      <c r="E20" s="208"/>
      <c r="F20" s="7"/>
      <c r="G20" s="7"/>
      <c r="H20" s="7"/>
      <c r="I20" s="7"/>
      <c r="J20" s="7"/>
      <c r="K20" s="30"/>
      <c r="L20" s="30"/>
      <c r="M20" s="208"/>
    </row>
    <row r="21" spans="1:13" ht="12.75">
      <c r="A21" s="10" t="s">
        <v>95</v>
      </c>
      <c r="B21" s="47"/>
      <c r="C21" s="47"/>
      <c r="D21" s="47"/>
      <c r="E21" s="208"/>
      <c r="F21" s="7"/>
      <c r="G21" s="7"/>
      <c r="H21" s="7"/>
      <c r="I21" s="7"/>
      <c r="J21" s="7"/>
      <c r="K21" s="30"/>
      <c r="L21" s="30"/>
      <c r="M21" s="208"/>
    </row>
    <row r="22" spans="1:13" ht="12.75">
      <c r="A22" s="10" t="s">
        <v>96</v>
      </c>
      <c r="B22" s="47"/>
      <c r="C22" s="47"/>
      <c r="D22" s="47"/>
      <c r="E22" s="208"/>
      <c r="F22" s="7"/>
      <c r="G22" s="7"/>
      <c r="H22" s="7"/>
      <c r="I22" s="7"/>
      <c r="J22" s="7"/>
      <c r="K22" s="30"/>
      <c r="L22" s="30"/>
      <c r="M22" s="208"/>
    </row>
    <row r="23" spans="1:13" ht="12.75">
      <c r="A23" s="68" t="s">
        <v>97</v>
      </c>
      <c r="B23" s="47"/>
      <c r="C23" s="103">
        <f>SUM(C19:C22)</f>
        <v>7646000</v>
      </c>
      <c r="D23" s="103">
        <f>SUM(D19:D22)</f>
        <v>7646000</v>
      </c>
      <c r="E23" s="209">
        <f>SUM(D23/C23)</f>
        <v>1</v>
      </c>
      <c r="F23" s="20"/>
      <c r="G23" s="20"/>
      <c r="H23" s="20"/>
      <c r="I23" s="20"/>
      <c r="J23" s="20"/>
      <c r="K23" s="31">
        <f>SUM(K19:K22)</f>
        <v>7646000</v>
      </c>
      <c r="L23" s="31">
        <f>SUM(L19:L22)</f>
        <v>7646000</v>
      </c>
      <c r="M23" s="209">
        <f>SUM(L23/K23)</f>
        <v>1</v>
      </c>
    </row>
    <row r="24" spans="1:13" ht="12.75">
      <c r="A24" s="67"/>
      <c r="B24" s="47"/>
      <c r="C24" s="47"/>
      <c r="D24" s="47"/>
      <c r="E24" s="208"/>
      <c r="F24" s="7"/>
      <c r="G24" s="7"/>
      <c r="H24" s="7"/>
      <c r="I24" s="7"/>
      <c r="J24" s="7"/>
      <c r="K24" s="30"/>
      <c r="L24" s="30"/>
      <c r="M24" s="208"/>
    </row>
    <row r="25" spans="1:13" ht="23.25" customHeight="1">
      <c r="A25" s="62" t="s">
        <v>98</v>
      </c>
      <c r="B25" s="15"/>
      <c r="C25" s="15"/>
      <c r="D25" s="15"/>
      <c r="E25" s="208"/>
      <c r="F25" s="20"/>
      <c r="G25" s="20"/>
      <c r="H25" s="20"/>
      <c r="I25" s="20"/>
      <c r="J25" s="20"/>
      <c r="K25" s="30"/>
      <c r="L25" s="30"/>
      <c r="M25" s="208"/>
    </row>
    <row r="26" spans="1:13" ht="23.25" customHeight="1">
      <c r="A26" s="63" t="s">
        <v>180</v>
      </c>
      <c r="B26" s="30"/>
      <c r="C26" s="30"/>
      <c r="D26" s="30"/>
      <c r="E26" s="208"/>
      <c r="F26" s="30"/>
      <c r="G26" s="30"/>
      <c r="H26" s="30"/>
      <c r="I26" s="30"/>
      <c r="J26" s="30"/>
      <c r="K26" s="30"/>
      <c r="L26" s="30"/>
      <c r="M26" s="208"/>
    </row>
    <row r="27" spans="1:13" ht="12.75">
      <c r="A27" s="29" t="s">
        <v>179</v>
      </c>
      <c r="B27" s="30"/>
      <c r="C27" s="30"/>
      <c r="D27" s="30">
        <v>28285</v>
      </c>
      <c r="E27" s="208"/>
      <c r="F27" s="30"/>
      <c r="G27" s="30"/>
      <c r="H27" s="30"/>
      <c r="I27" s="30"/>
      <c r="J27" s="30"/>
      <c r="K27" s="30">
        <f>SUM(C27)</f>
        <v>0</v>
      </c>
      <c r="L27" s="30">
        <f>SUM(D27)</f>
        <v>28285</v>
      </c>
      <c r="M27" s="208"/>
    </row>
    <row r="28" spans="1:13" ht="12.75">
      <c r="A28" s="69" t="s">
        <v>91</v>
      </c>
      <c r="B28" s="30"/>
      <c r="C28" s="31">
        <f>SUM(C27)</f>
        <v>0</v>
      </c>
      <c r="D28" s="31">
        <f>SUM(D27)</f>
        <v>28285</v>
      </c>
      <c r="E28" s="209"/>
      <c r="F28" s="31"/>
      <c r="G28" s="31"/>
      <c r="H28" s="31"/>
      <c r="I28" s="31"/>
      <c r="J28" s="31"/>
      <c r="K28" s="31">
        <f>SUM(C28)</f>
        <v>0</v>
      </c>
      <c r="L28" s="31">
        <f>SUM(D28)</f>
        <v>28285</v>
      </c>
      <c r="M28" s="209"/>
    </row>
    <row r="29" spans="1:13" ht="12.75">
      <c r="A29" s="6"/>
      <c r="B29" s="30"/>
      <c r="C29" s="30"/>
      <c r="D29" s="30"/>
      <c r="E29" s="208"/>
      <c r="F29" s="30"/>
      <c r="G29" s="30"/>
      <c r="H29" s="30"/>
      <c r="I29" s="30"/>
      <c r="J29" s="30"/>
      <c r="K29" s="30"/>
      <c r="L29" s="30"/>
      <c r="M29" s="208"/>
    </row>
    <row r="30" spans="1:13" ht="23.25" customHeight="1">
      <c r="A30" s="17" t="s">
        <v>103</v>
      </c>
      <c r="B30" s="31">
        <f>SUM(B16+B23+B28)</f>
        <v>0</v>
      </c>
      <c r="C30" s="31">
        <f>SUM(C16+C23+C28)</f>
        <v>47813000</v>
      </c>
      <c r="D30" s="31">
        <f>SUM(D16+D23+D28)</f>
        <v>47841285</v>
      </c>
      <c r="E30" s="209">
        <f>SUM(D30/C30)</f>
        <v>1.0005915755129358</v>
      </c>
      <c r="F30" s="31"/>
      <c r="G30" s="31"/>
      <c r="H30" s="31"/>
      <c r="I30" s="31"/>
      <c r="J30" s="31">
        <f>SUM(J16+J23+J28)</f>
        <v>0</v>
      </c>
      <c r="K30" s="31">
        <f>SUM(K16+K23+K28)</f>
        <v>47813000</v>
      </c>
      <c r="L30" s="31">
        <f>SUM(L16+L23+L28)</f>
        <v>47841285</v>
      </c>
      <c r="M30" s="209">
        <f>SUM(L30/K30)</f>
        <v>1.0005915755129358</v>
      </c>
    </row>
    <row r="31" ht="12.75">
      <c r="A31" s="70"/>
    </row>
    <row r="32" ht="12.75">
      <c r="A32" s="70"/>
    </row>
  </sheetData>
  <sheetProtection/>
  <mergeCells count="9">
    <mergeCell ref="A5:M5"/>
    <mergeCell ref="F9:I9"/>
    <mergeCell ref="J9:M9"/>
    <mergeCell ref="A1:J1"/>
    <mergeCell ref="A9:A10"/>
    <mergeCell ref="A8:J8"/>
    <mergeCell ref="A2:J2"/>
    <mergeCell ref="B9:E9"/>
    <mergeCell ref="A4:M4"/>
  </mergeCells>
  <printOptions/>
  <pageMargins left="1.0236220472440944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2020-05-28T14:10:09Z</cp:lastPrinted>
  <dcterms:created xsi:type="dcterms:W3CDTF">2000-01-09T14:34:55Z</dcterms:created>
  <dcterms:modified xsi:type="dcterms:W3CDTF">2020-05-29T07:39:56Z</dcterms:modified>
  <cp:category/>
  <cp:version/>
  <cp:contentType/>
  <cp:contentStatus/>
</cp:coreProperties>
</file>