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.sz.mell.2019. I. mód" sheetId="1" r:id="rId1"/>
  </sheets>
  <definedNames/>
  <calcPr fullCalcOnLoad="1"/>
</workbook>
</file>

<file path=xl/sharedStrings.xml><?xml version="1.0" encoding="utf-8"?>
<sst xmlns="http://schemas.openxmlformats.org/spreadsheetml/2006/main" count="112" uniqueCount="87">
  <si>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</si>
  <si>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</si>
  <si>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</si>
  <si>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</si>
  <si>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</si>
  <si>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</si>
  <si>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</si>
  <si>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</si>
  <si>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</si>
  <si>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</si>
  <si>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</si>
  <si>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</si>
  <si>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</si>
  <si>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</si>
  <si>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</si>
  <si>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</si>
  <si>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</si>
  <si>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</si>
  <si>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</si>
  <si>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</si>
  <si>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</si>
  <si>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</si>
  <si>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</si>
  <si>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</si>
  <si>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</si>
  <si>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</si>
  <si>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</si>
  <si>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</si>
  <si>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</si>
  <si>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</si>
  <si>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</si>
  <si>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</si>
  <si>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</si>
  <si>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</si>
  <si>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</si>
  <si>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</si>
  <si>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</si>
  <si>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</si>
  <si>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</si>
  <si>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</si>
  <si>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</si>
  <si>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</si>
  <si>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</si>
  <si>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</si>
  <si>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</si>
  <si>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</si>
  <si>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</si>
  <si>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</si>
  <si>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</si>
  <si>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</si>
  <si>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</si>
  <si>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</si>
  <si>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</si>
  <si>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</si>
  <si>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</si>
  <si>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</si>
  <si>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</si>
  <si>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</si>
  <si>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</si>
  <si>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</si>
  <si>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</si>
  <si>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</si>
  <si>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</si>
  <si>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</si>
  <si>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</si>
  <si>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</si>
  <si>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</si>
  <si>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</si>
  <si>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</si>
  <si>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</si>
  <si>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</si>
  <si>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</si>
  <si>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</si>
  <si>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</si>
  <si>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</si>
  <si>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</si>
  <si>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</si>
  <si>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</si>
  <si>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</si>
  <si>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</si>
  <si>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</si>
  <si>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2019. évi                     </t>
  </si>
  <si>
    <t>2019.évi előirányzat</t>
  </si>
  <si>
    <t>Módosítás</t>
  </si>
  <si>
    <t>Módosított    előirányzat</t>
  </si>
  <si>
    <t>Érvényes előirányzat</t>
  </si>
  <si>
    <t>ezer Ft-ban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</si>
</sst>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_-* #,##0\ _F_t_-;\-* #,##0\ _F_t_-;_-* &quot;-&quot;??\ _F_t_-;_-@_-"/>
    <numFmt numFmtId="168" formatCode="0.0"/>
    <numFmt numFmtId="169" formatCode="[$-40E]yyyy\.\ mmmm\ d\."/>
  </numFmts>
  <fonts count="39">
    <font>
      <sz val="10"/>
      <name val="Arial"/>
      <family val="0"/>
    </font>
    <font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3" fontId="2" fillId="0" borderId="2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G11" sqref="G11:K31"/>
    </sheetView>
  </sheetViews>
  <sheetFormatPr defaultColWidth="9.140625" defaultRowHeight="12.75"/>
  <cols>
    <col min="1" max="1" width="5.140625" style="1" customWidth="1"/>
    <col min="2" max="2" width="69.421875" style="2" customWidth="1"/>
    <col min="3" max="3" width="14.57421875" style="4" customWidth="1"/>
    <col min="4" max="4" width="12.57421875" style="2" customWidth="1"/>
    <col min="5" max="5" width="15.57421875" style="4" customWidth="1"/>
    <col min="6" max="6" width="9.140625" style="2" customWidth="1"/>
    <col min="7" max="7" width="12.8515625" style="2" customWidth="1"/>
    <col min="8" max="8" width="13.8515625" style="2" customWidth="1"/>
    <col min="9" max="9" width="15.57421875" style="2" customWidth="1"/>
    <col min="10" max="10" width="11.28125" style="2" bestFit="1" customWidth="1"/>
    <col min="11" max="16384" width="9.140625" style="2" customWidth="1"/>
  </cols>
  <sheetData>
    <row r="1" spans="3:5" ht="14.25" customHeight="1">
      <c r="C1" s="2"/>
      <c r="D1" s="68" t="s">
        <v>0</v>
      </c>
      <c r="E1" s="68"/>
    </row>
    <row r="2" spans="1:5" ht="15.75" customHeight="1">
      <c r="A2" s="77" t="s">
        <v>81</v>
      </c>
      <c r="B2" s="77"/>
      <c r="C2" s="77"/>
      <c r="D2" s="77"/>
      <c r="E2" s="77"/>
    </row>
    <row r="3" spans="1:5" ht="13.5" customHeight="1">
      <c r="A3" s="77" t="s">
        <v>1</v>
      </c>
      <c r="B3" s="77"/>
      <c r="C3" s="77"/>
      <c r="D3" s="77"/>
      <c r="E3" s="77"/>
    </row>
    <row r="4" spans="1:5" ht="12" customHeight="1" thickBot="1">
      <c r="A4" s="3"/>
      <c r="B4" s="3"/>
      <c r="C4" s="5"/>
      <c r="E4" s="67" t="s">
        <v>86</v>
      </c>
    </row>
    <row r="5" spans="1:5" ht="12.75" customHeight="1" thickBot="1">
      <c r="A5" s="71" t="s">
        <v>2</v>
      </c>
      <c r="B5" s="72"/>
      <c r="C5" s="69" t="s">
        <v>85</v>
      </c>
      <c r="D5" s="75" t="s">
        <v>83</v>
      </c>
      <c r="E5" s="69" t="s">
        <v>84</v>
      </c>
    </row>
    <row r="6" spans="1:5" ht="20.25" customHeight="1" thickBot="1">
      <c r="A6" s="73"/>
      <c r="B6" s="74"/>
      <c r="C6" s="70"/>
      <c r="D6" s="76"/>
      <c r="E6" s="78"/>
    </row>
    <row r="7" spans="1:5" ht="16.5" thickBot="1">
      <c r="A7" s="6"/>
      <c r="B7" s="7" t="s">
        <v>4</v>
      </c>
      <c r="C7" s="8"/>
      <c r="D7" s="9"/>
      <c r="E7" s="10"/>
    </row>
    <row r="8" spans="1:5" ht="15.75">
      <c r="A8" s="11" t="s">
        <v>3</v>
      </c>
      <c r="B8" s="12" t="s">
        <v>32</v>
      </c>
      <c r="C8" s="13">
        <v>4089724</v>
      </c>
      <c r="D8" s="14">
        <v>32021</v>
      </c>
      <c r="E8" s="14">
        <f>+C8+D8</f>
        <v>4121745</v>
      </c>
    </row>
    <row r="9" spans="1:5" ht="15.75">
      <c r="A9" s="11" t="s">
        <v>6</v>
      </c>
      <c r="B9" s="12" t="s">
        <v>18</v>
      </c>
      <c r="C9" s="15">
        <v>6327331</v>
      </c>
      <c r="D9" s="16"/>
      <c r="E9" s="14">
        <f>+C9+D9</f>
        <v>6327331</v>
      </c>
    </row>
    <row r="10" spans="1:5" ht="15.75">
      <c r="A10" s="11" t="s">
        <v>12</v>
      </c>
      <c r="B10" s="12" t="s">
        <v>31</v>
      </c>
      <c r="C10" s="15">
        <v>8872062</v>
      </c>
      <c r="D10" s="16">
        <v>114154</v>
      </c>
      <c r="E10" s="14">
        <f>+C10+D10</f>
        <v>8986216</v>
      </c>
    </row>
    <row r="11" spans="1:5" ht="16.5" thickBot="1">
      <c r="A11" s="17" t="s">
        <v>16</v>
      </c>
      <c r="B11" s="18" t="s">
        <v>5</v>
      </c>
      <c r="C11" s="19">
        <v>482</v>
      </c>
      <c r="D11" s="20"/>
      <c r="E11" s="14">
        <f>+C11+D11</f>
        <v>482</v>
      </c>
    </row>
    <row r="12" spans="1:10" ht="16.5" thickBot="1">
      <c r="A12" s="6" t="s">
        <v>44</v>
      </c>
      <c r="B12" s="21" t="s">
        <v>33</v>
      </c>
      <c r="C12" s="22">
        <f>SUM(C8:C11)</f>
        <v>19289599</v>
      </c>
      <c r="D12" s="22">
        <f>SUM(D8:D11)</f>
        <v>146175</v>
      </c>
      <c r="E12" s="22">
        <f>SUM(E8:E11)</f>
        <v>19435774</v>
      </c>
      <c r="H12" s="4"/>
      <c r="I12" s="4"/>
      <c r="J12" s="4"/>
    </row>
    <row r="13" spans="1:10" ht="15.75" customHeight="1" thickBot="1">
      <c r="A13" s="6"/>
      <c r="B13" s="23" t="s">
        <v>7</v>
      </c>
      <c r="C13" s="22"/>
      <c r="D13" s="24"/>
      <c r="E13" s="24"/>
      <c r="H13" s="4"/>
      <c r="I13" s="4"/>
      <c r="J13" s="4"/>
    </row>
    <row r="14" spans="1:10" ht="15.75">
      <c r="A14" s="25" t="s">
        <v>3</v>
      </c>
      <c r="B14" s="26" t="s">
        <v>8</v>
      </c>
      <c r="C14" s="19">
        <v>4006109</v>
      </c>
      <c r="D14" s="27">
        <f>57121+270+458</f>
        <v>57849</v>
      </c>
      <c r="E14" s="27">
        <f>+C14+D14</f>
        <v>4063958</v>
      </c>
      <c r="H14" s="4"/>
      <c r="I14" s="4"/>
      <c r="J14" s="4"/>
    </row>
    <row r="15" spans="1:10" ht="15.75">
      <c r="A15" s="11" t="s">
        <v>6</v>
      </c>
      <c r="B15" s="12" t="s">
        <v>35</v>
      </c>
      <c r="C15" s="15">
        <v>882048</v>
      </c>
      <c r="D15" s="16">
        <f>24128+336+89</f>
        <v>24553</v>
      </c>
      <c r="E15" s="16">
        <f aca="true" t="shared" si="0" ref="E15:E25">+C15+D15</f>
        <v>906601</v>
      </c>
      <c r="H15" s="4"/>
      <c r="I15" s="4"/>
      <c r="J15" s="4"/>
    </row>
    <row r="16" spans="1:10" ht="15.75">
      <c r="A16" s="17" t="s">
        <v>12</v>
      </c>
      <c r="B16" s="12" t="s">
        <v>9</v>
      </c>
      <c r="C16" s="15">
        <v>12432327</v>
      </c>
      <c r="D16" s="16">
        <f>165281+694</f>
        <v>165975</v>
      </c>
      <c r="E16" s="16">
        <f t="shared" si="0"/>
        <v>12598302</v>
      </c>
      <c r="H16" s="4"/>
      <c r="I16" s="4"/>
      <c r="J16" s="4"/>
    </row>
    <row r="17" spans="1:11" ht="15.75">
      <c r="A17" s="25" t="s">
        <v>16</v>
      </c>
      <c r="B17" s="18" t="s">
        <v>10</v>
      </c>
      <c r="C17" s="15">
        <v>673237</v>
      </c>
      <c r="D17" s="16">
        <f>362+8280</f>
        <v>8642</v>
      </c>
      <c r="E17" s="16">
        <f t="shared" si="0"/>
        <v>681879</v>
      </c>
      <c r="H17" s="4"/>
      <c r="I17" s="4"/>
      <c r="J17" s="4"/>
      <c r="K17" s="4"/>
    </row>
    <row r="18" spans="1:10" ht="15.75">
      <c r="A18" s="25" t="s">
        <v>34</v>
      </c>
      <c r="B18" s="12" t="s">
        <v>11</v>
      </c>
      <c r="C18" s="15">
        <f>SUM(C19:C23)</f>
        <v>1728013</v>
      </c>
      <c r="D18" s="15">
        <f>SUM(D19:D23)</f>
        <v>225913</v>
      </c>
      <c r="E18" s="16">
        <f t="shared" si="0"/>
        <v>1953926</v>
      </c>
      <c r="H18" s="4"/>
      <c r="I18" s="4"/>
      <c r="J18" s="4"/>
    </row>
    <row r="19" spans="1:10" ht="15.75">
      <c r="A19" s="28"/>
      <c r="B19" s="29" t="s">
        <v>36</v>
      </c>
      <c r="C19" s="16"/>
      <c r="D19" s="16"/>
      <c r="E19" s="16">
        <f t="shared" si="0"/>
        <v>0</v>
      </c>
      <c r="H19" s="4"/>
      <c r="I19" s="4"/>
      <c r="J19" s="4"/>
    </row>
    <row r="20" spans="1:5" ht="15.75">
      <c r="A20" s="28"/>
      <c r="B20" s="29" t="s">
        <v>37</v>
      </c>
      <c r="C20" s="16">
        <v>424500</v>
      </c>
      <c r="D20" s="16">
        <f>19597+102443+11765+21114</f>
        <v>154919</v>
      </c>
      <c r="E20" s="16">
        <f t="shared" si="0"/>
        <v>579419</v>
      </c>
    </row>
    <row r="21" spans="1:5" ht="15.75">
      <c r="A21" s="28"/>
      <c r="B21" s="29" t="s">
        <v>38</v>
      </c>
      <c r="C21" s="16"/>
      <c r="D21" s="16"/>
      <c r="E21" s="16">
        <f t="shared" si="0"/>
        <v>0</v>
      </c>
    </row>
    <row r="22" spans="1:10" ht="15.75">
      <c r="A22" s="28"/>
      <c r="B22" s="29" t="s">
        <v>39</v>
      </c>
      <c r="C22" s="16">
        <f>650414+2550</f>
        <v>652964</v>
      </c>
      <c r="D22" s="16">
        <f>2423+47270+43133</f>
        <v>92826</v>
      </c>
      <c r="E22" s="16">
        <f t="shared" si="0"/>
        <v>745790</v>
      </c>
      <c r="H22" s="4"/>
      <c r="I22" s="4"/>
      <c r="J22" s="4"/>
    </row>
    <row r="23" spans="1:10" ht="15.75">
      <c r="A23" s="28"/>
      <c r="B23" s="29" t="s">
        <v>40</v>
      </c>
      <c r="C23" s="15">
        <f>SUM(C24:C25)</f>
        <v>650549</v>
      </c>
      <c r="D23" s="15">
        <f>SUM(D24:D25)</f>
        <v>-21832</v>
      </c>
      <c r="E23" s="16">
        <f t="shared" si="0"/>
        <v>628717</v>
      </c>
      <c r="H23" s="4"/>
      <c r="I23" s="4"/>
      <c r="J23" s="4"/>
    </row>
    <row r="24" spans="1:10" ht="15.75">
      <c r="A24" s="28"/>
      <c r="B24" s="29" t="s">
        <v>41</v>
      </c>
      <c r="C24" s="16">
        <v>100000</v>
      </c>
      <c r="D24" s="16">
        <f>-46394-8280-1300-547</f>
        <v>-56521</v>
      </c>
      <c r="E24" s="16">
        <f t="shared" si="0"/>
        <v>43479</v>
      </c>
      <c r="H24" s="4"/>
      <c r="I24" s="4"/>
      <c r="J24" s="4"/>
    </row>
    <row r="25" spans="1:7" ht="16.5" thickBot="1">
      <c r="A25" s="28"/>
      <c r="B25" s="30" t="s">
        <v>42</v>
      </c>
      <c r="C25" s="13">
        <v>550549</v>
      </c>
      <c r="D25" s="13">
        <v>34689</v>
      </c>
      <c r="E25" s="20">
        <f t="shared" si="0"/>
        <v>585238</v>
      </c>
      <c r="G25" s="4"/>
    </row>
    <row r="26" spans="1:10" ht="18" customHeight="1" thickBot="1">
      <c r="A26" s="6" t="s">
        <v>45</v>
      </c>
      <c r="B26" s="23" t="s">
        <v>43</v>
      </c>
      <c r="C26" s="22">
        <f>SUM(C14:C18)</f>
        <v>19721734</v>
      </c>
      <c r="D26" s="22">
        <f>SUM(D14:D18)</f>
        <v>482932</v>
      </c>
      <c r="E26" s="22">
        <f>SUM(E14:E18)</f>
        <v>20204666</v>
      </c>
      <c r="H26" s="4"/>
      <c r="I26" s="4"/>
      <c r="J26" s="4"/>
    </row>
    <row r="27" spans="1:10" ht="16.5" thickBot="1">
      <c r="A27" s="31"/>
      <c r="B27" s="32" t="s">
        <v>46</v>
      </c>
      <c r="C27" s="22">
        <f>SUM(C12-C26)</f>
        <v>-432135</v>
      </c>
      <c r="D27" s="22">
        <f>SUM(D12-D26)</f>
        <v>-336757</v>
      </c>
      <c r="E27" s="22">
        <f>SUM(E12-E26)</f>
        <v>-768892</v>
      </c>
      <c r="H27" s="4"/>
      <c r="I27" s="4"/>
      <c r="J27" s="4"/>
    </row>
    <row r="28" spans="1:10" ht="17.25" customHeight="1" thickBot="1">
      <c r="A28" s="33"/>
      <c r="B28" s="23" t="s">
        <v>13</v>
      </c>
      <c r="C28" s="22"/>
      <c r="D28" s="10"/>
      <c r="E28" s="34"/>
      <c r="H28" s="4"/>
      <c r="I28" s="4"/>
      <c r="J28" s="4"/>
    </row>
    <row r="29" spans="1:5" ht="17.25" customHeight="1">
      <c r="A29" s="35" t="s">
        <v>34</v>
      </c>
      <c r="B29" s="36" t="s">
        <v>47</v>
      </c>
      <c r="C29" s="19">
        <v>5662726</v>
      </c>
      <c r="D29" s="27">
        <v>-1627896</v>
      </c>
      <c r="E29" s="27">
        <f>+C29+D29</f>
        <v>4034830</v>
      </c>
    </row>
    <row r="30" spans="1:5" ht="15" customHeight="1">
      <c r="A30" s="28" t="s">
        <v>48</v>
      </c>
      <c r="B30" s="37" t="s">
        <v>14</v>
      </c>
      <c r="C30" s="15">
        <v>1368105</v>
      </c>
      <c r="D30" s="16"/>
      <c r="E30" s="16">
        <f>+C30+D30</f>
        <v>1368105</v>
      </c>
    </row>
    <row r="31" spans="1:5" ht="16.5" thickBot="1">
      <c r="A31" s="28" t="s">
        <v>49</v>
      </c>
      <c r="B31" s="12" t="s">
        <v>15</v>
      </c>
      <c r="C31" s="19">
        <v>30369</v>
      </c>
      <c r="D31" s="20"/>
      <c r="E31" s="20">
        <f>+C31+D31</f>
        <v>30369</v>
      </c>
    </row>
    <row r="32" spans="1:5" ht="15.75" customHeight="1" thickBot="1">
      <c r="A32" s="38" t="s">
        <v>51</v>
      </c>
      <c r="B32" s="23" t="s">
        <v>50</v>
      </c>
      <c r="C32" s="22">
        <f>SUM(C29:C31)</f>
        <v>7061200</v>
      </c>
      <c r="D32" s="22">
        <f>SUM(D29:D31)</f>
        <v>-1627896</v>
      </c>
      <c r="E32" s="22">
        <f>SUM(E29:E31)</f>
        <v>5433304</v>
      </c>
    </row>
    <row r="33" spans="1:5" ht="17.25" customHeight="1" thickBot="1">
      <c r="A33" s="33"/>
      <c r="B33" s="23" t="s">
        <v>30</v>
      </c>
      <c r="C33" s="22"/>
      <c r="D33" s="24"/>
      <c r="E33" s="24"/>
    </row>
    <row r="34" spans="1:5" ht="13.5" customHeight="1">
      <c r="A34" s="25" t="s">
        <v>48</v>
      </c>
      <c r="B34" s="39" t="s">
        <v>19</v>
      </c>
      <c r="C34" s="13">
        <f>7353041+6318118</f>
        <v>13671159</v>
      </c>
      <c r="D34" s="27">
        <f>-448660+258548+3000+1000000</f>
        <v>812888</v>
      </c>
      <c r="E34" s="27">
        <f>+C34+D34</f>
        <v>14484047</v>
      </c>
    </row>
    <row r="35" spans="1:5" ht="13.5" customHeight="1">
      <c r="A35" s="25" t="s">
        <v>49</v>
      </c>
      <c r="B35" s="40" t="s">
        <v>74</v>
      </c>
      <c r="C35" s="16">
        <v>223950</v>
      </c>
      <c r="D35" s="16">
        <v>301943</v>
      </c>
      <c r="E35" s="16">
        <f aca="true" t="shared" si="1" ref="E35:E43">+C35+D35</f>
        <v>525893</v>
      </c>
    </row>
    <row r="36" spans="1:5" ht="13.5" customHeight="1">
      <c r="A36" s="11" t="s">
        <v>52</v>
      </c>
      <c r="B36" s="12" t="s">
        <v>17</v>
      </c>
      <c r="C36" s="41">
        <f>SUM(C37:C42)</f>
        <v>2847268</v>
      </c>
      <c r="D36" s="41">
        <f>SUM(D37:D42)</f>
        <v>2220199</v>
      </c>
      <c r="E36" s="16">
        <f t="shared" si="1"/>
        <v>5067467</v>
      </c>
    </row>
    <row r="37" spans="1:5" ht="13.5" customHeight="1">
      <c r="A37" s="17"/>
      <c r="B37" s="12" t="s">
        <v>53</v>
      </c>
      <c r="C37" s="16"/>
      <c r="D37" s="16"/>
      <c r="E37" s="16">
        <f t="shared" si="1"/>
        <v>0</v>
      </c>
    </row>
    <row r="38" spans="1:5" ht="13.5" customHeight="1">
      <c r="A38" s="28"/>
      <c r="B38" s="12" t="s">
        <v>76</v>
      </c>
      <c r="C38" s="16">
        <v>10000</v>
      </c>
      <c r="D38" s="16"/>
      <c r="E38" s="16">
        <f t="shared" si="1"/>
        <v>10000</v>
      </c>
    </row>
    <row r="39" spans="1:5" ht="13.5" customHeight="1">
      <c r="A39" s="28"/>
      <c r="B39" s="12" t="s">
        <v>54</v>
      </c>
      <c r="C39" s="16">
        <f>384850+615382</f>
        <v>1000232</v>
      </c>
      <c r="D39" s="16">
        <f>1320743-1000000</f>
        <v>320743</v>
      </c>
      <c r="E39" s="16">
        <f t="shared" si="1"/>
        <v>1320975</v>
      </c>
    </row>
    <row r="40" spans="1:7" ht="13.5" customHeight="1">
      <c r="A40" s="28"/>
      <c r="B40" s="12" t="s">
        <v>75</v>
      </c>
      <c r="C40" s="16"/>
      <c r="D40" s="16"/>
      <c r="E40" s="16">
        <f t="shared" si="1"/>
        <v>0</v>
      </c>
      <c r="G40" s="4"/>
    </row>
    <row r="41" spans="1:5" ht="13.5" customHeight="1">
      <c r="A41" s="28"/>
      <c r="B41" s="12" t="s">
        <v>55</v>
      </c>
      <c r="C41" s="16"/>
      <c r="D41" s="16"/>
      <c r="E41" s="16">
        <f t="shared" si="1"/>
        <v>0</v>
      </c>
    </row>
    <row r="42" spans="1:5" ht="13.5" customHeight="1">
      <c r="A42" s="28"/>
      <c r="B42" s="12" t="s">
        <v>40</v>
      </c>
      <c r="C42" s="41">
        <v>1837036</v>
      </c>
      <c r="D42" s="16">
        <f>SUM(D43)</f>
        <v>1899456</v>
      </c>
      <c r="E42" s="16">
        <f t="shared" si="1"/>
        <v>3736492</v>
      </c>
    </row>
    <row r="43" spans="1:5" ht="13.5" customHeight="1" thickBot="1">
      <c r="A43" s="42"/>
      <c r="B43" s="43" t="s">
        <v>42</v>
      </c>
      <c r="C43" s="13">
        <v>1837036</v>
      </c>
      <c r="D43" s="20">
        <f>2161004-258548-3000</f>
        <v>1899456</v>
      </c>
      <c r="E43" s="20">
        <f t="shared" si="1"/>
        <v>3736492</v>
      </c>
    </row>
    <row r="44" spans="1:5" ht="17.25" customHeight="1" thickBot="1">
      <c r="A44" s="6" t="s">
        <v>56</v>
      </c>
      <c r="B44" s="44" t="s">
        <v>57</v>
      </c>
      <c r="C44" s="45">
        <f>SUM(C34:C36)</f>
        <v>16742377</v>
      </c>
      <c r="D44" s="45">
        <f>SUM(D34:D36)</f>
        <v>3335030</v>
      </c>
      <c r="E44" s="45">
        <f>SUM(E34:E36)</f>
        <v>20077407</v>
      </c>
    </row>
    <row r="45" spans="1:5" ht="17.25" customHeight="1" thickBot="1">
      <c r="A45" s="31"/>
      <c r="B45" s="46" t="s">
        <v>58</v>
      </c>
      <c r="C45" s="22">
        <f>SUM(C32-C44)</f>
        <v>-9681177</v>
      </c>
      <c r="D45" s="24">
        <f>SUM(D32-D44)</f>
        <v>-4962926</v>
      </c>
      <c r="E45" s="24">
        <f>SUM(E32-E44)</f>
        <v>-14644103</v>
      </c>
    </row>
    <row r="46" spans="1:5" ht="31.5">
      <c r="A46" s="28"/>
      <c r="B46" s="36" t="s">
        <v>25</v>
      </c>
      <c r="C46" s="27"/>
      <c r="D46" s="27"/>
      <c r="E46" s="27"/>
    </row>
    <row r="47" spans="1:5" ht="15.75">
      <c r="A47" s="28"/>
      <c r="B47" s="37" t="s">
        <v>20</v>
      </c>
      <c r="C47" s="16"/>
      <c r="D47" s="16"/>
      <c r="E47" s="16"/>
    </row>
    <row r="48" spans="1:5" ht="15.75">
      <c r="A48" s="28"/>
      <c r="B48" s="37" t="s">
        <v>21</v>
      </c>
      <c r="C48" s="16"/>
      <c r="D48" s="16"/>
      <c r="E48" s="16"/>
    </row>
    <row r="49" spans="1:5" ht="15.75">
      <c r="A49" s="28"/>
      <c r="B49" s="37" t="s">
        <v>80</v>
      </c>
      <c r="C49" s="16">
        <v>362323</v>
      </c>
      <c r="D49" s="16"/>
      <c r="E49" s="16">
        <f>+C49+D49</f>
        <v>362323</v>
      </c>
    </row>
    <row r="50" spans="1:5" ht="15.75">
      <c r="A50" s="28"/>
      <c r="B50" s="47" t="s">
        <v>78</v>
      </c>
      <c r="C50" s="16"/>
      <c r="D50" s="16"/>
      <c r="E50" s="16"/>
    </row>
    <row r="51" spans="1:5" ht="15.75">
      <c r="A51" s="28"/>
      <c r="B51" s="47" t="s">
        <v>23</v>
      </c>
      <c r="C51" s="15">
        <v>166454</v>
      </c>
      <c r="D51" s="16">
        <v>386611</v>
      </c>
      <c r="E51" s="16">
        <f>+C51+D51</f>
        <v>553065</v>
      </c>
    </row>
    <row r="52" spans="1:5" ht="16.5" thickBot="1">
      <c r="A52" s="42"/>
      <c r="B52" s="48" t="s">
        <v>24</v>
      </c>
      <c r="C52" s="19">
        <v>5823499</v>
      </c>
      <c r="D52" s="20">
        <v>101442</v>
      </c>
      <c r="E52" s="20">
        <f>+C52+D52</f>
        <v>5924941</v>
      </c>
    </row>
    <row r="53" spans="1:5" ht="15" customHeight="1" thickBot="1">
      <c r="A53" s="49" t="s">
        <v>59</v>
      </c>
      <c r="B53" s="50" t="s">
        <v>60</v>
      </c>
      <c r="C53" s="45">
        <f>SUM(C46:C52)</f>
        <v>6352276</v>
      </c>
      <c r="D53" s="51">
        <f>SUM(D46:D52)</f>
        <v>488053</v>
      </c>
      <c r="E53" s="51">
        <f>SUM(E46:E52)</f>
        <v>6840329</v>
      </c>
    </row>
    <row r="54" spans="1:5" ht="31.5">
      <c r="A54" s="52"/>
      <c r="B54" s="36" t="s">
        <v>65</v>
      </c>
      <c r="C54" s="13"/>
      <c r="D54" s="27"/>
      <c r="E54" s="27"/>
    </row>
    <row r="55" spans="1:5" ht="15.75">
      <c r="A55" s="49"/>
      <c r="B55" s="37" t="s">
        <v>26</v>
      </c>
      <c r="C55" s="16"/>
      <c r="D55" s="16"/>
      <c r="E55" s="16"/>
    </row>
    <row r="56" spans="1:5" ht="15.75">
      <c r="A56" s="49"/>
      <c r="B56" s="37" t="s">
        <v>27</v>
      </c>
      <c r="C56" s="16"/>
      <c r="D56" s="16"/>
      <c r="E56" s="16"/>
    </row>
    <row r="57" spans="1:5" ht="15.75">
      <c r="A57" s="49"/>
      <c r="B57" s="37" t="s">
        <v>77</v>
      </c>
      <c r="C57" s="16">
        <v>96642</v>
      </c>
      <c r="D57" s="16"/>
      <c r="E57" s="16">
        <f>+C57+D57</f>
        <v>96642</v>
      </c>
    </row>
    <row r="58" spans="1:5" ht="15.75">
      <c r="A58" s="49"/>
      <c r="B58" s="47" t="s">
        <v>79</v>
      </c>
      <c r="C58" s="16"/>
      <c r="D58" s="16"/>
      <c r="E58" s="16"/>
    </row>
    <row r="59" spans="1:5" ht="16.5" thickBot="1">
      <c r="A59" s="49"/>
      <c r="B59" s="47" t="s">
        <v>29</v>
      </c>
      <c r="C59" s="13">
        <v>5823499</v>
      </c>
      <c r="D59" s="20">
        <v>101442</v>
      </c>
      <c r="E59" s="20">
        <f>+C59+D59</f>
        <v>5924941</v>
      </c>
    </row>
    <row r="60" spans="1:5" ht="15" customHeight="1" thickBot="1">
      <c r="A60" s="6" t="s">
        <v>61</v>
      </c>
      <c r="B60" s="23" t="s">
        <v>62</v>
      </c>
      <c r="C60" s="22">
        <f>SUM(C54:C59)</f>
        <v>5920141</v>
      </c>
      <c r="D60" s="22">
        <f>SUM(D54:D59)</f>
        <v>101442</v>
      </c>
      <c r="E60" s="22">
        <f>SUM(E54:E59)</f>
        <v>6021583</v>
      </c>
    </row>
    <row r="61" spans="1:4" ht="15" customHeight="1">
      <c r="A61" s="53"/>
      <c r="B61" s="54"/>
      <c r="D61" s="4"/>
    </row>
    <row r="62" spans="1:4" ht="15" customHeight="1" thickBot="1">
      <c r="A62" s="53"/>
      <c r="B62" s="54"/>
      <c r="D62" s="4"/>
    </row>
    <row r="63" spans="1:5" ht="12.75" customHeight="1" thickBot="1">
      <c r="A63" s="71" t="s">
        <v>2</v>
      </c>
      <c r="B63" s="72"/>
      <c r="C63" s="69" t="s">
        <v>82</v>
      </c>
      <c r="D63" s="75" t="s">
        <v>83</v>
      </c>
      <c r="E63" s="69" t="s">
        <v>84</v>
      </c>
    </row>
    <row r="64" spans="1:5" ht="30.75" customHeight="1" thickBot="1">
      <c r="A64" s="73"/>
      <c r="B64" s="74"/>
      <c r="C64" s="70"/>
      <c r="D64" s="76"/>
      <c r="E64" s="78"/>
    </row>
    <row r="65" spans="1:5" ht="31.5">
      <c r="A65" s="55"/>
      <c r="B65" s="36" t="s">
        <v>25</v>
      </c>
      <c r="C65" s="56"/>
      <c r="D65" s="27"/>
      <c r="E65" s="27"/>
    </row>
    <row r="66" spans="1:5" ht="15" customHeight="1">
      <c r="A66" s="55"/>
      <c r="B66" s="37" t="s">
        <v>20</v>
      </c>
      <c r="C66" s="16"/>
      <c r="D66" s="16"/>
      <c r="E66" s="16"/>
    </row>
    <row r="67" spans="1:5" ht="15" customHeight="1">
      <c r="A67" s="55"/>
      <c r="B67" s="37" t="s">
        <v>21</v>
      </c>
      <c r="C67" s="16"/>
      <c r="D67" s="16"/>
      <c r="E67" s="16"/>
    </row>
    <row r="68" spans="1:5" ht="15" customHeight="1">
      <c r="A68" s="55"/>
      <c r="B68" s="37" t="s">
        <v>22</v>
      </c>
      <c r="C68" s="16"/>
      <c r="D68" s="16"/>
      <c r="E68" s="16"/>
    </row>
    <row r="69" spans="1:5" ht="15" customHeight="1">
      <c r="A69" s="55"/>
      <c r="B69" s="37" t="s">
        <v>80</v>
      </c>
      <c r="C69" s="16">
        <v>2097677</v>
      </c>
      <c r="D69" s="16">
        <v>6000000</v>
      </c>
      <c r="E69" s="16">
        <f>+C69+D69</f>
        <v>8097677</v>
      </c>
    </row>
    <row r="70" spans="1:5" ht="15" customHeight="1">
      <c r="A70" s="38"/>
      <c r="B70" s="37" t="s">
        <v>23</v>
      </c>
      <c r="C70" s="15">
        <f>650000+6318118+615382</f>
        <v>7583500</v>
      </c>
      <c r="D70" s="16">
        <v>4913072</v>
      </c>
      <c r="E70" s="16">
        <f>+C70+D70</f>
        <v>12496572</v>
      </c>
    </row>
    <row r="71" spans="1:5" ht="15" customHeight="1" thickBot="1">
      <c r="A71" s="55"/>
      <c r="B71" s="48" t="s">
        <v>24</v>
      </c>
      <c r="C71" s="57">
        <v>187315</v>
      </c>
      <c r="D71" s="20">
        <v>2051</v>
      </c>
      <c r="E71" s="16">
        <f>+C71+D71</f>
        <v>189366</v>
      </c>
    </row>
    <row r="72" spans="1:5" ht="15" customHeight="1" thickBot="1">
      <c r="A72" s="58" t="s">
        <v>63</v>
      </c>
      <c r="B72" s="44" t="s">
        <v>64</v>
      </c>
      <c r="C72" s="45">
        <f>SUM(C65:C71)</f>
        <v>9868492</v>
      </c>
      <c r="D72" s="45">
        <f>SUM(D65:D71)</f>
        <v>10915123</v>
      </c>
      <c r="E72" s="45">
        <f>SUM(E65:E71)</f>
        <v>20783615</v>
      </c>
    </row>
    <row r="73" spans="1:5" ht="28.5" customHeight="1">
      <c r="A73" s="55"/>
      <c r="B73" s="36" t="s">
        <v>65</v>
      </c>
      <c r="C73" s="13"/>
      <c r="D73" s="27">
        <v>6000000</v>
      </c>
      <c r="E73" s="27">
        <f>SUM(C73:D73)</f>
        <v>6000000</v>
      </c>
    </row>
    <row r="74" spans="1:5" ht="15" customHeight="1">
      <c r="A74" s="55"/>
      <c r="B74" s="37" t="s">
        <v>26</v>
      </c>
      <c r="C74" s="16"/>
      <c r="D74" s="16"/>
      <c r="E74" s="16"/>
    </row>
    <row r="75" spans="1:5" ht="15" customHeight="1">
      <c r="A75" s="55"/>
      <c r="B75" s="37" t="s">
        <v>27</v>
      </c>
      <c r="C75" s="16"/>
      <c r="D75" s="16"/>
      <c r="E75" s="16"/>
    </row>
    <row r="76" spans="1:5" ht="15" customHeight="1">
      <c r="A76" s="55"/>
      <c r="B76" s="37" t="s">
        <v>28</v>
      </c>
      <c r="C76" s="16"/>
      <c r="D76" s="16"/>
      <c r="E76" s="16"/>
    </row>
    <row r="77" spans="1:5" ht="15" customHeight="1">
      <c r="A77" s="55"/>
      <c r="B77" s="47" t="s">
        <v>79</v>
      </c>
      <c r="C77" s="16"/>
      <c r="D77" s="16"/>
      <c r="E77" s="16"/>
    </row>
    <row r="78" spans="1:5" ht="15" customHeight="1" thickBot="1">
      <c r="A78" s="59"/>
      <c r="B78" s="48" t="s">
        <v>29</v>
      </c>
      <c r="C78" s="13">
        <v>187315</v>
      </c>
      <c r="D78" s="20">
        <v>2051</v>
      </c>
      <c r="E78" s="20">
        <f>+C78+D78</f>
        <v>189366</v>
      </c>
    </row>
    <row r="79" spans="1:5" ht="15" customHeight="1" thickBot="1">
      <c r="A79" s="6" t="s">
        <v>66</v>
      </c>
      <c r="B79" s="44" t="s">
        <v>67</v>
      </c>
      <c r="C79" s="22">
        <f>SUM(C73:C78)</f>
        <v>187315</v>
      </c>
      <c r="D79" s="22">
        <f>SUM(D73:D78)</f>
        <v>6002051</v>
      </c>
      <c r="E79" s="22">
        <f>SUM(E73:E78)</f>
        <v>6189366</v>
      </c>
    </row>
    <row r="80" spans="1:5" ht="15" customHeight="1" thickBot="1">
      <c r="A80" s="6"/>
      <c r="B80" s="60" t="s">
        <v>68</v>
      </c>
      <c r="C80" s="22">
        <f>SUM(C26,C44,C60,C79)</f>
        <v>42571567</v>
      </c>
      <c r="D80" s="22">
        <f>SUM(D26,D44,D60,D79)</f>
        <v>9921455</v>
      </c>
      <c r="E80" s="22">
        <f>SUM(E26,E44,E60,E79)</f>
        <v>52493022</v>
      </c>
    </row>
    <row r="81" spans="1:5" ht="15" customHeight="1" thickBot="1">
      <c r="A81" s="6"/>
      <c r="B81" s="44" t="s">
        <v>69</v>
      </c>
      <c r="C81" s="61">
        <f>-SUM(C59,C78)</f>
        <v>-6010814</v>
      </c>
      <c r="D81" s="61">
        <f>-SUM(D59,D78)</f>
        <v>-103493</v>
      </c>
      <c r="E81" s="61">
        <f>-SUM(E59,E78)</f>
        <v>-6114307</v>
      </c>
    </row>
    <row r="82" spans="1:5" ht="28.5" customHeight="1" thickBot="1">
      <c r="A82" s="6"/>
      <c r="B82" s="44" t="s">
        <v>73</v>
      </c>
      <c r="C82" s="61">
        <v>-670000</v>
      </c>
      <c r="D82" s="10"/>
      <c r="E82" s="62">
        <f>+C82+D82</f>
        <v>-670000</v>
      </c>
    </row>
    <row r="83" spans="1:5" ht="15" customHeight="1" thickBot="1">
      <c r="A83" s="6"/>
      <c r="B83" s="44" t="s">
        <v>70</v>
      </c>
      <c r="C83" s="22">
        <f>SUM(C80:C82)</f>
        <v>35890753</v>
      </c>
      <c r="D83" s="22">
        <f>SUM(D80:D82)</f>
        <v>9817962</v>
      </c>
      <c r="E83" s="22">
        <f>SUM(E80:E82)</f>
        <v>45708715</v>
      </c>
    </row>
    <row r="84" spans="1:5" ht="15" customHeight="1" thickBot="1">
      <c r="A84" s="6"/>
      <c r="B84" s="60" t="s">
        <v>71</v>
      </c>
      <c r="C84" s="22">
        <f>SUM(C12,C32,C53,C72)</f>
        <v>42571567</v>
      </c>
      <c r="D84" s="22">
        <f>SUM(D12,D32,D53,D72)</f>
        <v>9921455</v>
      </c>
      <c r="E84" s="22">
        <f>SUM(E12,E32,E53,E72)</f>
        <v>52493022</v>
      </c>
    </row>
    <row r="85" spans="1:5" s="65" customFormat="1" ht="18" customHeight="1" thickBot="1">
      <c r="A85" s="63"/>
      <c r="B85" s="64" t="s">
        <v>69</v>
      </c>
      <c r="C85" s="24">
        <f>-SUM(C52,C71)</f>
        <v>-6010814</v>
      </c>
      <c r="D85" s="22">
        <f>-SUM(D52,D71)</f>
        <v>-103493</v>
      </c>
      <c r="E85" s="22">
        <f>-SUM(E52,E71)</f>
        <v>-6114307</v>
      </c>
    </row>
    <row r="86" spans="1:5" s="65" customFormat="1" ht="33.75" customHeight="1" thickBot="1">
      <c r="A86" s="63"/>
      <c r="B86" s="44" t="s">
        <v>73</v>
      </c>
      <c r="C86" s="66">
        <v>-670000</v>
      </c>
      <c r="D86" s="10"/>
      <c r="E86" s="62">
        <f>+C86+D86</f>
        <v>-670000</v>
      </c>
    </row>
    <row r="87" spans="1:5" ht="16.5" thickBot="1">
      <c r="A87" s="31"/>
      <c r="B87" s="44" t="s">
        <v>72</v>
      </c>
      <c r="C87" s="22">
        <f>SUM(C84:C86)</f>
        <v>35890753</v>
      </c>
      <c r="D87" s="22">
        <f>SUM(D84:D86)</f>
        <v>9817962</v>
      </c>
      <c r="E87" s="22">
        <f>SUM(E84:E86)</f>
        <v>45708715</v>
      </c>
    </row>
    <row r="89" ht="23.25" customHeight="1">
      <c r="D89" s="4"/>
    </row>
  </sheetData>
  <sheetProtection/>
  <mergeCells count="11">
    <mergeCell ref="E63:E64"/>
    <mergeCell ref="D1:E1"/>
    <mergeCell ref="C5:C6"/>
    <mergeCell ref="A63:B64"/>
    <mergeCell ref="D5:D6"/>
    <mergeCell ref="D63:D64"/>
    <mergeCell ref="C63:C64"/>
    <mergeCell ref="A5:B6"/>
    <mergeCell ref="A2:E2"/>
    <mergeCell ref="A3:E3"/>
    <mergeCell ref="E5:E6"/>
  </mergeCells>
  <printOptions/>
  <pageMargins left="0.4330708661417323" right="0.15748031496062992" top="0.2755905511811024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2019-06-20T13:23:43Z</cp:lastPrinted>
  <dcterms:created xsi:type="dcterms:W3CDTF">2012-01-31T21:05:03Z</dcterms:created>
  <dcterms:modified xsi:type="dcterms:W3CDTF">2019-06-20T13:23:52Z</dcterms:modified>
  <cp:category/>
  <cp:version/>
  <cp:contentType/>
  <cp:contentStatus/>
</cp:coreProperties>
</file>