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230" activeTab="0"/>
  </bookViews>
  <sheets>
    <sheet name="1.kiemelt ei" sheetId="1" r:id="rId1"/>
    <sheet name="2.kiadások működés,felh.Önk." sheetId="2" r:id="rId2"/>
    <sheet name="3.kiadások műk,felh. Közös 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 Közös Hiv" sheetId="7" r:id="rId7"/>
    <sheet name="8.bevételek működés,felh.Óvoda" sheetId="8" r:id="rId8"/>
    <sheet name="9.bevételek működés,felh.Összes" sheetId="9" r:id="rId9"/>
    <sheet name="10.létszám" sheetId="10" r:id="rId10"/>
    <sheet name="11.beruházások felújítások" sheetId="11" r:id="rId11"/>
    <sheet name="12.tartalékok" sheetId="12" r:id="rId12"/>
    <sheet name="13.stabilitási 1" sheetId="13" r:id="rId13"/>
    <sheet name="14.stabilitási 2" sheetId="14" r:id="rId14"/>
    <sheet name="15.EU projektek" sheetId="15" r:id="rId15"/>
    <sheet name="16.finanszírozás" sheetId="16" r:id="rId16"/>
    <sheet name="17.szociális kiadások" sheetId="17" r:id="rId17"/>
    <sheet name="18.átadott" sheetId="18" r:id="rId18"/>
    <sheet name="19.átvett" sheetId="19" r:id="rId19"/>
    <sheet name="20.helyi adók" sheetId="20" r:id="rId20"/>
    <sheet name="21.Körny.véd" sheetId="21" r:id="rId21"/>
  </sheets>
  <externalReferences>
    <externalReference r:id="rId24"/>
  </externalReferences>
  <definedNames>
    <definedName name="foot_4_place" localSheetId="13">'14.stabilitási 2'!$A$18</definedName>
    <definedName name="foot_5_place" localSheetId="13">'14.stabilitási 2'!#REF!</definedName>
    <definedName name="foot_53_place" localSheetId="13">'14.stabilitási 2'!$A$63</definedName>
    <definedName name="_xlnm.Print_Area" localSheetId="0">'1.kiemelt ei'!$A$1:$B$29</definedName>
    <definedName name="_xlnm.Print_Area" localSheetId="9">'10.létszám'!$A$1:$E$36</definedName>
    <definedName name="_xlnm.Print_Area" localSheetId="10">'11.beruházások felújítások'!$A$1:$F$48</definedName>
    <definedName name="_xlnm.Print_Area" localSheetId="11">'12.tartalékok'!$A$1:$F$16</definedName>
    <definedName name="_xlnm.Print_Area" localSheetId="12">'13.stabilitási 1'!$A$1:$J$49</definedName>
    <definedName name="_xlnm.Print_Area" localSheetId="13">'14.stabilitási 2'!$A$1:$H$38</definedName>
    <definedName name="_xlnm.Print_Area" localSheetId="14">'15.EU projektek'!$A$1:$B$25</definedName>
    <definedName name="_xlnm.Print_Area" localSheetId="15">'16.finanszírozás'!$A$1:$E$9</definedName>
    <definedName name="_xlnm.Print_Area" localSheetId="16">'17.szociális kiadások'!$A$1:$C$41</definedName>
    <definedName name="_xlnm.Print_Area" localSheetId="17">'18.átadott'!$A$1:$C$117</definedName>
    <definedName name="_xlnm.Print_Area" localSheetId="18">'19.átvett'!$A$1:$C$116</definedName>
    <definedName name="_xlnm.Print_Area" localSheetId="1">'2.kiadások működés,felh.Önk.'!$A$1:$F$123</definedName>
    <definedName name="_xlnm.Print_Area" localSheetId="2">'3.kiadások műk,felh. Közös Hiv'!$A$1:$F$123</definedName>
    <definedName name="_xlnm.Print_Area" localSheetId="3">'4.kiadások működés,felh.Óvoda'!$A$1:$F$123</definedName>
    <definedName name="_xlnm.Print_Area" localSheetId="4">'5.kiadások működés,felh Összese'!$A$1:$F$123</definedName>
    <definedName name="_xlnm.Print_Area" localSheetId="5">'6.bevételek működésfelh Önk.'!$A$1:$F$97</definedName>
    <definedName name="_xlnm.Print_Area" localSheetId="6">'7.bevételek műk,felh. Közös Hiv'!$A$1:$F$97</definedName>
    <definedName name="_xlnm.Print_Area" localSheetId="7">'8.bevételek működés,felh.Óvoda'!$A$1:$F$97</definedName>
    <definedName name="_xlnm.Print_Area" localSheetId="8">'9.bevételek működés,felh.Összes'!$A$1:$F$97</definedName>
  </definedNames>
  <calcPr fullCalcOnLoad="1"/>
</workbook>
</file>

<file path=xl/sharedStrings.xml><?xml version="1.0" encoding="utf-8"?>
<sst xmlns="http://schemas.openxmlformats.org/spreadsheetml/2006/main" count="2558" uniqueCount="670">
  <si>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</si>
  <si>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</si>
  <si>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</si>
  <si>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</si>
  <si>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</si>
  <si>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</si>
  <si>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</si>
  <si>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</si>
  <si>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</si>
  <si>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</si>
  <si>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</si>
  <si>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</si>
  <si>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</si>
  <si>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</si>
  <si>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</si>
  <si>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</si>
  <si>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</si>
  <si>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</si>
  <si>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</si>
  <si>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</si>
  <si>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</si>
  <si>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</si>
  <si>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</si>
  <si>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</si>
  <si>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</si>
  <si>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</si>
  <si>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</si>
  <si>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</si>
  <si>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</si>
  <si>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</si>
  <si>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</si>
  <si>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</si>
  <si>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</si>
  <si>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</si>
  <si>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</si>
  <si>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</si>
  <si>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</si>
  <si>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</si>
  <si>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</si>
  <si>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</si>
  <si>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</si>
  <si>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</si>
  <si>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</si>
  <si>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</si>
  <si>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</si>
  <si>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</si>
  <si>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</si>
  <si>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</si>
  <si>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</si>
  <si>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</si>
  <si>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</si>
  <si>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</si>
  <si>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</si>
  <si>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</si>
  <si>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</si>
  <si>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</si>
  <si>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</si>
  <si>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</si>
  <si>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</si>
  <si>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</si>
  <si>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</si>
  <si>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</si>
  <si>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</si>
  <si>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</si>
  <si>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</si>
  <si>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</si>
  <si>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</si>
  <si>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</si>
  <si>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</si>
  <si>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</si>
  <si>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</si>
  <si>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</si>
  <si>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</si>
  <si>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</si>
  <si>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</si>
  <si>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</si>
  <si>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</si>
  <si>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</si>
  <si>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</si>
  <si>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</si>
  <si>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</si>
  <si>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</si>
  <si>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</si>
  <si>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</si>
  <si>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</si>
  <si>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KASTÉLY ÓVODA ELŐIRÁNYZATAI</t>
  </si>
  <si>
    <t>KÖZÖS HIVATAL</t>
  </si>
  <si>
    <t>KASTÉLY ÓVODA</t>
  </si>
  <si>
    <t>A</t>
  </si>
  <si>
    <t>B</t>
  </si>
  <si>
    <t>A környezetvédelmi alap tervezett bevételei</t>
  </si>
  <si>
    <t>A környezetvédelmi alap tervezett bevételi jogcímek</t>
  </si>
  <si>
    <t>Jogcím szerinti összeg</t>
  </si>
  <si>
    <t>Talajterhelési díj</t>
  </si>
  <si>
    <t>Bevételek összesen</t>
  </si>
  <si>
    <t>A környezetvédelmi alap tervezett kiadásai</t>
  </si>
  <si>
    <t>A környezetvédelmi alap tervezett kiadási jogcímek</t>
  </si>
  <si>
    <t>Kiadások összesen</t>
  </si>
  <si>
    <t>adósságot keletkeztető ügylet rovatszáma (B8)</t>
  </si>
  <si>
    <t>hitel/lízing/kölcsön/értékpapír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</si>
  <si>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</si>
  <si>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</si>
  <si>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</si>
  <si>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</si>
  <si>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</si>
  <si>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</si>
  <si>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</si>
  <si>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</si>
  <si>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</si>
  <si>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</si>
  <si>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</si>
  <si>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</si>
  <si>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</si>
  <si>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</si>
  <si>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</si>
  <si>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</si>
  <si>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</si>
  <si>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</si>
  <si>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</si>
  <si>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</si>
  <si>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</si>
  <si>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</si>
  <si>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</si>
  <si>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</si>
  <si>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</si>
  <si>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</si>
  <si>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</si>
  <si>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</si>
  <si>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</si>
  <si>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</si>
  <si>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</si>
  <si>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</si>
  <si>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</si>
  <si>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</si>
  <si>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</si>
  <si>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</si>
  <si>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</si>
  <si>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</si>
  <si>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</si>
  <si>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</si>
  <si>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</si>
  <si>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</si>
  <si>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</si>
  <si>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</si>
  <si>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</si>
  <si>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</si>
  <si>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</si>
  <si>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</si>
  <si>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</si>
  <si>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</si>
  <si>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</si>
  <si>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</si>
  <si>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</si>
  <si>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</si>
  <si>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</si>
  <si>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</si>
  <si>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</si>
  <si>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</si>
  <si>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</si>
  <si>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</si>
  <si>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</si>
  <si>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</si>
  <si>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</si>
  <si>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</si>
  <si>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</si>
  <si>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</si>
  <si>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</si>
  <si>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</si>
  <si>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</si>
  <si>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</si>
  <si>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</si>
  <si>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</si>
  <si>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</si>
  <si>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</si>
  <si>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</si>
  <si>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</si>
  <si>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</si>
  <si>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</si>
  <si>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</si>
  <si>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</si>
  <si>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</si>
  <si>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</si>
  <si>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</si>
  <si>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</si>
  <si>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</si>
  <si>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</si>
  <si>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</si>
  <si>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</si>
  <si>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</si>
  <si>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</si>
  <si>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</si>
  <si>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</si>
  <si>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</si>
  <si>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</si>
  <si>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</si>
  <si>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</si>
  <si>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</si>
  <si>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</si>
  <si>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</si>
  <si>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</si>
  <si>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</si>
  <si>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</si>
  <si>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</si>
  <si>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</si>
  <si>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</si>
  <si>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</si>
  <si>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</si>
  <si>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</si>
  <si>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</si>
  <si>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</si>
  <si>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</si>
  <si>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</si>
  <si>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</si>
  <si>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</si>
  <si>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</si>
  <si>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</si>
  <si>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</si>
  <si>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</si>
  <si>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</si>
  <si>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</si>
  <si>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</si>
  <si>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</si>
  <si>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</si>
  <si>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</si>
  <si>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</si>
  <si>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</si>
  <si>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</si>
  <si>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</si>
  <si>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</si>
  <si>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</si>
  <si>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</si>
  <si>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</si>
  <si>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</si>
  <si>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</si>
  <si>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</si>
  <si>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</si>
  <si>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</si>
  <si>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</si>
  <si>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</si>
  <si>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</si>
  <si>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</si>
  <si>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</si>
  <si>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</si>
  <si>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</si>
  <si>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</si>
  <si>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</si>
  <si>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</si>
  <si>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</si>
  <si>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</si>
  <si>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</si>
  <si>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</si>
  <si>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</si>
  <si>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</si>
  <si>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</si>
  <si>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</si>
  <si>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</si>
  <si>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</si>
  <si>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</si>
  <si>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</si>
  <si>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</si>
  <si>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</si>
  <si>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</si>
  <si>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</si>
  <si>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</si>
  <si>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</si>
  <si>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</si>
  <si>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</si>
  <si>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</si>
  <si>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</si>
  <si>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</si>
  <si>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</si>
  <si>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</si>
  <si>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</si>
  <si>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</si>
  <si>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</si>
  <si>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</si>
  <si>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</si>
  <si>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</si>
  <si>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</si>
  <si>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</si>
  <si>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</si>
  <si>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</si>
  <si>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</si>
  <si>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</si>
  <si>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</si>
  <si>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</si>
  <si>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</si>
  <si>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</si>
  <si>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</si>
  <si>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</si>
  <si>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</si>
  <si>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</si>
  <si>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</si>
  <si>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</si>
  <si>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</si>
  <si>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</si>
  <si>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</si>
  <si>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</si>
  <si>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</si>
  <si>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</si>
  <si>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</si>
  <si>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</si>
  <si>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</si>
  <si>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</si>
  <si>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</si>
  <si>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</si>
  <si>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</si>
  <si>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</si>
  <si>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</si>
  <si>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</si>
  <si>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</si>
  <si>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</si>
  <si>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</si>
  <si>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</si>
  <si>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</si>
  <si>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</si>
  <si>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</si>
  <si>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</si>
  <si>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</si>
  <si>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</si>
  <si>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</si>
  <si>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</si>
  <si>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</si>
  <si>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</si>
  <si>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</si>
  <si>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</si>
  <si>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</si>
  <si>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</si>
  <si>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</si>
  <si>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</si>
  <si>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</si>
  <si>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</si>
  <si>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</si>
  <si>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</si>
  <si>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</si>
  <si>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</si>
  <si>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</si>
  <si>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</si>
  <si>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</si>
  <si>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</si>
  <si>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</si>
  <si>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</si>
  <si>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</si>
  <si>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</si>
  <si>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</si>
  <si>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</si>
  <si>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</si>
  <si>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</si>
  <si>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</si>
  <si>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</si>
  <si>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</si>
  <si>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</si>
  <si>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</si>
  <si>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</si>
  <si>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</si>
  <si>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</si>
  <si>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</si>
  <si>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</si>
  <si>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</si>
  <si>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</si>
  <si>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</si>
  <si>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</si>
  <si>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</si>
  <si>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</si>
  <si>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</si>
  <si>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</si>
  <si>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</si>
  <si>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</si>
  <si>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</si>
  <si>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</si>
  <si>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</si>
  <si>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</si>
  <si>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</si>
  <si>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</si>
  <si>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</si>
  <si>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</si>
  <si>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</si>
  <si>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</si>
  <si>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</si>
  <si>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</si>
  <si>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</si>
  <si>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</si>
  <si>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</si>
  <si>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</si>
  <si>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</si>
  <si>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</si>
  <si>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</si>
  <si>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</si>
  <si>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</si>
  <si>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</si>
  <si>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</si>
  <si>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</si>
  <si>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</si>
  <si>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</si>
  <si>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</si>
  <si>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</si>
  <si>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</si>
  <si>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</si>
  <si>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</si>
  <si>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</si>
  <si>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</si>
  <si>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</si>
  <si>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</si>
  <si>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</si>
  <si>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</si>
  <si>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</si>
  <si>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</si>
  <si>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</si>
  <si>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</si>
  <si>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</si>
  <si>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</si>
  <si>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</si>
  <si>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</si>
  <si>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</si>
  <si>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</si>
  <si>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</si>
  <si>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</si>
  <si>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</si>
  <si>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</si>
  <si>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</si>
  <si>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</si>
  <si>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</si>
  <si>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</si>
  <si>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</si>
  <si>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</si>
  <si>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</si>
  <si>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</si>
  <si>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</si>
  <si>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</si>
  <si>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</si>
  <si>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</si>
  <si>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</si>
  <si>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</si>
  <si>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</si>
  <si>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</si>
  <si>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</si>
  <si>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</si>
  <si>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</si>
  <si>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</si>
  <si>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</si>
  <si>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</si>
  <si>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</si>
  <si>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</si>
  <si>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</si>
  <si>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</si>
  <si>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</si>
  <si>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</si>
  <si>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</si>
  <si>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</si>
  <si>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</si>
  <si>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</si>
  <si>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</si>
  <si>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</si>
  <si>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</si>
  <si>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</si>
  <si>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</si>
  <si>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</si>
  <si>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</si>
  <si>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</si>
  <si>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</si>
  <si>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</si>
  <si>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</si>
  <si>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</si>
  <si>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</si>
  <si>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</si>
  <si>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</si>
  <si>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</si>
  <si>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</si>
  <si>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</si>
  <si>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</si>
  <si>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</si>
  <si>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</si>
  <si>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</si>
  <si>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</si>
  <si>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</si>
  <si>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</si>
  <si>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</si>
  <si>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</si>
  <si>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</si>
  <si>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</si>
  <si>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</si>
  <si>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</si>
  <si>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</si>
  <si>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</si>
  <si>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</si>
  <si>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</si>
  <si>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</si>
  <si>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</si>
  <si>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</si>
  <si>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</si>
  <si>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</si>
  <si>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</si>
  <si>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</si>
  <si>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</si>
  <si>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</si>
  <si>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</si>
  <si>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</si>
  <si>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</si>
  <si>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</si>
  <si>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</si>
  <si>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</si>
  <si>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</si>
  <si>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</si>
  <si>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</si>
  <si>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</si>
  <si>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</si>
  <si>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</si>
  <si>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</si>
  <si>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</si>
  <si>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</si>
  <si>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</si>
  <si>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</si>
  <si>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</si>
  <si>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</si>
  <si>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</si>
  <si>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</si>
  <si>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</si>
  <si>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</si>
  <si>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</si>
  <si>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</si>
  <si>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</si>
  <si>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</si>
  <si>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</si>
  <si>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</si>
  <si>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</si>
  <si>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</si>
  <si>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</si>
  <si>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</si>
  <si>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</si>
  <si>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</si>
  <si>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</si>
  <si>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</si>
  <si>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</si>
  <si>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</si>
  <si>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</si>
  <si>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</si>
  <si>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</si>
  <si>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</si>
  <si>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</si>
  <si>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</si>
  <si>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</si>
  <si>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</si>
  <si>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</si>
  <si>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</si>
  <si>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</si>
  <si>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</si>
  <si>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</si>
  <si>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</si>
  <si>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</si>
  <si>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</si>
  <si>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</si>
  <si>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</si>
  <si>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</si>
  <si>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</si>
  <si>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</si>
  <si>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</si>
  <si>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</si>
  <si>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</si>
  <si>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</si>
  <si>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</si>
  <si>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</si>
  <si>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</si>
  <si>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</si>
  <si>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</si>
  <si>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</si>
  <si>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</si>
  <si>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</si>
  <si>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</si>
  <si>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</si>
  <si>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</si>
  <si>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</si>
  <si>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</si>
  <si>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</si>
  <si>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</si>
  <si>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</si>
  <si>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</si>
  <si>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</si>
  <si>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</si>
  <si>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</si>
  <si>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</si>
  <si>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</si>
  <si>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</si>
  <si>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</si>
  <si>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</si>
  <si>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</si>
  <si>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</si>
  <si>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</si>
  <si>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</si>
  <si>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</si>
  <si>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</si>
  <si>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</si>
  <si>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</si>
  <si>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</si>
  <si>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</si>
  <si>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</si>
  <si>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</si>
  <si>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</si>
  <si>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</si>
  <si>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</si>
  <si>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</si>
  <si>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</si>
  <si>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</si>
  <si>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</si>
  <si>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</si>
  <si>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</si>
  <si>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</si>
  <si>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</si>
  <si>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</si>
  <si>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</si>
  <si>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</si>
  <si>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</si>
  <si>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</si>
  <si>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</si>
  <si>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</si>
  <si>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</si>
  <si>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</si>
  <si>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</si>
  <si>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</si>
  <si>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</si>
  <si>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</si>
  <si>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</si>
  <si>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</si>
  <si>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</si>
  <si>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</si>
  <si>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</si>
  <si>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</si>
  <si>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</si>
  <si>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</si>
  <si>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Költségvetési engedélyezett létszámkeret (álláshely) (fő) KÖZÖS HIVATAL</t>
  </si>
  <si>
    <t>Költségvetési engedélyezett létszámkeret (álláshely) (fő) KASTÉLY ÓVODA</t>
  </si>
  <si>
    <t>Közös Hivatal felé</t>
  </si>
  <si>
    <t>Kastély Óvoda felé</t>
  </si>
  <si>
    <t>Felcsút Községi Önkormányzat környezetvédelmi alapjának tervezett bevételei és kiadásai</t>
  </si>
  <si>
    <t>Közterületek parkosítása</t>
  </si>
  <si>
    <t>FELCSÚTI KÖZÖS ÖNKORMÁNYZATI HIVATAL ELŐIRÁNYZATAI</t>
  </si>
  <si>
    <t>B34+B351+B355</t>
  </si>
  <si>
    <t>Helyi megállapítású pénzben nyújtott rendkívüli gyvt</t>
  </si>
  <si>
    <t>Pedagógus I.</t>
  </si>
  <si>
    <t>temetési segély [Szoctv. 45.§]</t>
  </si>
  <si>
    <t>ÖNKORMÁNYZATI ELŐIRÁNYZATOK ÉS KASTÉLY ÓVODA</t>
  </si>
  <si>
    <t>Önkormányzat és Intézményei összesen</t>
  </si>
  <si>
    <t>Megbízási díjjal foglalkoztatottak</t>
  </si>
  <si>
    <t xml:space="preserve">kiadási módosított előirányzat </t>
  </si>
  <si>
    <t>K513</t>
  </si>
  <si>
    <t>Eredeti ei.</t>
  </si>
  <si>
    <t>B65</t>
  </si>
  <si>
    <t>Pedagógiai asszisztens</t>
  </si>
  <si>
    <t>Saját bevételek 2018</t>
  </si>
  <si>
    <t>Pedagógus II.</t>
  </si>
  <si>
    <t>Saját bevételek 2019</t>
  </si>
  <si>
    <t>Ft-ban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</si>
  <si>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</si>
  <si>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</si>
  <si>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</si>
  <si>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</si>
  <si>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</si>
  <si>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  </r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</si>
  <si>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</si>
  <si>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</si>
  <si>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</si>
  <si>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</si>
  <si>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</si>
  <si>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</si>
  <si>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 xml:space="preserve">Ft-ban </t>
  </si>
  <si>
    <t>Saját bevételek 2020</t>
  </si>
  <si>
    <t>Felcsút Községi Önkormányzat 2018. évi költségvetése</t>
  </si>
  <si>
    <t>2018. évben</t>
  </si>
  <si>
    <t>központi költségvetési szervek részére (Bursa Hungarica)</t>
  </si>
  <si>
    <t>oktatásban résztvevők pénzbeli juttatásai (Arany János Program)</t>
  </si>
  <si>
    <t>Saját bevételek 2021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</si>
</sst>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9" borderId="1" applyNumberFormat="0" applyAlignment="0" applyProtection="0"/>
    <xf numFmtId="9" fontId="1" fillId="0" borderId="0" applyFon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8" applyFont="1" applyFill="1" applyBorder="1" applyAlignment="1">
      <alignment horizontal="left"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4" fillId="0" borderId="0" xfId="43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1" fillId="34" borderId="14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6" fillId="5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8" fillId="0" borderId="14" xfId="0" applyFont="1" applyBorder="1" applyAlignment="1">
      <alignment/>
    </xf>
    <xf numFmtId="165" fontId="6" fillId="1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22" fillId="35" borderId="12" xfId="0" applyFont="1" applyFill="1" applyBorder="1" applyAlignment="1">
      <alignment/>
    </xf>
    <xf numFmtId="165" fontId="11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horizontal="left" vertical="center"/>
    </xf>
    <xf numFmtId="165" fontId="6" fillId="10" borderId="14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9" fillId="10" borderId="14" xfId="0" applyFont="1" applyFill="1" applyBorder="1" applyAlignment="1">
      <alignment horizontal="left" vertical="center"/>
    </xf>
    <xf numFmtId="0" fontId="6" fillId="10" borderId="14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3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/>
    </xf>
    <xf numFmtId="0" fontId="6" fillId="5" borderId="13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 wrapText="1"/>
    </xf>
    <xf numFmtId="0" fontId="8" fillId="0" borderId="12" xfId="58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58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58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8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18" fillId="0" borderId="12" xfId="0" applyNumberFormat="1" applyFont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3" fontId="9" fillId="32" borderId="14" xfId="0" applyNumberFormat="1" applyFont="1" applyFill="1" applyBorder="1" applyAlignment="1">
      <alignment vertical="center" wrapText="1"/>
    </xf>
    <xf numFmtId="3" fontId="4" fillId="32" borderId="14" xfId="0" applyNumberFormat="1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8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wrapText="1"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8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15" fillId="0" borderId="12" xfId="0" applyFont="1" applyFill="1" applyBorder="1" applyAlignment="1">
      <alignment horizontal="left" vertical="center"/>
    </xf>
    <xf numFmtId="0" fontId="11" fillId="0" borderId="14" xfId="0" applyFont="1" applyBorder="1" applyAlignment="1">
      <alignment/>
    </xf>
    <xf numFmtId="0" fontId="3" fillId="0" borderId="0" xfId="0" applyFont="1" applyAlignment="1">
      <alignment horizont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8" fillId="0" borderId="20" xfId="58" applyFont="1" applyFill="1" applyBorder="1" applyAlignment="1">
      <alignment horizontal="left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3" fontId="11" fillId="0" borderId="22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0" fontId="16" fillId="0" borderId="0" xfId="0" applyFont="1" applyAlignment="1">
      <alignment horizontal="center" shrinkToFi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5" fontId="6" fillId="1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AppData\Local\Microsoft\Windows\Temporary%20Internet%20Files\OLKB6D4\2015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0">
        <row r="75">
          <cell r="C75">
            <v>100234</v>
          </cell>
          <cell r="D75">
            <v>0</v>
          </cell>
          <cell r="E75">
            <v>0</v>
          </cell>
          <cell r="F75">
            <v>100234</v>
          </cell>
        </row>
        <row r="98">
          <cell r="C98">
            <v>3953</v>
          </cell>
          <cell r="D98">
            <v>0</v>
          </cell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2" sqref="A2"/>
    </sheetView>
  </sheetViews>
  <sheetFormatPr defaultColWidth="9.140625" defaultRowHeight="15"/>
  <cols>
    <col min="1" max="1" width="77.421875" style="0" customWidth="1"/>
    <col min="2" max="2" width="23.8515625" style="0" customWidth="1"/>
    <col min="3" max="3" width="12.421875" style="0" customWidth="1"/>
  </cols>
  <sheetData>
    <row r="1" spans="1:2" ht="18">
      <c r="A1" s="236" t="s">
        <v>665</v>
      </c>
      <c r="B1" s="237"/>
    </row>
    <row r="2" ht="50.25" customHeight="1">
      <c r="A2" s="67" t="s">
        <v>573</v>
      </c>
    </row>
    <row r="3" ht="15">
      <c r="B3" s="209" t="s">
        <v>650</v>
      </c>
    </row>
    <row r="4" spans="1:9" ht="15">
      <c r="A4" s="208" t="s">
        <v>640</v>
      </c>
      <c r="B4" s="4"/>
      <c r="C4" s="4"/>
      <c r="D4" s="4"/>
      <c r="E4" s="4"/>
      <c r="F4" s="4"/>
      <c r="G4" s="4"/>
      <c r="H4" s="4"/>
      <c r="I4" s="4"/>
    </row>
    <row r="5" spans="1:8" ht="15">
      <c r="A5" s="208"/>
      <c r="B5" s="217" t="s">
        <v>644</v>
      </c>
      <c r="C5" s="4"/>
      <c r="D5" s="4"/>
      <c r="E5" s="4"/>
      <c r="F5" s="4"/>
      <c r="G5" s="4"/>
      <c r="H5" s="4"/>
    </row>
    <row r="6" spans="1:8" ht="15">
      <c r="A6" s="39" t="s">
        <v>129</v>
      </c>
      <c r="B6" s="213">
        <v>187833269</v>
      </c>
      <c r="C6" s="4"/>
      <c r="D6" s="4"/>
      <c r="E6" s="4"/>
      <c r="F6" s="4"/>
      <c r="G6" s="4"/>
      <c r="H6" s="4"/>
    </row>
    <row r="7" spans="1:8" ht="15">
      <c r="A7" s="39" t="s">
        <v>130</v>
      </c>
      <c r="B7" s="213">
        <v>36701477</v>
      </c>
      <c r="C7" s="4"/>
      <c r="D7" s="4"/>
      <c r="E7" s="4"/>
      <c r="F7" s="4"/>
      <c r="G7" s="4"/>
      <c r="H7" s="4"/>
    </row>
    <row r="8" spans="1:8" ht="15">
      <c r="A8" s="39" t="s">
        <v>131</v>
      </c>
      <c r="B8" s="213">
        <v>248769171</v>
      </c>
      <c r="C8" s="4"/>
      <c r="D8" s="4"/>
      <c r="E8" s="4"/>
      <c r="F8" s="4"/>
      <c r="G8" s="4"/>
      <c r="H8" s="4"/>
    </row>
    <row r="9" spans="1:8" ht="15">
      <c r="A9" s="39" t="s">
        <v>132</v>
      </c>
      <c r="B9" s="213">
        <v>9270000</v>
      </c>
      <c r="C9" s="4"/>
      <c r="D9" s="4"/>
      <c r="E9" s="4"/>
      <c r="F9" s="4"/>
      <c r="G9" s="4"/>
      <c r="H9" s="4"/>
    </row>
    <row r="10" spans="1:8" ht="15">
      <c r="A10" s="39" t="s">
        <v>133</v>
      </c>
      <c r="B10" s="213">
        <v>214079558</v>
      </c>
      <c r="C10" s="4"/>
      <c r="D10" s="4"/>
      <c r="E10" s="4"/>
      <c r="F10" s="4"/>
      <c r="G10" s="4"/>
      <c r="H10" s="4"/>
    </row>
    <row r="11" spans="1:8" ht="15">
      <c r="A11" s="39" t="s">
        <v>134</v>
      </c>
      <c r="B11" s="213">
        <v>317618569</v>
      </c>
      <c r="C11" s="4"/>
      <c r="D11" s="4"/>
      <c r="E11" s="4"/>
      <c r="F11" s="4"/>
      <c r="G11" s="4"/>
      <c r="H11" s="4"/>
    </row>
    <row r="12" spans="1:8" ht="15">
      <c r="A12" s="39" t="s">
        <v>135</v>
      </c>
      <c r="B12" s="213">
        <v>214546524</v>
      </c>
      <c r="C12" s="4"/>
      <c r="D12" s="4"/>
      <c r="E12" s="4"/>
      <c r="F12" s="4"/>
      <c r="G12" s="4"/>
      <c r="H12" s="4"/>
    </row>
    <row r="13" spans="1:8" ht="15">
      <c r="A13" s="39" t="s">
        <v>136</v>
      </c>
      <c r="B13" s="213">
        <v>0</v>
      </c>
      <c r="C13" s="4"/>
      <c r="D13" s="4"/>
      <c r="E13" s="4"/>
      <c r="F13" s="4"/>
      <c r="G13" s="4"/>
      <c r="H13" s="4"/>
    </row>
    <row r="14" spans="1:8" ht="15">
      <c r="A14" s="40" t="s">
        <v>128</v>
      </c>
      <c r="B14" s="214">
        <f>SUM(B6:B13)</f>
        <v>1228818568</v>
      </c>
      <c r="C14" s="4"/>
      <c r="D14" s="4"/>
      <c r="E14" s="4"/>
      <c r="F14" s="4"/>
      <c r="G14" s="4"/>
      <c r="H14" s="4"/>
    </row>
    <row r="15" spans="1:8" ht="15.75" thickBot="1">
      <c r="A15" s="90" t="s">
        <v>137</v>
      </c>
      <c r="B15" s="212">
        <v>221719878</v>
      </c>
      <c r="C15" s="4"/>
      <c r="D15" s="4"/>
      <c r="E15" s="4"/>
      <c r="F15" s="4"/>
      <c r="G15" s="4"/>
      <c r="H15" s="4"/>
    </row>
    <row r="16" spans="1:8" ht="15.75" thickBot="1">
      <c r="A16" s="92" t="s">
        <v>571</v>
      </c>
      <c r="B16" s="215">
        <f>SUM(B14)+B15</f>
        <v>1450538446</v>
      </c>
      <c r="C16" s="4"/>
      <c r="D16" s="4"/>
      <c r="E16" s="4"/>
      <c r="F16" s="4"/>
      <c r="G16" s="4"/>
      <c r="H16" s="4"/>
    </row>
    <row r="17" spans="1:8" ht="15">
      <c r="A17" s="91" t="s">
        <v>139</v>
      </c>
      <c r="B17" s="216">
        <v>199909449</v>
      </c>
      <c r="C17" s="4"/>
      <c r="D17" s="4"/>
      <c r="E17" s="4"/>
      <c r="F17" s="4"/>
      <c r="G17" s="4"/>
      <c r="H17" s="4"/>
    </row>
    <row r="18" spans="1:8" ht="15">
      <c r="A18" s="39" t="s">
        <v>140</v>
      </c>
      <c r="B18" s="213">
        <v>170000000</v>
      </c>
      <c r="C18" s="4"/>
      <c r="D18" s="4"/>
      <c r="E18" s="4"/>
      <c r="F18" s="4"/>
      <c r="G18" s="4"/>
      <c r="H18" s="4"/>
    </row>
    <row r="19" spans="1:8" ht="15">
      <c r="A19" s="39" t="s">
        <v>141</v>
      </c>
      <c r="B19" s="213">
        <v>368452000</v>
      </c>
      <c r="C19" s="4"/>
      <c r="D19" s="4"/>
      <c r="E19" s="4"/>
      <c r="F19" s="4"/>
      <c r="G19" s="4"/>
      <c r="H19" s="4"/>
    </row>
    <row r="20" spans="1:8" ht="15">
      <c r="A20" s="39" t="s">
        <v>142</v>
      </c>
      <c r="B20" s="213">
        <v>32170945</v>
      </c>
      <c r="C20" s="4"/>
      <c r="D20" s="4"/>
      <c r="E20" s="4"/>
      <c r="F20" s="4"/>
      <c r="G20" s="4"/>
      <c r="H20" s="4"/>
    </row>
    <row r="21" spans="1:8" ht="15">
      <c r="A21" s="39" t="s">
        <v>143</v>
      </c>
      <c r="B21" s="213">
        <v>0</v>
      </c>
      <c r="C21" s="4"/>
      <c r="D21" s="4"/>
      <c r="E21" s="4"/>
      <c r="F21" s="4"/>
      <c r="G21" s="4"/>
      <c r="H21" s="4"/>
    </row>
    <row r="22" spans="1:8" ht="15">
      <c r="A22" s="39" t="s">
        <v>144</v>
      </c>
      <c r="B22" s="213">
        <v>34090000</v>
      </c>
      <c r="C22" s="4"/>
      <c r="D22" s="4"/>
      <c r="E22" s="4"/>
      <c r="F22" s="4"/>
      <c r="G22" s="4"/>
      <c r="H22" s="4"/>
    </row>
    <row r="23" spans="1:8" ht="15">
      <c r="A23" s="39" t="s">
        <v>145</v>
      </c>
      <c r="B23" s="213">
        <v>0</v>
      </c>
      <c r="C23" s="4"/>
      <c r="D23" s="4"/>
      <c r="E23" s="4"/>
      <c r="F23" s="4"/>
      <c r="G23" s="4"/>
      <c r="H23" s="4"/>
    </row>
    <row r="24" spans="1:8" ht="15">
      <c r="A24" s="40" t="s">
        <v>138</v>
      </c>
      <c r="B24" s="214">
        <f>SUM(B17:B23)</f>
        <v>804622394</v>
      </c>
      <c r="C24" s="4"/>
      <c r="D24" s="4"/>
      <c r="E24" s="4"/>
      <c r="F24" s="4"/>
      <c r="G24" s="4"/>
      <c r="H24" s="4"/>
    </row>
    <row r="25" spans="1:8" ht="15.75" thickBot="1">
      <c r="A25" s="90" t="s">
        <v>146</v>
      </c>
      <c r="B25" s="212">
        <v>645916052</v>
      </c>
      <c r="C25" s="4"/>
      <c r="D25" s="4"/>
      <c r="E25" s="4"/>
      <c r="F25" s="4"/>
      <c r="G25" s="4"/>
      <c r="H25" s="4"/>
    </row>
    <row r="26" spans="1:8" ht="15.75" thickBot="1">
      <c r="A26" s="92" t="s">
        <v>572</v>
      </c>
      <c r="B26" s="215">
        <f>SUM(B24+B25)</f>
        <v>1450538446</v>
      </c>
      <c r="C26" s="4"/>
      <c r="D26" s="4"/>
      <c r="E26" s="4"/>
      <c r="F26" s="4"/>
      <c r="G26" s="4"/>
      <c r="H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  <headerFooter>
    <oddHeader>&amp;C1. melléklet a ..../2018. (. .....)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238" t="s">
        <v>665</v>
      </c>
      <c r="B1" s="245"/>
      <c r="C1" s="245"/>
      <c r="D1" s="245"/>
      <c r="E1" s="245"/>
    </row>
    <row r="2" spans="1:5" ht="23.25" customHeight="1">
      <c r="A2" s="241" t="s">
        <v>17</v>
      </c>
      <c r="B2" s="249"/>
      <c r="C2" s="249"/>
      <c r="D2" s="249"/>
      <c r="E2" s="249"/>
    </row>
    <row r="3" ht="15">
      <c r="A3" s="1"/>
    </row>
    <row r="4" ht="15">
      <c r="A4" s="1"/>
    </row>
    <row r="5" spans="1:5" ht="51" customHeight="1">
      <c r="A5" s="52" t="s">
        <v>16</v>
      </c>
      <c r="B5" s="53" t="s">
        <v>66</v>
      </c>
      <c r="C5" s="53" t="s">
        <v>628</v>
      </c>
      <c r="D5" s="53" t="s">
        <v>629</v>
      </c>
      <c r="E5" s="69" t="s">
        <v>101</v>
      </c>
    </row>
    <row r="6" spans="1:5" ht="15" customHeight="1">
      <c r="A6" s="53" t="s">
        <v>618</v>
      </c>
      <c r="B6" s="54"/>
      <c r="C6" s="54">
        <v>2</v>
      </c>
      <c r="D6" s="54"/>
      <c r="E6" s="27">
        <f>SUM(B6+C6+D6)</f>
        <v>2</v>
      </c>
    </row>
    <row r="7" spans="1:5" ht="15" customHeight="1">
      <c r="A7" s="53" t="s">
        <v>619</v>
      </c>
      <c r="B7" s="54"/>
      <c r="C7" s="54">
        <v>6</v>
      </c>
      <c r="D7" s="54"/>
      <c r="E7" s="27">
        <f aca="true" t="shared" si="0" ref="E7:E35">SUM(B7+C7+D7)</f>
        <v>6</v>
      </c>
    </row>
    <row r="8" spans="1:5" ht="15" customHeight="1">
      <c r="A8" s="53" t="s">
        <v>620</v>
      </c>
      <c r="B8" s="54"/>
      <c r="C8" s="54">
        <v>14</v>
      </c>
      <c r="D8" s="54"/>
      <c r="E8" s="27">
        <f t="shared" si="0"/>
        <v>14</v>
      </c>
    </row>
    <row r="9" spans="1:5" ht="15" customHeight="1" thickBot="1">
      <c r="A9" s="145" t="s">
        <v>621</v>
      </c>
      <c r="B9" s="146"/>
      <c r="C9" s="146"/>
      <c r="D9" s="146"/>
      <c r="E9" s="126">
        <f t="shared" si="0"/>
        <v>0</v>
      </c>
    </row>
    <row r="10" spans="1:5" ht="15" customHeight="1" thickBot="1">
      <c r="A10" s="149" t="s">
        <v>11</v>
      </c>
      <c r="B10" s="150">
        <f>SUM(B6:B9)</f>
        <v>0</v>
      </c>
      <c r="C10" s="150">
        <f>SUM(C6:C9)</f>
        <v>22</v>
      </c>
      <c r="D10" s="150">
        <f>SUM(D6:D9)</f>
        <v>0</v>
      </c>
      <c r="E10" s="124">
        <f t="shared" si="0"/>
        <v>22</v>
      </c>
    </row>
    <row r="11" spans="1:5" ht="15" customHeight="1">
      <c r="A11" s="147" t="s">
        <v>622</v>
      </c>
      <c r="B11" s="148"/>
      <c r="C11" s="148"/>
      <c r="D11" s="148">
        <v>1</v>
      </c>
      <c r="E11" s="128">
        <f t="shared" si="0"/>
        <v>1</v>
      </c>
    </row>
    <row r="12" spans="1:5" ht="15" customHeight="1">
      <c r="A12" s="53" t="s">
        <v>623</v>
      </c>
      <c r="B12" s="54"/>
      <c r="C12" s="54"/>
      <c r="D12" s="54"/>
      <c r="E12" s="27">
        <f t="shared" si="0"/>
        <v>0</v>
      </c>
    </row>
    <row r="13" spans="1:5" ht="15" customHeight="1">
      <c r="A13" s="53" t="s">
        <v>624</v>
      </c>
      <c r="B13" s="54"/>
      <c r="C13" s="54"/>
      <c r="D13" s="54"/>
      <c r="E13" s="27">
        <f t="shared" si="0"/>
        <v>0</v>
      </c>
    </row>
    <row r="14" spans="1:5" ht="15" customHeight="1">
      <c r="A14" s="53" t="s">
        <v>625</v>
      </c>
      <c r="B14" s="54"/>
      <c r="C14" s="54"/>
      <c r="D14" s="54">
        <v>6</v>
      </c>
      <c r="E14" s="27">
        <f t="shared" si="0"/>
        <v>6</v>
      </c>
    </row>
    <row r="15" spans="1:5" ht="15" customHeight="1">
      <c r="A15" s="53" t="s">
        <v>626</v>
      </c>
      <c r="B15" s="54">
        <v>1</v>
      </c>
      <c r="C15" s="54"/>
      <c r="D15" s="54">
        <v>4</v>
      </c>
      <c r="E15" s="27">
        <f t="shared" si="0"/>
        <v>5</v>
      </c>
    </row>
    <row r="16" spans="1:5" ht="15" customHeight="1">
      <c r="A16" s="53" t="s">
        <v>627</v>
      </c>
      <c r="B16" s="54">
        <v>2</v>
      </c>
      <c r="C16" s="54"/>
      <c r="D16" s="54"/>
      <c r="E16" s="27">
        <f t="shared" si="0"/>
        <v>2</v>
      </c>
    </row>
    <row r="17" spans="1:5" ht="15" customHeight="1">
      <c r="A17" s="145" t="s">
        <v>637</v>
      </c>
      <c r="B17" s="146"/>
      <c r="C17" s="146"/>
      <c r="D17" s="146">
        <v>5</v>
      </c>
      <c r="E17" s="27">
        <f t="shared" si="0"/>
        <v>5</v>
      </c>
    </row>
    <row r="18" spans="1:5" ht="15" customHeight="1">
      <c r="A18" s="145" t="s">
        <v>648</v>
      </c>
      <c r="B18" s="146"/>
      <c r="C18" s="146"/>
      <c r="D18" s="146">
        <v>3</v>
      </c>
      <c r="E18" s="27">
        <f t="shared" si="0"/>
        <v>3</v>
      </c>
    </row>
    <row r="19" spans="1:5" ht="15" customHeight="1" thickBot="1">
      <c r="A19" s="145" t="s">
        <v>646</v>
      </c>
      <c r="B19" s="146"/>
      <c r="C19" s="146"/>
      <c r="D19" s="146">
        <v>1</v>
      </c>
      <c r="E19" s="126">
        <f t="shared" si="0"/>
        <v>1</v>
      </c>
    </row>
    <row r="20" spans="1:5" ht="15" customHeight="1" thickBot="1">
      <c r="A20" s="149" t="s">
        <v>12</v>
      </c>
      <c r="B20" s="150">
        <f>SUM(B11:B19)</f>
        <v>3</v>
      </c>
      <c r="C20" s="150">
        <f>SUM(C11:C19)</f>
        <v>0</v>
      </c>
      <c r="D20" s="150">
        <f>SUM(D11:D19)</f>
        <v>20</v>
      </c>
      <c r="E20" s="124">
        <f t="shared" si="0"/>
        <v>23</v>
      </c>
    </row>
    <row r="21" spans="1:5" ht="15" customHeight="1">
      <c r="A21" s="147" t="s">
        <v>0</v>
      </c>
      <c r="B21" s="148">
        <v>3</v>
      </c>
      <c r="C21" s="148"/>
      <c r="D21" s="148"/>
      <c r="E21" s="128">
        <f t="shared" si="0"/>
        <v>3</v>
      </c>
    </row>
    <row r="22" spans="1:5" ht="15" customHeight="1">
      <c r="A22" s="53" t="s">
        <v>1</v>
      </c>
      <c r="B22" s="54"/>
      <c r="C22" s="54"/>
      <c r="D22" s="54"/>
      <c r="E22" s="27">
        <f t="shared" si="0"/>
        <v>0</v>
      </c>
    </row>
    <row r="23" spans="1:5" ht="15" customHeight="1">
      <c r="A23" s="145" t="s">
        <v>2</v>
      </c>
      <c r="B23" s="146">
        <v>5</v>
      </c>
      <c r="C23" s="146"/>
      <c r="D23" s="146"/>
      <c r="E23" s="126">
        <f t="shared" si="0"/>
        <v>5</v>
      </c>
    </row>
    <row r="24" spans="1:5" ht="15" customHeight="1" thickBot="1">
      <c r="A24" s="210" t="s">
        <v>641</v>
      </c>
      <c r="B24" s="211">
        <v>1</v>
      </c>
      <c r="C24" s="211"/>
      <c r="D24" s="211">
        <v>1</v>
      </c>
      <c r="E24" s="126">
        <f t="shared" si="0"/>
        <v>2</v>
      </c>
    </row>
    <row r="25" spans="1:5" ht="15" customHeight="1" thickBot="1">
      <c r="A25" s="149" t="s">
        <v>13</v>
      </c>
      <c r="B25" s="150">
        <f>SUM(B21:B24)</f>
        <v>9</v>
      </c>
      <c r="C25" s="150">
        <f>SUM(C21:C24)</f>
        <v>0</v>
      </c>
      <c r="D25" s="150">
        <f>SUM(D21:D24)</f>
        <v>1</v>
      </c>
      <c r="E25" s="124">
        <f t="shared" si="0"/>
        <v>10</v>
      </c>
    </row>
    <row r="26" spans="1:5" ht="15" customHeight="1">
      <c r="A26" s="147" t="s">
        <v>3</v>
      </c>
      <c r="B26" s="148">
        <v>1</v>
      </c>
      <c r="C26" s="148"/>
      <c r="D26" s="148"/>
      <c r="E26" s="128">
        <f t="shared" si="0"/>
        <v>1</v>
      </c>
    </row>
    <row r="27" spans="1:5" ht="15" customHeight="1">
      <c r="A27" s="53" t="s">
        <v>4</v>
      </c>
      <c r="B27" s="54">
        <v>5</v>
      </c>
      <c r="C27" s="54"/>
      <c r="D27" s="54"/>
      <c r="E27" s="27">
        <f t="shared" si="0"/>
        <v>5</v>
      </c>
    </row>
    <row r="28" spans="1:5" ht="15" customHeight="1" thickBot="1">
      <c r="A28" s="145" t="s">
        <v>5</v>
      </c>
      <c r="B28" s="146">
        <v>1</v>
      </c>
      <c r="C28" s="146"/>
      <c r="D28" s="146"/>
      <c r="E28" s="126">
        <f t="shared" si="0"/>
        <v>1</v>
      </c>
    </row>
    <row r="29" spans="1:5" ht="15" customHeight="1" thickBot="1">
      <c r="A29" s="149" t="s">
        <v>14</v>
      </c>
      <c r="B29" s="150">
        <f>SUM(B26:B28)</f>
        <v>7</v>
      </c>
      <c r="C29" s="150">
        <f>SUM(C26:C28)</f>
        <v>0</v>
      </c>
      <c r="D29" s="150">
        <f>SUM(D26:D28)</f>
        <v>0</v>
      </c>
      <c r="E29" s="124">
        <f t="shared" si="0"/>
        <v>7</v>
      </c>
    </row>
    <row r="30" spans="1:5" ht="37.5" customHeight="1" thickBot="1">
      <c r="A30" s="149" t="s">
        <v>15</v>
      </c>
      <c r="B30" s="151">
        <f>SUM(B29,B25,B20,B10)</f>
        <v>19</v>
      </c>
      <c r="C30" s="151">
        <f>SUM(C29,C25,C20,C10)</f>
        <v>22</v>
      </c>
      <c r="D30" s="151">
        <f>SUM(D29,D25,D20,D10)</f>
        <v>21</v>
      </c>
      <c r="E30" s="124">
        <f t="shared" si="0"/>
        <v>62</v>
      </c>
    </row>
    <row r="31" spans="1:5" ht="15" customHeight="1">
      <c r="A31" s="147" t="s">
        <v>6</v>
      </c>
      <c r="B31" s="148"/>
      <c r="C31" s="148"/>
      <c r="D31" s="148"/>
      <c r="E31" s="128">
        <f t="shared" si="0"/>
        <v>0</v>
      </c>
    </row>
    <row r="32" spans="1:5" ht="15" customHeight="1">
      <c r="A32" s="53" t="s">
        <v>7</v>
      </c>
      <c r="B32" s="54"/>
      <c r="C32" s="54"/>
      <c r="D32" s="54"/>
      <c r="E32" s="27">
        <f t="shared" si="0"/>
        <v>0</v>
      </c>
    </row>
    <row r="33" spans="1:5" ht="15" customHeight="1">
      <c r="A33" s="53" t="s">
        <v>8</v>
      </c>
      <c r="B33" s="54"/>
      <c r="C33" s="54"/>
      <c r="D33" s="54"/>
      <c r="E33" s="27">
        <f t="shared" si="0"/>
        <v>0</v>
      </c>
    </row>
    <row r="34" spans="1:5" ht="15" customHeight="1">
      <c r="A34" s="53" t="s">
        <v>9</v>
      </c>
      <c r="B34" s="54"/>
      <c r="C34" s="54"/>
      <c r="D34" s="54"/>
      <c r="E34" s="27">
        <f t="shared" si="0"/>
        <v>0</v>
      </c>
    </row>
    <row r="35" spans="1:5" ht="28.5" customHeight="1">
      <c r="A35" s="52" t="s">
        <v>10</v>
      </c>
      <c r="B35" s="54"/>
      <c r="C35" s="54"/>
      <c r="D35" s="54"/>
      <c r="E35" s="27">
        <f t="shared" si="0"/>
        <v>0</v>
      </c>
    </row>
    <row r="36" spans="1:4" ht="15">
      <c r="A36" s="246"/>
      <c r="B36" s="247"/>
      <c r="C36" s="247"/>
      <c r="D36" s="247"/>
    </row>
    <row r="37" spans="1:4" ht="15">
      <c r="A37" s="248"/>
      <c r="B37" s="247"/>
      <c r="C37" s="247"/>
      <c r="D37" s="247"/>
    </row>
  </sheetData>
  <sheetProtection/>
  <mergeCells count="4">
    <mergeCell ref="A36:D36"/>
    <mergeCell ref="A37:D37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>
    <oddHeader>&amp;C10. melléklet a ..../2018. (. 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A2" sqref="A2:F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238" t="s">
        <v>665</v>
      </c>
      <c r="B1" s="239"/>
      <c r="C1" s="239"/>
      <c r="D1" s="239"/>
      <c r="E1" s="239"/>
      <c r="F1" s="239"/>
    </row>
    <row r="2" spans="1:6" ht="26.25" customHeight="1">
      <c r="A2" s="241" t="s">
        <v>653</v>
      </c>
      <c r="B2" s="239"/>
      <c r="C2" s="239"/>
      <c r="D2" s="239"/>
      <c r="E2" s="239"/>
      <c r="F2" s="239"/>
    </row>
    <row r="4" spans="1:6" ht="30">
      <c r="A4" s="2" t="s">
        <v>147</v>
      </c>
      <c r="B4" s="3" t="s">
        <v>148</v>
      </c>
      <c r="C4" s="193" t="s">
        <v>100</v>
      </c>
      <c r="D4" s="56" t="s">
        <v>86</v>
      </c>
      <c r="E4" s="56" t="s">
        <v>87</v>
      </c>
      <c r="F4" s="199" t="s">
        <v>101</v>
      </c>
    </row>
    <row r="5" spans="1:6" ht="15">
      <c r="A5" s="27"/>
      <c r="B5" s="27"/>
      <c r="C5" s="194"/>
      <c r="D5" s="27"/>
      <c r="E5" s="27"/>
      <c r="F5" s="200"/>
    </row>
    <row r="6" spans="1:6" ht="15">
      <c r="A6" s="27"/>
      <c r="B6" s="27"/>
      <c r="C6" s="194"/>
      <c r="D6" s="27"/>
      <c r="E6" s="27"/>
      <c r="F6" s="200"/>
    </row>
    <row r="7" spans="1:6" ht="15">
      <c r="A7" s="27"/>
      <c r="B7" s="27"/>
      <c r="C7" s="194"/>
      <c r="D7" s="27"/>
      <c r="E7" s="27"/>
      <c r="F7" s="200"/>
    </row>
    <row r="8" spans="1:6" ht="15">
      <c r="A8" s="27"/>
      <c r="B8" s="27"/>
      <c r="C8" s="194"/>
      <c r="D8" s="27"/>
      <c r="E8" s="27"/>
      <c r="F8" s="200"/>
    </row>
    <row r="9" spans="1:6" ht="15">
      <c r="A9" s="13" t="s">
        <v>250</v>
      </c>
      <c r="B9" s="6" t="s">
        <v>251</v>
      </c>
      <c r="C9" s="195"/>
      <c r="D9" s="157"/>
      <c r="E9" s="157"/>
      <c r="F9" s="201">
        <f>SUM(C9+D9+E9)</f>
        <v>0</v>
      </c>
    </row>
    <row r="10" spans="1:6" ht="15">
      <c r="A10" s="13"/>
      <c r="B10" s="6"/>
      <c r="C10" s="195"/>
      <c r="D10" s="157"/>
      <c r="E10" s="157"/>
      <c r="F10" s="201"/>
    </row>
    <row r="11" spans="1:6" ht="15">
      <c r="A11" s="13"/>
      <c r="B11" s="6"/>
      <c r="C11" s="195"/>
      <c r="D11" s="157"/>
      <c r="E11" s="157"/>
      <c r="F11" s="201"/>
    </row>
    <row r="12" spans="1:6" ht="15">
      <c r="A12" s="13"/>
      <c r="B12" s="6"/>
      <c r="C12" s="195"/>
      <c r="D12" s="157"/>
      <c r="E12" s="157"/>
      <c r="F12" s="201"/>
    </row>
    <row r="13" spans="1:6" ht="15">
      <c r="A13" s="13"/>
      <c r="B13" s="6"/>
      <c r="C13" s="195"/>
      <c r="D13" s="157"/>
      <c r="E13" s="157"/>
      <c r="F13" s="201"/>
    </row>
    <row r="14" spans="1:6" ht="15">
      <c r="A14" s="13" t="s">
        <v>488</v>
      </c>
      <c r="B14" s="6" t="s">
        <v>252</v>
      </c>
      <c r="C14" s="195">
        <v>292771100</v>
      </c>
      <c r="D14" s="157"/>
      <c r="E14" s="157"/>
      <c r="F14" s="201">
        <f>SUM(C14+D14+E14)</f>
        <v>292771100</v>
      </c>
    </row>
    <row r="15" spans="1:6" ht="15">
      <c r="A15" s="13"/>
      <c r="B15" s="6"/>
      <c r="C15" s="195"/>
      <c r="D15" s="157"/>
      <c r="E15" s="157"/>
      <c r="F15" s="201"/>
    </row>
    <row r="16" spans="1:6" ht="15">
      <c r="A16" s="13"/>
      <c r="B16" s="6"/>
      <c r="C16" s="195"/>
      <c r="D16" s="157"/>
      <c r="E16" s="157"/>
      <c r="F16" s="201"/>
    </row>
    <row r="17" spans="1:6" ht="15">
      <c r="A17" s="13"/>
      <c r="B17" s="6"/>
      <c r="C17" s="195"/>
      <c r="D17" s="157"/>
      <c r="E17" s="157"/>
      <c r="F17" s="201"/>
    </row>
    <row r="18" spans="1:6" ht="15">
      <c r="A18" s="13"/>
      <c r="B18" s="6"/>
      <c r="C18" s="195"/>
      <c r="D18" s="157"/>
      <c r="E18" s="157"/>
      <c r="F18" s="201"/>
    </row>
    <row r="19" spans="1:6" ht="15">
      <c r="A19" s="5" t="s">
        <v>253</v>
      </c>
      <c r="B19" s="6" t="s">
        <v>254</v>
      </c>
      <c r="C19" s="195">
        <v>1181100</v>
      </c>
      <c r="D19" s="157">
        <v>113000</v>
      </c>
      <c r="E19" s="157"/>
      <c r="F19" s="201">
        <f>SUM(C19+D19+E19)</f>
        <v>1294100</v>
      </c>
    </row>
    <row r="20" spans="1:6" ht="15">
      <c r="A20" s="5"/>
      <c r="B20" s="6"/>
      <c r="C20" s="195"/>
      <c r="D20" s="157"/>
      <c r="E20" s="157"/>
      <c r="F20" s="201"/>
    </row>
    <row r="21" spans="1:6" ht="15">
      <c r="A21" s="5"/>
      <c r="B21" s="6"/>
      <c r="C21" s="195"/>
      <c r="D21" s="157"/>
      <c r="E21" s="157"/>
      <c r="F21" s="201"/>
    </row>
    <row r="22" spans="1:6" ht="15">
      <c r="A22" s="13" t="s">
        <v>255</v>
      </c>
      <c r="B22" s="6" t="s">
        <v>256</v>
      </c>
      <c r="C22" s="195">
        <v>9449000</v>
      </c>
      <c r="D22" s="157"/>
      <c r="E22" s="157">
        <v>5471897</v>
      </c>
      <c r="F22" s="201">
        <f>SUM(C22+D22+E22)</f>
        <v>14920897</v>
      </c>
    </row>
    <row r="23" spans="1:6" ht="15">
      <c r="A23" s="13"/>
      <c r="B23" s="6"/>
      <c r="C23" s="195"/>
      <c r="D23" s="157"/>
      <c r="E23" s="157"/>
      <c r="F23" s="201"/>
    </row>
    <row r="24" spans="1:6" ht="15">
      <c r="A24" s="13"/>
      <c r="B24" s="6"/>
      <c r="C24" s="195"/>
      <c r="D24" s="157"/>
      <c r="E24" s="157"/>
      <c r="F24" s="201"/>
    </row>
    <row r="25" spans="1:6" ht="15">
      <c r="A25" s="13" t="s">
        <v>257</v>
      </c>
      <c r="B25" s="6" t="s">
        <v>258</v>
      </c>
      <c r="C25" s="195"/>
      <c r="D25" s="157"/>
      <c r="E25" s="157"/>
      <c r="F25" s="201">
        <f>SUM(C25+D25+E25)</f>
        <v>0</v>
      </c>
    </row>
    <row r="26" spans="1:6" ht="15">
      <c r="A26" s="13"/>
      <c r="B26" s="6"/>
      <c r="C26" s="195"/>
      <c r="D26" s="157"/>
      <c r="E26" s="157"/>
      <c r="F26" s="201"/>
    </row>
    <row r="27" spans="1:6" ht="15">
      <c r="A27" s="13"/>
      <c r="B27" s="6"/>
      <c r="C27" s="195"/>
      <c r="D27" s="157"/>
      <c r="E27" s="157"/>
      <c r="F27" s="201"/>
    </row>
    <row r="28" spans="1:6" ht="15">
      <c r="A28" s="5" t="s">
        <v>259</v>
      </c>
      <c r="B28" s="6" t="s">
        <v>260</v>
      </c>
      <c r="C28" s="195"/>
      <c r="D28" s="157"/>
      <c r="E28" s="157"/>
      <c r="F28" s="201">
        <f>SUM(C28+D28+E28)</f>
        <v>0</v>
      </c>
    </row>
    <row r="29" spans="1:6" ht="15.75" thickBot="1">
      <c r="A29" s="135" t="s">
        <v>261</v>
      </c>
      <c r="B29" s="152" t="s">
        <v>262</v>
      </c>
      <c r="C29" s="196">
        <v>7124060</v>
      </c>
      <c r="D29" s="158">
        <v>31000</v>
      </c>
      <c r="E29" s="158">
        <v>1477412</v>
      </c>
      <c r="F29" s="202">
        <f>SUM(C29+D29+E29)</f>
        <v>8632472</v>
      </c>
    </row>
    <row r="30" spans="1:6" ht="16.5" thickBot="1">
      <c r="A30" s="155" t="s">
        <v>489</v>
      </c>
      <c r="B30" s="156" t="s">
        <v>263</v>
      </c>
      <c r="C30" s="197">
        <f>SUM(C9+C14+C19+C22+C25+C28+C29)</f>
        <v>310525260</v>
      </c>
      <c r="D30" s="159">
        <f>SUM(D9+D14+D19+D22+D25+D28+D29)</f>
        <v>144000</v>
      </c>
      <c r="E30" s="159">
        <f>SUM(E9+E14+E19+E22+E25+E28+E29)</f>
        <v>6949309</v>
      </c>
      <c r="F30" s="203">
        <f>SUM(F9+F14+F19+F22+F25+F28+F29)</f>
        <v>317618569</v>
      </c>
    </row>
    <row r="31" spans="1:6" ht="15.75">
      <c r="A31" s="153"/>
      <c r="B31" s="154"/>
      <c r="C31" s="198"/>
      <c r="D31" s="160"/>
      <c r="E31" s="160"/>
      <c r="F31" s="204"/>
    </row>
    <row r="32" spans="1:6" ht="15.75">
      <c r="A32" s="21"/>
      <c r="B32" s="8"/>
      <c r="C32" s="195"/>
      <c r="D32" s="157"/>
      <c r="E32" s="157"/>
      <c r="F32" s="201"/>
    </row>
    <row r="33" spans="1:6" ht="15.75">
      <c r="A33" s="21"/>
      <c r="B33" s="8"/>
      <c r="C33" s="195"/>
      <c r="D33" s="157"/>
      <c r="E33" s="157"/>
      <c r="F33" s="201"/>
    </row>
    <row r="34" spans="1:6" ht="15.75">
      <c r="A34" s="21"/>
      <c r="B34" s="8"/>
      <c r="C34" s="195"/>
      <c r="D34" s="157"/>
      <c r="E34" s="157"/>
      <c r="F34" s="201"/>
    </row>
    <row r="35" spans="1:6" ht="15">
      <c r="A35" s="13" t="s">
        <v>264</v>
      </c>
      <c r="B35" s="6" t="s">
        <v>265</v>
      </c>
      <c r="C35" s="195">
        <v>168933524</v>
      </c>
      <c r="D35" s="157"/>
      <c r="E35" s="157">
        <v>0</v>
      </c>
      <c r="F35" s="201">
        <f>SUM(C35+D35+E35)</f>
        <v>168933524</v>
      </c>
    </row>
    <row r="36" spans="1:6" ht="15">
      <c r="A36" s="13"/>
      <c r="B36" s="6"/>
      <c r="C36" s="195"/>
      <c r="D36" s="157"/>
      <c r="E36" s="157"/>
      <c r="F36" s="201"/>
    </row>
    <row r="37" spans="1:6" ht="15">
      <c r="A37" s="13"/>
      <c r="B37" s="6"/>
      <c r="C37" s="195"/>
      <c r="D37" s="157"/>
      <c r="E37" s="157"/>
      <c r="F37" s="201"/>
    </row>
    <row r="38" spans="1:6" ht="15">
      <c r="A38" s="13"/>
      <c r="B38" s="6"/>
      <c r="C38" s="195"/>
      <c r="D38" s="157"/>
      <c r="E38" s="157"/>
      <c r="F38" s="201"/>
    </row>
    <row r="39" spans="1:6" ht="15">
      <c r="A39" s="13"/>
      <c r="B39" s="6"/>
      <c r="C39" s="195"/>
      <c r="D39" s="157"/>
      <c r="E39" s="157"/>
      <c r="F39" s="201"/>
    </row>
    <row r="40" spans="1:6" ht="15">
      <c r="A40" s="13" t="s">
        <v>266</v>
      </c>
      <c r="B40" s="6" t="s">
        <v>267</v>
      </c>
      <c r="C40" s="195"/>
      <c r="D40" s="157"/>
      <c r="E40" s="157"/>
      <c r="F40" s="201">
        <f>SUM(C40+D40+E40)</f>
        <v>0</v>
      </c>
    </row>
    <row r="41" spans="1:6" ht="15">
      <c r="A41" s="13"/>
      <c r="B41" s="6"/>
      <c r="C41" s="195"/>
      <c r="D41" s="157"/>
      <c r="E41" s="157"/>
      <c r="F41" s="201"/>
    </row>
    <row r="42" spans="1:6" ht="15">
      <c r="A42" s="13"/>
      <c r="B42" s="6"/>
      <c r="C42" s="195"/>
      <c r="D42" s="157"/>
      <c r="E42" s="157"/>
      <c r="F42" s="201"/>
    </row>
    <row r="43" spans="1:6" ht="15">
      <c r="A43" s="13"/>
      <c r="B43" s="6"/>
      <c r="C43" s="195"/>
      <c r="D43" s="157"/>
      <c r="E43" s="157"/>
      <c r="F43" s="201"/>
    </row>
    <row r="44" spans="1:6" ht="15">
      <c r="A44" s="13"/>
      <c r="B44" s="6"/>
      <c r="C44" s="195"/>
      <c r="D44" s="157"/>
      <c r="E44" s="157"/>
      <c r="F44" s="201"/>
    </row>
    <row r="45" spans="1:6" ht="15">
      <c r="A45" s="13" t="s">
        <v>268</v>
      </c>
      <c r="B45" s="6" t="s">
        <v>269</v>
      </c>
      <c r="C45" s="195"/>
      <c r="D45" s="157"/>
      <c r="E45" s="157">
        <v>0</v>
      </c>
      <c r="F45" s="201">
        <f>SUM(C45+D45+E45)</f>
        <v>0</v>
      </c>
    </row>
    <row r="46" spans="1:6" ht="15.75" thickBot="1">
      <c r="A46" s="129" t="s">
        <v>270</v>
      </c>
      <c r="B46" s="152" t="s">
        <v>271</v>
      </c>
      <c r="C46" s="196">
        <v>45613000</v>
      </c>
      <c r="D46" s="158"/>
      <c r="E46" s="158">
        <v>0</v>
      </c>
      <c r="F46" s="202">
        <f>SUM(C46+D46+E46)</f>
        <v>45613000</v>
      </c>
    </row>
    <row r="47" spans="1:6" ht="16.5" thickBot="1">
      <c r="A47" s="155" t="s">
        <v>490</v>
      </c>
      <c r="B47" s="156" t="s">
        <v>272</v>
      </c>
      <c r="C47" s="197">
        <f>SUM(C35+C40+C45+C46)</f>
        <v>214546524</v>
      </c>
      <c r="D47" s="159">
        <f>SUM(D35+D40+D45+D46)</f>
        <v>0</v>
      </c>
      <c r="E47" s="159">
        <f>SUM(E35+E40+E45+E46)</f>
        <v>0</v>
      </c>
      <c r="F47" s="203">
        <f>SUM(F35+F40+F45+F46)</f>
        <v>214546524</v>
      </c>
    </row>
    <row r="50" spans="1:5" ht="15">
      <c r="A50" s="4"/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>
    <oddHeader>&amp;C11. melléklet a .../2018. (. 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2" sqref="A2:F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238" t="s">
        <v>665</v>
      </c>
      <c r="B1" s="239"/>
      <c r="C1" s="239"/>
      <c r="D1" s="239"/>
      <c r="E1" s="239"/>
      <c r="F1" s="239"/>
    </row>
    <row r="2" spans="1:6" ht="23.25" customHeight="1">
      <c r="A2" s="241" t="s">
        <v>654</v>
      </c>
      <c r="B2" s="239"/>
      <c r="C2" s="239"/>
      <c r="D2" s="239"/>
      <c r="E2" s="239"/>
      <c r="F2" s="239"/>
    </row>
    <row r="3" ht="18">
      <c r="A3" s="43"/>
    </row>
    <row r="5" spans="1:6" ht="30">
      <c r="A5" s="2" t="s">
        <v>147</v>
      </c>
      <c r="B5" s="3" t="s">
        <v>148</v>
      </c>
      <c r="C5" s="56" t="s">
        <v>100</v>
      </c>
      <c r="D5" s="56" t="s">
        <v>86</v>
      </c>
      <c r="E5" s="56" t="s">
        <v>87</v>
      </c>
      <c r="F5" s="69" t="s">
        <v>101</v>
      </c>
    </row>
    <row r="6" spans="1:6" ht="15">
      <c r="A6" s="27"/>
      <c r="B6" s="27"/>
      <c r="C6" s="27"/>
      <c r="D6" s="27"/>
      <c r="E6" s="27"/>
      <c r="F6" s="27"/>
    </row>
    <row r="7" spans="1:6" ht="15">
      <c r="A7" s="27"/>
      <c r="B7" s="27"/>
      <c r="C7" s="27"/>
      <c r="D7" s="27"/>
      <c r="E7" s="27"/>
      <c r="F7" s="27"/>
    </row>
    <row r="8" spans="1:6" ht="15">
      <c r="A8" s="27"/>
      <c r="B8" s="27"/>
      <c r="C8" s="27"/>
      <c r="D8" s="27"/>
      <c r="E8" s="27"/>
      <c r="F8" s="27"/>
    </row>
    <row r="9" spans="1:6" ht="15">
      <c r="A9" s="27"/>
      <c r="B9" s="27"/>
      <c r="C9" s="27"/>
      <c r="D9" s="27"/>
      <c r="E9" s="27"/>
      <c r="F9" s="27"/>
    </row>
    <row r="10" spans="1:6" ht="15">
      <c r="A10" s="15" t="s">
        <v>76</v>
      </c>
      <c r="B10" s="8" t="s">
        <v>643</v>
      </c>
      <c r="C10" s="164">
        <v>0</v>
      </c>
      <c r="D10" s="164">
        <v>0</v>
      </c>
      <c r="E10" s="164">
        <v>0</v>
      </c>
      <c r="F10" s="164">
        <f aca="true" t="shared" si="0" ref="F10:F15">SUM(C10:E10)</f>
        <v>0</v>
      </c>
    </row>
    <row r="11" spans="1:6" ht="15">
      <c r="A11" s="15"/>
      <c r="B11" s="8"/>
      <c r="C11" s="157"/>
      <c r="D11" s="157"/>
      <c r="E11" s="157"/>
      <c r="F11" s="164">
        <f t="shared" si="0"/>
        <v>0</v>
      </c>
    </row>
    <row r="12" spans="1:6" ht="15">
      <c r="A12" s="15"/>
      <c r="B12" s="8"/>
      <c r="C12" s="157"/>
      <c r="D12" s="157"/>
      <c r="E12" s="157"/>
      <c r="F12" s="164">
        <f t="shared" si="0"/>
        <v>0</v>
      </c>
    </row>
    <row r="13" spans="1:6" ht="15">
      <c r="A13" s="15"/>
      <c r="B13" s="8"/>
      <c r="C13" s="157"/>
      <c r="D13" s="157"/>
      <c r="E13" s="157"/>
      <c r="F13" s="164">
        <f t="shared" si="0"/>
        <v>0</v>
      </c>
    </row>
    <row r="14" spans="1:6" ht="15">
      <c r="A14" s="15"/>
      <c r="B14" s="8"/>
      <c r="C14" s="157"/>
      <c r="D14" s="157"/>
      <c r="E14" s="157"/>
      <c r="F14" s="164">
        <f t="shared" si="0"/>
        <v>0</v>
      </c>
    </row>
    <row r="15" spans="1:6" ht="15">
      <c r="A15" s="15" t="s">
        <v>75</v>
      </c>
      <c r="B15" s="8" t="s">
        <v>643</v>
      </c>
      <c r="C15" s="157">
        <v>188954242</v>
      </c>
      <c r="D15" s="157">
        <v>0</v>
      </c>
      <c r="E15" s="157">
        <v>0</v>
      </c>
      <c r="F15" s="164">
        <f t="shared" si="0"/>
        <v>188954242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&amp;C12. melléklet a .../2018. (. 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38" t="s">
        <v>665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46.5" customHeight="1">
      <c r="A2" s="241" t="s">
        <v>655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ht="15">
      <c r="A4" s="93" t="s">
        <v>100</v>
      </c>
    </row>
    <row r="5" spans="1:10" ht="61.5" customHeight="1">
      <c r="A5" s="2" t="s">
        <v>147</v>
      </c>
      <c r="B5" s="3" t="s">
        <v>148</v>
      </c>
      <c r="C5" s="56" t="s">
        <v>642</v>
      </c>
      <c r="D5" s="56" t="s">
        <v>80</v>
      </c>
      <c r="E5" s="56" t="s">
        <v>81</v>
      </c>
      <c r="F5" s="56" t="s">
        <v>82</v>
      </c>
      <c r="G5" s="56" t="s">
        <v>98</v>
      </c>
      <c r="H5" s="56" t="s">
        <v>78</v>
      </c>
      <c r="I5" s="56" t="s">
        <v>79</v>
      </c>
      <c r="J5" s="56" t="s">
        <v>83</v>
      </c>
    </row>
    <row r="6" spans="1:10" ht="25.5">
      <c r="A6" s="39"/>
      <c r="B6" s="39"/>
      <c r="C6" s="39"/>
      <c r="D6" s="39"/>
      <c r="E6" s="39"/>
      <c r="F6" s="62" t="s">
        <v>99</v>
      </c>
      <c r="G6" s="61"/>
      <c r="H6" s="39"/>
      <c r="I6" s="39"/>
      <c r="J6" s="39"/>
    </row>
    <row r="7" spans="1:10" ht="1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>
      <c r="A8" s="39"/>
      <c r="B8" s="39"/>
      <c r="C8" s="161"/>
      <c r="D8" s="161"/>
      <c r="E8" s="39"/>
      <c r="F8" s="39"/>
      <c r="G8" s="39"/>
      <c r="H8" s="39"/>
      <c r="I8" s="39"/>
      <c r="J8" s="39"/>
    </row>
    <row r="9" spans="1:10" ht="15">
      <c r="A9" s="39"/>
      <c r="B9" s="39"/>
      <c r="C9" s="161"/>
      <c r="D9" s="161"/>
      <c r="E9" s="39"/>
      <c r="F9" s="39"/>
      <c r="G9" s="39"/>
      <c r="H9" s="39"/>
      <c r="I9" s="39"/>
      <c r="J9" s="39"/>
    </row>
    <row r="10" spans="1:10" ht="15">
      <c r="A10" s="13" t="s">
        <v>250</v>
      </c>
      <c r="B10" s="6" t="s">
        <v>251</v>
      </c>
      <c r="C10" s="161"/>
      <c r="D10" s="161"/>
      <c r="E10" s="39"/>
      <c r="F10" s="39"/>
      <c r="G10" s="39"/>
      <c r="H10" s="39"/>
      <c r="I10" s="39"/>
      <c r="J10" s="39"/>
    </row>
    <row r="11" spans="1:10" ht="15">
      <c r="A11" s="13"/>
      <c r="B11" s="6"/>
      <c r="C11" s="161"/>
      <c r="D11" s="161"/>
      <c r="E11" s="39"/>
      <c r="F11" s="39"/>
      <c r="G11" s="39"/>
      <c r="H11" s="39"/>
      <c r="I11" s="39"/>
      <c r="J11" s="39"/>
    </row>
    <row r="12" spans="1:10" ht="15">
      <c r="A12" s="13"/>
      <c r="B12" s="6"/>
      <c r="C12" s="161"/>
      <c r="D12" s="161"/>
      <c r="E12" s="39"/>
      <c r="F12" s="39"/>
      <c r="G12" s="39"/>
      <c r="H12" s="39"/>
      <c r="I12" s="39"/>
      <c r="J12" s="39"/>
    </row>
    <row r="13" spans="1:10" ht="15">
      <c r="A13" s="13"/>
      <c r="B13" s="6"/>
      <c r="C13" s="161"/>
      <c r="D13" s="161"/>
      <c r="E13" s="39"/>
      <c r="F13" s="39"/>
      <c r="G13" s="39"/>
      <c r="H13" s="39"/>
      <c r="I13" s="39"/>
      <c r="J13" s="39"/>
    </row>
    <row r="14" spans="1:10" ht="15">
      <c r="A14" s="13"/>
      <c r="B14" s="6"/>
      <c r="C14" s="161"/>
      <c r="D14" s="161"/>
      <c r="E14" s="39"/>
      <c r="F14" s="39"/>
      <c r="G14" s="39"/>
      <c r="H14" s="39"/>
      <c r="I14" s="39"/>
      <c r="J14" s="39"/>
    </row>
    <row r="15" spans="1:10" ht="15">
      <c r="A15" s="13" t="s">
        <v>488</v>
      </c>
      <c r="B15" s="6" t="s">
        <v>252</v>
      </c>
      <c r="C15" s="161">
        <v>292771100</v>
      </c>
      <c r="D15" s="161">
        <v>292771100</v>
      </c>
      <c r="E15" s="39"/>
      <c r="F15" s="39"/>
      <c r="G15" s="39"/>
      <c r="H15" s="39"/>
      <c r="I15" s="39"/>
      <c r="J15" s="39"/>
    </row>
    <row r="16" spans="1:10" ht="15">
      <c r="A16" s="13"/>
      <c r="B16" s="6"/>
      <c r="C16" s="161"/>
      <c r="D16" s="161"/>
      <c r="E16" s="39"/>
      <c r="F16" s="39"/>
      <c r="G16" s="39"/>
      <c r="H16" s="39"/>
      <c r="I16" s="39"/>
      <c r="J16" s="39"/>
    </row>
    <row r="17" spans="1:10" ht="15">
      <c r="A17" s="13"/>
      <c r="B17" s="6"/>
      <c r="C17" s="161"/>
      <c r="D17" s="161"/>
      <c r="E17" s="39"/>
      <c r="F17" s="39"/>
      <c r="G17" s="39"/>
      <c r="H17" s="39"/>
      <c r="I17" s="39"/>
      <c r="J17" s="39"/>
    </row>
    <row r="18" spans="1:10" ht="15">
      <c r="A18" s="13"/>
      <c r="B18" s="6"/>
      <c r="C18" s="161"/>
      <c r="D18" s="161"/>
      <c r="E18" s="39"/>
      <c r="F18" s="39"/>
      <c r="G18" s="39"/>
      <c r="H18" s="39"/>
      <c r="I18" s="39"/>
      <c r="J18" s="39"/>
    </row>
    <row r="19" spans="1:10" ht="15">
      <c r="A19" s="13"/>
      <c r="B19" s="6"/>
      <c r="C19" s="161"/>
      <c r="D19" s="161"/>
      <c r="E19" s="39"/>
      <c r="F19" s="39"/>
      <c r="G19" s="39"/>
      <c r="H19" s="39"/>
      <c r="I19" s="39"/>
      <c r="J19" s="39"/>
    </row>
    <row r="20" spans="1:10" ht="15">
      <c r="A20" s="5" t="s">
        <v>253</v>
      </c>
      <c r="B20" s="6" t="s">
        <v>254</v>
      </c>
      <c r="C20" s="161">
        <v>1181100</v>
      </c>
      <c r="D20" s="161">
        <v>1181100</v>
      </c>
      <c r="E20" s="39"/>
      <c r="F20" s="39"/>
      <c r="G20" s="39"/>
      <c r="H20" s="39"/>
      <c r="I20" s="39"/>
      <c r="J20" s="39"/>
    </row>
    <row r="21" spans="1:10" ht="15">
      <c r="A21" s="5"/>
      <c r="B21" s="6"/>
      <c r="C21" s="161"/>
      <c r="D21" s="161"/>
      <c r="E21" s="39"/>
      <c r="F21" s="39"/>
      <c r="G21" s="39"/>
      <c r="H21" s="39"/>
      <c r="I21" s="39"/>
      <c r="J21" s="39"/>
    </row>
    <row r="22" spans="1:10" ht="15">
      <c r="A22" s="5"/>
      <c r="B22" s="6"/>
      <c r="C22" s="161"/>
      <c r="D22" s="161"/>
      <c r="E22" s="39"/>
      <c r="F22" s="39"/>
      <c r="G22" s="39"/>
      <c r="H22" s="39"/>
      <c r="I22" s="39"/>
      <c r="J22" s="39"/>
    </row>
    <row r="23" spans="1:10" ht="15">
      <c r="A23" s="13" t="s">
        <v>255</v>
      </c>
      <c r="B23" s="6" t="s">
        <v>256</v>
      </c>
      <c r="C23" s="161">
        <v>9449000</v>
      </c>
      <c r="D23" s="161">
        <v>9449000</v>
      </c>
      <c r="E23" s="39"/>
      <c r="F23" s="39"/>
      <c r="G23" s="39"/>
      <c r="H23" s="39"/>
      <c r="I23" s="39"/>
      <c r="J23" s="39"/>
    </row>
    <row r="24" spans="1:10" ht="15">
      <c r="A24" s="13"/>
      <c r="B24" s="6"/>
      <c r="C24" s="161"/>
      <c r="D24" s="161"/>
      <c r="E24" s="39"/>
      <c r="F24" s="39"/>
      <c r="G24" s="39"/>
      <c r="H24" s="39"/>
      <c r="I24" s="39"/>
      <c r="J24" s="39"/>
    </row>
    <row r="25" spans="1:10" ht="15">
      <c r="A25" s="13"/>
      <c r="B25" s="6"/>
      <c r="C25" s="161"/>
      <c r="D25" s="161"/>
      <c r="E25" s="39"/>
      <c r="F25" s="39"/>
      <c r="G25" s="39"/>
      <c r="H25" s="39"/>
      <c r="I25" s="39"/>
      <c r="J25" s="39"/>
    </row>
    <row r="26" spans="1:10" ht="15">
      <c r="A26" s="13" t="s">
        <v>257</v>
      </c>
      <c r="B26" s="6" t="s">
        <v>258</v>
      </c>
      <c r="C26" s="161"/>
      <c r="D26" s="161"/>
      <c r="E26" s="39"/>
      <c r="F26" s="39"/>
      <c r="G26" s="39"/>
      <c r="H26" s="39"/>
      <c r="I26" s="39"/>
      <c r="J26" s="39"/>
    </row>
    <row r="27" spans="1:10" ht="15">
      <c r="A27" s="13"/>
      <c r="B27" s="6"/>
      <c r="C27" s="161"/>
      <c r="D27" s="161"/>
      <c r="E27" s="39"/>
      <c r="F27" s="39"/>
      <c r="G27" s="39"/>
      <c r="H27" s="39"/>
      <c r="I27" s="39"/>
      <c r="J27" s="39"/>
    </row>
    <row r="28" spans="1:10" ht="15">
      <c r="A28" s="13"/>
      <c r="B28" s="6"/>
      <c r="C28" s="161"/>
      <c r="D28" s="161"/>
      <c r="E28" s="39"/>
      <c r="F28" s="39"/>
      <c r="G28" s="39"/>
      <c r="H28" s="39"/>
      <c r="I28" s="39"/>
      <c r="J28" s="39"/>
    </row>
    <row r="29" spans="1:10" ht="15">
      <c r="A29" s="5" t="s">
        <v>259</v>
      </c>
      <c r="B29" s="6" t="s">
        <v>260</v>
      </c>
      <c r="C29" s="161"/>
      <c r="D29" s="161"/>
      <c r="E29" s="39"/>
      <c r="F29" s="39"/>
      <c r="G29" s="39"/>
      <c r="H29" s="39"/>
      <c r="I29" s="39"/>
      <c r="J29" s="39"/>
    </row>
    <row r="30" spans="1:10" ht="15">
      <c r="A30" s="5" t="s">
        <v>261</v>
      </c>
      <c r="B30" s="6" t="s">
        <v>262</v>
      </c>
      <c r="C30" s="161">
        <v>7124060</v>
      </c>
      <c r="D30" s="161">
        <v>7124060</v>
      </c>
      <c r="E30" s="39"/>
      <c r="F30" s="39"/>
      <c r="G30" s="39"/>
      <c r="H30" s="39"/>
      <c r="I30" s="39"/>
      <c r="J30" s="39"/>
    </row>
    <row r="31" spans="1:10" ht="15.75">
      <c r="A31" s="18" t="s">
        <v>489</v>
      </c>
      <c r="B31" s="9" t="s">
        <v>263</v>
      </c>
      <c r="C31" s="119">
        <f>SUM(C10+C15+C20+C23+C26+C29+C30)</f>
        <v>310525260</v>
      </c>
      <c r="D31" s="119">
        <f>SUM(D10+D15+D20+D23+D26+D29+D30)</f>
        <v>310525260</v>
      </c>
      <c r="E31" s="39"/>
      <c r="F31" s="39"/>
      <c r="G31" s="39"/>
      <c r="H31" s="39"/>
      <c r="I31" s="39"/>
      <c r="J31" s="39"/>
    </row>
    <row r="32" spans="1:10" ht="15.75">
      <c r="A32" s="21"/>
      <c r="B32" s="8"/>
      <c r="C32" s="161"/>
      <c r="D32" s="161"/>
      <c r="E32" s="39"/>
      <c r="F32" s="39"/>
      <c r="G32" s="39"/>
      <c r="H32" s="39"/>
      <c r="I32" s="39"/>
      <c r="J32" s="39"/>
    </row>
    <row r="33" spans="1:10" ht="15.75">
      <c r="A33" s="21"/>
      <c r="B33" s="8"/>
      <c r="C33" s="161"/>
      <c r="D33" s="161"/>
      <c r="E33" s="39"/>
      <c r="F33" s="39"/>
      <c r="G33" s="39"/>
      <c r="H33" s="39"/>
      <c r="I33" s="39"/>
      <c r="J33" s="39"/>
    </row>
    <row r="34" spans="1:10" ht="15.75">
      <c r="A34" s="21"/>
      <c r="B34" s="8"/>
      <c r="C34" s="161"/>
      <c r="D34" s="161"/>
      <c r="E34" s="39"/>
      <c r="F34" s="39"/>
      <c r="G34" s="39"/>
      <c r="H34" s="39"/>
      <c r="I34" s="39"/>
      <c r="J34" s="39"/>
    </row>
    <row r="35" spans="1:10" ht="15.75">
      <c r="A35" s="21"/>
      <c r="B35" s="8"/>
      <c r="C35" s="161"/>
      <c r="D35" s="161"/>
      <c r="E35" s="39"/>
      <c r="F35" s="39"/>
      <c r="G35" s="39"/>
      <c r="H35" s="39"/>
      <c r="I35" s="39"/>
      <c r="J35" s="39"/>
    </row>
    <row r="36" spans="1:10" ht="15">
      <c r="A36" s="13" t="s">
        <v>264</v>
      </c>
      <c r="B36" s="6" t="s">
        <v>265</v>
      </c>
      <c r="C36" s="161">
        <v>168933524</v>
      </c>
      <c r="D36" s="161">
        <v>168933524</v>
      </c>
      <c r="E36" s="39"/>
      <c r="F36" s="39"/>
      <c r="G36" s="39"/>
      <c r="H36" s="39"/>
      <c r="I36" s="39"/>
      <c r="J36" s="39"/>
    </row>
    <row r="37" spans="1:10" ht="15">
      <c r="A37" s="13"/>
      <c r="B37" s="6"/>
      <c r="C37" s="161"/>
      <c r="D37" s="161"/>
      <c r="E37" s="39"/>
      <c r="F37" s="39"/>
      <c r="G37" s="39"/>
      <c r="H37" s="39"/>
      <c r="I37" s="39"/>
      <c r="J37" s="39"/>
    </row>
    <row r="38" spans="1:10" ht="15">
      <c r="A38" s="13"/>
      <c r="B38" s="6"/>
      <c r="C38" s="161"/>
      <c r="D38" s="161"/>
      <c r="E38" s="39"/>
      <c r="F38" s="39"/>
      <c r="G38" s="39"/>
      <c r="H38" s="39"/>
      <c r="I38" s="39"/>
      <c r="J38" s="39"/>
    </row>
    <row r="39" spans="1:10" ht="15">
      <c r="A39" s="13"/>
      <c r="B39" s="6"/>
      <c r="C39" s="161"/>
      <c r="D39" s="161"/>
      <c r="E39" s="39"/>
      <c r="F39" s="39"/>
      <c r="G39" s="39"/>
      <c r="H39" s="39"/>
      <c r="I39" s="39"/>
      <c r="J39" s="39"/>
    </row>
    <row r="40" spans="1:10" ht="15">
      <c r="A40" s="13"/>
      <c r="B40" s="6"/>
      <c r="C40" s="161"/>
      <c r="D40" s="161"/>
      <c r="E40" s="39"/>
      <c r="F40" s="39"/>
      <c r="G40" s="39"/>
      <c r="H40" s="39"/>
      <c r="I40" s="39"/>
      <c r="J40" s="39"/>
    </row>
    <row r="41" spans="1:10" ht="15">
      <c r="A41" s="13" t="s">
        <v>266</v>
      </c>
      <c r="B41" s="6" t="s">
        <v>267</v>
      </c>
      <c r="C41" s="161"/>
      <c r="D41" s="161"/>
      <c r="E41" s="39"/>
      <c r="F41" s="39"/>
      <c r="G41" s="39"/>
      <c r="H41" s="39"/>
      <c r="I41" s="39"/>
      <c r="J41" s="39"/>
    </row>
    <row r="42" spans="1:10" ht="15">
      <c r="A42" s="13"/>
      <c r="B42" s="6"/>
      <c r="C42" s="161"/>
      <c r="D42" s="161"/>
      <c r="E42" s="39"/>
      <c r="F42" s="39"/>
      <c r="G42" s="39"/>
      <c r="H42" s="39"/>
      <c r="I42" s="39"/>
      <c r="J42" s="39"/>
    </row>
    <row r="43" spans="1:10" ht="15">
      <c r="A43" s="13"/>
      <c r="B43" s="6"/>
      <c r="C43" s="161"/>
      <c r="D43" s="161"/>
      <c r="E43" s="39"/>
      <c r="F43" s="39"/>
      <c r="G43" s="39"/>
      <c r="H43" s="39"/>
      <c r="I43" s="39"/>
      <c r="J43" s="39"/>
    </row>
    <row r="44" spans="1:10" ht="15">
      <c r="A44" s="13"/>
      <c r="B44" s="6"/>
      <c r="C44" s="161"/>
      <c r="D44" s="161"/>
      <c r="E44" s="39"/>
      <c r="F44" s="39"/>
      <c r="G44" s="39"/>
      <c r="H44" s="39"/>
      <c r="I44" s="39"/>
      <c r="J44" s="39"/>
    </row>
    <row r="45" spans="1:10" ht="15">
      <c r="A45" s="13"/>
      <c r="B45" s="6"/>
      <c r="C45" s="161"/>
      <c r="D45" s="161"/>
      <c r="E45" s="39"/>
      <c r="F45" s="39"/>
      <c r="G45" s="39"/>
      <c r="H45" s="39"/>
      <c r="I45" s="39"/>
      <c r="J45" s="39"/>
    </row>
    <row r="46" spans="1:10" ht="15">
      <c r="A46" s="13" t="s">
        <v>268</v>
      </c>
      <c r="B46" s="6" t="s">
        <v>269</v>
      </c>
      <c r="C46" s="161"/>
      <c r="D46" s="161"/>
      <c r="E46" s="39"/>
      <c r="F46" s="39"/>
      <c r="G46" s="39"/>
      <c r="H46" s="39"/>
      <c r="I46" s="39"/>
      <c r="J46" s="39"/>
    </row>
    <row r="47" spans="1:10" ht="15">
      <c r="A47" s="13" t="s">
        <v>270</v>
      </c>
      <c r="B47" s="6" t="s">
        <v>271</v>
      </c>
      <c r="C47" s="161">
        <v>45613000</v>
      </c>
      <c r="D47" s="161">
        <v>45613000</v>
      </c>
      <c r="E47" s="39"/>
      <c r="F47" s="39"/>
      <c r="G47" s="39"/>
      <c r="H47" s="39"/>
      <c r="I47" s="39"/>
      <c r="J47" s="39"/>
    </row>
    <row r="48" spans="1:10" ht="15.75">
      <c r="A48" s="18" t="s">
        <v>490</v>
      </c>
      <c r="B48" s="9" t="s">
        <v>272</v>
      </c>
      <c r="C48" s="119">
        <f>SUM(C36+C41+C46+C47)</f>
        <v>214546524</v>
      </c>
      <c r="D48" s="119">
        <f>SUM(D36+D41+D46+D47)</f>
        <v>214546524</v>
      </c>
      <c r="E48" s="39"/>
      <c r="F48" s="39"/>
      <c r="G48" s="39"/>
      <c r="H48" s="39"/>
      <c r="I48" s="39"/>
      <c r="J48" s="39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>
    <oddHeader>&amp;C13. melléklet a .../2018. (. 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A2" sqref="A2:H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38" t="s">
        <v>665</v>
      </c>
      <c r="B1" s="245"/>
      <c r="C1" s="245"/>
      <c r="D1" s="245"/>
      <c r="E1" s="245"/>
      <c r="F1" s="245"/>
      <c r="G1" s="245"/>
      <c r="H1" s="245"/>
    </row>
    <row r="2" spans="1:8" ht="82.5" customHeight="1">
      <c r="A2" s="241" t="s">
        <v>656</v>
      </c>
      <c r="B2" s="241"/>
      <c r="C2" s="241"/>
      <c r="D2" s="241"/>
      <c r="E2" s="241"/>
      <c r="F2" s="241"/>
      <c r="G2" s="241"/>
      <c r="H2" s="241"/>
    </row>
    <row r="3" spans="1:8" ht="20.25" customHeight="1">
      <c r="A3" s="65"/>
      <c r="B3" s="66"/>
      <c r="C3" s="66"/>
      <c r="D3" s="66"/>
      <c r="E3" s="66"/>
      <c r="F3" s="66"/>
      <c r="G3" s="66"/>
      <c r="H3" s="66"/>
    </row>
    <row r="4" ht="15">
      <c r="A4" s="93" t="s">
        <v>100</v>
      </c>
    </row>
    <row r="5" spans="1:5" ht="86.25" customHeight="1">
      <c r="A5" s="2" t="s">
        <v>147</v>
      </c>
      <c r="B5" s="3" t="s">
        <v>148</v>
      </c>
      <c r="C5" s="56" t="s">
        <v>78</v>
      </c>
      <c r="D5" s="56" t="s">
        <v>79</v>
      </c>
      <c r="E5" s="56" t="s">
        <v>84</v>
      </c>
    </row>
    <row r="6" spans="1:5" ht="15">
      <c r="A6" s="19" t="s">
        <v>565</v>
      </c>
      <c r="B6" s="5" t="s">
        <v>411</v>
      </c>
      <c r="C6" s="39"/>
      <c r="D6" s="39"/>
      <c r="E6" s="61"/>
    </row>
    <row r="7" spans="1:5" ht="15">
      <c r="A7" s="48" t="s">
        <v>286</v>
      </c>
      <c r="B7" s="48" t="s">
        <v>411</v>
      </c>
      <c r="C7" s="39"/>
      <c r="D7" s="39"/>
      <c r="E7" s="39"/>
    </row>
    <row r="8" spans="1:5" ht="30">
      <c r="A8" s="12" t="s">
        <v>412</v>
      </c>
      <c r="B8" s="5" t="s">
        <v>413</v>
      </c>
      <c r="C8" s="39"/>
      <c r="D8" s="39"/>
      <c r="E8" s="39"/>
    </row>
    <row r="9" spans="1:5" ht="15">
      <c r="A9" s="19" t="s">
        <v>614</v>
      </c>
      <c r="B9" s="5" t="s">
        <v>414</v>
      </c>
      <c r="C9" s="39"/>
      <c r="D9" s="39"/>
      <c r="E9" s="39"/>
    </row>
    <row r="10" spans="1:5" ht="15">
      <c r="A10" s="48" t="s">
        <v>286</v>
      </c>
      <c r="B10" s="48" t="s">
        <v>414</v>
      </c>
      <c r="C10" s="39"/>
      <c r="D10" s="39"/>
      <c r="E10" s="39"/>
    </row>
    <row r="11" spans="1:5" ht="15">
      <c r="A11" s="11" t="s">
        <v>585</v>
      </c>
      <c r="B11" s="7" t="s">
        <v>415</v>
      </c>
      <c r="C11" s="39"/>
      <c r="D11" s="39"/>
      <c r="E11" s="39"/>
    </row>
    <row r="12" spans="1:5" ht="15">
      <c r="A12" s="12" t="s">
        <v>615</v>
      </c>
      <c r="B12" s="5" t="s">
        <v>416</v>
      </c>
      <c r="C12" s="39"/>
      <c r="D12" s="39"/>
      <c r="E12" s="39"/>
    </row>
    <row r="13" spans="1:5" ht="15">
      <c r="A13" s="48" t="s">
        <v>292</v>
      </c>
      <c r="B13" s="48" t="s">
        <v>416</v>
      </c>
      <c r="C13" s="39"/>
      <c r="D13" s="39"/>
      <c r="E13" s="39"/>
    </row>
    <row r="14" spans="1:5" ht="15">
      <c r="A14" s="19" t="s">
        <v>417</v>
      </c>
      <c r="B14" s="5" t="s">
        <v>418</v>
      </c>
      <c r="C14" s="39"/>
      <c r="D14" s="39"/>
      <c r="E14" s="39"/>
    </row>
    <row r="15" spans="1:5" ht="15">
      <c r="A15" s="13" t="s">
        <v>616</v>
      </c>
      <c r="B15" s="5" t="s">
        <v>419</v>
      </c>
      <c r="C15" s="27"/>
      <c r="D15" s="27"/>
      <c r="E15" s="27"/>
    </row>
    <row r="16" spans="1:5" ht="15">
      <c r="A16" s="48" t="s">
        <v>293</v>
      </c>
      <c r="B16" s="48" t="s">
        <v>419</v>
      </c>
      <c r="C16" s="27"/>
      <c r="D16" s="27"/>
      <c r="E16" s="27"/>
    </row>
    <row r="17" spans="1:5" ht="15">
      <c r="A17" s="19" t="s">
        <v>420</v>
      </c>
      <c r="B17" s="5" t="s">
        <v>421</v>
      </c>
      <c r="C17" s="27"/>
      <c r="D17" s="27"/>
      <c r="E17" s="27"/>
    </row>
    <row r="18" spans="1:5" ht="15">
      <c r="A18" s="20" t="s">
        <v>586</v>
      </c>
      <c r="B18" s="7" t="s">
        <v>422</v>
      </c>
      <c r="C18" s="27"/>
      <c r="D18" s="27"/>
      <c r="E18" s="27"/>
    </row>
    <row r="19" spans="1:5" ht="15">
      <c r="A19" s="12" t="s">
        <v>436</v>
      </c>
      <c r="B19" s="5" t="s">
        <v>437</v>
      </c>
      <c r="C19" s="27"/>
      <c r="D19" s="27"/>
      <c r="E19" s="27"/>
    </row>
    <row r="20" spans="1:5" ht="15">
      <c r="A20" s="13" t="s">
        <v>438</v>
      </c>
      <c r="B20" s="5" t="s">
        <v>439</v>
      </c>
      <c r="C20" s="27"/>
      <c r="D20" s="27"/>
      <c r="E20" s="27"/>
    </row>
    <row r="21" spans="1:5" ht="15">
      <c r="A21" s="19" t="s">
        <v>440</v>
      </c>
      <c r="B21" s="5" t="s">
        <v>441</v>
      </c>
      <c r="C21" s="27"/>
      <c r="D21" s="27"/>
      <c r="E21" s="27"/>
    </row>
    <row r="22" spans="1:5" ht="15">
      <c r="A22" s="19" t="s">
        <v>570</v>
      </c>
      <c r="B22" s="5" t="s">
        <v>442</v>
      </c>
      <c r="C22" s="27"/>
      <c r="D22" s="27"/>
      <c r="E22" s="27"/>
    </row>
    <row r="23" spans="1:5" ht="15">
      <c r="A23" s="48" t="s">
        <v>318</v>
      </c>
      <c r="B23" s="48" t="s">
        <v>442</v>
      </c>
      <c r="C23" s="27"/>
      <c r="D23" s="27"/>
      <c r="E23" s="27"/>
    </row>
    <row r="24" spans="1:5" ht="15">
      <c r="A24" s="48" t="s">
        <v>319</v>
      </c>
      <c r="B24" s="48" t="s">
        <v>442</v>
      </c>
      <c r="C24" s="27"/>
      <c r="D24" s="27"/>
      <c r="E24" s="27"/>
    </row>
    <row r="25" spans="1:5" ht="15">
      <c r="A25" s="49" t="s">
        <v>320</v>
      </c>
      <c r="B25" s="49" t="s">
        <v>442</v>
      </c>
      <c r="C25" s="27"/>
      <c r="D25" s="27"/>
      <c r="E25" s="27"/>
    </row>
    <row r="26" spans="1:5" ht="15">
      <c r="A26" s="50" t="s">
        <v>589</v>
      </c>
      <c r="B26" s="38" t="s">
        <v>443</v>
      </c>
      <c r="C26" s="27"/>
      <c r="D26" s="27"/>
      <c r="E26" s="27"/>
    </row>
    <row r="27" spans="1:2" ht="15">
      <c r="A27" s="84"/>
      <c r="B27" s="85"/>
    </row>
    <row r="28" spans="1:6" ht="24.75" customHeight="1">
      <c r="A28" s="2" t="s">
        <v>147</v>
      </c>
      <c r="B28" s="3" t="s">
        <v>148</v>
      </c>
      <c r="C28" s="94" t="s">
        <v>647</v>
      </c>
      <c r="D28" s="94" t="s">
        <v>649</v>
      </c>
      <c r="E28" s="27" t="s">
        <v>664</v>
      </c>
      <c r="F28" s="94" t="s">
        <v>669</v>
      </c>
    </row>
    <row r="29" spans="1:6" ht="30">
      <c r="A29" s="88" t="s">
        <v>127</v>
      </c>
      <c r="B29" s="38" t="s">
        <v>635</v>
      </c>
      <c r="C29" s="27"/>
      <c r="D29" s="27"/>
      <c r="E29" s="27"/>
      <c r="F29" s="27"/>
    </row>
    <row r="30" spans="1:6" ht="15.75">
      <c r="A30" s="86" t="s">
        <v>121</v>
      </c>
      <c r="B30" s="38"/>
      <c r="C30" s="157">
        <v>353952000</v>
      </c>
      <c r="D30" s="157">
        <v>353952000</v>
      </c>
      <c r="E30" s="157">
        <v>353952000</v>
      </c>
      <c r="F30" s="157">
        <v>353952000</v>
      </c>
    </row>
    <row r="31" spans="1:6" ht="31.5">
      <c r="A31" s="86" t="s">
        <v>122</v>
      </c>
      <c r="B31" s="38"/>
      <c r="C31" s="157"/>
      <c r="D31" s="157"/>
      <c r="E31" s="157"/>
      <c r="F31" s="157"/>
    </row>
    <row r="32" spans="1:6" ht="15.75">
      <c r="A32" s="86" t="s">
        <v>123</v>
      </c>
      <c r="B32" s="38"/>
      <c r="C32" s="157"/>
      <c r="D32" s="157"/>
      <c r="E32" s="157"/>
      <c r="F32" s="157"/>
    </row>
    <row r="33" spans="1:6" ht="31.5">
      <c r="A33" s="86" t="s">
        <v>124</v>
      </c>
      <c r="B33" s="38"/>
      <c r="C33" s="157"/>
      <c r="D33" s="157"/>
      <c r="E33" s="157"/>
      <c r="F33" s="157"/>
    </row>
    <row r="34" spans="1:6" ht="15.75">
      <c r="A34" s="86" t="s">
        <v>125</v>
      </c>
      <c r="B34" s="38" t="s">
        <v>375</v>
      </c>
      <c r="C34" s="157">
        <v>500000</v>
      </c>
      <c r="D34" s="157">
        <v>500000</v>
      </c>
      <c r="E34" s="157">
        <v>500000</v>
      </c>
      <c r="F34" s="157">
        <v>500000</v>
      </c>
    </row>
    <row r="35" spans="1:6" ht="15.75">
      <c r="A35" s="86" t="s">
        <v>126</v>
      </c>
      <c r="B35" s="38"/>
      <c r="C35" s="157"/>
      <c r="D35" s="157"/>
      <c r="E35" s="157"/>
      <c r="F35" s="157"/>
    </row>
    <row r="36" spans="1:6" ht="15">
      <c r="A36" s="50" t="s">
        <v>115</v>
      </c>
      <c r="B36" s="38"/>
      <c r="C36" s="164">
        <f>SUM(C30:C35)</f>
        <v>354452000</v>
      </c>
      <c r="D36" s="164">
        <f>SUM(D30:D35)</f>
        <v>354452000</v>
      </c>
      <c r="E36" s="164">
        <f>SUM(E30:E35)</f>
        <v>354452000</v>
      </c>
      <c r="F36" s="164">
        <f>SUM(F30:F35)</f>
        <v>354452000</v>
      </c>
    </row>
    <row r="37" spans="1:2" ht="15">
      <c r="A37" s="84"/>
      <c r="B37" s="85"/>
    </row>
    <row r="38" spans="1:2" ht="15">
      <c r="A38" s="84"/>
      <c r="B38" s="85"/>
    </row>
    <row r="39" spans="1:2" ht="15">
      <c r="A39" s="84"/>
      <c r="B39" s="85"/>
    </row>
    <row r="40" spans="1:2" ht="15">
      <c r="A40" s="84"/>
      <c r="B40" s="85"/>
    </row>
    <row r="41" spans="1:2" ht="15">
      <c r="A41" s="84"/>
      <c r="B41" s="85"/>
    </row>
    <row r="42" spans="1:2" ht="15">
      <c r="A42" s="84"/>
      <c r="B42" s="85"/>
    </row>
    <row r="43" spans="1:2" ht="15">
      <c r="A43" s="84"/>
      <c r="B43" s="85"/>
    </row>
    <row r="44" spans="1:2" ht="15">
      <c r="A44" s="84"/>
      <c r="B44" s="85"/>
    </row>
    <row r="45" spans="1:2" ht="15">
      <c r="A45" s="84"/>
      <c r="B45" s="8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3"/>
      <c r="B48" s="4"/>
      <c r="C48" s="4"/>
      <c r="D48" s="4"/>
      <c r="E48" s="4"/>
      <c r="F48" s="4"/>
      <c r="G48" s="4"/>
    </row>
    <row r="49" spans="1:7" ht="15.75">
      <c r="A49" s="64"/>
      <c r="B49" s="4"/>
      <c r="C49" s="4"/>
      <c r="D49" s="4"/>
      <c r="E49" s="4"/>
      <c r="F49" s="4"/>
      <c r="G49" s="4"/>
    </row>
    <row r="50" spans="1:7" ht="15.75">
      <c r="A50" s="64"/>
      <c r="B50" s="4"/>
      <c r="C50" s="4"/>
      <c r="D50" s="4"/>
      <c r="E50" s="4"/>
      <c r="F50" s="4"/>
      <c r="G50" s="4"/>
    </row>
    <row r="51" spans="1:7" ht="15.75">
      <c r="A51" s="64"/>
      <c r="B51" s="4"/>
      <c r="C51" s="4"/>
      <c r="D51" s="4"/>
      <c r="E51" s="4"/>
      <c r="F51" s="4"/>
      <c r="G51" s="4"/>
    </row>
    <row r="52" spans="1:7" ht="15.75">
      <c r="A52" s="64"/>
      <c r="B52" s="4"/>
      <c r="C52" s="4"/>
      <c r="D52" s="4"/>
      <c r="E52" s="4"/>
      <c r="F52" s="4"/>
      <c r="G52" s="4"/>
    </row>
    <row r="53" spans="1:7" ht="15.75">
      <c r="A53" s="64"/>
      <c r="B53" s="4"/>
      <c r="C53" s="4"/>
      <c r="D53" s="4"/>
      <c r="E53" s="4"/>
      <c r="F53" s="4"/>
      <c r="G53" s="4"/>
    </row>
    <row r="54" spans="1:7" ht="15">
      <c r="A54" s="63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50"/>
      <c r="B56" s="251"/>
      <c r="C56" s="251"/>
      <c r="D56" s="251"/>
      <c r="E56" s="251"/>
      <c r="F56" s="251"/>
      <c r="G56" s="251"/>
      <c r="H56" s="251"/>
    </row>
    <row r="59" ht="15.75">
      <c r="A59" s="51"/>
    </row>
    <row r="60" ht="15.75">
      <c r="A60" s="64"/>
    </row>
    <row r="61" ht="15.75">
      <c r="A61" s="64"/>
    </row>
    <row r="62" ht="15.75">
      <c r="A62" s="64"/>
    </row>
    <row r="63" ht="15">
      <c r="A63" s="63"/>
    </row>
    <row r="64" ht="15.75">
      <c r="A64" s="64"/>
    </row>
    <row r="66" ht="15.75">
      <c r="A66" s="82"/>
    </row>
    <row r="67" ht="15.75">
      <c r="A67" s="82"/>
    </row>
    <row r="68" ht="15.75">
      <c r="A68" s="83"/>
    </row>
    <row r="69" ht="15.75">
      <c r="A69" s="83"/>
    </row>
    <row r="70" ht="15.75">
      <c r="A70" s="83"/>
    </row>
    <row r="71" ht="15.75">
      <c r="A71" s="83"/>
    </row>
    <row r="72" ht="15.75">
      <c r="A72" s="83"/>
    </row>
    <row r="73" ht="15.75">
      <c r="A73" s="83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headerFooter>
    <oddHeader>&amp;C14. melléklet a .../2018. (. 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2" sqref="A2:B2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38" t="s">
        <v>665</v>
      </c>
      <c r="B1" s="245"/>
    </row>
    <row r="2" spans="1:7" ht="71.25" customHeight="1">
      <c r="A2" s="241" t="s">
        <v>657</v>
      </c>
      <c r="B2" s="241"/>
      <c r="C2" s="71"/>
      <c r="D2" s="71"/>
      <c r="E2" s="71"/>
      <c r="F2" s="71"/>
      <c r="G2" s="71"/>
    </row>
    <row r="3" spans="1:7" ht="24" customHeight="1">
      <c r="A3" s="67"/>
      <c r="B3" s="67"/>
      <c r="C3" s="71"/>
      <c r="D3" s="71"/>
      <c r="E3" s="71"/>
      <c r="F3" s="71"/>
      <c r="G3" s="71"/>
    </row>
    <row r="4" ht="22.5" customHeight="1">
      <c r="A4" s="93" t="s">
        <v>100</v>
      </c>
    </row>
    <row r="5" spans="1:2" ht="18">
      <c r="A5" s="41" t="s">
        <v>103</v>
      </c>
      <c r="B5" s="40" t="s">
        <v>644</v>
      </c>
    </row>
    <row r="6" spans="1:2" ht="15">
      <c r="A6" s="39" t="s">
        <v>129</v>
      </c>
      <c r="B6" s="161">
        <v>0</v>
      </c>
    </row>
    <row r="7" spans="1:2" ht="15">
      <c r="A7" s="72" t="s">
        <v>130</v>
      </c>
      <c r="B7" s="161">
        <v>0</v>
      </c>
    </row>
    <row r="8" spans="1:2" ht="15">
      <c r="A8" s="39" t="s">
        <v>131</v>
      </c>
      <c r="B8" s="161">
        <v>0</v>
      </c>
    </row>
    <row r="9" spans="1:2" ht="15">
      <c r="A9" s="39" t="s">
        <v>132</v>
      </c>
      <c r="B9" s="161">
        <v>0</v>
      </c>
    </row>
    <row r="10" spans="1:2" ht="15">
      <c r="A10" s="39" t="s">
        <v>133</v>
      </c>
      <c r="B10" s="161">
        <v>0</v>
      </c>
    </row>
    <row r="11" spans="1:2" ht="15">
      <c r="A11" s="39" t="s">
        <v>134</v>
      </c>
      <c r="B11" s="161">
        <v>0</v>
      </c>
    </row>
    <row r="12" spans="1:2" ht="15">
      <c r="A12" s="39" t="s">
        <v>135</v>
      </c>
      <c r="B12" s="161">
        <v>0</v>
      </c>
    </row>
    <row r="13" spans="1:2" ht="15">
      <c r="A13" s="39" t="s">
        <v>136</v>
      </c>
      <c r="B13" s="161">
        <v>0</v>
      </c>
    </row>
    <row r="14" spans="1:2" ht="15">
      <c r="A14" s="70" t="s">
        <v>111</v>
      </c>
      <c r="B14" s="177">
        <v>0</v>
      </c>
    </row>
    <row r="15" spans="1:2" ht="30">
      <c r="A15" s="73" t="s">
        <v>104</v>
      </c>
      <c r="B15" s="161">
        <v>0</v>
      </c>
    </row>
    <row r="16" spans="1:2" ht="30">
      <c r="A16" s="73" t="s">
        <v>105</v>
      </c>
      <c r="B16" s="161">
        <v>0</v>
      </c>
    </row>
    <row r="17" spans="1:2" ht="15">
      <c r="A17" s="74" t="s">
        <v>106</v>
      </c>
      <c r="B17" s="161">
        <v>0</v>
      </c>
    </row>
    <row r="18" spans="1:2" ht="15">
      <c r="A18" s="74" t="s">
        <v>107</v>
      </c>
      <c r="B18" s="161">
        <v>0</v>
      </c>
    </row>
    <row r="19" spans="1:2" ht="15">
      <c r="A19" s="39" t="s">
        <v>109</v>
      </c>
      <c r="B19" s="161">
        <v>0</v>
      </c>
    </row>
    <row r="20" spans="1:2" ht="15">
      <c r="A20" s="44" t="s">
        <v>108</v>
      </c>
      <c r="B20" s="161">
        <v>0</v>
      </c>
    </row>
    <row r="21" spans="1:2" ht="31.5">
      <c r="A21" s="75" t="s">
        <v>110</v>
      </c>
      <c r="B21" s="179">
        <v>0</v>
      </c>
    </row>
    <row r="22" spans="1:2" ht="15.75">
      <c r="A22" s="42" t="s">
        <v>617</v>
      </c>
      <c r="B22" s="178">
        <v>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&amp;C15. melléklet a ..../2018. (. 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2" sqref="A2:E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238" t="s">
        <v>665</v>
      </c>
      <c r="B1" s="239"/>
      <c r="C1" s="239"/>
      <c r="D1" s="239"/>
      <c r="E1" s="239"/>
    </row>
    <row r="2" spans="1:5" ht="25.5" customHeight="1">
      <c r="A2" s="252" t="s">
        <v>658</v>
      </c>
      <c r="B2" s="239"/>
      <c r="C2" s="239"/>
      <c r="D2" s="239"/>
      <c r="E2" s="239"/>
    </row>
    <row r="3" spans="1:5" ht="21.75" customHeight="1">
      <c r="A3" s="79"/>
      <c r="B3" s="68"/>
      <c r="C3" s="68"/>
      <c r="D3" s="68"/>
      <c r="E3" s="68"/>
    </row>
    <row r="4" ht="20.25" customHeight="1">
      <c r="A4" s="93" t="s">
        <v>100</v>
      </c>
    </row>
    <row r="5" spans="1:5" ht="15">
      <c r="A5" s="40" t="s">
        <v>77</v>
      </c>
      <c r="B5" s="3" t="s">
        <v>148</v>
      </c>
      <c r="C5" s="76" t="s">
        <v>630</v>
      </c>
      <c r="D5" s="76" t="s">
        <v>631</v>
      </c>
      <c r="E5" s="40" t="s">
        <v>114</v>
      </c>
    </row>
    <row r="6" spans="1:5" ht="26.25" customHeight="1">
      <c r="A6" s="77" t="s">
        <v>112</v>
      </c>
      <c r="B6" s="5" t="s">
        <v>304</v>
      </c>
      <c r="C6" s="157">
        <v>110434588</v>
      </c>
      <c r="D6" s="157">
        <v>107340810</v>
      </c>
      <c r="E6" s="164">
        <f>SUM(C6+D6)</f>
        <v>217775398</v>
      </c>
    </row>
    <row r="7" spans="1:5" ht="26.25" customHeight="1" thickBot="1">
      <c r="A7" s="205" t="s">
        <v>113</v>
      </c>
      <c r="B7" s="135" t="s">
        <v>304</v>
      </c>
      <c r="C7" s="158">
        <v>0</v>
      </c>
      <c r="D7" s="158">
        <v>0</v>
      </c>
      <c r="E7" s="158">
        <f>SUM(C7+D7)</f>
        <v>0</v>
      </c>
    </row>
    <row r="8" spans="1:5" ht="22.5" customHeight="1" thickBot="1">
      <c r="A8" s="206" t="s">
        <v>115</v>
      </c>
      <c r="B8" s="206"/>
      <c r="C8" s="159">
        <f>SUM(C6+C7)</f>
        <v>110434588</v>
      </c>
      <c r="D8" s="159">
        <f>SUM(D6+D7)</f>
        <v>107340810</v>
      </c>
      <c r="E8" s="159">
        <f>SUM(E6+E7)</f>
        <v>217775398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&amp;C16. melléklet a ..../2018. (. 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 topLeftCell="A1">
      <selection activeCell="A1" sqref="A1:C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38" t="s">
        <v>665</v>
      </c>
      <c r="B1" s="245"/>
      <c r="C1" s="245"/>
    </row>
    <row r="2" spans="1:3" ht="26.25" customHeight="1">
      <c r="A2" s="241" t="s">
        <v>659</v>
      </c>
      <c r="B2" s="241"/>
      <c r="C2" s="241"/>
    </row>
    <row r="3" spans="1:3" ht="18.75" customHeight="1">
      <c r="A3" s="79"/>
      <c r="B3" s="81"/>
      <c r="C3" s="81"/>
    </row>
    <row r="4" ht="23.25" customHeight="1">
      <c r="A4" s="93" t="s">
        <v>100</v>
      </c>
    </row>
    <row r="5" spans="1:3" ht="25.5">
      <c r="A5" s="40" t="s">
        <v>77</v>
      </c>
      <c r="B5" s="3" t="s">
        <v>148</v>
      </c>
      <c r="C5" s="78" t="s">
        <v>644</v>
      </c>
    </row>
    <row r="6" spans="1:3" ht="15">
      <c r="A6" s="180" t="s">
        <v>636</v>
      </c>
      <c r="B6" s="5" t="s">
        <v>225</v>
      </c>
      <c r="C6" s="181"/>
    </row>
    <row r="7" spans="1:3" ht="15">
      <c r="A7" s="40" t="s">
        <v>454</v>
      </c>
      <c r="B7" s="7" t="s">
        <v>225</v>
      </c>
      <c r="C7" s="182">
        <f>SUM(C6)</f>
        <v>0</v>
      </c>
    </row>
    <row r="8" spans="1:3" ht="15">
      <c r="A8" s="12" t="s">
        <v>455</v>
      </c>
      <c r="B8" s="6" t="s">
        <v>227</v>
      </c>
      <c r="C8" s="157"/>
    </row>
    <row r="9" spans="1:3" ht="15">
      <c r="A9" s="12" t="s">
        <v>456</v>
      </c>
      <c r="B9" s="6" t="s">
        <v>227</v>
      </c>
      <c r="C9" s="157"/>
    </row>
    <row r="10" spans="1:3" ht="15">
      <c r="A10" s="12" t="s">
        <v>457</v>
      </c>
      <c r="B10" s="6" t="s">
        <v>227</v>
      </c>
      <c r="C10" s="157"/>
    </row>
    <row r="11" spans="1:3" ht="15">
      <c r="A11" s="12" t="s">
        <v>458</v>
      </c>
      <c r="B11" s="6" t="s">
        <v>227</v>
      </c>
      <c r="C11" s="157"/>
    </row>
    <row r="12" spans="1:3" ht="15">
      <c r="A12" s="13" t="s">
        <v>459</v>
      </c>
      <c r="B12" s="6" t="s">
        <v>227</v>
      </c>
      <c r="C12" s="157"/>
    </row>
    <row r="13" spans="1:3" ht="15">
      <c r="A13" s="13" t="s">
        <v>460</v>
      </c>
      <c r="B13" s="6" t="s">
        <v>227</v>
      </c>
      <c r="C13" s="157"/>
    </row>
    <row r="14" spans="1:3" ht="15">
      <c r="A14" s="15" t="s">
        <v>119</v>
      </c>
      <c r="B14" s="14" t="s">
        <v>227</v>
      </c>
      <c r="C14" s="164">
        <f>SUM(C8:C13)</f>
        <v>0</v>
      </c>
    </row>
    <row r="15" spans="1:3" ht="15">
      <c r="A15" s="12" t="s">
        <v>461</v>
      </c>
      <c r="B15" s="6" t="s">
        <v>228</v>
      </c>
      <c r="C15" s="157"/>
    </row>
    <row r="16" spans="1:3" ht="15">
      <c r="A16" s="16" t="s">
        <v>118</v>
      </c>
      <c r="B16" s="14" t="s">
        <v>228</v>
      </c>
      <c r="C16" s="164">
        <f>SUM(C15)</f>
        <v>0</v>
      </c>
    </row>
    <row r="17" spans="1:3" ht="15">
      <c r="A17" s="12" t="s">
        <v>462</v>
      </c>
      <c r="B17" s="6" t="s">
        <v>229</v>
      </c>
      <c r="C17" s="157"/>
    </row>
    <row r="18" spans="1:3" ht="15">
      <c r="A18" s="12" t="s">
        <v>463</v>
      </c>
      <c r="B18" s="6" t="s">
        <v>229</v>
      </c>
      <c r="C18" s="157"/>
    </row>
    <row r="19" spans="1:3" ht="15">
      <c r="A19" s="13" t="s">
        <v>464</v>
      </c>
      <c r="B19" s="6" t="s">
        <v>229</v>
      </c>
      <c r="C19" s="157"/>
    </row>
    <row r="20" spans="1:3" ht="15">
      <c r="A20" s="13" t="s">
        <v>465</v>
      </c>
      <c r="B20" s="6" t="s">
        <v>229</v>
      </c>
      <c r="C20" s="157"/>
    </row>
    <row r="21" spans="1:3" ht="15">
      <c r="A21" s="13" t="s">
        <v>466</v>
      </c>
      <c r="B21" s="6" t="s">
        <v>229</v>
      </c>
      <c r="C21" s="157"/>
    </row>
    <row r="22" spans="1:3" ht="30">
      <c r="A22" s="17" t="s">
        <v>467</v>
      </c>
      <c r="B22" s="6" t="s">
        <v>229</v>
      </c>
      <c r="C22" s="157"/>
    </row>
    <row r="23" spans="1:3" ht="15">
      <c r="A23" s="11" t="s">
        <v>117</v>
      </c>
      <c r="B23" s="14" t="s">
        <v>229</v>
      </c>
      <c r="C23" s="164">
        <f>SUM(C17:C22)</f>
        <v>0</v>
      </c>
    </row>
    <row r="24" spans="1:3" ht="15">
      <c r="A24" s="12" t="s">
        <v>468</v>
      </c>
      <c r="B24" s="6" t="s">
        <v>230</v>
      </c>
      <c r="C24" s="157"/>
    </row>
    <row r="25" spans="1:3" ht="15">
      <c r="A25" s="12" t="s">
        <v>668</v>
      </c>
      <c r="B25" s="6" t="s">
        <v>230</v>
      </c>
      <c r="C25" s="157">
        <v>1050000</v>
      </c>
    </row>
    <row r="26" spans="1:3" ht="15">
      <c r="A26" s="11" t="s">
        <v>116</v>
      </c>
      <c r="B26" s="8" t="s">
        <v>230</v>
      </c>
      <c r="C26" s="164">
        <f>SUM(C24:C25)</f>
        <v>1050000</v>
      </c>
    </row>
    <row r="27" spans="1:3" ht="15">
      <c r="A27" s="12" t="s">
        <v>469</v>
      </c>
      <c r="B27" s="6" t="s">
        <v>231</v>
      </c>
      <c r="C27" s="157"/>
    </row>
    <row r="28" spans="1:3" ht="15">
      <c r="A28" s="12" t="s">
        <v>470</v>
      </c>
      <c r="B28" s="6" t="s">
        <v>231</v>
      </c>
      <c r="C28" s="157"/>
    </row>
    <row r="29" spans="1:3" ht="15">
      <c r="A29" s="13" t="s">
        <v>471</v>
      </c>
      <c r="B29" s="6" t="s">
        <v>231</v>
      </c>
      <c r="C29" s="157"/>
    </row>
    <row r="30" spans="1:3" ht="15">
      <c r="A30" s="13" t="s">
        <v>638</v>
      </c>
      <c r="B30" s="6" t="s">
        <v>231</v>
      </c>
      <c r="C30" s="157"/>
    </row>
    <row r="31" spans="1:3" ht="15">
      <c r="A31" s="13" t="s">
        <v>472</v>
      </c>
      <c r="B31" s="6" t="s">
        <v>231</v>
      </c>
      <c r="C31" s="157"/>
    </row>
    <row r="32" spans="1:3" ht="15">
      <c r="A32" s="13" t="s">
        <v>473</v>
      </c>
      <c r="B32" s="6" t="s">
        <v>231</v>
      </c>
      <c r="C32" s="157"/>
    </row>
    <row r="33" spans="1:3" ht="15">
      <c r="A33" s="13" t="s">
        <v>474</v>
      </c>
      <c r="B33" s="6" t="s">
        <v>231</v>
      </c>
      <c r="C33" s="157"/>
    </row>
    <row r="34" spans="1:3" ht="15">
      <c r="A34" s="13" t="s">
        <v>475</v>
      </c>
      <c r="B34" s="6" t="s">
        <v>231</v>
      </c>
      <c r="C34" s="157"/>
    </row>
    <row r="35" spans="1:3" ht="15">
      <c r="A35" s="13" t="s">
        <v>476</v>
      </c>
      <c r="B35" s="6" t="s">
        <v>231</v>
      </c>
      <c r="C35" s="157">
        <v>400000</v>
      </c>
    </row>
    <row r="36" spans="1:3" ht="15">
      <c r="A36" s="13" t="s">
        <v>477</v>
      </c>
      <c r="B36" s="6" t="s">
        <v>231</v>
      </c>
      <c r="C36" s="157"/>
    </row>
    <row r="37" spans="1:3" ht="30">
      <c r="A37" s="13" t="s">
        <v>478</v>
      </c>
      <c r="B37" s="6" t="s">
        <v>231</v>
      </c>
      <c r="C37" s="157">
        <v>7820000</v>
      </c>
    </row>
    <row r="38" spans="1:3" ht="30">
      <c r="A38" s="13" t="s">
        <v>479</v>
      </c>
      <c r="B38" s="6" t="s">
        <v>231</v>
      </c>
      <c r="C38" s="157"/>
    </row>
    <row r="39" spans="1:3" ht="15.75" thickBot="1">
      <c r="A39" s="183" t="s">
        <v>480</v>
      </c>
      <c r="B39" s="121" t="s">
        <v>231</v>
      </c>
      <c r="C39" s="158">
        <f>SUM(C27:C38)</f>
        <v>8220000</v>
      </c>
    </row>
    <row r="40" spans="1:3" ht="16.5" thickBot="1">
      <c r="A40" s="184" t="s">
        <v>481</v>
      </c>
      <c r="B40" s="185" t="s">
        <v>232</v>
      </c>
      <c r="C40" s="159">
        <f>SUM(C39,C26,C23,C16,C14,C7)</f>
        <v>9270000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>
    <oddHeader>&amp;C17. melléklet a .../2018. (. 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A3" sqref="A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238" t="s">
        <v>665</v>
      </c>
      <c r="B1" s="239"/>
      <c r="C1" s="239"/>
    </row>
    <row r="2" spans="1:3" ht="27" customHeight="1">
      <c r="A2" s="241" t="s">
        <v>660</v>
      </c>
      <c r="B2" s="239"/>
      <c r="C2" s="239"/>
    </row>
    <row r="3" spans="1:3" ht="19.5" customHeight="1">
      <c r="A3" s="67"/>
      <c r="B3" s="68"/>
      <c r="C3" s="68"/>
    </row>
    <row r="4" ht="15">
      <c r="A4" s="93" t="s">
        <v>639</v>
      </c>
    </row>
    <row r="5" spans="1:3" ht="25.5">
      <c r="A5" s="40" t="s">
        <v>77</v>
      </c>
      <c r="B5" s="3" t="s">
        <v>148</v>
      </c>
      <c r="C5" s="78" t="s">
        <v>644</v>
      </c>
    </row>
    <row r="6" spans="1:3" ht="15">
      <c r="A6" s="13" t="s">
        <v>23</v>
      </c>
      <c r="B6" s="6" t="s">
        <v>238</v>
      </c>
      <c r="C6" s="157"/>
    </row>
    <row r="7" spans="1:3" ht="15">
      <c r="A7" s="13" t="s">
        <v>24</v>
      </c>
      <c r="B7" s="6" t="s">
        <v>238</v>
      </c>
      <c r="C7" s="157"/>
    </row>
    <row r="8" spans="1:3" ht="15">
      <c r="A8" s="13" t="s">
        <v>25</v>
      </c>
      <c r="B8" s="6" t="s">
        <v>238</v>
      </c>
      <c r="C8" s="157"/>
    </row>
    <row r="9" spans="1:3" ht="15">
      <c r="A9" s="13" t="s">
        <v>26</v>
      </c>
      <c r="B9" s="6" t="s">
        <v>238</v>
      </c>
      <c r="C9" s="157"/>
    </row>
    <row r="10" spans="1:3" ht="15">
      <c r="A10" s="13" t="s">
        <v>27</v>
      </c>
      <c r="B10" s="6" t="s">
        <v>238</v>
      </c>
      <c r="C10" s="157"/>
    </row>
    <row r="11" spans="1:3" ht="15">
      <c r="A11" s="13" t="s">
        <v>28</v>
      </c>
      <c r="B11" s="6" t="s">
        <v>238</v>
      </c>
      <c r="C11" s="157"/>
    </row>
    <row r="12" spans="1:3" ht="15">
      <c r="A12" s="13" t="s">
        <v>29</v>
      </c>
      <c r="B12" s="6" t="s">
        <v>238</v>
      </c>
      <c r="C12" s="157"/>
    </row>
    <row r="13" spans="1:3" ht="15">
      <c r="A13" s="13" t="s">
        <v>30</v>
      </c>
      <c r="B13" s="6" t="s">
        <v>238</v>
      </c>
      <c r="C13" s="157"/>
    </row>
    <row r="14" spans="1:3" ht="15">
      <c r="A14" s="13" t="s">
        <v>31</v>
      </c>
      <c r="B14" s="6" t="s">
        <v>238</v>
      </c>
      <c r="C14" s="157"/>
    </row>
    <row r="15" spans="1:3" ht="15">
      <c r="A15" s="13" t="s">
        <v>32</v>
      </c>
      <c r="B15" s="6" t="s">
        <v>238</v>
      </c>
      <c r="C15" s="157"/>
    </row>
    <row r="16" spans="1:3" ht="25.5">
      <c r="A16" s="11" t="s">
        <v>482</v>
      </c>
      <c r="B16" s="8" t="s">
        <v>238</v>
      </c>
      <c r="C16" s="157"/>
    </row>
    <row r="17" spans="1:3" ht="15">
      <c r="A17" s="13" t="s">
        <v>23</v>
      </c>
      <c r="B17" s="6" t="s">
        <v>239</v>
      </c>
      <c r="C17" s="157"/>
    </row>
    <row r="18" spans="1:3" ht="15">
      <c r="A18" s="13" t="s">
        <v>24</v>
      </c>
      <c r="B18" s="6" t="s">
        <v>239</v>
      </c>
      <c r="C18" s="157"/>
    </row>
    <row r="19" spans="1:3" ht="15">
      <c r="A19" s="13" t="s">
        <v>25</v>
      </c>
      <c r="B19" s="6" t="s">
        <v>239</v>
      </c>
      <c r="C19" s="157"/>
    </row>
    <row r="20" spans="1:3" ht="15">
      <c r="A20" s="13" t="s">
        <v>26</v>
      </c>
      <c r="B20" s="6" t="s">
        <v>239</v>
      </c>
      <c r="C20" s="157"/>
    </row>
    <row r="21" spans="1:3" ht="15">
      <c r="A21" s="13" t="s">
        <v>27</v>
      </c>
      <c r="B21" s="6" t="s">
        <v>239</v>
      </c>
      <c r="C21" s="157"/>
    </row>
    <row r="22" spans="1:3" ht="15">
      <c r="A22" s="13" t="s">
        <v>28</v>
      </c>
      <c r="B22" s="6" t="s">
        <v>239</v>
      </c>
      <c r="C22" s="157"/>
    </row>
    <row r="23" spans="1:3" ht="15">
      <c r="A23" s="13" t="s">
        <v>29</v>
      </c>
      <c r="B23" s="6" t="s">
        <v>239</v>
      </c>
      <c r="C23" s="157"/>
    </row>
    <row r="24" spans="1:3" ht="15">
      <c r="A24" s="13" t="s">
        <v>30</v>
      </c>
      <c r="B24" s="6" t="s">
        <v>239</v>
      </c>
      <c r="C24" s="157"/>
    </row>
    <row r="25" spans="1:3" ht="15">
      <c r="A25" s="13" t="s">
        <v>31</v>
      </c>
      <c r="B25" s="6" t="s">
        <v>239</v>
      </c>
      <c r="C25" s="157"/>
    </row>
    <row r="26" spans="1:3" ht="15">
      <c r="A26" s="13" t="s">
        <v>32</v>
      </c>
      <c r="B26" s="6" t="s">
        <v>239</v>
      </c>
      <c r="C26" s="157"/>
    </row>
    <row r="27" spans="1:3" ht="25.5">
      <c r="A27" s="11" t="s">
        <v>483</v>
      </c>
      <c r="B27" s="8" t="s">
        <v>239</v>
      </c>
      <c r="C27" s="157"/>
    </row>
    <row r="28" spans="1:3" ht="15">
      <c r="A28" s="13" t="s">
        <v>667</v>
      </c>
      <c r="B28" s="6" t="s">
        <v>240</v>
      </c>
      <c r="C28" s="157">
        <v>950000</v>
      </c>
    </row>
    <row r="29" spans="1:3" ht="15">
      <c r="A29" s="13" t="s">
        <v>24</v>
      </c>
      <c r="B29" s="6" t="s">
        <v>240</v>
      </c>
      <c r="C29" s="157"/>
    </row>
    <row r="30" spans="1:3" ht="15">
      <c r="A30" s="13" t="s">
        <v>25</v>
      </c>
      <c r="B30" s="6" t="s">
        <v>240</v>
      </c>
      <c r="C30" s="157"/>
    </row>
    <row r="31" spans="1:3" ht="15">
      <c r="A31" s="13" t="s">
        <v>26</v>
      </c>
      <c r="B31" s="6" t="s">
        <v>240</v>
      </c>
      <c r="C31" s="157"/>
    </row>
    <row r="32" spans="1:3" ht="15">
      <c r="A32" s="13" t="s">
        <v>27</v>
      </c>
      <c r="B32" s="6" t="s">
        <v>240</v>
      </c>
      <c r="C32" s="157"/>
    </row>
    <row r="33" spans="1:3" ht="15">
      <c r="A33" s="13" t="s">
        <v>28</v>
      </c>
      <c r="B33" s="6" t="s">
        <v>240</v>
      </c>
      <c r="C33" s="157"/>
    </row>
    <row r="34" spans="1:3" ht="15">
      <c r="A34" s="13" t="s">
        <v>29</v>
      </c>
      <c r="B34" s="6" t="s">
        <v>240</v>
      </c>
      <c r="C34" s="157">
        <v>300000</v>
      </c>
    </row>
    <row r="35" spans="1:3" ht="15">
      <c r="A35" s="13" t="s">
        <v>30</v>
      </c>
      <c r="B35" s="6" t="s">
        <v>240</v>
      </c>
      <c r="C35" s="157">
        <v>648000</v>
      </c>
    </row>
    <row r="36" spans="1:3" ht="15">
      <c r="A36" s="13" t="s">
        <v>31</v>
      </c>
      <c r="B36" s="6" t="s">
        <v>240</v>
      </c>
      <c r="C36" s="157"/>
    </row>
    <row r="37" spans="1:3" ht="15.75" thickBot="1">
      <c r="A37" s="129" t="s">
        <v>32</v>
      </c>
      <c r="B37" s="152" t="s">
        <v>240</v>
      </c>
      <c r="C37" s="158"/>
    </row>
    <row r="38" spans="1:3" ht="15.75" thickBot="1">
      <c r="A38" s="186" t="s">
        <v>484</v>
      </c>
      <c r="B38" s="187" t="s">
        <v>240</v>
      </c>
      <c r="C38" s="159">
        <f>SUM(C28:C37)</f>
        <v>1898000</v>
      </c>
    </row>
    <row r="39" spans="1:3" ht="15">
      <c r="A39" s="127" t="s">
        <v>33</v>
      </c>
      <c r="B39" s="132" t="s">
        <v>242</v>
      </c>
      <c r="C39" s="160"/>
    </row>
    <row r="40" spans="1:3" ht="15">
      <c r="A40" s="13" t="s">
        <v>34</v>
      </c>
      <c r="B40" s="5" t="s">
        <v>242</v>
      </c>
      <c r="C40" s="157"/>
    </row>
    <row r="41" spans="1:3" ht="15">
      <c r="A41" s="13" t="s">
        <v>35</v>
      </c>
      <c r="B41" s="5" t="s">
        <v>242</v>
      </c>
      <c r="C41" s="157"/>
    </row>
    <row r="42" spans="1:3" ht="15">
      <c r="A42" s="5" t="s">
        <v>36</v>
      </c>
      <c r="B42" s="5" t="s">
        <v>242</v>
      </c>
      <c r="C42" s="157"/>
    </row>
    <row r="43" spans="1:3" ht="15">
      <c r="A43" s="5" t="s">
        <v>37</v>
      </c>
      <c r="B43" s="5" t="s">
        <v>242</v>
      </c>
      <c r="C43" s="157"/>
    </row>
    <row r="44" spans="1:3" ht="15">
      <c r="A44" s="5" t="s">
        <v>38</v>
      </c>
      <c r="B44" s="5" t="s">
        <v>242</v>
      </c>
      <c r="C44" s="157"/>
    </row>
    <row r="45" spans="1:3" ht="15">
      <c r="A45" s="13" t="s">
        <v>39</v>
      </c>
      <c r="B45" s="5" t="s">
        <v>242</v>
      </c>
      <c r="C45" s="157"/>
    </row>
    <row r="46" spans="1:3" ht="15">
      <c r="A46" s="13" t="s">
        <v>40</v>
      </c>
      <c r="B46" s="5" t="s">
        <v>242</v>
      </c>
      <c r="C46" s="157"/>
    </row>
    <row r="47" spans="1:3" ht="15">
      <c r="A47" s="13" t="s">
        <v>41</v>
      </c>
      <c r="B47" s="5" t="s">
        <v>242</v>
      </c>
      <c r="C47" s="157"/>
    </row>
    <row r="48" spans="1:3" ht="15">
      <c r="A48" s="13" t="s">
        <v>42</v>
      </c>
      <c r="B48" s="5" t="s">
        <v>242</v>
      </c>
      <c r="C48" s="157"/>
    </row>
    <row r="49" spans="1:3" ht="25.5">
      <c r="A49" s="11" t="s">
        <v>485</v>
      </c>
      <c r="B49" s="8" t="s">
        <v>242</v>
      </c>
      <c r="C49" s="157"/>
    </row>
    <row r="50" spans="1:3" ht="15">
      <c r="A50" s="13" t="s">
        <v>33</v>
      </c>
      <c r="B50" s="5" t="s">
        <v>248</v>
      </c>
      <c r="C50" s="157">
        <v>627000</v>
      </c>
    </row>
    <row r="51" spans="1:3" ht="15">
      <c r="A51" s="13" t="s">
        <v>34</v>
      </c>
      <c r="B51" s="5" t="s">
        <v>248</v>
      </c>
      <c r="C51" s="157">
        <v>20731316</v>
      </c>
    </row>
    <row r="52" spans="1:3" ht="15">
      <c r="A52" s="13" t="s">
        <v>35</v>
      </c>
      <c r="B52" s="5" t="s">
        <v>248</v>
      </c>
      <c r="C52" s="157"/>
    </row>
    <row r="53" spans="1:3" ht="15">
      <c r="A53" s="5" t="s">
        <v>36</v>
      </c>
      <c r="B53" s="5" t="s">
        <v>248</v>
      </c>
      <c r="C53" s="157"/>
    </row>
    <row r="54" spans="1:3" ht="15">
      <c r="A54" s="5" t="s">
        <v>37</v>
      </c>
      <c r="B54" s="5" t="s">
        <v>248</v>
      </c>
      <c r="C54" s="157"/>
    </row>
    <row r="55" spans="1:3" ht="15">
      <c r="A55" s="5" t="s">
        <v>38</v>
      </c>
      <c r="B55" s="5" t="s">
        <v>248</v>
      </c>
      <c r="C55" s="157"/>
    </row>
    <row r="56" spans="1:3" ht="15">
      <c r="A56" s="13" t="s">
        <v>39</v>
      </c>
      <c r="B56" s="5" t="s">
        <v>248</v>
      </c>
      <c r="C56" s="157">
        <v>1851000</v>
      </c>
    </row>
    <row r="57" spans="1:3" ht="15">
      <c r="A57" s="13" t="s">
        <v>43</v>
      </c>
      <c r="B57" s="5" t="s">
        <v>248</v>
      </c>
      <c r="C57" s="157"/>
    </row>
    <row r="58" spans="1:3" ht="15">
      <c r="A58" s="13" t="s">
        <v>41</v>
      </c>
      <c r="B58" s="5" t="s">
        <v>248</v>
      </c>
      <c r="C58" s="157"/>
    </row>
    <row r="59" spans="1:3" ht="15.75" thickBot="1">
      <c r="A59" s="129" t="s">
        <v>42</v>
      </c>
      <c r="B59" s="135" t="s">
        <v>248</v>
      </c>
      <c r="C59" s="158"/>
    </row>
    <row r="60" spans="1:3" ht="15.75" thickBot="1">
      <c r="A60" s="189" t="s">
        <v>486</v>
      </c>
      <c r="B60" s="187" t="s">
        <v>247</v>
      </c>
      <c r="C60" s="159">
        <f>SUM(C50:C59)</f>
        <v>23209316</v>
      </c>
    </row>
    <row r="61" spans="1:3" ht="15">
      <c r="A61" s="127" t="s">
        <v>23</v>
      </c>
      <c r="B61" s="188" t="s">
        <v>275</v>
      </c>
      <c r="C61" s="160"/>
    </row>
    <row r="62" spans="1:3" ht="15">
      <c r="A62" s="13" t="s">
        <v>24</v>
      </c>
      <c r="B62" s="6" t="s">
        <v>275</v>
      </c>
      <c r="C62" s="157"/>
    </row>
    <row r="63" spans="1:3" ht="15">
      <c r="A63" s="13" t="s">
        <v>25</v>
      </c>
      <c r="B63" s="6" t="s">
        <v>275</v>
      </c>
      <c r="C63" s="157"/>
    </row>
    <row r="64" spans="1:3" ht="15">
      <c r="A64" s="13" t="s">
        <v>26</v>
      </c>
      <c r="B64" s="6" t="s">
        <v>275</v>
      </c>
      <c r="C64" s="157"/>
    </row>
    <row r="65" spans="1:3" ht="15">
      <c r="A65" s="13" t="s">
        <v>27</v>
      </c>
      <c r="B65" s="6" t="s">
        <v>275</v>
      </c>
      <c r="C65" s="157"/>
    </row>
    <row r="66" spans="1:3" ht="15">
      <c r="A66" s="13" t="s">
        <v>28</v>
      </c>
      <c r="B66" s="6" t="s">
        <v>275</v>
      </c>
      <c r="C66" s="157"/>
    </row>
    <row r="67" spans="1:3" ht="15">
      <c r="A67" s="13" t="s">
        <v>29</v>
      </c>
      <c r="B67" s="6" t="s">
        <v>275</v>
      </c>
      <c r="C67" s="157"/>
    </row>
    <row r="68" spans="1:3" ht="15">
      <c r="A68" s="13" t="s">
        <v>30</v>
      </c>
      <c r="B68" s="6" t="s">
        <v>275</v>
      </c>
      <c r="C68" s="157"/>
    </row>
    <row r="69" spans="1:3" ht="15">
      <c r="A69" s="13" t="s">
        <v>31</v>
      </c>
      <c r="B69" s="6" t="s">
        <v>275</v>
      </c>
      <c r="C69" s="157"/>
    </row>
    <row r="70" spans="1:3" ht="15">
      <c r="A70" s="13" t="s">
        <v>32</v>
      </c>
      <c r="B70" s="6" t="s">
        <v>275</v>
      </c>
      <c r="C70" s="157"/>
    </row>
    <row r="71" spans="1:3" ht="25.5">
      <c r="A71" s="11" t="s">
        <v>495</v>
      </c>
      <c r="B71" s="8" t="s">
        <v>275</v>
      </c>
      <c r="C71" s="157"/>
    </row>
    <row r="72" spans="1:3" ht="15">
      <c r="A72" s="13" t="s">
        <v>23</v>
      </c>
      <c r="B72" s="6" t="s">
        <v>276</v>
      </c>
      <c r="C72" s="157"/>
    </row>
    <row r="73" spans="1:3" ht="15">
      <c r="A73" s="13" t="s">
        <v>24</v>
      </c>
      <c r="B73" s="6" t="s">
        <v>276</v>
      </c>
      <c r="C73" s="157"/>
    </row>
    <row r="74" spans="1:3" ht="15">
      <c r="A74" s="13" t="s">
        <v>25</v>
      </c>
      <c r="B74" s="6" t="s">
        <v>276</v>
      </c>
      <c r="C74" s="157"/>
    </row>
    <row r="75" spans="1:3" ht="15">
      <c r="A75" s="13" t="s">
        <v>26</v>
      </c>
      <c r="B75" s="6" t="s">
        <v>276</v>
      </c>
      <c r="C75" s="157"/>
    </row>
    <row r="76" spans="1:3" ht="15">
      <c r="A76" s="13" t="s">
        <v>27</v>
      </c>
      <c r="B76" s="6" t="s">
        <v>276</v>
      </c>
      <c r="C76" s="157"/>
    </row>
    <row r="77" spans="1:3" ht="15">
      <c r="A77" s="13" t="s">
        <v>28</v>
      </c>
      <c r="B77" s="6" t="s">
        <v>276</v>
      </c>
      <c r="C77" s="157"/>
    </row>
    <row r="78" spans="1:3" ht="15">
      <c r="A78" s="13" t="s">
        <v>29</v>
      </c>
      <c r="B78" s="6" t="s">
        <v>276</v>
      </c>
      <c r="C78" s="157"/>
    </row>
    <row r="79" spans="1:3" ht="15">
      <c r="A79" s="13" t="s">
        <v>30</v>
      </c>
      <c r="B79" s="6" t="s">
        <v>276</v>
      </c>
      <c r="C79" s="157"/>
    </row>
    <row r="80" spans="1:3" ht="15">
      <c r="A80" s="13" t="s">
        <v>31</v>
      </c>
      <c r="B80" s="6" t="s">
        <v>276</v>
      </c>
      <c r="C80" s="157"/>
    </row>
    <row r="81" spans="1:3" ht="15">
      <c r="A81" s="13" t="s">
        <v>32</v>
      </c>
      <c r="B81" s="6" t="s">
        <v>276</v>
      </c>
      <c r="C81" s="157"/>
    </row>
    <row r="82" spans="1:3" ht="25.5">
      <c r="A82" s="11" t="s">
        <v>494</v>
      </c>
      <c r="B82" s="8" t="s">
        <v>276</v>
      </c>
      <c r="C82" s="157"/>
    </row>
    <row r="83" spans="1:3" ht="15">
      <c r="A83" s="13" t="s">
        <v>23</v>
      </c>
      <c r="B83" s="6" t="s">
        <v>277</v>
      </c>
      <c r="C83" s="157"/>
    </row>
    <row r="84" spans="1:3" ht="15">
      <c r="A84" s="13" t="s">
        <v>24</v>
      </c>
      <c r="B84" s="6" t="s">
        <v>277</v>
      </c>
      <c r="C84" s="157"/>
    </row>
    <row r="85" spans="1:3" ht="15">
      <c r="A85" s="13" t="s">
        <v>25</v>
      </c>
      <c r="B85" s="6" t="s">
        <v>277</v>
      </c>
      <c r="C85" s="157"/>
    </row>
    <row r="86" spans="1:3" ht="15">
      <c r="A86" s="13" t="s">
        <v>26</v>
      </c>
      <c r="B86" s="6" t="s">
        <v>277</v>
      </c>
      <c r="C86" s="157"/>
    </row>
    <row r="87" spans="1:3" ht="15">
      <c r="A87" s="13" t="s">
        <v>27</v>
      </c>
      <c r="B87" s="6" t="s">
        <v>277</v>
      </c>
      <c r="C87" s="157"/>
    </row>
    <row r="88" spans="1:3" ht="15">
      <c r="A88" s="13" t="s">
        <v>28</v>
      </c>
      <c r="B88" s="6" t="s">
        <v>277</v>
      </c>
      <c r="C88" s="157"/>
    </row>
    <row r="89" spans="1:3" ht="15">
      <c r="A89" s="13" t="s">
        <v>29</v>
      </c>
      <c r="B89" s="6" t="s">
        <v>277</v>
      </c>
      <c r="C89" s="157"/>
    </row>
    <row r="90" spans="1:3" ht="15">
      <c r="A90" s="13" t="s">
        <v>30</v>
      </c>
      <c r="B90" s="6" t="s">
        <v>277</v>
      </c>
      <c r="C90" s="157"/>
    </row>
    <row r="91" spans="1:3" ht="15">
      <c r="A91" s="13" t="s">
        <v>31</v>
      </c>
      <c r="B91" s="6" t="s">
        <v>277</v>
      </c>
      <c r="C91" s="157"/>
    </row>
    <row r="92" spans="1:3" ht="15">
      <c r="A92" s="13" t="s">
        <v>32</v>
      </c>
      <c r="B92" s="6" t="s">
        <v>277</v>
      </c>
      <c r="C92" s="157"/>
    </row>
    <row r="93" spans="1:3" ht="15">
      <c r="A93" s="11" t="s">
        <v>493</v>
      </c>
      <c r="B93" s="8" t="s">
        <v>277</v>
      </c>
      <c r="C93" s="157"/>
    </row>
    <row r="94" spans="1:3" ht="15">
      <c r="A94" s="13" t="s">
        <v>33</v>
      </c>
      <c r="B94" s="5" t="s">
        <v>279</v>
      </c>
      <c r="C94" s="157"/>
    </row>
    <row r="95" spans="1:3" ht="15">
      <c r="A95" s="13" t="s">
        <v>34</v>
      </c>
      <c r="B95" s="6" t="s">
        <v>279</v>
      </c>
      <c r="C95" s="157"/>
    </row>
    <row r="96" spans="1:3" ht="15">
      <c r="A96" s="13" t="s">
        <v>35</v>
      </c>
      <c r="B96" s="5" t="s">
        <v>279</v>
      </c>
      <c r="C96" s="157"/>
    </row>
    <row r="97" spans="1:3" ht="15">
      <c r="A97" s="5" t="s">
        <v>36</v>
      </c>
      <c r="B97" s="6" t="s">
        <v>279</v>
      </c>
      <c r="C97" s="157"/>
    </row>
    <row r="98" spans="1:3" ht="15">
      <c r="A98" s="5" t="s">
        <v>37</v>
      </c>
      <c r="B98" s="5" t="s">
        <v>279</v>
      </c>
      <c r="C98" s="157"/>
    </row>
    <row r="99" spans="1:3" ht="15">
      <c r="A99" s="5" t="s">
        <v>38</v>
      </c>
      <c r="B99" s="6" t="s">
        <v>279</v>
      </c>
      <c r="C99" s="157"/>
    </row>
    <row r="100" spans="1:3" ht="15">
      <c r="A100" s="13" t="s">
        <v>39</v>
      </c>
      <c r="B100" s="5" t="s">
        <v>279</v>
      </c>
      <c r="C100" s="157"/>
    </row>
    <row r="101" spans="1:3" ht="15">
      <c r="A101" s="13" t="s">
        <v>43</v>
      </c>
      <c r="B101" s="6" t="s">
        <v>279</v>
      </c>
      <c r="C101" s="157"/>
    </row>
    <row r="102" spans="1:3" ht="15">
      <c r="A102" s="13" t="s">
        <v>41</v>
      </c>
      <c r="B102" s="5" t="s">
        <v>279</v>
      </c>
      <c r="C102" s="157"/>
    </row>
    <row r="103" spans="1:3" ht="15">
      <c r="A103" s="13" t="s">
        <v>42</v>
      </c>
      <c r="B103" s="6" t="s">
        <v>279</v>
      </c>
      <c r="C103" s="157"/>
    </row>
    <row r="104" spans="1:3" ht="25.5">
      <c r="A104" s="11" t="s">
        <v>492</v>
      </c>
      <c r="B104" s="8" t="s">
        <v>279</v>
      </c>
      <c r="C104" s="157"/>
    </row>
    <row r="105" spans="1:3" ht="15">
      <c r="A105" s="13" t="s">
        <v>33</v>
      </c>
      <c r="B105" s="5" t="s">
        <v>282</v>
      </c>
      <c r="C105" s="157"/>
    </row>
    <row r="106" spans="1:3" ht="15">
      <c r="A106" s="13" t="s">
        <v>34</v>
      </c>
      <c r="B106" s="5" t="s">
        <v>282</v>
      </c>
      <c r="C106" s="157"/>
    </row>
    <row r="107" spans="1:3" ht="15">
      <c r="A107" s="13" t="s">
        <v>35</v>
      </c>
      <c r="B107" s="5" t="s">
        <v>282</v>
      </c>
      <c r="C107" s="157"/>
    </row>
    <row r="108" spans="1:3" ht="15">
      <c r="A108" s="5" t="s">
        <v>36</v>
      </c>
      <c r="B108" s="5" t="s">
        <v>282</v>
      </c>
      <c r="C108" s="157"/>
    </row>
    <row r="109" spans="1:3" ht="15">
      <c r="A109" s="5" t="s">
        <v>37</v>
      </c>
      <c r="B109" s="5" t="s">
        <v>282</v>
      </c>
      <c r="C109" s="157"/>
    </row>
    <row r="110" spans="1:3" ht="15">
      <c r="A110" s="5" t="s">
        <v>38</v>
      </c>
      <c r="B110" s="5" t="s">
        <v>282</v>
      </c>
      <c r="C110" s="157"/>
    </row>
    <row r="111" spans="1:3" ht="15">
      <c r="A111" s="13" t="s">
        <v>39</v>
      </c>
      <c r="B111" s="5" t="s">
        <v>282</v>
      </c>
      <c r="C111" s="157"/>
    </row>
    <row r="112" spans="1:3" ht="15">
      <c r="A112" s="13" t="s">
        <v>43</v>
      </c>
      <c r="B112" s="5" t="s">
        <v>282</v>
      </c>
      <c r="C112" s="157"/>
    </row>
    <row r="113" spans="1:3" ht="15">
      <c r="A113" s="13" t="s">
        <v>41</v>
      </c>
      <c r="B113" s="5" t="s">
        <v>282</v>
      </c>
      <c r="C113" s="157"/>
    </row>
    <row r="114" spans="1:3" ht="15">
      <c r="A114" s="13" t="s">
        <v>42</v>
      </c>
      <c r="B114" s="5" t="s">
        <v>282</v>
      </c>
      <c r="C114" s="157"/>
    </row>
    <row r="115" spans="1:3" ht="15">
      <c r="A115" s="15" t="s">
        <v>526</v>
      </c>
      <c r="B115" s="8" t="s">
        <v>282</v>
      </c>
      <c r="C115" s="15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3" r:id="rId1"/>
  <headerFooter>
    <oddHeader>&amp;C18. melléklet a .../2018. (. 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A2" sqref="A2:C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38" t="s">
        <v>665</v>
      </c>
      <c r="B1" s="239"/>
      <c r="C1" s="239"/>
    </row>
    <row r="2" spans="1:3" ht="25.5" customHeight="1">
      <c r="A2" s="241" t="s">
        <v>661</v>
      </c>
      <c r="B2" s="239"/>
      <c r="C2" s="239"/>
    </row>
    <row r="3" spans="1:3" ht="15.75" customHeight="1">
      <c r="A3" s="67"/>
      <c r="B3" s="68"/>
      <c r="C3" s="68"/>
    </row>
    <row r="4" ht="21" customHeight="1">
      <c r="A4" s="93" t="s">
        <v>100</v>
      </c>
    </row>
    <row r="5" spans="1:3" ht="25.5">
      <c r="A5" s="40" t="s">
        <v>77</v>
      </c>
      <c r="B5" s="3" t="s">
        <v>148</v>
      </c>
      <c r="C5" s="78" t="s">
        <v>644</v>
      </c>
    </row>
    <row r="6" spans="1:3" ht="15">
      <c r="A6" s="13" t="s">
        <v>44</v>
      </c>
      <c r="B6" s="6" t="s">
        <v>342</v>
      </c>
      <c r="C6" s="157"/>
    </row>
    <row r="7" spans="1:3" ht="15">
      <c r="A7" s="13" t="s">
        <v>53</v>
      </c>
      <c r="B7" s="6" t="s">
        <v>342</v>
      </c>
      <c r="C7" s="157"/>
    </row>
    <row r="8" spans="1:3" ht="30">
      <c r="A8" s="13" t="s">
        <v>54</v>
      </c>
      <c r="B8" s="6" t="s">
        <v>342</v>
      </c>
      <c r="C8" s="157"/>
    </row>
    <row r="9" spans="1:3" ht="15">
      <c r="A9" s="13" t="s">
        <v>52</v>
      </c>
      <c r="B9" s="6" t="s">
        <v>342</v>
      </c>
      <c r="C9" s="157"/>
    </row>
    <row r="10" spans="1:3" ht="15">
      <c r="A10" s="13" t="s">
        <v>51</v>
      </c>
      <c r="B10" s="6" t="s">
        <v>342</v>
      </c>
      <c r="C10" s="157"/>
    </row>
    <row r="11" spans="1:3" ht="15">
      <c r="A11" s="13" t="s">
        <v>50</v>
      </c>
      <c r="B11" s="6" t="s">
        <v>342</v>
      </c>
      <c r="C11" s="157"/>
    </row>
    <row r="12" spans="1:3" ht="15">
      <c r="A12" s="13" t="s">
        <v>45</v>
      </c>
      <c r="B12" s="6" t="s">
        <v>342</v>
      </c>
      <c r="C12" s="157"/>
    </row>
    <row r="13" spans="1:3" ht="15">
      <c r="A13" s="13" t="s">
        <v>46</v>
      </c>
      <c r="B13" s="6" t="s">
        <v>342</v>
      </c>
      <c r="C13" s="157"/>
    </row>
    <row r="14" spans="1:3" ht="15">
      <c r="A14" s="13" t="s">
        <v>47</v>
      </c>
      <c r="B14" s="6" t="s">
        <v>342</v>
      </c>
      <c r="C14" s="157"/>
    </row>
    <row r="15" spans="1:3" ht="15">
      <c r="A15" s="13" t="s">
        <v>48</v>
      </c>
      <c r="B15" s="6" t="s">
        <v>342</v>
      </c>
      <c r="C15" s="157"/>
    </row>
    <row r="16" spans="1:3" ht="25.5">
      <c r="A16" s="7" t="s">
        <v>536</v>
      </c>
      <c r="B16" s="8" t="s">
        <v>342</v>
      </c>
      <c r="C16" s="157"/>
    </row>
    <row r="17" spans="1:3" ht="15">
      <c r="A17" s="13" t="s">
        <v>44</v>
      </c>
      <c r="B17" s="6" t="s">
        <v>343</v>
      </c>
      <c r="C17" s="157"/>
    </row>
    <row r="18" spans="1:3" ht="15">
      <c r="A18" s="13" t="s">
        <v>53</v>
      </c>
      <c r="B18" s="6" t="s">
        <v>343</v>
      </c>
      <c r="C18" s="157"/>
    </row>
    <row r="19" spans="1:3" ht="30">
      <c r="A19" s="13" t="s">
        <v>54</v>
      </c>
      <c r="B19" s="6" t="s">
        <v>343</v>
      </c>
      <c r="C19" s="157"/>
    </row>
    <row r="20" spans="1:3" ht="15">
      <c r="A20" s="13" t="s">
        <v>52</v>
      </c>
      <c r="B20" s="6" t="s">
        <v>343</v>
      </c>
      <c r="C20" s="157"/>
    </row>
    <row r="21" spans="1:3" ht="15">
      <c r="A21" s="13" t="s">
        <v>51</v>
      </c>
      <c r="B21" s="6" t="s">
        <v>343</v>
      </c>
      <c r="C21" s="157"/>
    </row>
    <row r="22" spans="1:3" ht="15">
      <c r="A22" s="13" t="s">
        <v>50</v>
      </c>
      <c r="B22" s="6" t="s">
        <v>343</v>
      </c>
      <c r="C22" s="157"/>
    </row>
    <row r="23" spans="1:3" ht="15">
      <c r="A23" s="13" t="s">
        <v>45</v>
      </c>
      <c r="B23" s="6" t="s">
        <v>343</v>
      </c>
      <c r="C23" s="157"/>
    </row>
    <row r="24" spans="1:3" ht="15">
      <c r="A24" s="13" t="s">
        <v>46</v>
      </c>
      <c r="B24" s="6" t="s">
        <v>343</v>
      </c>
      <c r="C24" s="157"/>
    </row>
    <row r="25" spans="1:3" ht="15">
      <c r="A25" s="13" t="s">
        <v>47</v>
      </c>
      <c r="B25" s="6" t="s">
        <v>343</v>
      </c>
      <c r="C25" s="157"/>
    </row>
    <row r="26" spans="1:3" ht="15">
      <c r="A26" s="13" t="s">
        <v>48</v>
      </c>
      <c r="B26" s="6" t="s">
        <v>343</v>
      </c>
      <c r="C26" s="157"/>
    </row>
    <row r="27" spans="1:3" ht="25.5">
      <c r="A27" s="7" t="s">
        <v>593</v>
      </c>
      <c r="B27" s="8" t="s">
        <v>343</v>
      </c>
      <c r="C27" s="157"/>
    </row>
    <row r="28" spans="1:3" ht="15">
      <c r="A28" s="13" t="s">
        <v>44</v>
      </c>
      <c r="B28" s="6" t="s">
        <v>344</v>
      </c>
      <c r="C28" s="157"/>
    </row>
    <row r="29" spans="1:3" ht="15">
      <c r="A29" s="13" t="s">
        <v>53</v>
      </c>
      <c r="B29" s="6" t="s">
        <v>344</v>
      </c>
      <c r="C29" s="157"/>
    </row>
    <row r="30" spans="1:3" ht="30">
      <c r="A30" s="13" t="s">
        <v>54</v>
      </c>
      <c r="B30" s="6" t="s">
        <v>344</v>
      </c>
      <c r="C30" s="157"/>
    </row>
    <row r="31" spans="1:3" ht="15">
      <c r="A31" s="13" t="s">
        <v>52</v>
      </c>
      <c r="B31" s="6" t="s">
        <v>344</v>
      </c>
      <c r="C31" s="157"/>
    </row>
    <row r="32" spans="1:3" ht="15">
      <c r="A32" s="13" t="s">
        <v>51</v>
      </c>
      <c r="B32" s="6" t="s">
        <v>344</v>
      </c>
      <c r="C32" s="157">
        <v>4800000</v>
      </c>
    </row>
    <row r="33" spans="1:3" ht="15">
      <c r="A33" s="13" t="s">
        <v>50</v>
      </c>
      <c r="B33" s="6" t="s">
        <v>344</v>
      </c>
      <c r="C33" s="157">
        <v>3759000</v>
      </c>
    </row>
    <row r="34" spans="1:3" ht="15">
      <c r="A34" s="13" t="s">
        <v>45</v>
      </c>
      <c r="B34" s="6" t="s">
        <v>344</v>
      </c>
      <c r="C34" s="157">
        <v>68266358</v>
      </c>
    </row>
    <row r="35" spans="1:3" ht="15">
      <c r="A35" s="13" t="s">
        <v>46</v>
      </c>
      <c r="B35" s="6" t="s">
        <v>344</v>
      </c>
      <c r="C35" s="157"/>
    </row>
    <row r="36" spans="1:3" ht="15">
      <c r="A36" s="13" t="s">
        <v>47</v>
      </c>
      <c r="B36" s="6" t="s">
        <v>344</v>
      </c>
      <c r="C36" s="157"/>
    </row>
    <row r="37" spans="1:3" ht="15.75" thickBot="1">
      <c r="A37" s="129" t="s">
        <v>48</v>
      </c>
      <c r="B37" s="152" t="s">
        <v>344</v>
      </c>
      <c r="C37" s="158"/>
    </row>
    <row r="38" spans="1:3" ht="15.75" thickBot="1">
      <c r="A38" s="190" t="s">
        <v>592</v>
      </c>
      <c r="B38" s="187" t="s">
        <v>344</v>
      </c>
      <c r="C38" s="159">
        <f>SUM(C28:C37)</f>
        <v>76825358</v>
      </c>
    </row>
    <row r="39" spans="1:3" ht="15">
      <c r="A39" s="127" t="s">
        <v>44</v>
      </c>
      <c r="B39" s="188" t="s">
        <v>350</v>
      </c>
      <c r="C39" s="160"/>
    </row>
    <row r="40" spans="1:3" ht="15">
      <c r="A40" s="13" t="s">
        <v>53</v>
      </c>
      <c r="B40" s="6" t="s">
        <v>350</v>
      </c>
      <c r="C40" s="157"/>
    </row>
    <row r="41" spans="1:3" ht="30">
      <c r="A41" s="13" t="s">
        <v>54</v>
      </c>
      <c r="B41" s="6" t="s">
        <v>350</v>
      </c>
      <c r="C41" s="157"/>
    </row>
    <row r="42" spans="1:3" ht="15">
      <c r="A42" s="13" t="s">
        <v>52</v>
      </c>
      <c r="B42" s="6" t="s">
        <v>350</v>
      </c>
      <c r="C42" s="157"/>
    </row>
    <row r="43" spans="1:3" ht="15">
      <c r="A43" s="13" t="s">
        <v>51</v>
      </c>
      <c r="B43" s="6" t="s">
        <v>350</v>
      </c>
      <c r="C43" s="157"/>
    </row>
    <row r="44" spans="1:3" ht="15">
      <c r="A44" s="13" t="s">
        <v>50</v>
      </c>
      <c r="B44" s="6" t="s">
        <v>350</v>
      </c>
      <c r="C44" s="157"/>
    </row>
    <row r="45" spans="1:3" ht="15">
      <c r="A45" s="13" t="s">
        <v>45</v>
      </c>
      <c r="B45" s="6" t="s">
        <v>350</v>
      </c>
      <c r="C45" s="157"/>
    </row>
    <row r="46" spans="1:3" ht="15">
      <c r="A46" s="13" t="s">
        <v>46</v>
      </c>
      <c r="B46" s="6" t="s">
        <v>350</v>
      </c>
      <c r="C46" s="157"/>
    </row>
    <row r="47" spans="1:3" ht="15">
      <c r="A47" s="13" t="s">
        <v>47</v>
      </c>
      <c r="B47" s="6" t="s">
        <v>350</v>
      </c>
      <c r="C47" s="157"/>
    </row>
    <row r="48" spans="1:3" ht="15">
      <c r="A48" s="13" t="s">
        <v>48</v>
      </c>
      <c r="B48" s="6" t="s">
        <v>350</v>
      </c>
      <c r="C48" s="157"/>
    </row>
    <row r="49" spans="1:3" ht="25.5">
      <c r="A49" s="7" t="s">
        <v>591</v>
      </c>
      <c r="B49" s="8" t="s">
        <v>350</v>
      </c>
      <c r="C49" s="157"/>
    </row>
    <row r="50" spans="1:3" ht="15">
      <c r="A50" s="13" t="s">
        <v>49</v>
      </c>
      <c r="B50" s="6" t="s">
        <v>351</v>
      </c>
      <c r="C50" s="157"/>
    </row>
    <row r="51" spans="1:3" ht="15">
      <c r="A51" s="13" t="s">
        <v>53</v>
      </c>
      <c r="B51" s="6" t="s">
        <v>351</v>
      </c>
      <c r="C51" s="157"/>
    </row>
    <row r="52" spans="1:3" ht="30">
      <c r="A52" s="13" t="s">
        <v>54</v>
      </c>
      <c r="B52" s="6" t="s">
        <v>351</v>
      </c>
      <c r="C52" s="157"/>
    </row>
    <row r="53" spans="1:3" ht="15">
      <c r="A53" s="13" t="s">
        <v>52</v>
      </c>
      <c r="B53" s="6" t="s">
        <v>351</v>
      </c>
      <c r="C53" s="157"/>
    </row>
    <row r="54" spans="1:3" ht="15">
      <c r="A54" s="13" t="s">
        <v>51</v>
      </c>
      <c r="B54" s="6" t="s">
        <v>351</v>
      </c>
      <c r="C54" s="157"/>
    </row>
    <row r="55" spans="1:3" ht="15">
      <c r="A55" s="13" t="s">
        <v>50</v>
      </c>
      <c r="B55" s="6" t="s">
        <v>351</v>
      </c>
      <c r="C55" s="157"/>
    </row>
    <row r="56" spans="1:3" ht="15">
      <c r="A56" s="13" t="s">
        <v>45</v>
      </c>
      <c r="B56" s="6" t="s">
        <v>351</v>
      </c>
      <c r="C56" s="157"/>
    </row>
    <row r="57" spans="1:3" ht="15">
      <c r="A57" s="13" t="s">
        <v>46</v>
      </c>
      <c r="B57" s="6" t="s">
        <v>351</v>
      </c>
      <c r="C57" s="157"/>
    </row>
    <row r="58" spans="1:3" ht="15">
      <c r="A58" s="13" t="s">
        <v>47</v>
      </c>
      <c r="B58" s="6" t="s">
        <v>351</v>
      </c>
      <c r="C58" s="157"/>
    </row>
    <row r="59" spans="1:3" ht="15">
      <c r="A59" s="13" t="s">
        <v>48</v>
      </c>
      <c r="B59" s="6" t="s">
        <v>351</v>
      </c>
      <c r="C59" s="157"/>
    </row>
    <row r="60" spans="1:3" ht="25.5">
      <c r="A60" s="7" t="s">
        <v>594</v>
      </c>
      <c r="B60" s="8" t="s">
        <v>351</v>
      </c>
      <c r="C60" s="157"/>
    </row>
    <row r="61" spans="1:3" ht="15">
      <c r="A61" s="13" t="s">
        <v>44</v>
      </c>
      <c r="B61" s="6" t="s">
        <v>352</v>
      </c>
      <c r="C61" s="157"/>
    </row>
    <row r="62" spans="1:3" ht="15">
      <c r="A62" s="13" t="s">
        <v>53</v>
      </c>
      <c r="B62" s="6" t="s">
        <v>352</v>
      </c>
      <c r="C62" s="157"/>
    </row>
    <row r="63" spans="1:3" ht="30">
      <c r="A63" s="13" t="s">
        <v>54</v>
      </c>
      <c r="B63" s="6" t="s">
        <v>352</v>
      </c>
      <c r="C63" s="157"/>
    </row>
    <row r="64" spans="1:3" ht="15">
      <c r="A64" s="13" t="s">
        <v>52</v>
      </c>
      <c r="B64" s="6" t="s">
        <v>352</v>
      </c>
      <c r="C64" s="157"/>
    </row>
    <row r="65" spans="1:3" ht="15">
      <c r="A65" s="13" t="s">
        <v>51</v>
      </c>
      <c r="B65" s="6" t="s">
        <v>352</v>
      </c>
      <c r="C65" s="157"/>
    </row>
    <row r="66" spans="1:3" ht="15">
      <c r="A66" s="13" t="s">
        <v>50</v>
      </c>
      <c r="B66" s="6" t="s">
        <v>352</v>
      </c>
      <c r="C66" s="157"/>
    </row>
    <row r="67" spans="1:3" ht="15">
      <c r="A67" s="13" t="s">
        <v>45</v>
      </c>
      <c r="B67" s="6" t="s">
        <v>352</v>
      </c>
      <c r="C67" s="157"/>
    </row>
    <row r="68" spans="1:3" ht="15">
      <c r="A68" s="13" t="s">
        <v>46</v>
      </c>
      <c r="B68" s="6" t="s">
        <v>352</v>
      </c>
      <c r="C68" s="157"/>
    </row>
    <row r="69" spans="1:3" ht="15">
      <c r="A69" s="13" t="s">
        <v>47</v>
      </c>
      <c r="B69" s="6" t="s">
        <v>352</v>
      </c>
      <c r="C69" s="157"/>
    </row>
    <row r="70" spans="1:3" ht="15.75" thickBot="1">
      <c r="A70" s="129" t="s">
        <v>48</v>
      </c>
      <c r="B70" s="152" t="s">
        <v>352</v>
      </c>
      <c r="C70" s="158"/>
    </row>
    <row r="71" spans="1:3" ht="15.75" thickBot="1">
      <c r="A71" s="190" t="s">
        <v>541</v>
      </c>
      <c r="B71" s="187" t="s">
        <v>352</v>
      </c>
      <c r="C71" s="159">
        <f>SUM(C61:C70)</f>
        <v>0</v>
      </c>
    </row>
    <row r="72" spans="1:3" ht="15">
      <c r="A72" s="127" t="s">
        <v>55</v>
      </c>
      <c r="B72" s="132" t="s">
        <v>402</v>
      </c>
      <c r="C72" s="160"/>
    </row>
    <row r="73" spans="1:3" ht="15">
      <c r="A73" s="13" t="s">
        <v>56</v>
      </c>
      <c r="B73" s="5" t="s">
        <v>402</v>
      </c>
      <c r="C73" s="157"/>
    </row>
    <row r="74" spans="1:3" ht="15">
      <c r="A74" s="13" t="s">
        <v>64</v>
      </c>
      <c r="B74" s="5" t="s">
        <v>402</v>
      </c>
      <c r="C74" s="157"/>
    </row>
    <row r="75" spans="1:3" ht="15">
      <c r="A75" s="5" t="s">
        <v>63</v>
      </c>
      <c r="B75" s="5" t="s">
        <v>402</v>
      </c>
      <c r="C75" s="157"/>
    </row>
    <row r="76" spans="1:3" ht="15">
      <c r="A76" s="5" t="s">
        <v>62</v>
      </c>
      <c r="B76" s="5" t="s">
        <v>402</v>
      </c>
      <c r="C76" s="157"/>
    </row>
    <row r="77" spans="1:3" ht="15">
      <c r="A77" s="5" t="s">
        <v>61</v>
      </c>
      <c r="B77" s="5" t="s">
        <v>402</v>
      </c>
      <c r="C77" s="157"/>
    </row>
    <row r="78" spans="1:3" ht="15">
      <c r="A78" s="13" t="s">
        <v>60</v>
      </c>
      <c r="B78" s="5" t="s">
        <v>402</v>
      </c>
      <c r="C78" s="157"/>
    </row>
    <row r="79" spans="1:3" ht="15">
      <c r="A79" s="13" t="s">
        <v>65</v>
      </c>
      <c r="B79" s="5" t="s">
        <v>402</v>
      </c>
      <c r="C79" s="157"/>
    </row>
    <row r="80" spans="1:3" ht="15">
      <c r="A80" s="13" t="s">
        <v>57</v>
      </c>
      <c r="B80" s="5" t="s">
        <v>402</v>
      </c>
      <c r="C80" s="157"/>
    </row>
    <row r="81" spans="1:3" ht="15.75" thickBot="1">
      <c r="A81" s="129" t="s">
        <v>58</v>
      </c>
      <c r="B81" s="135" t="s">
        <v>402</v>
      </c>
      <c r="C81" s="158"/>
    </row>
    <row r="82" spans="1:3" ht="26.25" thickBot="1">
      <c r="A82" s="190" t="s">
        <v>610</v>
      </c>
      <c r="B82" s="187" t="s">
        <v>402</v>
      </c>
      <c r="C82" s="159">
        <f>SUM(C72:C81)</f>
        <v>0</v>
      </c>
    </row>
    <row r="83" spans="1:3" ht="15">
      <c r="A83" s="127" t="s">
        <v>55</v>
      </c>
      <c r="B83" s="132" t="s">
        <v>645</v>
      </c>
      <c r="C83" s="160"/>
    </row>
    <row r="84" spans="1:3" ht="15">
      <c r="A84" s="13" t="s">
        <v>56</v>
      </c>
      <c r="B84" s="5" t="s">
        <v>645</v>
      </c>
      <c r="C84" s="157"/>
    </row>
    <row r="85" spans="1:3" ht="15">
      <c r="A85" s="13" t="s">
        <v>64</v>
      </c>
      <c r="B85" s="5" t="s">
        <v>645</v>
      </c>
      <c r="C85" s="157">
        <v>3479000</v>
      </c>
    </row>
    <row r="86" spans="1:3" ht="15">
      <c r="A86" s="5" t="s">
        <v>63</v>
      </c>
      <c r="B86" s="5" t="s">
        <v>645</v>
      </c>
      <c r="C86" s="157"/>
    </row>
    <row r="87" spans="1:3" ht="15">
      <c r="A87" s="5" t="s">
        <v>62</v>
      </c>
      <c r="B87" s="5" t="s">
        <v>645</v>
      </c>
      <c r="C87" s="157"/>
    </row>
    <row r="88" spans="1:3" ht="15">
      <c r="A88" s="5" t="s">
        <v>61</v>
      </c>
      <c r="B88" s="5" t="s">
        <v>645</v>
      </c>
      <c r="C88" s="157"/>
    </row>
    <row r="89" spans="1:3" ht="15">
      <c r="A89" s="13" t="s">
        <v>60</v>
      </c>
      <c r="B89" s="5" t="s">
        <v>645</v>
      </c>
      <c r="C89" s="157">
        <v>30000000</v>
      </c>
    </row>
    <row r="90" spans="1:3" ht="15">
      <c r="A90" s="13" t="s">
        <v>59</v>
      </c>
      <c r="B90" s="5" t="s">
        <v>645</v>
      </c>
      <c r="C90" s="157"/>
    </row>
    <row r="91" spans="1:3" ht="15">
      <c r="A91" s="13" t="s">
        <v>57</v>
      </c>
      <c r="B91" s="5" t="s">
        <v>645</v>
      </c>
      <c r="C91" s="157"/>
    </row>
    <row r="92" spans="1:3" ht="15.75" thickBot="1">
      <c r="A92" s="129" t="s">
        <v>58</v>
      </c>
      <c r="B92" s="135" t="s">
        <v>645</v>
      </c>
      <c r="C92" s="158"/>
    </row>
    <row r="93" spans="1:3" ht="15.75" thickBot="1">
      <c r="A93" s="189" t="s">
        <v>611</v>
      </c>
      <c r="B93" s="187" t="s">
        <v>645</v>
      </c>
      <c r="C93" s="159">
        <f>SUM(C83:C92)</f>
        <v>33479000</v>
      </c>
    </row>
    <row r="94" spans="1:3" ht="15">
      <c r="A94" s="127" t="s">
        <v>55</v>
      </c>
      <c r="B94" s="132" t="s">
        <v>407</v>
      </c>
      <c r="C94" s="160"/>
    </row>
    <row r="95" spans="1:3" ht="15">
      <c r="A95" s="13" t="s">
        <v>56</v>
      </c>
      <c r="B95" s="5" t="s">
        <v>407</v>
      </c>
      <c r="C95" s="157"/>
    </row>
    <row r="96" spans="1:3" ht="15">
      <c r="A96" s="13" t="s">
        <v>64</v>
      </c>
      <c r="B96" s="5" t="s">
        <v>407</v>
      </c>
      <c r="C96" s="157"/>
    </row>
    <row r="97" spans="1:3" ht="15">
      <c r="A97" s="5" t="s">
        <v>63</v>
      </c>
      <c r="B97" s="5" t="s">
        <v>407</v>
      </c>
      <c r="C97" s="157"/>
    </row>
    <row r="98" spans="1:3" ht="15">
      <c r="A98" s="5" t="s">
        <v>62</v>
      </c>
      <c r="B98" s="5" t="s">
        <v>407</v>
      </c>
      <c r="C98" s="157"/>
    </row>
    <row r="99" spans="1:3" ht="15">
      <c r="A99" s="5" t="s">
        <v>61</v>
      </c>
      <c r="B99" s="5" t="s">
        <v>407</v>
      </c>
      <c r="C99" s="157"/>
    </row>
    <row r="100" spans="1:3" ht="15">
      <c r="A100" s="13" t="s">
        <v>60</v>
      </c>
      <c r="B100" s="5" t="s">
        <v>407</v>
      </c>
      <c r="C100" s="157"/>
    </row>
    <row r="101" spans="1:3" ht="15">
      <c r="A101" s="13" t="s">
        <v>65</v>
      </c>
      <c r="B101" s="5" t="s">
        <v>407</v>
      </c>
      <c r="C101" s="157"/>
    </row>
    <row r="102" spans="1:3" ht="15">
      <c r="A102" s="13" t="s">
        <v>57</v>
      </c>
      <c r="B102" s="5" t="s">
        <v>407</v>
      </c>
      <c r="C102" s="157"/>
    </row>
    <row r="103" spans="1:3" ht="15">
      <c r="A103" s="13" t="s">
        <v>58</v>
      </c>
      <c r="B103" s="5" t="s">
        <v>407</v>
      </c>
      <c r="C103" s="157"/>
    </row>
    <row r="104" spans="1:3" ht="25.5">
      <c r="A104" s="7" t="s">
        <v>612</v>
      </c>
      <c r="B104" s="8" t="s">
        <v>407</v>
      </c>
      <c r="C104" s="157"/>
    </row>
    <row r="105" spans="1:3" ht="15">
      <c r="A105" s="13" t="s">
        <v>55</v>
      </c>
      <c r="B105" s="5" t="s">
        <v>408</v>
      </c>
      <c r="C105" s="157"/>
    </row>
    <row r="106" spans="1:3" ht="15">
      <c r="A106" s="13" t="s">
        <v>56</v>
      </c>
      <c r="B106" s="5" t="s">
        <v>408</v>
      </c>
      <c r="C106" s="157"/>
    </row>
    <row r="107" spans="1:3" ht="15">
      <c r="A107" s="13" t="s">
        <v>64</v>
      </c>
      <c r="B107" s="5" t="s">
        <v>408</v>
      </c>
      <c r="C107" s="157"/>
    </row>
    <row r="108" spans="1:3" ht="15">
      <c r="A108" s="5" t="s">
        <v>63</v>
      </c>
      <c r="B108" s="5" t="s">
        <v>408</v>
      </c>
      <c r="C108" s="157"/>
    </row>
    <row r="109" spans="1:3" ht="15">
      <c r="A109" s="5" t="s">
        <v>62</v>
      </c>
      <c r="B109" s="5" t="s">
        <v>408</v>
      </c>
      <c r="C109" s="157"/>
    </row>
    <row r="110" spans="1:3" ht="15">
      <c r="A110" s="5" t="s">
        <v>61</v>
      </c>
      <c r="B110" s="5" t="s">
        <v>408</v>
      </c>
      <c r="C110" s="157"/>
    </row>
    <row r="111" spans="1:3" ht="15">
      <c r="A111" s="13" t="s">
        <v>60</v>
      </c>
      <c r="B111" s="5" t="s">
        <v>408</v>
      </c>
      <c r="C111" s="157"/>
    </row>
    <row r="112" spans="1:3" ht="15">
      <c r="A112" s="13" t="s">
        <v>59</v>
      </c>
      <c r="B112" s="5" t="s">
        <v>408</v>
      </c>
      <c r="C112" s="157"/>
    </row>
    <row r="113" spans="1:3" ht="15">
      <c r="A113" s="13" t="s">
        <v>57</v>
      </c>
      <c r="B113" s="5" t="s">
        <v>408</v>
      </c>
      <c r="C113" s="157"/>
    </row>
    <row r="114" spans="1:3" ht="15">
      <c r="A114" s="13" t="s">
        <v>58</v>
      </c>
      <c r="B114" s="5" t="s">
        <v>408</v>
      </c>
      <c r="C114" s="157"/>
    </row>
    <row r="115" spans="1:3" ht="15">
      <c r="A115" s="15" t="s">
        <v>613</v>
      </c>
      <c r="B115" s="8" t="s">
        <v>408</v>
      </c>
      <c r="C115" s="15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  <headerFooter>
    <oddHeader>&amp;C19. melléklet a .../2018. (. 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A2" sqref="A2:F2"/>
    </sheetView>
  </sheetViews>
  <sheetFormatPr defaultColWidth="9.140625" defaultRowHeight="15"/>
  <cols>
    <col min="1" max="1" width="93.140625" style="0" customWidth="1"/>
    <col min="3" max="3" width="19.0039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238" t="s">
        <v>665</v>
      </c>
      <c r="B1" s="239"/>
      <c r="C1" s="239"/>
      <c r="D1" s="239"/>
      <c r="E1" s="239"/>
      <c r="F1" s="240"/>
    </row>
    <row r="2" spans="1:6" ht="18.75" customHeight="1">
      <c r="A2" s="241" t="s">
        <v>651</v>
      </c>
      <c r="B2" s="239"/>
      <c r="C2" s="239"/>
      <c r="D2" s="239"/>
      <c r="E2" s="239"/>
      <c r="F2" s="240"/>
    </row>
    <row r="3" ht="18">
      <c r="A3" s="43"/>
    </row>
    <row r="4" ht="15">
      <c r="A4" s="93" t="s">
        <v>100</v>
      </c>
    </row>
    <row r="5" spans="1:6" ht="45">
      <c r="A5" s="2" t="s">
        <v>147</v>
      </c>
      <c r="B5" s="3" t="s">
        <v>148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>
      <c r="A6" s="28" t="s">
        <v>149</v>
      </c>
      <c r="B6" s="29" t="s">
        <v>150</v>
      </c>
      <c r="C6" s="161">
        <v>20694440</v>
      </c>
      <c r="D6" s="161"/>
      <c r="E6" s="161"/>
      <c r="F6" s="157">
        <f>SUM(C6:E6)</f>
        <v>20694440</v>
      </c>
    </row>
    <row r="7" spans="1:6" ht="15">
      <c r="A7" s="28" t="s">
        <v>151</v>
      </c>
      <c r="B7" s="30" t="s">
        <v>152</v>
      </c>
      <c r="C7" s="161">
        <v>1207000</v>
      </c>
      <c r="D7" s="161"/>
      <c r="E7" s="161"/>
      <c r="F7" s="157">
        <f aca="true" t="shared" si="0" ref="F7:F70">SUM(C7:E7)</f>
        <v>1207000</v>
      </c>
    </row>
    <row r="8" spans="1:6" ht="15">
      <c r="A8" s="28" t="s">
        <v>153</v>
      </c>
      <c r="B8" s="30" t="s">
        <v>154</v>
      </c>
      <c r="C8" s="161"/>
      <c r="D8" s="161"/>
      <c r="E8" s="161"/>
      <c r="F8" s="157">
        <f t="shared" si="0"/>
        <v>0</v>
      </c>
    </row>
    <row r="9" spans="1:6" ht="15">
      <c r="A9" s="31" t="s">
        <v>155</v>
      </c>
      <c r="B9" s="30" t="s">
        <v>156</v>
      </c>
      <c r="C9" s="161">
        <v>700000</v>
      </c>
      <c r="D9" s="161"/>
      <c r="E9" s="161"/>
      <c r="F9" s="157">
        <f t="shared" si="0"/>
        <v>700000</v>
      </c>
    </row>
    <row r="10" spans="1:6" ht="15">
      <c r="A10" s="31" t="s">
        <v>157</v>
      </c>
      <c r="B10" s="30" t="s">
        <v>158</v>
      </c>
      <c r="C10" s="161"/>
      <c r="D10" s="161"/>
      <c r="E10" s="161"/>
      <c r="F10" s="157">
        <f t="shared" si="0"/>
        <v>0</v>
      </c>
    </row>
    <row r="11" spans="1:6" ht="15">
      <c r="A11" s="31" t="s">
        <v>159</v>
      </c>
      <c r="B11" s="30" t="s">
        <v>160</v>
      </c>
      <c r="C11" s="161"/>
      <c r="D11" s="161"/>
      <c r="E11" s="161"/>
      <c r="F11" s="157">
        <f t="shared" si="0"/>
        <v>0</v>
      </c>
    </row>
    <row r="12" spans="1:6" ht="15">
      <c r="A12" s="31" t="s">
        <v>161</v>
      </c>
      <c r="B12" s="30" t="s">
        <v>162</v>
      </c>
      <c r="C12" s="161">
        <v>820000</v>
      </c>
      <c r="D12" s="161"/>
      <c r="E12" s="161"/>
      <c r="F12" s="157">
        <f t="shared" si="0"/>
        <v>820000</v>
      </c>
    </row>
    <row r="13" spans="1:6" ht="15">
      <c r="A13" s="31" t="s">
        <v>163</v>
      </c>
      <c r="B13" s="30" t="s">
        <v>164</v>
      </c>
      <c r="C13" s="161"/>
      <c r="D13" s="161"/>
      <c r="E13" s="161"/>
      <c r="F13" s="157">
        <f t="shared" si="0"/>
        <v>0</v>
      </c>
    </row>
    <row r="14" spans="1:6" ht="15">
      <c r="A14" s="5" t="s">
        <v>165</v>
      </c>
      <c r="B14" s="30" t="s">
        <v>166</v>
      </c>
      <c r="C14" s="161">
        <v>288000</v>
      </c>
      <c r="D14" s="161"/>
      <c r="E14" s="161"/>
      <c r="F14" s="157">
        <f t="shared" si="0"/>
        <v>288000</v>
      </c>
    </row>
    <row r="15" spans="1:6" ht="15">
      <c r="A15" s="5" t="s">
        <v>167</v>
      </c>
      <c r="B15" s="30" t="s">
        <v>168</v>
      </c>
      <c r="C15" s="161"/>
      <c r="D15" s="161"/>
      <c r="E15" s="161"/>
      <c r="F15" s="157">
        <f t="shared" si="0"/>
        <v>0</v>
      </c>
    </row>
    <row r="16" spans="1:6" ht="15">
      <c r="A16" s="5" t="s">
        <v>169</v>
      </c>
      <c r="B16" s="30" t="s">
        <v>170</v>
      </c>
      <c r="C16" s="161"/>
      <c r="D16" s="161"/>
      <c r="E16" s="161"/>
      <c r="F16" s="157">
        <f t="shared" si="0"/>
        <v>0</v>
      </c>
    </row>
    <row r="17" spans="1:6" ht="15">
      <c r="A17" s="5" t="s">
        <v>171</v>
      </c>
      <c r="B17" s="30" t="s">
        <v>172</v>
      </c>
      <c r="C17" s="161"/>
      <c r="D17" s="161"/>
      <c r="E17" s="161"/>
      <c r="F17" s="157">
        <f t="shared" si="0"/>
        <v>0</v>
      </c>
    </row>
    <row r="18" spans="1:6" ht="15">
      <c r="A18" s="5" t="s">
        <v>502</v>
      </c>
      <c r="B18" s="30" t="s">
        <v>173</v>
      </c>
      <c r="C18" s="161">
        <v>200000</v>
      </c>
      <c r="D18" s="161"/>
      <c r="E18" s="161"/>
      <c r="F18" s="157">
        <f t="shared" si="0"/>
        <v>200000</v>
      </c>
    </row>
    <row r="19" spans="1:6" ht="15">
      <c r="A19" s="32" t="s">
        <v>447</v>
      </c>
      <c r="B19" s="33" t="s">
        <v>174</v>
      </c>
      <c r="C19" s="161">
        <f>SUM(C6:C18)</f>
        <v>23909440</v>
      </c>
      <c r="D19" s="161">
        <f>SUM(D6:D18)</f>
        <v>0</v>
      </c>
      <c r="E19" s="161">
        <f>SUM(E6:E18)</f>
        <v>0</v>
      </c>
      <c r="F19" s="157">
        <f t="shared" si="0"/>
        <v>23909440</v>
      </c>
    </row>
    <row r="20" spans="1:6" ht="15">
      <c r="A20" s="5" t="s">
        <v>175</v>
      </c>
      <c r="B20" s="30" t="s">
        <v>176</v>
      </c>
      <c r="C20" s="161">
        <v>1533000</v>
      </c>
      <c r="D20" s="161"/>
      <c r="E20" s="161"/>
      <c r="F20" s="157">
        <f t="shared" si="0"/>
        <v>1533000</v>
      </c>
    </row>
    <row r="21" spans="1:6" ht="15">
      <c r="A21" s="5" t="s">
        <v>177</v>
      </c>
      <c r="B21" s="30" t="s">
        <v>178</v>
      </c>
      <c r="C21" s="161">
        <v>4472000</v>
      </c>
      <c r="D21" s="161"/>
      <c r="E21" s="161"/>
      <c r="F21" s="157">
        <f t="shared" si="0"/>
        <v>4472000</v>
      </c>
    </row>
    <row r="22" spans="1:6" ht="15">
      <c r="A22" s="6" t="s">
        <v>179</v>
      </c>
      <c r="B22" s="30" t="s">
        <v>180</v>
      </c>
      <c r="C22" s="161">
        <v>1961000</v>
      </c>
      <c r="D22" s="161"/>
      <c r="E22" s="161"/>
      <c r="F22" s="157">
        <f t="shared" si="0"/>
        <v>1961000</v>
      </c>
    </row>
    <row r="23" spans="1:6" ht="15">
      <c r="A23" s="7" t="s">
        <v>448</v>
      </c>
      <c r="B23" s="33" t="s">
        <v>181</v>
      </c>
      <c r="C23" s="161">
        <f>SUM(C20:C22)</f>
        <v>7966000</v>
      </c>
      <c r="D23" s="161">
        <f>SUM(D20:D22)</f>
        <v>0</v>
      </c>
      <c r="E23" s="161">
        <f>SUM(E20:E22)</f>
        <v>0</v>
      </c>
      <c r="F23" s="157">
        <f t="shared" si="0"/>
        <v>7966000</v>
      </c>
    </row>
    <row r="24" spans="1:6" ht="15">
      <c r="A24" s="46" t="s">
        <v>532</v>
      </c>
      <c r="B24" s="47" t="s">
        <v>182</v>
      </c>
      <c r="C24" s="119">
        <f>SUM(C23,C19)</f>
        <v>31875440</v>
      </c>
      <c r="D24" s="119">
        <f>SUM(D23,D19)</f>
        <v>0</v>
      </c>
      <c r="E24" s="119">
        <f>SUM(E23,E19)</f>
        <v>0</v>
      </c>
      <c r="F24" s="164">
        <f t="shared" si="0"/>
        <v>31875440</v>
      </c>
    </row>
    <row r="25" spans="1:6" ht="15">
      <c r="A25" s="38" t="s">
        <v>503</v>
      </c>
      <c r="B25" s="47" t="s">
        <v>183</v>
      </c>
      <c r="C25" s="119">
        <v>5691000</v>
      </c>
      <c r="D25" s="119"/>
      <c r="E25" s="119"/>
      <c r="F25" s="164">
        <f t="shared" si="0"/>
        <v>5691000</v>
      </c>
    </row>
    <row r="26" spans="1:6" ht="15">
      <c r="A26" s="5" t="s">
        <v>184</v>
      </c>
      <c r="B26" s="30" t="s">
        <v>185</v>
      </c>
      <c r="C26" s="161">
        <v>352000</v>
      </c>
      <c r="D26" s="161"/>
      <c r="E26" s="161"/>
      <c r="F26" s="157">
        <f t="shared" si="0"/>
        <v>352000</v>
      </c>
    </row>
    <row r="27" spans="1:6" ht="15">
      <c r="A27" s="5" t="s">
        <v>186</v>
      </c>
      <c r="B27" s="30" t="s">
        <v>187</v>
      </c>
      <c r="C27" s="161">
        <v>5555000</v>
      </c>
      <c r="D27" s="161"/>
      <c r="E27" s="161"/>
      <c r="F27" s="157">
        <f t="shared" si="0"/>
        <v>5555000</v>
      </c>
    </row>
    <row r="28" spans="1:6" ht="15">
      <c r="A28" s="5" t="s">
        <v>188</v>
      </c>
      <c r="B28" s="30" t="s">
        <v>189</v>
      </c>
      <c r="C28" s="161"/>
      <c r="D28" s="161"/>
      <c r="E28" s="161"/>
      <c r="F28" s="157">
        <f t="shared" si="0"/>
        <v>0</v>
      </c>
    </row>
    <row r="29" spans="1:6" ht="15">
      <c r="A29" s="7" t="s">
        <v>449</v>
      </c>
      <c r="B29" s="33" t="s">
        <v>190</v>
      </c>
      <c r="C29" s="161">
        <f>SUM(C26:C28)</f>
        <v>5907000</v>
      </c>
      <c r="D29" s="161">
        <f>SUM(D26:D28)</f>
        <v>0</v>
      </c>
      <c r="E29" s="161">
        <f>SUM(E26:E28)</f>
        <v>0</v>
      </c>
      <c r="F29" s="157">
        <f t="shared" si="0"/>
        <v>5907000</v>
      </c>
    </row>
    <row r="30" spans="1:6" ht="15">
      <c r="A30" s="5" t="s">
        <v>191</v>
      </c>
      <c r="B30" s="30" t="s">
        <v>192</v>
      </c>
      <c r="C30" s="161">
        <v>580000</v>
      </c>
      <c r="D30" s="161"/>
      <c r="E30" s="161"/>
      <c r="F30" s="157">
        <f t="shared" si="0"/>
        <v>580000</v>
      </c>
    </row>
    <row r="31" spans="1:6" ht="15">
      <c r="A31" s="5" t="s">
        <v>193</v>
      </c>
      <c r="B31" s="30" t="s">
        <v>194</v>
      </c>
      <c r="C31" s="161">
        <v>1098000</v>
      </c>
      <c r="D31" s="161"/>
      <c r="E31" s="161"/>
      <c r="F31" s="157">
        <f t="shared" si="0"/>
        <v>1098000</v>
      </c>
    </row>
    <row r="32" spans="1:6" ht="15" customHeight="1">
      <c r="A32" s="7" t="s">
        <v>533</v>
      </c>
      <c r="B32" s="33" t="s">
        <v>195</v>
      </c>
      <c r="C32" s="161">
        <f>SUM(C30:C31)</f>
        <v>1678000</v>
      </c>
      <c r="D32" s="161">
        <f>SUM(D30:D31)</f>
        <v>0</v>
      </c>
      <c r="E32" s="161">
        <f>SUM(E30:E31)</f>
        <v>0</v>
      </c>
      <c r="F32" s="157">
        <f t="shared" si="0"/>
        <v>1678000</v>
      </c>
    </row>
    <row r="33" spans="1:6" ht="15">
      <c r="A33" s="5" t="s">
        <v>196</v>
      </c>
      <c r="B33" s="30" t="s">
        <v>197</v>
      </c>
      <c r="C33" s="161">
        <v>15300000</v>
      </c>
      <c r="D33" s="161"/>
      <c r="E33" s="161"/>
      <c r="F33" s="157">
        <f t="shared" si="0"/>
        <v>15300000</v>
      </c>
    </row>
    <row r="34" spans="1:6" ht="15">
      <c r="A34" s="5" t="s">
        <v>198</v>
      </c>
      <c r="B34" s="30" t="s">
        <v>199</v>
      </c>
      <c r="C34" s="161">
        <v>128811</v>
      </c>
      <c r="D34" s="161"/>
      <c r="E34" s="161"/>
      <c r="F34" s="157">
        <f t="shared" si="0"/>
        <v>128811</v>
      </c>
    </row>
    <row r="35" spans="1:6" ht="15">
      <c r="A35" s="5" t="s">
        <v>504</v>
      </c>
      <c r="B35" s="30" t="s">
        <v>200</v>
      </c>
      <c r="C35" s="161">
        <v>2556000</v>
      </c>
      <c r="D35" s="161"/>
      <c r="E35" s="161"/>
      <c r="F35" s="157">
        <f t="shared" si="0"/>
        <v>2556000</v>
      </c>
    </row>
    <row r="36" spans="1:6" ht="15">
      <c r="A36" s="5" t="s">
        <v>201</v>
      </c>
      <c r="B36" s="30" t="s">
        <v>202</v>
      </c>
      <c r="C36" s="161">
        <v>2358000</v>
      </c>
      <c r="D36" s="161"/>
      <c r="E36" s="161"/>
      <c r="F36" s="157">
        <f t="shared" si="0"/>
        <v>2358000</v>
      </c>
    </row>
    <row r="37" spans="1:6" ht="15">
      <c r="A37" s="10" t="s">
        <v>505</v>
      </c>
      <c r="B37" s="30" t="s">
        <v>203</v>
      </c>
      <c r="C37" s="161">
        <v>1004000</v>
      </c>
      <c r="D37" s="161"/>
      <c r="E37" s="161"/>
      <c r="F37" s="157">
        <f t="shared" si="0"/>
        <v>1004000</v>
      </c>
    </row>
    <row r="38" spans="1:6" ht="15">
      <c r="A38" s="6" t="s">
        <v>204</v>
      </c>
      <c r="B38" s="30" t="s">
        <v>205</v>
      </c>
      <c r="C38" s="161">
        <v>256000</v>
      </c>
      <c r="D38" s="161"/>
      <c r="E38" s="161"/>
      <c r="F38" s="157">
        <f t="shared" si="0"/>
        <v>256000</v>
      </c>
    </row>
    <row r="39" spans="1:6" ht="15">
      <c r="A39" s="5" t="s">
        <v>506</v>
      </c>
      <c r="B39" s="30" t="s">
        <v>206</v>
      </c>
      <c r="C39" s="161">
        <v>32224000</v>
      </c>
      <c r="D39" s="161"/>
      <c r="E39" s="161"/>
      <c r="F39" s="157">
        <f t="shared" si="0"/>
        <v>32224000</v>
      </c>
    </row>
    <row r="40" spans="1:6" ht="15">
      <c r="A40" s="7" t="s">
        <v>450</v>
      </c>
      <c r="B40" s="33" t="s">
        <v>207</v>
      </c>
      <c r="C40" s="161">
        <f>SUM(C33:C39)</f>
        <v>53826811</v>
      </c>
      <c r="D40" s="161">
        <f>SUM(D33:D39)</f>
        <v>0</v>
      </c>
      <c r="E40" s="161">
        <f>SUM(E33:E39)</f>
        <v>0</v>
      </c>
      <c r="F40" s="157">
        <f t="shared" si="0"/>
        <v>53826811</v>
      </c>
    </row>
    <row r="41" spans="1:6" ht="15">
      <c r="A41" s="5" t="s">
        <v>208</v>
      </c>
      <c r="B41" s="30" t="s">
        <v>209</v>
      </c>
      <c r="C41" s="161">
        <v>925000</v>
      </c>
      <c r="D41" s="161"/>
      <c r="E41" s="161"/>
      <c r="F41" s="157">
        <f t="shared" si="0"/>
        <v>925000</v>
      </c>
    </row>
    <row r="42" spans="1:6" ht="15">
      <c r="A42" s="5" t="s">
        <v>210</v>
      </c>
      <c r="B42" s="30" t="s">
        <v>211</v>
      </c>
      <c r="C42" s="161">
        <v>141000</v>
      </c>
      <c r="D42" s="161"/>
      <c r="E42" s="161"/>
      <c r="F42" s="157">
        <f t="shared" si="0"/>
        <v>141000</v>
      </c>
    </row>
    <row r="43" spans="1:6" ht="15">
      <c r="A43" s="7" t="s">
        <v>451</v>
      </c>
      <c r="B43" s="33" t="s">
        <v>212</v>
      </c>
      <c r="C43" s="161">
        <f>SUM(C41:C42)</f>
        <v>1066000</v>
      </c>
      <c r="D43" s="161">
        <f>SUM(D41:D42)</f>
        <v>0</v>
      </c>
      <c r="E43" s="161">
        <f>SUM(E41:E42)</f>
        <v>0</v>
      </c>
      <c r="F43" s="157">
        <f t="shared" si="0"/>
        <v>1066000</v>
      </c>
    </row>
    <row r="44" spans="1:6" ht="15">
      <c r="A44" s="5" t="s">
        <v>213</v>
      </c>
      <c r="B44" s="30" t="s">
        <v>214</v>
      </c>
      <c r="C44" s="161">
        <v>13091779</v>
      </c>
      <c r="D44" s="161"/>
      <c r="E44" s="161"/>
      <c r="F44" s="157">
        <f t="shared" si="0"/>
        <v>13091779</v>
      </c>
    </row>
    <row r="45" spans="1:6" ht="15">
      <c r="A45" s="5" t="s">
        <v>215</v>
      </c>
      <c r="B45" s="30" t="s">
        <v>216</v>
      </c>
      <c r="C45" s="161">
        <v>73406000</v>
      </c>
      <c r="D45" s="161"/>
      <c r="E45" s="161"/>
      <c r="F45" s="157">
        <f t="shared" si="0"/>
        <v>73406000</v>
      </c>
    </row>
    <row r="46" spans="1:6" ht="15">
      <c r="A46" s="5" t="s">
        <v>507</v>
      </c>
      <c r="B46" s="30" t="s">
        <v>217</v>
      </c>
      <c r="C46" s="161"/>
      <c r="D46" s="161"/>
      <c r="E46" s="161"/>
      <c r="F46" s="157">
        <f t="shared" si="0"/>
        <v>0</v>
      </c>
    </row>
    <row r="47" spans="1:6" ht="15">
      <c r="A47" s="5" t="s">
        <v>508</v>
      </c>
      <c r="B47" s="30" t="s">
        <v>218</v>
      </c>
      <c r="C47" s="161"/>
      <c r="D47" s="161"/>
      <c r="E47" s="161"/>
      <c r="F47" s="157">
        <f t="shared" si="0"/>
        <v>0</v>
      </c>
    </row>
    <row r="48" spans="1:6" ht="15">
      <c r="A48" s="5" t="s">
        <v>219</v>
      </c>
      <c r="B48" s="30" t="s">
        <v>220</v>
      </c>
      <c r="C48" s="161">
        <v>65407000</v>
      </c>
      <c r="D48" s="161"/>
      <c r="E48" s="161"/>
      <c r="F48" s="157">
        <f t="shared" si="0"/>
        <v>65407000</v>
      </c>
    </row>
    <row r="49" spans="1:6" ht="15">
      <c r="A49" s="7" t="s">
        <v>452</v>
      </c>
      <c r="B49" s="33" t="s">
        <v>221</v>
      </c>
      <c r="C49" s="161">
        <f>SUM(C44:C48)</f>
        <v>151904779</v>
      </c>
      <c r="D49" s="161">
        <f>SUM(D44+D48)</f>
        <v>0</v>
      </c>
      <c r="E49" s="161">
        <f>SUM(E44+E48)</f>
        <v>0</v>
      </c>
      <c r="F49" s="157">
        <f t="shared" si="0"/>
        <v>151904779</v>
      </c>
    </row>
    <row r="50" spans="1:6" ht="15">
      <c r="A50" s="38" t="s">
        <v>453</v>
      </c>
      <c r="B50" s="47" t="s">
        <v>222</v>
      </c>
      <c r="C50" s="119">
        <f>SUM(C29+C32+C40+C43+C49)</f>
        <v>214382590</v>
      </c>
      <c r="D50" s="119">
        <f>SUM(D29+D32+D40+D43+D49)</f>
        <v>0</v>
      </c>
      <c r="E50" s="119">
        <f>SUM(E29+E32+E40+E43+E49)</f>
        <v>0</v>
      </c>
      <c r="F50" s="164">
        <f t="shared" si="0"/>
        <v>214382590</v>
      </c>
    </row>
    <row r="51" spans="1:6" ht="15">
      <c r="A51" s="13" t="s">
        <v>223</v>
      </c>
      <c r="B51" s="30" t="s">
        <v>224</v>
      </c>
      <c r="C51" s="161"/>
      <c r="D51" s="161"/>
      <c r="E51" s="161"/>
      <c r="F51" s="157">
        <f t="shared" si="0"/>
        <v>0</v>
      </c>
    </row>
    <row r="52" spans="1:6" ht="15">
      <c r="A52" s="13" t="s">
        <v>454</v>
      </c>
      <c r="B52" s="30" t="s">
        <v>225</v>
      </c>
      <c r="C52" s="161"/>
      <c r="D52" s="161"/>
      <c r="E52" s="161"/>
      <c r="F52" s="157">
        <f t="shared" si="0"/>
        <v>0</v>
      </c>
    </row>
    <row r="53" spans="1:6" ht="15">
      <c r="A53" s="17" t="s">
        <v>509</v>
      </c>
      <c r="B53" s="30" t="s">
        <v>226</v>
      </c>
      <c r="C53" s="161"/>
      <c r="D53" s="161"/>
      <c r="E53" s="161"/>
      <c r="F53" s="157">
        <f t="shared" si="0"/>
        <v>0</v>
      </c>
    </row>
    <row r="54" spans="1:6" ht="15">
      <c r="A54" s="17" t="s">
        <v>510</v>
      </c>
      <c r="B54" s="30" t="s">
        <v>227</v>
      </c>
      <c r="C54" s="161"/>
      <c r="D54" s="161"/>
      <c r="E54" s="161"/>
      <c r="F54" s="157">
        <f t="shared" si="0"/>
        <v>0</v>
      </c>
    </row>
    <row r="55" spans="1:6" ht="15">
      <c r="A55" s="17" t="s">
        <v>511</v>
      </c>
      <c r="B55" s="30" t="s">
        <v>228</v>
      </c>
      <c r="C55" s="161"/>
      <c r="D55" s="161"/>
      <c r="E55" s="161"/>
      <c r="F55" s="157">
        <f t="shared" si="0"/>
        <v>0</v>
      </c>
    </row>
    <row r="56" spans="1:6" ht="15">
      <c r="A56" s="13" t="s">
        <v>512</v>
      </c>
      <c r="B56" s="30" t="s">
        <v>229</v>
      </c>
      <c r="C56" s="161"/>
      <c r="D56" s="161"/>
      <c r="E56" s="161"/>
      <c r="F56" s="157">
        <f t="shared" si="0"/>
        <v>0</v>
      </c>
    </row>
    <row r="57" spans="1:6" ht="15">
      <c r="A57" s="13" t="s">
        <v>513</v>
      </c>
      <c r="B57" s="30" t="s">
        <v>230</v>
      </c>
      <c r="C57" s="161">
        <v>1050000</v>
      </c>
      <c r="D57" s="161"/>
      <c r="E57" s="161"/>
      <c r="F57" s="157">
        <f t="shared" si="0"/>
        <v>1050000</v>
      </c>
    </row>
    <row r="58" spans="1:6" ht="15">
      <c r="A58" s="13" t="s">
        <v>514</v>
      </c>
      <c r="B58" s="30" t="s">
        <v>231</v>
      </c>
      <c r="C58" s="161">
        <v>8220000</v>
      </c>
      <c r="D58" s="161"/>
      <c r="E58" s="161"/>
      <c r="F58" s="157">
        <f t="shared" si="0"/>
        <v>8220000</v>
      </c>
    </row>
    <row r="59" spans="1:6" ht="15">
      <c r="A59" s="44" t="s">
        <v>481</v>
      </c>
      <c r="B59" s="47" t="s">
        <v>232</v>
      </c>
      <c r="C59" s="119">
        <f>SUM(C51:C58)</f>
        <v>9270000</v>
      </c>
      <c r="D59" s="119">
        <f>SUM(D51:D58)</f>
        <v>0</v>
      </c>
      <c r="E59" s="119">
        <f>SUM(E51:E58)</f>
        <v>0</v>
      </c>
      <c r="F59" s="164">
        <f t="shared" si="0"/>
        <v>9270000</v>
      </c>
    </row>
    <row r="60" spans="1:6" ht="15">
      <c r="A60" s="12" t="s">
        <v>515</v>
      </c>
      <c r="B60" s="30" t="s">
        <v>233</v>
      </c>
      <c r="C60" s="161"/>
      <c r="D60" s="161"/>
      <c r="E60" s="161"/>
      <c r="F60" s="157">
        <f t="shared" si="0"/>
        <v>0</v>
      </c>
    </row>
    <row r="61" spans="1:6" ht="15">
      <c r="A61" s="12" t="s">
        <v>234</v>
      </c>
      <c r="B61" s="30" t="s">
        <v>235</v>
      </c>
      <c r="C61" s="161"/>
      <c r="D61" s="161"/>
      <c r="E61" s="161"/>
      <c r="F61" s="157">
        <f t="shared" si="0"/>
        <v>0</v>
      </c>
    </row>
    <row r="62" spans="1:6" ht="15">
      <c r="A62" s="12" t="s">
        <v>236</v>
      </c>
      <c r="B62" s="30" t="s">
        <v>237</v>
      </c>
      <c r="C62" s="161"/>
      <c r="D62" s="161"/>
      <c r="E62" s="161"/>
      <c r="F62" s="157">
        <f t="shared" si="0"/>
        <v>0</v>
      </c>
    </row>
    <row r="63" spans="1:6" ht="15">
      <c r="A63" s="12" t="s">
        <v>482</v>
      </c>
      <c r="B63" s="30" t="s">
        <v>238</v>
      </c>
      <c r="C63" s="161"/>
      <c r="D63" s="161"/>
      <c r="E63" s="161"/>
      <c r="F63" s="157">
        <f t="shared" si="0"/>
        <v>0</v>
      </c>
    </row>
    <row r="64" spans="1:6" ht="15">
      <c r="A64" s="12" t="s">
        <v>516</v>
      </c>
      <c r="B64" s="30" t="s">
        <v>239</v>
      </c>
      <c r="C64" s="161"/>
      <c r="D64" s="161"/>
      <c r="E64" s="161"/>
      <c r="F64" s="157">
        <f t="shared" si="0"/>
        <v>0</v>
      </c>
    </row>
    <row r="65" spans="1:6" ht="15">
      <c r="A65" s="12" t="s">
        <v>484</v>
      </c>
      <c r="B65" s="30" t="s">
        <v>240</v>
      </c>
      <c r="C65" s="161">
        <v>1898000</v>
      </c>
      <c r="D65" s="161"/>
      <c r="E65" s="161"/>
      <c r="F65" s="157">
        <f t="shared" si="0"/>
        <v>1898000</v>
      </c>
    </row>
    <row r="66" spans="1:6" ht="15">
      <c r="A66" s="12" t="s">
        <v>517</v>
      </c>
      <c r="B66" s="30" t="s">
        <v>241</v>
      </c>
      <c r="C66" s="161"/>
      <c r="D66" s="161"/>
      <c r="E66" s="161"/>
      <c r="F66" s="157">
        <f t="shared" si="0"/>
        <v>0</v>
      </c>
    </row>
    <row r="67" spans="1:6" ht="15">
      <c r="A67" s="12" t="s">
        <v>518</v>
      </c>
      <c r="B67" s="30" t="s">
        <v>242</v>
      </c>
      <c r="C67" s="161"/>
      <c r="D67" s="161"/>
      <c r="E67" s="161"/>
      <c r="F67" s="157">
        <f t="shared" si="0"/>
        <v>0</v>
      </c>
    </row>
    <row r="68" spans="1:6" ht="15">
      <c r="A68" s="12" t="s">
        <v>243</v>
      </c>
      <c r="B68" s="30" t="s">
        <v>244</v>
      </c>
      <c r="C68" s="161"/>
      <c r="D68" s="161"/>
      <c r="E68" s="161"/>
      <c r="F68" s="157">
        <f t="shared" si="0"/>
        <v>0</v>
      </c>
    </row>
    <row r="69" spans="1:6" ht="15">
      <c r="A69" s="19" t="s">
        <v>245</v>
      </c>
      <c r="B69" s="30" t="s">
        <v>246</v>
      </c>
      <c r="C69" s="161"/>
      <c r="D69" s="161"/>
      <c r="E69" s="161"/>
      <c r="F69" s="157">
        <f t="shared" si="0"/>
        <v>0</v>
      </c>
    </row>
    <row r="70" spans="1:6" ht="15">
      <c r="A70" s="12" t="s">
        <v>519</v>
      </c>
      <c r="B70" s="30" t="s">
        <v>248</v>
      </c>
      <c r="C70" s="161">
        <v>23209316</v>
      </c>
      <c r="D70" s="161"/>
      <c r="E70" s="161"/>
      <c r="F70" s="157">
        <f t="shared" si="0"/>
        <v>23209316</v>
      </c>
    </row>
    <row r="71" spans="1:6" ht="15">
      <c r="A71" s="19" t="s">
        <v>73</v>
      </c>
      <c r="B71" s="30" t="s">
        <v>643</v>
      </c>
      <c r="C71" s="161"/>
      <c r="D71" s="161"/>
      <c r="E71" s="161"/>
      <c r="F71" s="157">
        <f aca="true" t="shared" si="1" ref="F71:F122">SUM(C71:E71)</f>
        <v>0</v>
      </c>
    </row>
    <row r="72" spans="1:6" ht="15">
      <c r="A72" s="19" t="s">
        <v>74</v>
      </c>
      <c r="B72" s="30" t="s">
        <v>643</v>
      </c>
      <c r="C72" s="161">
        <v>188954242</v>
      </c>
      <c r="D72" s="161"/>
      <c r="E72" s="161"/>
      <c r="F72" s="157">
        <f t="shared" si="1"/>
        <v>188954242</v>
      </c>
    </row>
    <row r="73" spans="1:6" ht="15">
      <c r="A73" s="44" t="s">
        <v>487</v>
      </c>
      <c r="B73" s="47" t="s">
        <v>249</v>
      </c>
      <c r="C73" s="119">
        <f>SUM(C60:C72)</f>
        <v>214061558</v>
      </c>
      <c r="D73" s="119">
        <f>SUM(D60:D72)</f>
        <v>0</v>
      </c>
      <c r="E73" s="119">
        <f>SUM(E60:E72)</f>
        <v>0</v>
      </c>
      <c r="F73" s="164">
        <f t="shared" si="1"/>
        <v>214061558</v>
      </c>
    </row>
    <row r="74" spans="1:6" ht="15.75">
      <c r="A74" s="55" t="s">
        <v>19</v>
      </c>
      <c r="B74" s="47"/>
      <c r="C74" s="161"/>
      <c r="D74" s="161"/>
      <c r="E74" s="161"/>
      <c r="F74" s="157">
        <f t="shared" si="1"/>
        <v>0</v>
      </c>
    </row>
    <row r="75" spans="1:6" ht="15">
      <c r="A75" s="34" t="s">
        <v>250</v>
      </c>
      <c r="B75" s="30" t="s">
        <v>251</v>
      </c>
      <c r="C75" s="161"/>
      <c r="D75" s="161"/>
      <c r="E75" s="161"/>
      <c r="F75" s="157">
        <f t="shared" si="1"/>
        <v>0</v>
      </c>
    </row>
    <row r="76" spans="1:6" ht="15">
      <c r="A76" s="34" t="s">
        <v>520</v>
      </c>
      <c r="B76" s="30" t="s">
        <v>252</v>
      </c>
      <c r="C76" s="161">
        <v>292771100</v>
      </c>
      <c r="D76" s="161"/>
      <c r="E76" s="161"/>
      <c r="F76" s="157">
        <f t="shared" si="1"/>
        <v>292771100</v>
      </c>
    </row>
    <row r="77" spans="1:6" ht="15">
      <c r="A77" s="34" t="s">
        <v>253</v>
      </c>
      <c r="B77" s="30" t="s">
        <v>254</v>
      </c>
      <c r="C77" s="161">
        <v>1181100</v>
      </c>
      <c r="D77" s="161"/>
      <c r="E77" s="161"/>
      <c r="F77" s="157">
        <f t="shared" si="1"/>
        <v>1181100</v>
      </c>
    </row>
    <row r="78" spans="1:6" ht="15">
      <c r="A78" s="34" t="s">
        <v>255</v>
      </c>
      <c r="B78" s="30" t="s">
        <v>256</v>
      </c>
      <c r="C78" s="161">
        <v>9449000</v>
      </c>
      <c r="D78" s="161"/>
      <c r="E78" s="161"/>
      <c r="F78" s="157">
        <f t="shared" si="1"/>
        <v>9449000</v>
      </c>
    </row>
    <row r="79" spans="1:6" ht="15">
      <c r="A79" s="6" t="s">
        <v>257</v>
      </c>
      <c r="B79" s="30" t="s">
        <v>258</v>
      </c>
      <c r="C79" s="161"/>
      <c r="D79" s="161"/>
      <c r="E79" s="161"/>
      <c r="F79" s="157">
        <f t="shared" si="1"/>
        <v>0</v>
      </c>
    </row>
    <row r="80" spans="1:6" ht="15">
      <c r="A80" s="6" t="s">
        <v>259</v>
      </c>
      <c r="B80" s="30" t="s">
        <v>260</v>
      </c>
      <c r="C80" s="161"/>
      <c r="D80" s="161"/>
      <c r="E80" s="161"/>
      <c r="F80" s="157">
        <f t="shared" si="1"/>
        <v>0</v>
      </c>
    </row>
    <row r="81" spans="1:6" ht="15">
      <c r="A81" s="6" t="s">
        <v>261</v>
      </c>
      <c r="B81" s="30" t="s">
        <v>262</v>
      </c>
      <c r="C81" s="161">
        <v>7124060</v>
      </c>
      <c r="D81" s="161"/>
      <c r="E81" s="161"/>
      <c r="F81" s="157">
        <f t="shared" si="1"/>
        <v>7124060</v>
      </c>
    </row>
    <row r="82" spans="1:6" ht="15">
      <c r="A82" s="45" t="s">
        <v>489</v>
      </c>
      <c r="B82" s="47" t="s">
        <v>263</v>
      </c>
      <c r="C82" s="119">
        <f>SUM(C75:C81)</f>
        <v>310525260</v>
      </c>
      <c r="D82" s="119">
        <f>SUM(D75:D81)</f>
        <v>0</v>
      </c>
      <c r="E82" s="119">
        <f>SUM(E75:E81)</f>
        <v>0</v>
      </c>
      <c r="F82" s="164">
        <f t="shared" si="1"/>
        <v>310525260</v>
      </c>
    </row>
    <row r="83" spans="1:6" ht="15">
      <c r="A83" s="13" t="s">
        <v>264</v>
      </c>
      <c r="B83" s="30" t="s">
        <v>265</v>
      </c>
      <c r="C83" s="161">
        <v>168933524</v>
      </c>
      <c r="D83" s="161"/>
      <c r="E83" s="161"/>
      <c r="F83" s="157">
        <f t="shared" si="1"/>
        <v>168933524</v>
      </c>
    </row>
    <row r="84" spans="1:6" ht="15">
      <c r="A84" s="13" t="s">
        <v>266</v>
      </c>
      <c r="B84" s="30" t="s">
        <v>267</v>
      </c>
      <c r="C84" s="161"/>
      <c r="D84" s="161"/>
      <c r="E84" s="161"/>
      <c r="F84" s="157">
        <f t="shared" si="1"/>
        <v>0</v>
      </c>
    </row>
    <row r="85" spans="1:6" ht="15">
      <c r="A85" s="13" t="s">
        <v>268</v>
      </c>
      <c r="B85" s="30" t="s">
        <v>269</v>
      </c>
      <c r="C85" s="161"/>
      <c r="D85" s="161"/>
      <c r="E85" s="161"/>
      <c r="F85" s="157">
        <f t="shared" si="1"/>
        <v>0</v>
      </c>
    </row>
    <row r="86" spans="1:6" ht="15">
      <c r="A86" s="13" t="s">
        <v>270</v>
      </c>
      <c r="B86" s="30" t="s">
        <v>271</v>
      </c>
      <c r="C86" s="161">
        <v>45613000</v>
      </c>
      <c r="D86" s="161"/>
      <c r="E86" s="161"/>
      <c r="F86" s="157">
        <f t="shared" si="1"/>
        <v>45613000</v>
      </c>
    </row>
    <row r="87" spans="1:6" ht="15">
      <c r="A87" s="44" t="s">
        <v>490</v>
      </c>
      <c r="B87" s="47" t="s">
        <v>272</v>
      </c>
      <c r="C87" s="119">
        <f>SUM(C83:C86)</f>
        <v>214546524</v>
      </c>
      <c r="D87" s="119">
        <f>SUM(D83:D86)</f>
        <v>0</v>
      </c>
      <c r="E87" s="119">
        <f>SUM(E83:E86)</f>
        <v>0</v>
      </c>
      <c r="F87" s="164">
        <f t="shared" si="1"/>
        <v>214546524</v>
      </c>
    </row>
    <row r="88" spans="1:6" ht="30">
      <c r="A88" s="13" t="s">
        <v>273</v>
      </c>
      <c r="B88" s="30" t="s">
        <v>274</v>
      </c>
      <c r="C88" s="161"/>
      <c r="D88" s="161"/>
      <c r="E88" s="161"/>
      <c r="F88" s="157">
        <f t="shared" si="1"/>
        <v>0</v>
      </c>
    </row>
    <row r="89" spans="1:6" ht="15">
      <c r="A89" s="13" t="s">
        <v>521</v>
      </c>
      <c r="B89" s="30" t="s">
        <v>275</v>
      </c>
      <c r="C89" s="161"/>
      <c r="D89" s="161"/>
      <c r="E89" s="161"/>
      <c r="F89" s="157">
        <f t="shared" si="1"/>
        <v>0</v>
      </c>
    </row>
    <row r="90" spans="1:6" ht="30">
      <c r="A90" s="13" t="s">
        <v>522</v>
      </c>
      <c r="B90" s="30" t="s">
        <v>276</v>
      </c>
      <c r="C90" s="161"/>
      <c r="D90" s="161"/>
      <c r="E90" s="161"/>
      <c r="F90" s="157">
        <f t="shared" si="1"/>
        <v>0</v>
      </c>
    </row>
    <row r="91" spans="1:6" ht="15">
      <c r="A91" s="13" t="s">
        <v>523</v>
      </c>
      <c r="B91" s="30" t="s">
        <v>277</v>
      </c>
      <c r="C91" s="161"/>
      <c r="D91" s="161"/>
      <c r="E91" s="161"/>
      <c r="F91" s="157">
        <f t="shared" si="1"/>
        <v>0</v>
      </c>
    </row>
    <row r="92" spans="1:6" ht="30">
      <c r="A92" s="13" t="s">
        <v>524</v>
      </c>
      <c r="B92" s="30" t="s">
        <v>278</v>
      </c>
      <c r="C92" s="161"/>
      <c r="D92" s="161"/>
      <c r="E92" s="161"/>
      <c r="F92" s="157">
        <f t="shared" si="1"/>
        <v>0</v>
      </c>
    </row>
    <row r="93" spans="1:6" ht="15">
      <c r="A93" s="13" t="s">
        <v>525</v>
      </c>
      <c r="B93" s="30" t="s">
        <v>279</v>
      </c>
      <c r="C93" s="161"/>
      <c r="D93" s="161"/>
      <c r="E93" s="161"/>
      <c r="F93" s="157">
        <f t="shared" si="1"/>
        <v>0</v>
      </c>
    </row>
    <row r="94" spans="1:6" ht="15">
      <c r="A94" s="13" t="s">
        <v>280</v>
      </c>
      <c r="B94" s="30" t="s">
        <v>281</v>
      </c>
      <c r="C94" s="161"/>
      <c r="D94" s="161"/>
      <c r="E94" s="161"/>
      <c r="F94" s="157">
        <f t="shared" si="1"/>
        <v>0</v>
      </c>
    </row>
    <row r="95" spans="1:6" ht="15">
      <c r="A95" s="13" t="s">
        <v>526</v>
      </c>
      <c r="B95" s="30" t="s">
        <v>282</v>
      </c>
      <c r="C95" s="161"/>
      <c r="D95" s="161"/>
      <c r="E95" s="161"/>
      <c r="F95" s="157">
        <f t="shared" si="1"/>
        <v>0</v>
      </c>
    </row>
    <row r="96" spans="1:6" ht="15">
      <c r="A96" s="44" t="s">
        <v>491</v>
      </c>
      <c r="B96" s="47" t="s">
        <v>283</v>
      </c>
      <c r="C96" s="119">
        <f>SUM(C88:C95)</f>
        <v>0</v>
      </c>
      <c r="D96" s="119">
        <f>SUM(D88:D95)</f>
        <v>0</v>
      </c>
      <c r="E96" s="119">
        <f>SUM(E88:E95)</f>
        <v>0</v>
      </c>
      <c r="F96" s="164">
        <f t="shared" si="1"/>
        <v>0</v>
      </c>
    </row>
    <row r="97" spans="1:6" ht="16.5" thickBot="1">
      <c r="A97" s="55" t="s">
        <v>18</v>
      </c>
      <c r="B97" s="47"/>
      <c r="C97" s="162"/>
      <c r="D97" s="162"/>
      <c r="E97" s="162"/>
      <c r="F97" s="158">
        <f t="shared" si="1"/>
        <v>0</v>
      </c>
    </row>
    <row r="98" spans="1:6" ht="16.5" thickBot="1">
      <c r="A98" s="35" t="s">
        <v>534</v>
      </c>
      <c r="B98" s="125" t="s">
        <v>284</v>
      </c>
      <c r="C98" s="163">
        <f>SUM(C24+C25+C50+C59+C73+C96+C87+C82)</f>
        <v>1000352372</v>
      </c>
      <c r="D98" s="163">
        <f>SUM(D24+D25+D50+D59+D73+D96+D87+D82)</f>
        <v>0</v>
      </c>
      <c r="E98" s="163">
        <f>SUM(E24+E25+E50+E59+E73+E96+E87+E82)</f>
        <v>0</v>
      </c>
      <c r="F98" s="159">
        <f t="shared" si="1"/>
        <v>1000352372</v>
      </c>
    </row>
    <row r="99" spans="1:25" ht="15">
      <c r="A99" s="13" t="s">
        <v>527</v>
      </c>
      <c r="B99" s="5" t="s">
        <v>285</v>
      </c>
      <c r="C99" s="173"/>
      <c r="D99" s="173"/>
      <c r="E99" s="173"/>
      <c r="F99" s="160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287</v>
      </c>
      <c r="B100" s="5" t="s">
        <v>288</v>
      </c>
      <c r="C100" s="174"/>
      <c r="D100" s="174"/>
      <c r="E100" s="174"/>
      <c r="F100" s="15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528</v>
      </c>
      <c r="B101" s="5" t="s">
        <v>289</v>
      </c>
      <c r="C101" s="174"/>
      <c r="D101" s="174"/>
      <c r="E101" s="174"/>
      <c r="F101" s="15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496</v>
      </c>
      <c r="B102" s="7" t="s">
        <v>290</v>
      </c>
      <c r="C102" s="165">
        <f>SUM(C99:C101)</f>
        <v>0</v>
      </c>
      <c r="D102" s="165">
        <f>SUM(D99:D101)</f>
        <v>0</v>
      </c>
      <c r="E102" s="165">
        <f>SUM(E99:E101)</f>
        <v>0</v>
      </c>
      <c r="F102" s="164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529</v>
      </c>
      <c r="B103" s="5" t="s">
        <v>291</v>
      </c>
      <c r="C103" s="113"/>
      <c r="D103" s="113"/>
      <c r="E103" s="113"/>
      <c r="F103" s="15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499</v>
      </c>
      <c r="B104" s="5" t="s">
        <v>294</v>
      </c>
      <c r="C104" s="113"/>
      <c r="D104" s="113"/>
      <c r="E104" s="113"/>
      <c r="F104" s="15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295</v>
      </c>
      <c r="B105" s="5" t="s">
        <v>296</v>
      </c>
      <c r="C105" s="174"/>
      <c r="D105" s="174"/>
      <c r="E105" s="174"/>
      <c r="F105" s="15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530</v>
      </c>
      <c r="B106" s="5" t="s">
        <v>297</v>
      </c>
      <c r="C106" s="174"/>
      <c r="D106" s="174"/>
      <c r="E106" s="174"/>
      <c r="F106" s="15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497</v>
      </c>
      <c r="B107" s="7" t="s">
        <v>298</v>
      </c>
      <c r="C107" s="114">
        <f>SUM(C103:C106)</f>
        <v>0</v>
      </c>
      <c r="D107" s="114">
        <f>SUM(D103:D106)</f>
        <v>0</v>
      </c>
      <c r="E107" s="114">
        <f>SUM(E103:E106)</f>
        <v>0</v>
      </c>
      <c r="F107" s="16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299</v>
      </c>
      <c r="B108" s="5" t="s">
        <v>300</v>
      </c>
      <c r="C108" s="113"/>
      <c r="D108" s="113"/>
      <c r="E108" s="113"/>
      <c r="F108" s="15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301</v>
      </c>
      <c r="B109" s="5" t="s">
        <v>302</v>
      </c>
      <c r="C109" s="113">
        <v>3944480</v>
      </c>
      <c r="D109" s="113"/>
      <c r="E109" s="113"/>
      <c r="F109" s="157">
        <f t="shared" si="1"/>
        <v>3944480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303</v>
      </c>
      <c r="B110" s="7" t="s">
        <v>304</v>
      </c>
      <c r="C110" s="114">
        <v>217775398</v>
      </c>
      <c r="D110" s="114"/>
      <c r="E110" s="114"/>
      <c r="F110" s="164">
        <f t="shared" si="1"/>
        <v>217775398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305</v>
      </c>
      <c r="B111" s="5" t="s">
        <v>306</v>
      </c>
      <c r="C111" s="113"/>
      <c r="D111" s="113"/>
      <c r="E111" s="113"/>
      <c r="F111" s="15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307</v>
      </c>
      <c r="B112" s="5" t="s">
        <v>308</v>
      </c>
      <c r="C112" s="113"/>
      <c r="D112" s="113"/>
      <c r="E112" s="113"/>
      <c r="F112" s="15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309</v>
      </c>
      <c r="B113" s="5" t="s">
        <v>310</v>
      </c>
      <c r="C113" s="113"/>
      <c r="D113" s="113"/>
      <c r="E113" s="113"/>
      <c r="F113" s="15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498</v>
      </c>
      <c r="B114" s="38" t="s">
        <v>311</v>
      </c>
      <c r="C114" s="114">
        <f>SUM(C102+C107+C108+C109+C110+C111+C112+C113)</f>
        <v>221719878</v>
      </c>
      <c r="D114" s="114">
        <f>SUM(D102+D107+D108+D109+D110+D111+D112+D113)</f>
        <v>0</v>
      </c>
      <c r="E114" s="114">
        <f>SUM(E102+E107+E108+E109+E110+E111+E112+E113)</f>
        <v>0</v>
      </c>
      <c r="F114" s="164">
        <f t="shared" si="1"/>
        <v>221719878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312</v>
      </c>
      <c r="B115" s="5" t="s">
        <v>313</v>
      </c>
      <c r="C115" s="113"/>
      <c r="D115" s="113"/>
      <c r="E115" s="113"/>
      <c r="F115" s="15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314</v>
      </c>
      <c r="B116" s="5" t="s">
        <v>315</v>
      </c>
      <c r="C116" s="174"/>
      <c r="D116" s="174"/>
      <c r="E116" s="174"/>
      <c r="F116" s="15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531</v>
      </c>
      <c r="B117" s="5" t="s">
        <v>316</v>
      </c>
      <c r="C117" s="113"/>
      <c r="D117" s="113"/>
      <c r="E117" s="113"/>
      <c r="F117" s="15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500</v>
      </c>
      <c r="B118" s="5" t="s">
        <v>317</v>
      </c>
      <c r="C118" s="113"/>
      <c r="D118" s="113"/>
      <c r="E118" s="113"/>
      <c r="F118" s="15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501</v>
      </c>
      <c r="B119" s="38" t="s">
        <v>321</v>
      </c>
      <c r="C119" s="114">
        <f>SUM(C115:C118)</f>
        <v>0</v>
      </c>
      <c r="D119" s="114">
        <f>SUM(D115:D118)</f>
        <v>0</v>
      </c>
      <c r="E119" s="114">
        <f>SUM(E115:E118)</f>
        <v>0</v>
      </c>
      <c r="F119" s="16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29" t="s">
        <v>322</v>
      </c>
      <c r="B120" s="135" t="s">
        <v>323</v>
      </c>
      <c r="C120" s="175"/>
      <c r="D120" s="175"/>
      <c r="E120" s="175"/>
      <c r="F120" s="158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6" t="s">
        <v>535</v>
      </c>
      <c r="B121" s="137" t="s">
        <v>324</v>
      </c>
      <c r="C121" s="138">
        <f>SUM(C114+C119+C120)</f>
        <v>221719878</v>
      </c>
      <c r="D121" s="138">
        <f>SUM(D114+D119+D120)</f>
        <v>0</v>
      </c>
      <c r="E121" s="138">
        <f>SUM(E114+E119+E120)</f>
        <v>0</v>
      </c>
      <c r="F121" s="159">
        <f t="shared" si="1"/>
        <v>221719878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2" t="s">
        <v>571</v>
      </c>
      <c r="B122" s="123"/>
      <c r="C122" s="163">
        <f>SUM(C98+C121)</f>
        <v>1222072250</v>
      </c>
      <c r="D122" s="163">
        <f>SUM(D98+D121)</f>
        <v>0</v>
      </c>
      <c r="E122" s="163">
        <f>SUM(E98+E121)</f>
        <v>0</v>
      </c>
      <c r="F122" s="159">
        <f t="shared" si="1"/>
        <v>1222072250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  <headerFooter>
    <oddHeader>&amp;C2. melléklet a .../2018. (. .....)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" sqref="A2:C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38" t="s">
        <v>665</v>
      </c>
      <c r="B1" s="239"/>
      <c r="C1" s="239"/>
    </row>
    <row r="2" spans="1:3" ht="26.25" customHeight="1">
      <c r="A2" s="241" t="s">
        <v>662</v>
      </c>
      <c r="B2" s="239"/>
      <c r="C2" s="239"/>
    </row>
    <row r="4" spans="1:3" ht="25.5">
      <c r="A4" s="40" t="s">
        <v>77</v>
      </c>
      <c r="B4" s="3" t="s">
        <v>148</v>
      </c>
      <c r="C4" s="78" t="s">
        <v>644</v>
      </c>
    </row>
    <row r="5" spans="1:3" ht="15">
      <c r="A5" s="5" t="s">
        <v>595</v>
      </c>
      <c r="B5" s="5" t="s">
        <v>359</v>
      </c>
      <c r="C5" s="157"/>
    </row>
    <row r="6" spans="1:3" ht="15">
      <c r="A6" s="5" t="s">
        <v>596</v>
      </c>
      <c r="B6" s="5" t="s">
        <v>359</v>
      </c>
      <c r="C6" s="157"/>
    </row>
    <row r="7" spans="1:3" ht="15">
      <c r="A7" s="5" t="s">
        <v>597</v>
      </c>
      <c r="B7" s="5" t="s">
        <v>359</v>
      </c>
      <c r="C7" s="157">
        <v>3400000</v>
      </c>
    </row>
    <row r="8" spans="1:3" ht="15.75" thickBot="1">
      <c r="A8" s="135" t="s">
        <v>598</v>
      </c>
      <c r="B8" s="135" t="s">
        <v>359</v>
      </c>
      <c r="C8" s="158"/>
    </row>
    <row r="9" spans="1:3" ht="15.75" thickBot="1">
      <c r="A9" s="190" t="s">
        <v>546</v>
      </c>
      <c r="B9" s="187" t="s">
        <v>359</v>
      </c>
      <c r="C9" s="159">
        <f>SUM(C5:C8)</f>
        <v>3400000</v>
      </c>
    </row>
    <row r="10" spans="1:3" ht="15.75" thickBot="1">
      <c r="A10" s="190" t="s">
        <v>547</v>
      </c>
      <c r="B10" s="187" t="s">
        <v>360</v>
      </c>
      <c r="C10" s="159">
        <f>SUM(C11+C12)</f>
        <v>350000000</v>
      </c>
    </row>
    <row r="11" spans="1:3" ht="27">
      <c r="A11" s="192" t="s">
        <v>361</v>
      </c>
      <c r="B11" s="192" t="s">
        <v>360</v>
      </c>
      <c r="C11" s="160">
        <v>350000000</v>
      </c>
    </row>
    <row r="12" spans="1:3" ht="27.75" thickBot="1">
      <c r="A12" s="191" t="s">
        <v>362</v>
      </c>
      <c r="B12" s="191" t="s">
        <v>360</v>
      </c>
      <c r="C12" s="158"/>
    </row>
    <row r="13" spans="1:3" ht="15.75" thickBot="1">
      <c r="A13" s="190" t="s">
        <v>549</v>
      </c>
      <c r="B13" s="187" t="s">
        <v>366</v>
      </c>
      <c r="C13" s="159">
        <f>SUM(C14:C17)</f>
        <v>14000000</v>
      </c>
    </row>
    <row r="14" spans="1:3" ht="27">
      <c r="A14" s="192" t="s">
        <v>367</v>
      </c>
      <c r="B14" s="192" t="s">
        <v>366</v>
      </c>
      <c r="C14" s="160"/>
    </row>
    <row r="15" spans="1:3" ht="27">
      <c r="A15" s="48" t="s">
        <v>368</v>
      </c>
      <c r="B15" s="48" t="s">
        <v>366</v>
      </c>
      <c r="C15" s="157">
        <v>14000000</v>
      </c>
    </row>
    <row r="16" spans="1:3" ht="15">
      <c r="A16" s="48" t="s">
        <v>369</v>
      </c>
      <c r="B16" s="48" t="s">
        <v>366</v>
      </c>
      <c r="C16" s="157"/>
    </row>
    <row r="17" spans="1:3" ht="15.75" thickBot="1">
      <c r="A17" s="191" t="s">
        <v>370</v>
      </c>
      <c r="B17" s="191" t="s">
        <v>366</v>
      </c>
      <c r="C17" s="158"/>
    </row>
    <row r="18" spans="1:3" ht="15.75" thickBot="1">
      <c r="A18" s="190" t="s">
        <v>599</v>
      </c>
      <c r="B18" s="187" t="s">
        <v>371</v>
      </c>
      <c r="C18" s="159">
        <f>SUM(C19+C20)</f>
        <v>552000</v>
      </c>
    </row>
    <row r="19" spans="1:3" ht="15">
      <c r="A19" s="192" t="s">
        <v>372</v>
      </c>
      <c r="B19" s="192" t="s">
        <v>371</v>
      </c>
      <c r="C19" s="160">
        <v>40000</v>
      </c>
    </row>
    <row r="20" spans="1:3" ht="15.75" thickBot="1">
      <c r="A20" s="191" t="s">
        <v>373</v>
      </c>
      <c r="B20" s="191" t="s">
        <v>371</v>
      </c>
      <c r="C20" s="158">
        <v>512000</v>
      </c>
    </row>
    <row r="21" spans="1:3" ht="15.75" thickBot="1">
      <c r="A21" s="190" t="s">
        <v>578</v>
      </c>
      <c r="B21" s="187" t="s">
        <v>374</v>
      </c>
      <c r="C21" s="159">
        <f>SUM(C10+C13+C18)</f>
        <v>364552000</v>
      </c>
    </row>
    <row r="22" spans="1:3" ht="15">
      <c r="A22" s="132" t="s">
        <v>600</v>
      </c>
      <c r="B22" s="132" t="s">
        <v>375</v>
      </c>
      <c r="C22" s="160"/>
    </row>
    <row r="23" spans="1:3" ht="15">
      <c r="A23" s="5" t="s">
        <v>601</v>
      </c>
      <c r="B23" s="5" t="s">
        <v>375</v>
      </c>
      <c r="C23" s="157">
        <v>100000</v>
      </c>
    </row>
    <row r="24" spans="1:3" ht="15">
      <c r="A24" s="5" t="s">
        <v>602</v>
      </c>
      <c r="B24" s="5" t="s">
        <v>375</v>
      </c>
      <c r="C24" s="157"/>
    </row>
    <row r="25" spans="1:3" ht="15">
      <c r="A25" s="5" t="s">
        <v>603</v>
      </c>
      <c r="B25" s="5" t="s">
        <v>375</v>
      </c>
      <c r="C25" s="157"/>
    </row>
    <row r="26" spans="1:3" ht="15">
      <c r="A26" s="5" t="s">
        <v>604</v>
      </c>
      <c r="B26" s="5" t="s">
        <v>375</v>
      </c>
      <c r="C26" s="157"/>
    </row>
    <row r="27" spans="1:3" ht="15">
      <c r="A27" s="5" t="s">
        <v>605</v>
      </c>
      <c r="B27" s="5" t="s">
        <v>375</v>
      </c>
      <c r="C27" s="157"/>
    </row>
    <row r="28" spans="1:3" ht="15">
      <c r="A28" s="5" t="s">
        <v>606</v>
      </c>
      <c r="B28" s="5" t="s">
        <v>375</v>
      </c>
      <c r="C28" s="157"/>
    </row>
    <row r="29" spans="1:3" ht="15">
      <c r="A29" s="5" t="s">
        <v>607</v>
      </c>
      <c r="B29" s="5" t="s">
        <v>375</v>
      </c>
      <c r="C29" s="157"/>
    </row>
    <row r="30" spans="1:3" ht="45">
      <c r="A30" s="5" t="s">
        <v>608</v>
      </c>
      <c r="B30" s="5" t="s">
        <v>375</v>
      </c>
      <c r="C30" s="157">
        <v>100000</v>
      </c>
    </row>
    <row r="31" spans="1:3" ht="15.75" thickBot="1">
      <c r="A31" s="135" t="s">
        <v>609</v>
      </c>
      <c r="B31" s="135" t="s">
        <v>375</v>
      </c>
      <c r="C31" s="158">
        <v>300000</v>
      </c>
    </row>
    <row r="32" spans="1:3" ht="15.75" thickBot="1">
      <c r="A32" s="190" t="s">
        <v>551</v>
      </c>
      <c r="B32" s="187" t="s">
        <v>375</v>
      </c>
      <c r="C32" s="159">
        <f>SUM(C22:C31)</f>
        <v>500000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scale="80" r:id="rId1"/>
  <headerFooter>
    <oddHeader>&amp;C20. melléklet a ..../2018. (. 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3" sqref="C2:C3"/>
    </sheetView>
  </sheetViews>
  <sheetFormatPr defaultColWidth="9.140625" defaultRowHeight="15"/>
  <cols>
    <col min="1" max="1" width="13.7109375" style="0" customWidth="1"/>
    <col min="2" max="2" width="29.421875" style="0" customWidth="1"/>
    <col min="3" max="3" width="34.28125" style="0" customWidth="1"/>
  </cols>
  <sheetData>
    <row r="1" spans="1:3" ht="15">
      <c r="A1" s="253" t="s">
        <v>632</v>
      </c>
      <c r="B1" s="253"/>
      <c r="C1" s="253"/>
    </row>
    <row r="2" spans="1:3" ht="15">
      <c r="A2" s="207"/>
      <c r="B2" s="207" t="s">
        <v>666</v>
      </c>
      <c r="C2" s="207"/>
    </row>
    <row r="3" spans="1:3" ht="15">
      <c r="A3" s="95"/>
      <c r="B3" s="96"/>
      <c r="C3" s="209" t="s">
        <v>663</v>
      </c>
    </row>
    <row r="4" spans="1:3" ht="15.75" thickBot="1">
      <c r="A4" s="95"/>
      <c r="B4" s="96"/>
      <c r="C4" s="209"/>
    </row>
    <row r="5" spans="1:3" ht="15">
      <c r="A5" s="97"/>
      <c r="B5" s="98" t="s">
        <v>88</v>
      </c>
      <c r="C5" s="89" t="s">
        <v>89</v>
      </c>
    </row>
    <row r="6" spans="1:3" ht="15">
      <c r="A6" s="99">
        <v>1</v>
      </c>
      <c r="B6" s="254" t="s">
        <v>90</v>
      </c>
      <c r="C6" s="255"/>
    </row>
    <row r="7" spans="1:3" ht="25.5">
      <c r="A7" s="99">
        <v>2</v>
      </c>
      <c r="B7" s="100" t="s">
        <v>91</v>
      </c>
      <c r="C7" s="101" t="s">
        <v>92</v>
      </c>
    </row>
    <row r="8" spans="1:3" ht="15">
      <c r="A8" s="102">
        <v>3</v>
      </c>
      <c r="B8" s="103" t="s">
        <v>93</v>
      </c>
      <c r="C8" s="258">
        <v>512000</v>
      </c>
    </row>
    <row r="9" spans="1:3" ht="15">
      <c r="A9" s="102">
        <v>4</v>
      </c>
      <c r="B9" s="27"/>
      <c r="C9" s="258"/>
    </row>
    <row r="10" spans="1:3" ht="15">
      <c r="A10" s="102">
        <v>5</v>
      </c>
      <c r="B10" s="27"/>
      <c r="C10" s="258"/>
    </row>
    <row r="11" spans="1:3" ht="15">
      <c r="A11" s="99">
        <v>6</v>
      </c>
      <c r="B11" s="104" t="s">
        <v>94</v>
      </c>
      <c r="C11" s="259">
        <f>SUM(C8)</f>
        <v>512000</v>
      </c>
    </row>
    <row r="12" spans="1:3" ht="15">
      <c r="A12" s="99">
        <v>7</v>
      </c>
      <c r="B12" s="256" t="s">
        <v>95</v>
      </c>
      <c r="C12" s="257"/>
    </row>
    <row r="13" spans="1:3" ht="25.5">
      <c r="A13" s="102">
        <v>8</v>
      </c>
      <c r="B13" s="100" t="s">
        <v>96</v>
      </c>
      <c r="C13" s="101" t="s">
        <v>92</v>
      </c>
    </row>
    <row r="14" spans="1:3" ht="15">
      <c r="A14" s="102">
        <v>9</v>
      </c>
      <c r="B14" s="103" t="s">
        <v>633</v>
      </c>
      <c r="C14" s="258">
        <v>512000</v>
      </c>
    </row>
    <row r="15" spans="1:3" ht="15">
      <c r="A15" s="102">
        <v>10</v>
      </c>
      <c r="B15" s="103"/>
      <c r="C15" s="258"/>
    </row>
    <row r="16" spans="1:3" ht="15">
      <c r="A16" s="102">
        <v>11</v>
      </c>
      <c r="B16" s="27"/>
      <c r="C16" s="258"/>
    </row>
    <row r="17" spans="1:3" ht="15">
      <c r="A17" s="102">
        <v>12</v>
      </c>
      <c r="B17" s="27"/>
      <c r="C17" s="258"/>
    </row>
    <row r="18" spans="1:3" ht="15">
      <c r="A18" s="102">
        <v>13</v>
      </c>
      <c r="B18" s="27"/>
      <c r="C18" s="258"/>
    </row>
    <row r="19" spans="1:3" ht="15">
      <c r="A19" s="102">
        <v>14</v>
      </c>
      <c r="B19" s="27"/>
      <c r="C19" s="258"/>
    </row>
    <row r="20" spans="1:3" ht="15.75" thickBot="1">
      <c r="A20" s="105">
        <v>15</v>
      </c>
      <c r="B20" s="106" t="s">
        <v>97</v>
      </c>
      <c r="C20" s="260">
        <f>SUM(C14)</f>
        <v>512000</v>
      </c>
    </row>
  </sheetData>
  <sheetProtection/>
  <mergeCells count="3">
    <mergeCell ref="A1:C1"/>
    <mergeCell ref="B6:C6"/>
    <mergeCell ref="B12:C12"/>
  </mergeCells>
  <printOptions/>
  <pageMargins left="0.7" right="0.7" top="0.75" bottom="0.75" header="0.3" footer="0.3"/>
  <pageSetup horizontalDpi="600" verticalDpi="600" orientation="portrait" paperSize="9" r:id="rId1"/>
  <headerFooter>
    <oddHeader>&amp;C21. melléklet a ..../2018. (. 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A2" sqref="A2:F2"/>
    </sheetView>
  </sheetViews>
  <sheetFormatPr defaultColWidth="9.140625" defaultRowHeight="15"/>
  <cols>
    <col min="1" max="1" width="91.57421875" style="107" customWidth="1"/>
    <col min="2" max="2" width="9.140625" style="107" customWidth="1"/>
    <col min="3" max="3" width="18.00390625" style="107" customWidth="1"/>
    <col min="4" max="4" width="20.140625" style="107" customWidth="1"/>
    <col min="5" max="5" width="11.00390625" style="107" customWidth="1"/>
    <col min="6" max="6" width="18.140625" style="107" customWidth="1"/>
    <col min="7" max="16384" width="9.140625" style="107" customWidth="1"/>
  </cols>
  <sheetData>
    <row r="1" spans="4:5" ht="15.75">
      <c r="D1" s="108"/>
      <c r="E1" s="109"/>
    </row>
    <row r="2" spans="1:6" ht="21" customHeight="1">
      <c r="A2" s="238" t="s">
        <v>665</v>
      </c>
      <c r="B2" s="242"/>
      <c r="C2" s="242"/>
      <c r="D2" s="242"/>
      <c r="E2" s="242"/>
      <c r="F2" s="243"/>
    </row>
    <row r="3" spans="1:6" ht="18.75" customHeight="1">
      <c r="A3" s="244" t="s">
        <v>651</v>
      </c>
      <c r="B3" s="242"/>
      <c r="C3" s="242"/>
      <c r="D3" s="242"/>
      <c r="E3" s="242"/>
      <c r="F3" s="243"/>
    </row>
    <row r="4" ht="18">
      <c r="A4" s="110"/>
    </row>
    <row r="5" ht="15">
      <c r="A5" s="93" t="s">
        <v>634</v>
      </c>
    </row>
    <row r="6" spans="1:6" ht="101.25" customHeight="1">
      <c r="A6" s="2" t="s">
        <v>147</v>
      </c>
      <c r="B6" s="3" t="s">
        <v>148</v>
      </c>
      <c r="C6" s="111" t="s">
        <v>20</v>
      </c>
      <c r="D6" s="111" t="s">
        <v>21</v>
      </c>
      <c r="E6" s="111" t="s">
        <v>22</v>
      </c>
      <c r="F6" s="112" t="s">
        <v>114</v>
      </c>
    </row>
    <row r="7" spans="1:6" ht="15.75">
      <c r="A7" s="28" t="s">
        <v>149</v>
      </c>
      <c r="B7" s="29" t="s">
        <v>150</v>
      </c>
      <c r="C7" s="117">
        <v>70017000</v>
      </c>
      <c r="D7" s="218"/>
      <c r="E7" s="218"/>
      <c r="F7" s="218">
        <f>SUM(C7:E7)</f>
        <v>70017000</v>
      </c>
    </row>
    <row r="8" spans="1:6" ht="15.75">
      <c r="A8" s="28" t="s">
        <v>151</v>
      </c>
      <c r="B8" s="30" t="s">
        <v>152</v>
      </c>
      <c r="C8" s="117">
        <v>5916000</v>
      </c>
      <c r="D8" s="218"/>
      <c r="E8" s="218"/>
      <c r="F8" s="218">
        <f aca="true" t="shared" si="0" ref="F8:F19">SUM(C8:E8)</f>
        <v>5916000</v>
      </c>
    </row>
    <row r="9" spans="1:6" ht="15.75">
      <c r="A9" s="28" t="s">
        <v>153</v>
      </c>
      <c r="B9" s="30" t="s">
        <v>154</v>
      </c>
      <c r="C9" s="117">
        <v>0</v>
      </c>
      <c r="D9" s="218"/>
      <c r="E9" s="218"/>
      <c r="F9" s="218">
        <f t="shared" si="0"/>
        <v>0</v>
      </c>
    </row>
    <row r="10" spans="1:6" ht="15.75">
      <c r="A10" s="31" t="s">
        <v>155</v>
      </c>
      <c r="B10" s="30" t="s">
        <v>156</v>
      </c>
      <c r="C10" s="117">
        <v>1749000</v>
      </c>
      <c r="D10" s="218"/>
      <c r="E10" s="218"/>
      <c r="F10" s="218">
        <f t="shared" si="0"/>
        <v>1749000</v>
      </c>
    </row>
    <row r="11" spans="1:6" ht="15.75">
      <c r="A11" s="31" t="s">
        <v>157</v>
      </c>
      <c r="B11" s="30" t="s">
        <v>158</v>
      </c>
      <c r="C11" s="117"/>
      <c r="D11" s="218"/>
      <c r="E11" s="218"/>
      <c r="F11" s="218">
        <f t="shared" si="0"/>
        <v>0</v>
      </c>
    </row>
    <row r="12" spans="1:6" ht="15.75">
      <c r="A12" s="31" t="s">
        <v>159</v>
      </c>
      <c r="B12" s="30" t="s">
        <v>160</v>
      </c>
      <c r="C12" s="117">
        <v>0</v>
      </c>
      <c r="D12" s="218"/>
      <c r="E12" s="218"/>
      <c r="F12" s="218">
        <f t="shared" si="0"/>
        <v>0</v>
      </c>
    </row>
    <row r="13" spans="1:6" ht="15.75">
      <c r="A13" s="31" t="s">
        <v>161</v>
      </c>
      <c r="B13" s="30" t="s">
        <v>162</v>
      </c>
      <c r="C13" s="117">
        <v>3285500</v>
      </c>
      <c r="D13" s="218"/>
      <c r="E13" s="218"/>
      <c r="F13" s="218">
        <f t="shared" si="0"/>
        <v>3285500</v>
      </c>
    </row>
    <row r="14" spans="1:6" ht="15.75">
      <c r="A14" s="31" t="s">
        <v>163</v>
      </c>
      <c r="B14" s="30" t="s">
        <v>164</v>
      </c>
      <c r="C14" s="117"/>
      <c r="D14" s="218"/>
      <c r="E14" s="218"/>
      <c r="F14" s="218">
        <f t="shared" si="0"/>
        <v>0</v>
      </c>
    </row>
    <row r="15" spans="1:6" ht="15.75">
      <c r="A15" s="5" t="s">
        <v>165</v>
      </c>
      <c r="B15" s="30" t="s">
        <v>166</v>
      </c>
      <c r="C15" s="117">
        <v>1252000</v>
      </c>
      <c r="D15" s="218"/>
      <c r="E15" s="218"/>
      <c r="F15" s="218">
        <f t="shared" si="0"/>
        <v>1252000</v>
      </c>
    </row>
    <row r="16" spans="1:6" ht="15.75">
      <c r="A16" s="5" t="s">
        <v>167</v>
      </c>
      <c r="B16" s="30" t="s">
        <v>168</v>
      </c>
      <c r="C16" s="117"/>
      <c r="D16" s="218"/>
      <c r="E16" s="218"/>
      <c r="F16" s="218">
        <f t="shared" si="0"/>
        <v>0</v>
      </c>
    </row>
    <row r="17" spans="1:6" ht="15.75">
      <c r="A17" s="5" t="s">
        <v>169</v>
      </c>
      <c r="B17" s="30" t="s">
        <v>170</v>
      </c>
      <c r="C17" s="117"/>
      <c r="D17" s="218"/>
      <c r="E17" s="218"/>
      <c r="F17" s="218">
        <f t="shared" si="0"/>
        <v>0</v>
      </c>
    </row>
    <row r="18" spans="1:6" ht="15.75">
      <c r="A18" s="5" t="s">
        <v>171</v>
      </c>
      <c r="B18" s="30" t="s">
        <v>172</v>
      </c>
      <c r="C18" s="117"/>
      <c r="D18" s="218"/>
      <c r="E18" s="218"/>
      <c r="F18" s="218">
        <f t="shared" si="0"/>
        <v>0</v>
      </c>
    </row>
    <row r="19" spans="1:6" ht="15.75">
      <c r="A19" s="5" t="s">
        <v>502</v>
      </c>
      <c r="B19" s="30" t="s">
        <v>173</v>
      </c>
      <c r="C19" s="117">
        <v>620300</v>
      </c>
      <c r="D19" s="218"/>
      <c r="E19" s="218"/>
      <c r="F19" s="218">
        <f t="shared" si="0"/>
        <v>620300</v>
      </c>
    </row>
    <row r="20" spans="1:6" ht="15">
      <c r="A20" s="32" t="s">
        <v>447</v>
      </c>
      <c r="B20" s="33" t="s">
        <v>174</v>
      </c>
      <c r="C20" s="118">
        <f>SUM(C7:C19)</f>
        <v>82839800</v>
      </c>
      <c r="D20" s="219">
        <f>SUM(D7:D19)</f>
        <v>0</v>
      </c>
      <c r="E20" s="219">
        <f>SUM(E7:E19)</f>
        <v>0</v>
      </c>
      <c r="F20" s="219">
        <f>SUM(F7:F19)</f>
        <v>82839800</v>
      </c>
    </row>
    <row r="21" spans="1:6" ht="15.75">
      <c r="A21" s="5" t="s">
        <v>175</v>
      </c>
      <c r="B21" s="30" t="s">
        <v>176</v>
      </c>
      <c r="C21" s="117">
        <v>0</v>
      </c>
      <c r="D21" s="218"/>
      <c r="E21" s="218"/>
      <c r="F21" s="218">
        <f>SUM(C21:E21)</f>
        <v>0</v>
      </c>
    </row>
    <row r="22" spans="1:6" ht="15.75">
      <c r="A22" s="5" t="s">
        <v>177</v>
      </c>
      <c r="B22" s="30" t="s">
        <v>178</v>
      </c>
      <c r="C22" s="117">
        <v>2035000</v>
      </c>
      <c r="D22" s="218"/>
      <c r="E22" s="218"/>
      <c r="F22" s="218">
        <f>SUM(C22:E22)</f>
        <v>2035000</v>
      </c>
    </row>
    <row r="23" spans="1:6" ht="15.75">
      <c r="A23" s="6" t="s">
        <v>179</v>
      </c>
      <c r="B23" s="30" t="s">
        <v>180</v>
      </c>
      <c r="C23" s="117">
        <v>1821700</v>
      </c>
      <c r="D23" s="218"/>
      <c r="E23" s="218"/>
      <c r="F23" s="218">
        <f>SUM(C23:E23)</f>
        <v>1821700</v>
      </c>
    </row>
    <row r="24" spans="1:6" ht="15">
      <c r="A24" s="7" t="s">
        <v>448</v>
      </c>
      <c r="B24" s="33" t="s">
        <v>181</v>
      </c>
      <c r="C24" s="118">
        <f>SUM(C21:C23)</f>
        <v>3856700</v>
      </c>
      <c r="D24" s="219">
        <f>SUM(D21:D23)</f>
        <v>0</v>
      </c>
      <c r="E24" s="219">
        <f>SUM(E21:E23)</f>
        <v>0</v>
      </c>
      <c r="F24" s="219">
        <f>SUM(F21:F23)</f>
        <v>3856700</v>
      </c>
    </row>
    <row r="25" spans="1:6" ht="15">
      <c r="A25" s="46" t="s">
        <v>532</v>
      </c>
      <c r="B25" s="47" t="s">
        <v>182</v>
      </c>
      <c r="C25" s="119">
        <f>C24+C20</f>
        <v>86696500</v>
      </c>
      <c r="D25" s="220">
        <f>D24+D20</f>
        <v>0</v>
      </c>
      <c r="E25" s="220">
        <f>E24+E20</f>
        <v>0</v>
      </c>
      <c r="F25" s="220">
        <f>SUM(C25:E25)</f>
        <v>86696500</v>
      </c>
    </row>
    <row r="26" spans="1:6" ht="15">
      <c r="A26" s="38" t="s">
        <v>503</v>
      </c>
      <c r="B26" s="47" t="s">
        <v>183</v>
      </c>
      <c r="C26" s="119">
        <v>17114940</v>
      </c>
      <c r="D26" s="220">
        <v>0</v>
      </c>
      <c r="E26" s="220">
        <v>0</v>
      </c>
      <c r="F26" s="220">
        <f>SUM(C26:E26)</f>
        <v>17114940</v>
      </c>
    </row>
    <row r="27" spans="1:6" ht="15.75">
      <c r="A27" s="5" t="s">
        <v>184</v>
      </c>
      <c r="B27" s="30" t="s">
        <v>185</v>
      </c>
      <c r="C27" s="117">
        <v>97000</v>
      </c>
      <c r="D27" s="218"/>
      <c r="E27" s="218"/>
      <c r="F27" s="218">
        <f>SUM(C27:E27)</f>
        <v>97000</v>
      </c>
    </row>
    <row r="28" spans="1:6" ht="15.75">
      <c r="A28" s="5" t="s">
        <v>186</v>
      </c>
      <c r="B28" s="30" t="s">
        <v>187</v>
      </c>
      <c r="C28" s="117">
        <v>914048</v>
      </c>
      <c r="D28" s="218"/>
      <c r="E28" s="218"/>
      <c r="F28" s="218">
        <f>SUM(C28:E28)</f>
        <v>914048</v>
      </c>
    </row>
    <row r="29" spans="1:6" ht="15.75">
      <c r="A29" s="5" t="s">
        <v>188</v>
      </c>
      <c r="B29" s="30" t="s">
        <v>189</v>
      </c>
      <c r="C29" s="117"/>
      <c r="D29" s="218"/>
      <c r="E29" s="218"/>
      <c r="F29" s="218">
        <f>SUM(C29:E29)</f>
        <v>0</v>
      </c>
    </row>
    <row r="30" spans="1:6" ht="15">
      <c r="A30" s="7" t="s">
        <v>449</v>
      </c>
      <c r="B30" s="33" t="s">
        <v>190</v>
      </c>
      <c r="C30" s="118">
        <f>SUM(C27:C29)</f>
        <v>1011048</v>
      </c>
      <c r="D30" s="219">
        <f>SUM(D27:D29)</f>
        <v>0</v>
      </c>
      <c r="E30" s="219">
        <f>SUM(E27:E29)</f>
        <v>0</v>
      </c>
      <c r="F30" s="219">
        <f>SUM(F27:F29)</f>
        <v>1011048</v>
      </c>
    </row>
    <row r="31" spans="1:6" ht="15.75">
      <c r="A31" s="5" t="s">
        <v>191</v>
      </c>
      <c r="B31" s="30" t="s">
        <v>192</v>
      </c>
      <c r="C31" s="117">
        <v>1211000</v>
      </c>
      <c r="D31" s="218"/>
      <c r="E31" s="218"/>
      <c r="F31" s="218">
        <f>SUM(C31:E31)</f>
        <v>1211000</v>
      </c>
    </row>
    <row r="32" spans="1:6" ht="15.75">
      <c r="A32" s="5" t="s">
        <v>193</v>
      </c>
      <c r="B32" s="30" t="s">
        <v>194</v>
      </c>
      <c r="C32" s="117">
        <v>240000</v>
      </c>
      <c r="D32" s="218"/>
      <c r="E32" s="218"/>
      <c r="F32" s="218">
        <f>SUM(C32:E32)</f>
        <v>240000</v>
      </c>
    </row>
    <row r="33" spans="1:6" ht="15" customHeight="1">
      <c r="A33" s="7" t="s">
        <v>533</v>
      </c>
      <c r="B33" s="33" t="s">
        <v>195</v>
      </c>
      <c r="C33" s="118">
        <f>SUM(C31:C32)</f>
        <v>1451000</v>
      </c>
      <c r="D33" s="219">
        <f>SUM(D31:D32)</f>
        <v>0</v>
      </c>
      <c r="E33" s="219">
        <f>SUM(E31:E32)</f>
        <v>0</v>
      </c>
      <c r="F33" s="219">
        <f>SUM(F31:F32)</f>
        <v>1451000</v>
      </c>
    </row>
    <row r="34" spans="1:6" ht="15.75">
      <c r="A34" s="5" t="s">
        <v>196</v>
      </c>
      <c r="B34" s="30" t="s">
        <v>197</v>
      </c>
      <c r="C34" s="117">
        <v>0</v>
      </c>
      <c r="D34" s="218"/>
      <c r="E34" s="218"/>
      <c r="F34" s="218">
        <f>SUM(C34:E34)</f>
        <v>0</v>
      </c>
    </row>
    <row r="35" spans="1:6" ht="15.75">
      <c r="A35" s="5" t="s">
        <v>198</v>
      </c>
      <c r="B35" s="30" t="s">
        <v>199</v>
      </c>
      <c r="C35" s="117">
        <v>0</v>
      </c>
      <c r="D35" s="218"/>
      <c r="E35" s="218"/>
      <c r="F35" s="218">
        <f aca="true" t="shared" si="1" ref="F35:F40">SUM(C35:E35)</f>
        <v>0</v>
      </c>
    </row>
    <row r="36" spans="1:6" ht="15.75">
      <c r="A36" s="5" t="s">
        <v>504</v>
      </c>
      <c r="B36" s="30" t="s">
        <v>200</v>
      </c>
      <c r="C36" s="117">
        <v>1186000</v>
      </c>
      <c r="D36" s="218"/>
      <c r="E36" s="218"/>
      <c r="F36" s="218">
        <f t="shared" si="1"/>
        <v>1186000</v>
      </c>
    </row>
    <row r="37" spans="1:6" ht="15.75">
      <c r="A37" s="5" t="s">
        <v>201</v>
      </c>
      <c r="B37" s="30" t="s">
        <v>202</v>
      </c>
      <c r="C37" s="117">
        <v>20000</v>
      </c>
      <c r="D37" s="218"/>
      <c r="E37" s="218"/>
      <c r="F37" s="218">
        <f t="shared" si="1"/>
        <v>20000</v>
      </c>
    </row>
    <row r="38" spans="1:6" ht="15.75">
      <c r="A38" s="10" t="s">
        <v>505</v>
      </c>
      <c r="B38" s="30" t="s">
        <v>203</v>
      </c>
      <c r="C38" s="117">
        <v>100000</v>
      </c>
      <c r="D38" s="218"/>
      <c r="E38" s="218"/>
      <c r="F38" s="218">
        <f t="shared" si="1"/>
        <v>100000</v>
      </c>
    </row>
    <row r="39" spans="1:6" ht="15.75">
      <c r="A39" s="6" t="s">
        <v>204</v>
      </c>
      <c r="B39" s="30" t="s">
        <v>205</v>
      </c>
      <c r="C39" s="117">
        <v>1852000</v>
      </c>
      <c r="D39" s="218"/>
      <c r="E39" s="218"/>
      <c r="F39" s="218">
        <f t="shared" si="1"/>
        <v>1852000</v>
      </c>
    </row>
    <row r="40" spans="1:6" ht="15.75">
      <c r="A40" s="5" t="s">
        <v>506</v>
      </c>
      <c r="B40" s="30" t="s">
        <v>206</v>
      </c>
      <c r="C40" s="117">
        <v>1988000</v>
      </c>
      <c r="D40" s="218"/>
      <c r="E40" s="218"/>
      <c r="F40" s="218">
        <f t="shared" si="1"/>
        <v>1988000</v>
      </c>
    </row>
    <row r="41" spans="1:6" ht="15">
      <c r="A41" s="7" t="s">
        <v>450</v>
      </c>
      <c r="B41" s="33" t="s">
        <v>207</v>
      </c>
      <c r="C41" s="118">
        <f>SUM(C34:C40)</f>
        <v>5146000</v>
      </c>
      <c r="D41" s="219">
        <f>SUM(D34:D40)</f>
        <v>0</v>
      </c>
      <c r="E41" s="219">
        <f>SUM(E34:E40)</f>
        <v>0</v>
      </c>
      <c r="F41" s="219">
        <f>SUM(F34:F40)</f>
        <v>5146000</v>
      </c>
    </row>
    <row r="42" spans="1:6" ht="15.75">
      <c r="A42" s="5" t="s">
        <v>208</v>
      </c>
      <c r="B42" s="30" t="s">
        <v>209</v>
      </c>
      <c r="C42" s="117">
        <v>860000</v>
      </c>
      <c r="D42" s="218"/>
      <c r="E42" s="218"/>
      <c r="F42" s="218">
        <f>SUM(C42:E42)</f>
        <v>860000</v>
      </c>
    </row>
    <row r="43" spans="1:6" ht="15.75">
      <c r="A43" s="5" t="s">
        <v>210</v>
      </c>
      <c r="B43" s="30" t="s">
        <v>211</v>
      </c>
      <c r="C43" s="117"/>
      <c r="D43" s="218"/>
      <c r="E43" s="218"/>
      <c r="F43" s="218">
        <f aca="true" t="shared" si="2" ref="F43:F106">SUM(C43:E43)</f>
        <v>0</v>
      </c>
    </row>
    <row r="44" spans="1:6" ht="15">
      <c r="A44" s="7" t="s">
        <v>451</v>
      </c>
      <c r="B44" s="33" t="s">
        <v>212</v>
      </c>
      <c r="C44" s="118">
        <f>SUM(C42:C43)</f>
        <v>860000</v>
      </c>
      <c r="D44" s="219">
        <f>SUM(D42:D43)</f>
        <v>0</v>
      </c>
      <c r="E44" s="219">
        <f>SUM(E42:E43)</f>
        <v>0</v>
      </c>
      <c r="F44" s="219">
        <f>SUM(F42:F43)</f>
        <v>860000</v>
      </c>
    </row>
    <row r="45" spans="1:6" ht="15.75">
      <c r="A45" s="5" t="s">
        <v>213</v>
      </c>
      <c r="B45" s="30" t="s">
        <v>214</v>
      </c>
      <c r="C45" s="117">
        <v>1389693</v>
      </c>
      <c r="D45" s="218"/>
      <c r="E45" s="218"/>
      <c r="F45" s="218">
        <f t="shared" si="2"/>
        <v>1389693</v>
      </c>
    </row>
    <row r="46" spans="1:6" ht="15.75">
      <c r="A46" s="5" t="s">
        <v>215</v>
      </c>
      <c r="B46" s="30" t="s">
        <v>216</v>
      </c>
      <c r="C46" s="117"/>
      <c r="D46" s="218"/>
      <c r="E46" s="218"/>
      <c r="F46" s="218">
        <f t="shared" si="2"/>
        <v>0</v>
      </c>
    </row>
    <row r="47" spans="1:6" ht="15.75">
      <c r="A47" s="5" t="s">
        <v>507</v>
      </c>
      <c r="B47" s="30" t="s">
        <v>217</v>
      </c>
      <c r="C47" s="117"/>
      <c r="D47" s="218"/>
      <c r="E47" s="218"/>
      <c r="F47" s="218">
        <f t="shared" si="2"/>
        <v>0</v>
      </c>
    </row>
    <row r="48" spans="1:6" ht="15.75">
      <c r="A48" s="5" t="s">
        <v>508</v>
      </c>
      <c r="B48" s="30" t="s">
        <v>218</v>
      </c>
      <c r="C48" s="117"/>
      <c r="D48" s="218"/>
      <c r="E48" s="218"/>
      <c r="F48" s="218">
        <f t="shared" si="2"/>
        <v>0</v>
      </c>
    </row>
    <row r="49" spans="1:6" ht="15.75">
      <c r="A49" s="5" t="s">
        <v>219</v>
      </c>
      <c r="B49" s="30" t="s">
        <v>220</v>
      </c>
      <c r="C49" s="117">
        <v>227000</v>
      </c>
      <c r="D49" s="218"/>
      <c r="E49" s="218"/>
      <c r="F49" s="218">
        <f t="shared" si="2"/>
        <v>227000</v>
      </c>
    </row>
    <row r="50" spans="1:6" ht="15">
      <c r="A50" s="7" t="s">
        <v>452</v>
      </c>
      <c r="B50" s="33" t="s">
        <v>221</v>
      </c>
      <c r="C50" s="118">
        <f>SUM(C45:C49)</f>
        <v>1616693</v>
      </c>
      <c r="D50" s="219">
        <f>SUM(D45:D49)</f>
        <v>0</v>
      </c>
      <c r="E50" s="219">
        <f>SUM(E45:E49)</f>
        <v>0</v>
      </c>
      <c r="F50" s="219">
        <f>SUM(F45:F49)</f>
        <v>1616693</v>
      </c>
    </row>
    <row r="51" spans="1:6" ht="15">
      <c r="A51" s="38" t="s">
        <v>453</v>
      </c>
      <c r="B51" s="47" t="s">
        <v>222</v>
      </c>
      <c r="C51" s="119">
        <f>C50+C44+C41+C33+C30</f>
        <v>10084741</v>
      </c>
      <c r="D51" s="220">
        <f>D50+D44+D41+D33+D30</f>
        <v>0</v>
      </c>
      <c r="E51" s="220">
        <f>E50+E44+E41+E33+E30</f>
        <v>0</v>
      </c>
      <c r="F51" s="220">
        <f>F50+F44+F41+F33+F30</f>
        <v>10084741</v>
      </c>
    </row>
    <row r="52" spans="1:6" ht="15.75">
      <c r="A52" s="13" t="s">
        <v>223</v>
      </c>
      <c r="B52" s="30" t="s">
        <v>224</v>
      </c>
      <c r="C52" s="117"/>
      <c r="D52" s="218"/>
      <c r="E52" s="218"/>
      <c r="F52" s="218">
        <f t="shared" si="2"/>
        <v>0</v>
      </c>
    </row>
    <row r="53" spans="1:6" ht="15.75">
      <c r="A53" s="13" t="s">
        <v>454</v>
      </c>
      <c r="B53" s="30" t="s">
        <v>225</v>
      </c>
      <c r="C53" s="117"/>
      <c r="D53" s="218"/>
      <c r="E53" s="218"/>
      <c r="F53" s="218">
        <f t="shared" si="2"/>
        <v>0</v>
      </c>
    </row>
    <row r="54" spans="1:6" ht="15.75">
      <c r="A54" s="17" t="s">
        <v>509</v>
      </c>
      <c r="B54" s="30" t="s">
        <v>226</v>
      </c>
      <c r="C54" s="117"/>
      <c r="D54" s="218"/>
      <c r="E54" s="218"/>
      <c r="F54" s="218">
        <f t="shared" si="2"/>
        <v>0</v>
      </c>
    </row>
    <row r="55" spans="1:6" ht="15.75">
      <c r="A55" s="17" t="s">
        <v>510</v>
      </c>
      <c r="B55" s="30" t="s">
        <v>227</v>
      </c>
      <c r="C55" s="117"/>
      <c r="D55" s="218"/>
      <c r="E55" s="218"/>
      <c r="F55" s="218">
        <f t="shared" si="2"/>
        <v>0</v>
      </c>
    </row>
    <row r="56" spans="1:6" ht="15.75">
      <c r="A56" s="17" t="s">
        <v>511</v>
      </c>
      <c r="B56" s="30" t="s">
        <v>228</v>
      </c>
      <c r="C56" s="117"/>
      <c r="D56" s="218"/>
      <c r="E56" s="218"/>
      <c r="F56" s="218">
        <f t="shared" si="2"/>
        <v>0</v>
      </c>
    </row>
    <row r="57" spans="1:6" ht="15.75">
      <c r="A57" s="13" t="s">
        <v>512</v>
      </c>
      <c r="B57" s="30" t="s">
        <v>229</v>
      </c>
      <c r="C57" s="117"/>
      <c r="D57" s="218"/>
      <c r="E57" s="218"/>
      <c r="F57" s="218">
        <f t="shared" si="2"/>
        <v>0</v>
      </c>
    </row>
    <row r="58" spans="1:6" ht="15.75">
      <c r="A58" s="13" t="s">
        <v>513</v>
      </c>
      <c r="B58" s="30" t="s">
        <v>230</v>
      </c>
      <c r="C58" s="117"/>
      <c r="D58" s="218"/>
      <c r="E58" s="218"/>
      <c r="F58" s="218">
        <f t="shared" si="2"/>
        <v>0</v>
      </c>
    </row>
    <row r="59" spans="1:6" ht="15.75">
      <c r="A59" s="13" t="s">
        <v>514</v>
      </c>
      <c r="B59" s="30" t="s">
        <v>231</v>
      </c>
      <c r="C59" s="117"/>
      <c r="D59" s="218"/>
      <c r="E59" s="218"/>
      <c r="F59" s="218">
        <f t="shared" si="2"/>
        <v>0</v>
      </c>
    </row>
    <row r="60" spans="1:6" ht="15">
      <c r="A60" s="44" t="s">
        <v>481</v>
      </c>
      <c r="B60" s="47" t="s">
        <v>232</v>
      </c>
      <c r="C60" s="118">
        <f>SUM(C52:C59)</f>
        <v>0</v>
      </c>
      <c r="D60" s="219">
        <f>SUM(D52:D59)</f>
        <v>0</v>
      </c>
      <c r="E60" s="219">
        <f>SUM(E52:E59)</f>
        <v>0</v>
      </c>
      <c r="F60" s="219">
        <f>SUM(F52:F59)</f>
        <v>0</v>
      </c>
    </row>
    <row r="61" spans="1:6" ht="15.75">
      <c r="A61" s="12" t="s">
        <v>515</v>
      </c>
      <c r="B61" s="30" t="s">
        <v>233</v>
      </c>
      <c r="C61" s="117"/>
      <c r="D61" s="218"/>
      <c r="E61" s="218"/>
      <c r="F61" s="218">
        <f t="shared" si="2"/>
        <v>0</v>
      </c>
    </row>
    <row r="62" spans="1:6" ht="15.75">
      <c r="A62" s="12" t="s">
        <v>234</v>
      </c>
      <c r="B62" s="30" t="s">
        <v>235</v>
      </c>
      <c r="C62" s="117"/>
      <c r="D62" s="218"/>
      <c r="E62" s="218"/>
      <c r="F62" s="218">
        <f t="shared" si="2"/>
        <v>0</v>
      </c>
    </row>
    <row r="63" spans="1:6" ht="15.75">
      <c r="A63" s="12" t="s">
        <v>236</v>
      </c>
      <c r="B63" s="30" t="s">
        <v>237</v>
      </c>
      <c r="C63" s="117"/>
      <c r="D63" s="218"/>
      <c r="E63" s="218"/>
      <c r="F63" s="218">
        <f t="shared" si="2"/>
        <v>0</v>
      </c>
    </row>
    <row r="64" spans="1:6" ht="15.75">
      <c r="A64" s="12" t="s">
        <v>482</v>
      </c>
      <c r="B64" s="30" t="s">
        <v>238</v>
      </c>
      <c r="C64" s="117"/>
      <c r="D64" s="218"/>
      <c r="E64" s="218"/>
      <c r="F64" s="218">
        <f t="shared" si="2"/>
        <v>0</v>
      </c>
    </row>
    <row r="65" spans="1:6" ht="15.75">
      <c r="A65" s="12" t="s">
        <v>516</v>
      </c>
      <c r="B65" s="30" t="s">
        <v>239</v>
      </c>
      <c r="C65" s="117"/>
      <c r="D65" s="218"/>
      <c r="E65" s="218"/>
      <c r="F65" s="218">
        <f t="shared" si="2"/>
        <v>0</v>
      </c>
    </row>
    <row r="66" spans="1:6" ht="15.75">
      <c r="A66" s="12" t="s">
        <v>484</v>
      </c>
      <c r="B66" s="30" t="s">
        <v>240</v>
      </c>
      <c r="C66" s="117"/>
      <c r="D66" s="218"/>
      <c r="E66" s="218"/>
      <c r="F66" s="218">
        <f t="shared" si="2"/>
        <v>0</v>
      </c>
    </row>
    <row r="67" spans="1:6" ht="15.75">
      <c r="A67" s="12" t="s">
        <v>517</v>
      </c>
      <c r="B67" s="30" t="s">
        <v>241</v>
      </c>
      <c r="C67" s="117"/>
      <c r="D67" s="218"/>
      <c r="E67" s="218"/>
      <c r="F67" s="218">
        <f t="shared" si="2"/>
        <v>0</v>
      </c>
    </row>
    <row r="68" spans="1:6" ht="15.75">
      <c r="A68" s="12" t="s">
        <v>518</v>
      </c>
      <c r="B68" s="30" t="s">
        <v>242</v>
      </c>
      <c r="C68" s="117"/>
      <c r="D68" s="218"/>
      <c r="E68" s="218"/>
      <c r="F68" s="218">
        <f t="shared" si="2"/>
        <v>0</v>
      </c>
    </row>
    <row r="69" spans="1:6" ht="15.75">
      <c r="A69" s="12" t="s">
        <v>243</v>
      </c>
      <c r="B69" s="30" t="s">
        <v>244</v>
      </c>
      <c r="C69" s="117"/>
      <c r="D69" s="218"/>
      <c r="E69" s="218"/>
      <c r="F69" s="218">
        <f t="shared" si="2"/>
        <v>0</v>
      </c>
    </row>
    <row r="70" spans="1:6" ht="15.75">
      <c r="A70" s="19" t="s">
        <v>245</v>
      </c>
      <c r="B70" s="30" t="s">
        <v>246</v>
      </c>
      <c r="C70" s="117"/>
      <c r="D70" s="218"/>
      <c r="E70" s="218"/>
      <c r="F70" s="218">
        <f t="shared" si="2"/>
        <v>0</v>
      </c>
    </row>
    <row r="71" spans="1:6" ht="15.75">
      <c r="A71" s="12" t="s">
        <v>519</v>
      </c>
      <c r="B71" s="30" t="s">
        <v>247</v>
      </c>
      <c r="C71" s="117"/>
      <c r="D71" s="218"/>
      <c r="E71" s="218"/>
      <c r="F71" s="218">
        <f t="shared" si="2"/>
        <v>0</v>
      </c>
    </row>
    <row r="72" spans="1:6" ht="15.75">
      <c r="A72" s="19" t="s">
        <v>73</v>
      </c>
      <c r="B72" s="30" t="s">
        <v>248</v>
      </c>
      <c r="C72" s="117"/>
      <c r="D72" s="218"/>
      <c r="E72" s="218"/>
      <c r="F72" s="218">
        <f t="shared" si="2"/>
        <v>0</v>
      </c>
    </row>
    <row r="73" spans="1:6" ht="15.75">
      <c r="A73" s="19" t="s">
        <v>74</v>
      </c>
      <c r="B73" s="30" t="s">
        <v>248</v>
      </c>
      <c r="C73" s="117"/>
      <c r="D73" s="218"/>
      <c r="E73" s="218"/>
      <c r="F73" s="218">
        <f t="shared" si="2"/>
        <v>0</v>
      </c>
    </row>
    <row r="74" spans="1:6" ht="15">
      <c r="A74" s="44" t="s">
        <v>487</v>
      </c>
      <c r="B74" s="47" t="s">
        <v>249</v>
      </c>
      <c r="C74" s="118">
        <f>SUM(C61:C73)</f>
        <v>0</v>
      </c>
      <c r="D74" s="219">
        <f>SUM(D61:D73)</f>
        <v>0</v>
      </c>
      <c r="E74" s="219">
        <f>SUM(E61:E73)</f>
        <v>0</v>
      </c>
      <c r="F74" s="219">
        <f>SUM(F61:F73)</f>
        <v>0</v>
      </c>
    </row>
    <row r="75" spans="1:6" ht="15.75">
      <c r="A75" s="55" t="s">
        <v>19</v>
      </c>
      <c r="B75" s="47"/>
      <c r="C75" s="118">
        <f>C74+C60+C51+C26+C25</f>
        <v>113896181</v>
      </c>
      <c r="D75" s="219">
        <f>D74+D60+D51+D26+D25</f>
        <v>0</v>
      </c>
      <c r="E75" s="219">
        <f>E74+E60+E51+E26+E25</f>
        <v>0</v>
      </c>
      <c r="F75" s="219">
        <f t="shared" si="2"/>
        <v>113896181</v>
      </c>
    </row>
    <row r="76" spans="1:6" ht="15.75">
      <c r="A76" s="34" t="s">
        <v>250</v>
      </c>
      <c r="B76" s="30" t="s">
        <v>251</v>
      </c>
      <c r="C76" s="117"/>
      <c r="D76" s="218"/>
      <c r="E76" s="218"/>
      <c r="F76" s="218">
        <f t="shared" si="2"/>
        <v>0</v>
      </c>
    </row>
    <row r="77" spans="1:6" ht="15.75">
      <c r="A77" s="34" t="s">
        <v>520</v>
      </c>
      <c r="B77" s="30" t="s">
        <v>252</v>
      </c>
      <c r="C77" s="117"/>
      <c r="D77" s="218"/>
      <c r="E77" s="218"/>
      <c r="F77" s="218">
        <f t="shared" si="2"/>
        <v>0</v>
      </c>
    </row>
    <row r="78" spans="1:6" ht="15.75">
      <c r="A78" s="34" t="s">
        <v>253</v>
      </c>
      <c r="B78" s="30" t="s">
        <v>254</v>
      </c>
      <c r="C78" s="117">
        <v>113000</v>
      </c>
      <c r="D78" s="218"/>
      <c r="E78" s="218"/>
      <c r="F78" s="218">
        <f t="shared" si="2"/>
        <v>113000</v>
      </c>
    </row>
    <row r="79" spans="1:6" ht="15.75">
      <c r="A79" s="34" t="s">
        <v>255</v>
      </c>
      <c r="B79" s="30" t="s">
        <v>256</v>
      </c>
      <c r="C79" s="117"/>
      <c r="D79" s="218"/>
      <c r="E79" s="218"/>
      <c r="F79" s="218">
        <f t="shared" si="2"/>
        <v>0</v>
      </c>
    </row>
    <row r="80" spans="1:6" ht="15.75">
      <c r="A80" s="6" t="s">
        <v>257</v>
      </c>
      <c r="B80" s="30" t="s">
        <v>258</v>
      </c>
      <c r="C80" s="117"/>
      <c r="D80" s="218"/>
      <c r="E80" s="218"/>
      <c r="F80" s="218">
        <f t="shared" si="2"/>
        <v>0</v>
      </c>
    </row>
    <row r="81" spans="1:6" ht="15.75">
      <c r="A81" s="6" t="s">
        <v>259</v>
      </c>
      <c r="B81" s="30" t="s">
        <v>260</v>
      </c>
      <c r="C81" s="117"/>
      <c r="D81" s="218"/>
      <c r="E81" s="218"/>
      <c r="F81" s="218">
        <f t="shared" si="2"/>
        <v>0</v>
      </c>
    </row>
    <row r="82" spans="1:6" ht="15.75">
      <c r="A82" s="6" t="s">
        <v>261</v>
      </c>
      <c r="B82" s="30" t="s">
        <v>262</v>
      </c>
      <c r="C82" s="117">
        <v>31000</v>
      </c>
      <c r="D82" s="218"/>
      <c r="E82" s="218"/>
      <c r="F82" s="218">
        <f t="shared" si="2"/>
        <v>31000</v>
      </c>
    </row>
    <row r="83" spans="1:6" ht="15">
      <c r="A83" s="45" t="s">
        <v>489</v>
      </c>
      <c r="B83" s="47" t="s">
        <v>263</v>
      </c>
      <c r="C83" s="118">
        <f>SUM(C76:C82)</f>
        <v>144000</v>
      </c>
      <c r="D83" s="219">
        <f>SUM(D76:D82)</f>
        <v>0</v>
      </c>
      <c r="E83" s="219">
        <f>SUM(E76:E82)</f>
        <v>0</v>
      </c>
      <c r="F83" s="219">
        <f>SUM(F76:F82)</f>
        <v>144000</v>
      </c>
    </row>
    <row r="84" spans="1:6" ht="15.75">
      <c r="A84" s="13" t="s">
        <v>264</v>
      </c>
      <c r="B84" s="30" t="s">
        <v>265</v>
      </c>
      <c r="C84" s="117"/>
      <c r="D84" s="218"/>
      <c r="E84" s="218"/>
      <c r="F84" s="218">
        <f t="shared" si="2"/>
        <v>0</v>
      </c>
    </row>
    <row r="85" spans="1:6" ht="15.75">
      <c r="A85" s="13" t="s">
        <v>266</v>
      </c>
      <c r="B85" s="30" t="s">
        <v>267</v>
      </c>
      <c r="C85" s="117"/>
      <c r="D85" s="218"/>
      <c r="E85" s="218"/>
      <c r="F85" s="218">
        <f t="shared" si="2"/>
        <v>0</v>
      </c>
    </row>
    <row r="86" spans="1:6" ht="15.75">
      <c r="A86" s="13" t="s">
        <v>268</v>
      </c>
      <c r="B86" s="30" t="s">
        <v>269</v>
      </c>
      <c r="C86" s="117"/>
      <c r="D86" s="218"/>
      <c r="E86" s="218"/>
      <c r="F86" s="218">
        <f t="shared" si="2"/>
        <v>0</v>
      </c>
    </row>
    <row r="87" spans="1:6" ht="15.75">
      <c r="A87" s="13" t="s">
        <v>270</v>
      </c>
      <c r="B87" s="30" t="s">
        <v>271</v>
      </c>
      <c r="C87" s="117"/>
      <c r="D87" s="218"/>
      <c r="E87" s="218"/>
      <c r="F87" s="218">
        <f t="shared" si="2"/>
        <v>0</v>
      </c>
    </row>
    <row r="88" spans="1:6" ht="15">
      <c r="A88" s="44" t="s">
        <v>490</v>
      </c>
      <c r="B88" s="47" t="s">
        <v>272</v>
      </c>
      <c r="C88" s="118">
        <f>SUM(C84:C87)</f>
        <v>0</v>
      </c>
      <c r="D88" s="219">
        <f>SUM(D84:D87)</f>
        <v>0</v>
      </c>
      <c r="E88" s="219">
        <f>SUM(E84:E87)</f>
        <v>0</v>
      </c>
      <c r="F88" s="219">
        <f>SUM(F84:F87)</f>
        <v>0</v>
      </c>
    </row>
    <row r="89" spans="1:6" ht="30">
      <c r="A89" s="13" t="s">
        <v>273</v>
      </c>
      <c r="B89" s="30" t="s">
        <v>274</v>
      </c>
      <c r="C89" s="117"/>
      <c r="D89" s="218"/>
      <c r="E89" s="218"/>
      <c r="F89" s="218">
        <f t="shared" si="2"/>
        <v>0</v>
      </c>
    </row>
    <row r="90" spans="1:6" ht="15.75">
      <c r="A90" s="13" t="s">
        <v>521</v>
      </c>
      <c r="B90" s="30" t="s">
        <v>275</v>
      </c>
      <c r="C90" s="117"/>
      <c r="D90" s="218"/>
      <c r="E90" s="218"/>
      <c r="F90" s="218">
        <f t="shared" si="2"/>
        <v>0</v>
      </c>
    </row>
    <row r="91" spans="1:6" ht="30">
      <c r="A91" s="13" t="s">
        <v>522</v>
      </c>
      <c r="B91" s="30" t="s">
        <v>276</v>
      </c>
      <c r="C91" s="117"/>
      <c r="D91" s="218"/>
      <c r="E91" s="218"/>
      <c r="F91" s="218">
        <f t="shared" si="2"/>
        <v>0</v>
      </c>
    </row>
    <row r="92" spans="1:6" ht="15.75">
      <c r="A92" s="13" t="s">
        <v>523</v>
      </c>
      <c r="B92" s="30" t="s">
        <v>277</v>
      </c>
      <c r="C92" s="117"/>
      <c r="D92" s="218"/>
      <c r="E92" s="218"/>
      <c r="F92" s="218">
        <f t="shared" si="2"/>
        <v>0</v>
      </c>
    </row>
    <row r="93" spans="1:6" ht="30">
      <c r="A93" s="13" t="s">
        <v>524</v>
      </c>
      <c r="B93" s="30" t="s">
        <v>278</v>
      </c>
      <c r="C93" s="117"/>
      <c r="D93" s="218"/>
      <c r="E93" s="218"/>
      <c r="F93" s="218">
        <f t="shared" si="2"/>
        <v>0</v>
      </c>
    </row>
    <row r="94" spans="1:6" ht="15.75">
      <c r="A94" s="13" t="s">
        <v>525</v>
      </c>
      <c r="B94" s="30" t="s">
        <v>279</v>
      </c>
      <c r="C94" s="117"/>
      <c r="D94" s="218"/>
      <c r="E94" s="218"/>
      <c r="F94" s="218">
        <f t="shared" si="2"/>
        <v>0</v>
      </c>
    </row>
    <row r="95" spans="1:6" ht="15.75">
      <c r="A95" s="13" t="s">
        <v>280</v>
      </c>
      <c r="B95" s="30" t="s">
        <v>281</v>
      </c>
      <c r="C95" s="117"/>
      <c r="D95" s="218"/>
      <c r="E95" s="218"/>
      <c r="F95" s="218">
        <f t="shared" si="2"/>
        <v>0</v>
      </c>
    </row>
    <row r="96" spans="1:6" ht="15.75">
      <c r="A96" s="13" t="s">
        <v>526</v>
      </c>
      <c r="B96" s="30" t="s">
        <v>282</v>
      </c>
      <c r="C96" s="117"/>
      <c r="D96" s="218"/>
      <c r="E96" s="218"/>
      <c r="F96" s="218">
        <f t="shared" si="2"/>
        <v>0</v>
      </c>
    </row>
    <row r="97" spans="1:6" ht="15">
      <c r="A97" s="44" t="s">
        <v>491</v>
      </c>
      <c r="B97" s="47" t="s">
        <v>283</v>
      </c>
      <c r="C97" s="118">
        <f>SUM(C89:C96)</f>
        <v>0</v>
      </c>
      <c r="D97" s="219">
        <f>SUM(D89:D96)</f>
        <v>0</v>
      </c>
      <c r="E97" s="219">
        <f>SUM(E89:E96)</f>
        <v>0</v>
      </c>
      <c r="F97" s="219">
        <f>SUM(F89:F96)</f>
        <v>0</v>
      </c>
    </row>
    <row r="98" spans="1:6" ht="15.75">
      <c r="A98" s="55" t="s">
        <v>18</v>
      </c>
      <c r="B98" s="47"/>
      <c r="C98" s="119">
        <f>C97+C88+C83</f>
        <v>144000</v>
      </c>
      <c r="D98" s="220">
        <f>D97+D88+D83</f>
        <v>0</v>
      </c>
      <c r="E98" s="220">
        <f>E97+E88+E83</f>
        <v>0</v>
      </c>
      <c r="F98" s="220">
        <f>F97+F88+F83</f>
        <v>144000</v>
      </c>
    </row>
    <row r="99" spans="1:6" ht="15.75">
      <c r="A99" s="35" t="s">
        <v>534</v>
      </c>
      <c r="B99" s="221" t="s">
        <v>284</v>
      </c>
      <c r="C99" s="119">
        <f>C25+C26+C51+C60+C74+C83+C88+C97</f>
        <v>114040181</v>
      </c>
      <c r="D99" s="220">
        <f>D25+D26+D51+D60+D74+D83+D88+D97</f>
        <v>0</v>
      </c>
      <c r="E99" s="220">
        <f>E25+E26+E51+E60+E74+E83+E88+E97</f>
        <v>0</v>
      </c>
      <c r="F99" s="220">
        <f>SUM(C99:E99)</f>
        <v>114040181</v>
      </c>
    </row>
    <row r="100" spans="1:25" ht="15.75">
      <c r="A100" s="13" t="s">
        <v>527</v>
      </c>
      <c r="B100" s="5" t="s">
        <v>285</v>
      </c>
      <c r="C100" s="234"/>
      <c r="D100" s="13"/>
      <c r="E100" s="13"/>
      <c r="F100" s="218">
        <f t="shared" si="2"/>
        <v>0</v>
      </c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3"/>
      <c r="Y100" s="223"/>
    </row>
    <row r="101" spans="1:25" ht="15.75">
      <c r="A101" s="13" t="s">
        <v>287</v>
      </c>
      <c r="B101" s="5" t="s">
        <v>288</v>
      </c>
      <c r="C101" s="234"/>
      <c r="D101" s="13"/>
      <c r="E101" s="13"/>
      <c r="F101" s="218">
        <f t="shared" si="2"/>
        <v>0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3"/>
      <c r="Y101" s="223"/>
    </row>
    <row r="102" spans="1:25" ht="15.75">
      <c r="A102" s="13" t="s">
        <v>528</v>
      </c>
      <c r="B102" s="5" t="s">
        <v>289</v>
      </c>
      <c r="C102" s="234"/>
      <c r="D102" s="13"/>
      <c r="E102" s="13"/>
      <c r="F102" s="218">
        <f t="shared" si="2"/>
        <v>0</v>
      </c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3"/>
      <c r="Y102" s="223"/>
    </row>
    <row r="103" spans="1:25" ht="15">
      <c r="A103" s="15" t="s">
        <v>496</v>
      </c>
      <c r="B103" s="7" t="s">
        <v>290</v>
      </c>
      <c r="C103" s="165">
        <f>SUM(C100:C102)</f>
        <v>0</v>
      </c>
      <c r="D103" s="224">
        <f>SUM(D100:D102)</f>
        <v>0</v>
      </c>
      <c r="E103" s="224">
        <f>SUM(E100:E102)</f>
        <v>0</v>
      </c>
      <c r="F103" s="224">
        <f>SUM(F100:F102)</f>
        <v>0</v>
      </c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3"/>
      <c r="Y103" s="223"/>
    </row>
    <row r="104" spans="1:25" ht="15.75">
      <c r="A104" s="36" t="s">
        <v>529</v>
      </c>
      <c r="B104" s="5" t="s">
        <v>291</v>
      </c>
      <c r="C104" s="235"/>
      <c r="D104" s="36"/>
      <c r="E104" s="36"/>
      <c r="F104" s="218">
        <f t="shared" si="2"/>
        <v>0</v>
      </c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3"/>
      <c r="Y104" s="223"/>
    </row>
    <row r="105" spans="1:25" ht="15.75">
      <c r="A105" s="36" t="s">
        <v>499</v>
      </c>
      <c r="B105" s="5" t="s">
        <v>294</v>
      </c>
      <c r="C105" s="235"/>
      <c r="D105" s="36"/>
      <c r="E105" s="36"/>
      <c r="F105" s="218">
        <f t="shared" si="2"/>
        <v>0</v>
      </c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3"/>
      <c r="Y105" s="223"/>
    </row>
    <row r="106" spans="1:25" ht="15.75">
      <c r="A106" s="13" t="s">
        <v>295</v>
      </c>
      <c r="B106" s="5" t="s">
        <v>296</v>
      </c>
      <c r="C106" s="234"/>
      <c r="D106" s="13"/>
      <c r="E106" s="13"/>
      <c r="F106" s="218">
        <f t="shared" si="2"/>
        <v>0</v>
      </c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3"/>
      <c r="Y106" s="223"/>
    </row>
    <row r="107" spans="1:25" ht="15.75">
      <c r="A107" s="13" t="s">
        <v>530</v>
      </c>
      <c r="B107" s="5" t="s">
        <v>297</v>
      </c>
      <c r="C107" s="234"/>
      <c r="D107" s="13"/>
      <c r="E107" s="13"/>
      <c r="F107" s="218">
        <f aca="true" t="shared" si="3" ref="F107:F121">SUM(C107:E107)</f>
        <v>0</v>
      </c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3"/>
      <c r="Y107" s="223"/>
    </row>
    <row r="108" spans="1:25" ht="15">
      <c r="A108" s="14" t="s">
        <v>497</v>
      </c>
      <c r="B108" s="7" t="s">
        <v>298</v>
      </c>
      <c r="C108" s="114">
        <f>SUM(C104:C107)</f>
        <v>0</v>
      </c>
      <c r="D108" s="227">
        <f>SUM(D104:D107)</f>
        <v>0</v>
      </c>
      <c r="E108" s="227">
        <f>SUM(E104:E107)</f>
        <v>0</v>
      </c>
      <c r="F108" s="227">
        <f>SUM(F104:F107)</f>
        <v>0</v>
      </c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3"/>
      <c r="Y108" s="223"/>
    </row>
    <row r="109" spans="1:25" ht="15.75">
      <c r="A109" s="36" t="s">
        <v>299</v>
      </c>
      <c r="B109" s="5" t="s">
        <v>300</v>
      </c>
      <c r="C109" s="235"/>
      <c r="D109" s="36"/>
      <c r="E109" s="36"/>
      <c r="F109" s="218">
        <f t="shared" si="3"/>
        <v>0</v>
      </c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3"/>
      <c r="Y109" s="223"/>
    </row>
    <row r="110" spans="1:25" ht="15.75">
      <c r="A110" s="36" t="s">
        <v>301</v>
      </c>
      <c r="B110" s="5" t="s">
        <v>302</v>
      </c>
      <c r="C110" s="235"/>
      <c r="D110" s="36"/>
      <c r="E110" s="36"/>
      <c r="F110" s="218">
        <f t="shared" si="3"/>
        <v>0</v>
      </c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3"/>
      <c r="Y110" s="223"/>
    </row>
    <row r="111" spans="1:25" ht="15.75">
      <c r="A111" s="14" t="s">
        <v>303</v>
      </c>
      <c r="B111" s="7" t="s">
        <v>304</v>
      </c>
      <c r="C111" s="113">
        <v>0</v>
      </c>
      <c r="D111" s="36"/>
      <c r="E111" s="36"/>
      <c r="F111" s="218">
        <f t="shared" si="3"/>
        <v>0</v>
      </c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3"/>
      <c r="Y111" s="223"/>
    </row>
    <row r="112" spans="1:25" ht="15.75">
      <c r="A112" s="36" t="s">
        <v>305</v>
      </c>
      <c r="B112" s="5" t="s">
        <v>306</v>
      </c>
      <c r="C112" s="235"/>
      <c r="D112" s="36"/>
      <c r="E112" s="36"/>
      <c r="F112" s="218">
        <f t="shared" si="3"/>
        <v>0</v>
      </c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3"/>
      <c r="Y112" s="223"/>
    </row>
    <row r="113" spans="1:25" ht="15.75">
      <c r="A113" s="36" t="s">
        <v>307</v>
      </c>
      <c r="B113" s="5" t="s">
        <v>308</v>
      </c>
      <c r="C113" s="235"/>
      <c r="D113" s="36"/>
      <c r="E113" s="36"/>
      <c r="F113" s="218">
        <f t="shared" si="3"/>
        <v>0</v>
      </c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3"/>
      <c r="Y113" s="223"/>
    </row>
    <row r="114" spans="1:25" ht="15.75">
      <c r="A114" s="36" t="s">
        <v>309</v>
      </c>
      <c r="B114" s="5" t="s">
        <v>310</v>
      </c>
      <c r="C114" s="235"/>
      <c r="D114" s="36"/>
      <c r="E114" s="36"/>
      <c r="F114" s="218">
        <f t="shared" si="3"/>
        <v>0</v>
      </c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3"/>
      <c r="Y114" s="223"/>
    </row>
    <row r="115" spans="1:25" ht="15">
      <c r="A115" s="37" t="s">
        <v>498</v>
      </c>
      <c r="B115" s="38" t="s">
        <v>311</v>
      </c>
      <c r="C115" s="114">
        <f>C114+C113+C112+C111+C110+C109+C108+C103</f>
        <v>0</v>
      </c>
      <c r="D115" s="114">
        <f>D114+D113+D112+D111+D110+D109+D108+D103</f>
        <v>0</v>
      </c>
      <c r="E115" s="114">
        <f>E114+E113+E112+E111+E110+E109+E108+E103</f>
        <v>0</v>
      </c>
      <c r="F115" s="114">
        <f>F114+F113+F112+F111+F110+F109+F108+F103</f>
        <v>0</v>
      </c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3"/>
      <c r="Y115" s="223"/>
    </row>
    <row r="116" spans="1:25" ht="15.75">
      <c r="A116" s="36" t="s">
        <v>312</v>
      </c>
      <c r="B116" s="5" t="s">
        <v>313</v>
      </c>
      <c r="C116" s="235"/>
      <c r="D116" s="36"/>
      <c r="E116" s="36"/>
      <c r="F116" s="218">
        <f t="shared" si="3"/>
        <v>0</v>
      </c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3"/>
      <c r="Y116" s="223"/>
    </row>
    <row r="117" spans="1:25" ht="15.75">
      <c r="A117" s="13" t="s">
        <v>314</v>
      </c>
      <c r="B117" s="5" t="s">
        <v>315</v>
      </c>
      <c r="C117" s="234"/>
      <c r="D117" s="13"/>
      <c r="E117" s="13"/>
      <c r="F117" s="218">
        <f t="shared" si="3"/>
        <v>0</v>
      </c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3"/>
      <c r="Y117" s="223"/>
    </row>
    <row r="118" spans="1:25" ht="15.75">
      <c r="A118" s="36" t="s">
        <v>531</v>
      </c>
      <c r="B118" s="5" t="s">
        <v>316</v>
      </c>
      <c r="C118" s="235"/>
      <c r="D118" s="36"/>
      <c r="E118" s="36"/>
      <c r="F118" s="218">
        <f t="shared" si="3"/>
        <v>0</v>
      </c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3"/>
      <c r="Y118" s="223"/>
    </row>
    <row r="119" spans="1:25" ht="15.75">
      <c r="A119" s="36" t="s">
        <v>500</v>
      </c>
      <c r="B119" s="5" t="s">
        <v>317</v>
      </c>
      <c r="C119" s="235"/>
      <c r="D119" s="36"/>
      <c r="E119" s="36"/>
      <c r="F119" s="218">
        <f t="shared" si="3"/>
        <v>0</v>
      </c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3"/>
      <c r="Y119" s="223"/>
    </row>
    <row r="120" spans="1:25" ht="15">
      <c r="A120" s="37" t="s">
        <v>501</v>
      </c>
      <c r="B120" s="38" t="s">
        <v>321</v>
      </c>
      <c r="C120" s="114">
        <f>C119+C118+C117+C116</f>
        <v>0</v>
      </c>
      <c r="D120" s="227">
        <f>D119+D118+D117+D116</f>
        <v>0</v>
      </c>
      <c r="E120" s="227">
        <f>E119+E118+E117+E116</f>
        <v>0</v>
      </c>
      <c r="F120" s="227">
        <f>F119+F118+F117+F116</f>
        <v>0</v>
      </c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3"/>
      <c r="Y120" s="223"/>
    </row>
    <row r="121" spans="1:25" ht="15.75">
      <c r="A121" s="13" t="s">
        <v>322</v>
      </c>
      <c r="B121" s="5" t="s">
        <v>323</v>
      </c>
      <c r="C121" s="234"/>
      <c r="D121" s="13"/>
      <c r="E121" s="13"/>
      <c r="F121" s="218">
        <f t="shared" si="3"/>
        <v>0</v>
      </c>
      <c r="G121" s="222"/>
      <c r="H121" s="222"/>
      <c r="I121" s="222"/>
      <c r="J121" s="222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3"/>
      <c r="Y121" s="223"/>
    </row>
    <row r="122" spans="1:25" ht="15.75">
      <c r="A122" s="229" t="s">
        <v>535</v>
      </c>
      <c r="B122" s="230" t="s">
        <v>324</v>
      </c>
      <c r="C122" s="114">
        <f>C121+C120+C115</f>
        <v>0</v>
      </c>
      <c r="D122" s="114">
        <f>D121+D120+D115</f>
        <v>0</v>
      </c>
      <c r="E122" s="114">
        <f>E121+E120+E115</f>
        <v>0</v>
      </c>
      <c r="F122" s="114">
        <f>F121+F120+F115</f>
        <v>0</v>
      </c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3"/>
      <c r="Y122" s="223"/>
    </row>
    <row r="123" spans="1:25" ht="15.75">
      <c r="A123" s="231" t="s">
        <v>571</v>
      </c>
      <c r="B123" s="232"/>
      <c r="C123" s="115">
        <f>C122+C99</f>
        <v>114040181</v>
      </c>
      <c r="D123" s="115">
        <f>D122+D99</f>
        <v>0</v>
      </c>
      <c r="E123" s="115">
        <f>E122+E99</f>
        <v>0</v>
      </c>
      <c r="F123" s="115">
        <f>F122+F99</f>
        <v>114040181</v>
      </c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</row>
    <row r="124" spans="2:25" ht="15"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</row>
    <row r="125" spans="2:25" ht="15"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</row>
    <row r="126" spans="2:25" ht="15"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</row>
    <row r="127" spans="2:25" ht="15"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</row>
    <row r="128" spans="2:25" ht="15"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</row>
    <row r="129" spans="2:25" ht="15"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</row>
    <row r="130" spans="2:25" ht="15"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</row>
    <row r="131" spans="2:25" ht="15"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</row>
    <row r="132" spans="2:25" ht="15"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</row>
    <row r="133" spans="2:25" ht="15"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</row>
    <row r="134" spans="2:25" ht="15"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</row>
    <row r="135" spans="2:25" ht="15"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</row>
    <row r="136" spans="2:25" ht="15"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</row>
    <row r="137" spans="2:25" ht="15"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</row>
    <row r="138" spans="2:25" ht="15"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</row>
    <row r="139" spans="2:25" ht="15"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</row>
    <row r="140" spans="2:25" ht="15"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</row>
    <row r="141" spans="2:25" ht="15"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</row>
    <row r="142" spans="2:25" ht="15"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</row>
    <row r="143" spans="2:25" ht="15"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</row>
    <row r="144" spans="2:25" ht="15"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</row>
    <row r="145" spans="2:25" ht="15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</row>
    <row r="146" spans="2:25" ht="15"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</row>
    <row r="147" spans="2:25" ht="15"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</row>
    <row r="148" spans="2:25" ht="15"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</row>
    <row r="149" spans="2:25" ht="15"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</row>
    <row r="150" spans="2:25" ht="15"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</row>
    <row r="151" spans="2:25" ht="15"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</row>
    <row r="152" spans="2:25" ht="15"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</row>
    <row r="153" spans="2:25" ht="15"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</row>
    <row r="154" spans="2:25" ht="15"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</row>
    <row r="155" spans="2:25" ht="15"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</row>
    <row r="156" spans="2:25" ht="15"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</row>
    <row r="157" spans="2:25" ht="15"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</row>
    <row r="158" spans="2:25" ht="15"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</row>
    <row r="159" spans="2:25" ht="15"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</row>
    <row r="160" spans="2:25" ht="15"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</row>
    <row r="161" spans="2:25" ht="15"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</row>
    <row r="162" spans="2:25" ht="15"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</row>
    <row r="163" spans="2:25" ht="15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</row>
    <row r="164" spans="2:25" ht="15"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</row>
    <row r="165" spans="2:25" ht="15"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</row>
    <row r="166" spans="2:25" ht="15"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</row>
    <row r="167" spans="2:25" ht="15"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</row>
    <row r="168" spans="2:25" ht="15"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</row>
    <row r="169" spans="2:25" ht="15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</row>
    <row r="170" spans="2:25" ht="15"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</row>
    <row r="171" spans="2:25" ht="15"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6" r:id="rId1"/>
  <headerFooter>
    <oddHeader>&amp;C3. melléklet a ..../2018. (. 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A1" sqref="A1:F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38" t="s">
        <v>665</v>
      </c>
      <c r="B1" s="239"/>
      <c r="C1" s="239"/>
      <c r="D1" s="239"/>
      <c r="E1" s="239"/>
      <c r="F1" s="240"/>
    </row>
    <row r="2" spans="1:6" ht="19.5" customHeight="1">
      <c r="A2" s="241" t="s">
        <v>651</v>
      </c>
      <c r="B2" s="239"/>
      <c r="C2" s="239"/>
      <c r="D2" s="239"/>
      <c r="E2" s="239"/>
      <c r="F2" s="240"/>
    </row>
    <row r="3" ht="18">
      <c r="A3" s="43"/>
    </row>
    <row r="4" ht="15">
      <c r="A4" s="93" t="s">
        <v>85</v>
      </c>
    </row>
    <row r="5" spans="1:6" ht="45">
      <c r="A5" s="2" t="s">
        <v>147</v>
      </c>
      <c r="B5" s="3" t="s">
        <v>148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>
      <c r="A6" s="28" t="s">
        <v>149</v>
      </c>
      <c r="B6" s="29" t="s">
        <v>150</v>
      </c>
      <c r="C6" s="161">
        <v>59325400</v>
      </c>
      <c r="D6" s="161"/>
      <c r="E6" s="161"/>
      <c r="F6" s="157">
        <f>SUM(C6:E6)</f>
        <v>59325400</v>
      </c>
    </row>
    <row r="7" spans="1:6" ht="15">
      <c r="A7" s="28" t="s">
        <v>151</v>
      </c>
      <c r="B7" s="30" t="s">
        <v>152</v>
      </c>
      <c r="C7" s="161">
        <v>5219829</v>
      </c>
      <c r="D7" s="161"/>
      <c r="E7" s="161"/>
      <c r="F7" s="157">
        <f aca="true" t="shared" si="0" ref="F7:F70">SUM(C7:E7)</f>
        <v>5219829</v>
      </c>
    </row>
    <row r="8" spans="1:6" ht="15">
      <c r="A8" s="28" t="s">
        <v>153</v>
      </c>
      <c r="B8" s="30" t="s">
        <v>154</v>
      </c>
      <c r="C8" s="161"/>
      <c r="D8" s="161"/>
      <c r="E8" s="161"/>
      <c r="F8" s="157">
        <f t="shared" si="0"/>
        <v>0</v>
      </c>
    </row>
    <row r="9" spans="1:6" ht="15">
      <c r="A9" s="31" t="s">
        <v>155</v>
      </c>
      <c r="B9" s="30" t="s">
        <v>156</v>
      </c>
      <c r="C9" s="161">
        <v>250000</v>
      </c>
      <c r="D9" s="161"/>
      <c r="E9" s="161"/>
      <c r="F9" s="157">
        <f t="shared" si="0"/>
        <v>250000</v>
      </c>
    </row>
    <row r="10" spans="1:6" ht="15">
      <c r="A10" s="31" t="s">
        <v>157</v>
      </c>
      <c r="B10" s="30" t="s">
        <v>158</v>
      </c>
      <c r="C10" s="161"/>
      <c r="D10" s="161"/>
      <c r="E10" s="161"/>
      <c r="F10" s="157">
        <f t="shared" si="0"/>
        <v>0</v>
      </c>
    </row>
    <row r="11" spans="1:6" ht="15">
      <c r="A11" s="31" t="s">
        <v>159</v>
      </c>
      <c r="B11" s="30" t="s">
        <v>160</v>
      </c>
      <c r="C11" s="161"/>
      <c r="D11" s="161"/>
      <c r="E11" s="161"/>
      <c r="F11" s="157">
        <f t="shared" si="0"/>
        <v>0</v>
      </c>
    </row>
    <row r="12" spans="1:6" ht="15">
      <c r="A12" s="31" t="s">
        <v>161</v>
      </c>
      <c r="B12" s="30" t="s">
        <v>162</v>
      </c>
      <c r="C12" s="161">
        <v>2980000</v>
      </c>
      <c r="D12" s="161"/>
      <c r="E12" s="161"/>
      <c r="F12" s="157">
        <f t="shared" si="0"/>
        <v>2980000</v>
      </c>
    </row>
    <row r="13" spans="1:6" ht="15">
      <c r="A13" s="31" t="s">
        <v>163</v>
      </c>
      <c r="B13" s="30" t="s">
        <v>164</v>
      </c>
      <c r="C13" s="161"/>
      <c r="D13" s="161"/>
      <c r="E13" s="161"/>
      <c r="F13" s="157">
        <f t="shared" si="0"/>
        <v>0</v>
      </c>
    </row>
    <row r="14" spans="1:6" ht="15">
      <c r="A14" s="5" t="s">
        <v>165</v>
      </c>
      <c r="B14" s="30" t="s">
        <v>166</v>
      </c>
      <c r="C14" s="161">
        <v>308300</v>
      </c>
      <c r="D14" s="161"/>
      <c r="E14" s="161"/>
      <c r="F14" s="157">
        <f t="shared" si="0"/>
        <v>308300</v>
      </c>
    </row>
    <row r="15" spans="1:6" ht="15">
      <c r="A15" s="5" t="s">
        <v>167</v>
      </c>
      <c r="B15" s="30" t="s">
        <v>168</v>
      </c>
      <c r="C15" s="161"/>
      <c r="D15" s="161"/>
      <c r="E15" s="161"/>
      <c r="F15" s="157">
        <f t="shared" si="0"/>
        <v>0</v>
      </c>
    </row>
    <row r="16" spans="1:6" ht="15">
      <c r="A16" s="5" t="s">
        <v>169</v>
      </c>
      <c r="B16" s="30" t="s">
        <v>170</v>
      </c>
      <c r="C16" s="161"/>
      <c r="D16" s="161"/>
      <c r="E16" s="161"/>
      <c r="F16" s="157">
        <f t="shared" si="0"/>
        <v>0</v>
      </c>
    </row>
    <row r="17" spans="1:6" ht="15">
      <c r="A17" s="5" t="s">
        <v>171</v>
      </c>
      <c r="B17" s="30" t="s">
        <v>172</v>
      </c>
      <c r="C17" s="161"/>
      <c r="D17" s="161"/>
      <c r="E17" s="161"/>
      <c r="F17" s="157">
        <f t="shared" si="0"/>
        <v>0</v>
      </c>
    </row>
    <row r="18" spans="1:6" ht="15">
      <c r="A18" s="5" t="s">
        <v>502</v>
      </c>
      <c r="B18" s="30" t="s">
        <v>173</v>
      </c>
      <c r="C18" s="161"/>
      <c r="D18" s="161"/>
      <c r="E18" s="161"/>
      <c r="F18" s="157">
        <f t="shared" si="0"/>
        <v>0</v>
      </c>
    </row>
    <row r="19" spans="1:6" ht="15">
      <c r="A19" s="32" t="s">
        <v>447</v>
      </c>
      <c r="B19" s="33" t="s">
        <v>174</v>
      </c>
      <c r="C19" s="161">
        <f>SUM(C6:C18)</f>
        <v>68083529</v>
      </c>
      <c r="D19" s="161">
        <f>SUM(D6:D18)</f>
        <v>0</v>
      </c>
      <c r="E19" s="161">
        <f>SUM(E6:E18)</f>
        <v>0</v>
      </c>
      <c r="F19" s="157">
        <f t="shared" si="0"/>
        <v>68083529</v>
      </c>
    </row>
    <row r="20" spans="1:6" ht="15">
      <c r="A20" s="5" t="s">
        <v>175</v>
      </c>
      <c r="B20" s="30" t="s">
        <v>176</v>
      </c>
      <c r="C20" s="161"/>
      <c r="D20" s="161"/>
      <c r="E20" s="161"/>
      <c r="F20" s="157">
        <f t="shared" si="0"/>
        <v>0</v>
      </c>
    </row>
    <row r="21" spans="1:6" ht="30">
      <c r="A21" s="5" t="s">
        <v>177</v>
      </c>
      <c r="B21" s="30" t="s">
        <v>178</v>
      </c>
      <c r="C21" s="161">
        <v>1177800</v>
      </c>
      <c r="D21" s="161"/>
      <c r="E21" s="161"/>
      <c r="F21" s="157">
        <f t="shared" si="0"/>
        <v>1177800</v>
      </c>
    </row>
    <row r="22" spans="1:6" ht="15">
      <c r="A22" s="6" t="s">
        <v>179</v>
      </c>
      <c r="B22" s="30" t="s">
        <v>180</v>
      </c>
      <c r="C22" s="161"/>
      <c r="D22" s="161"/>
      <c r="E22" s="161"/>
      <c r="F22" s="157">
        <f t="shared" si="0"/>
        <v>0</v>
      </c>
    </row>
    <row r="23" spans="1:6" ht="15">
      <c r="A23" s="7" t="s">
        <v>448</v>
      </c>
      <c r="B23" s="33" t="s">
        <v>181</v>
      </c>
      <c r="C23" s="161">
        <f>SUM(C20:C22)</f>
        <v>1177800</v>
      </c>
      <c r="D23" s="161">
        <f>SUM(D20:D22)</f>
        <v>0</v>
      </c>
      <c r="E23" s="161">
        <f>SUM(E20:E22)</f>
        <v>0</v>
      </c>
      <c r="F23" s="157">
        <f t="shared" si="0"/>
        <v>1177800</v>
      </c>
    </row>
    <row r="24" spans="1:6" ht="15">
      <c r="A24" s="46" t="s">
        <v>532</v>
      </c>
      <c r="B24" s="47" t="s">
        <v>182</v>
      </c>
      <c r="C24" s="119">
        <f>SUM(C23,C19)</f>
        <v>69261329</v>
      </c>
      <c r="D24" s="119">
        <f>SUM(D23,D19)</f>
        <v>0</v>
      </c>
      <c r="E24" s="119">
        <f>SUM(E23,E19)</f>
        <v>0</v>
      </c>
      <c r="F24" s="164">
        <f t="shared" si="0"/>
        <v>69261329</v>
      </c>
    </row>
    <row r="25" spans="1:6" ht="15">
      <c r="A25" s="38" t="s">
        <v>503</v>
      </c>
      <c r="B25" s="47" t="s">
        <v>183</v>
      </c>
      <c r="C25" s="119">
        <v>13895537</v>
      </c>
      <c r="D25" s="119"/>
      <c r="E25" s="119"/>
      <c r="F25" s="164">
        <f t="shared" si="0"/>
        <v>13895537</v>
      </c>
    </row>
    <row r="26" spans="1:6" ht="15">
      <c r="A26" s="5" t="s">
        <v>184</v>
      </c>
      <c r="B26" s="30" t="s">
        <v>185</v>
      </c>
      <c r="C26" s="161">
        <v>800000</v>
      </c>
      <c r="D26" s="161"/>
      <c r="E26" s="161"/>
      <c r="F26" s="157">
        <f t="shared" si="0"/>
        <v>800000</v>
      </c>
    </row>
    <row r="27" spans="1:6" ht="15">
      <c r="A27" s="5" t="s">
        <v>186</v>
      </c>
      <c r="B27" s="30" t="s">
        <v>187</v>
      </c>
      <c r="C27" s="161">
        <v>11552000</v>
      </c>
      <c r="D27" s="161"/>
      <c r="E27" s="161"/>
      <c r="F27" s="157">
        <f t="shared" si="0"/>
        <v>11552000</v>
      </c>
    </row>
    <row r="28" spans="1:6" ht="15">
      <c r="A28" s="5" t="s">
        <v>188</v>
      </c>
      <c r="B28" s="30" t="s">
        <v>189</v>
      </c>
      <c r="C28" s="161"/>
      <c r="D28" s="161"/>
      <c r="E28" s="161"/>
      <c r="F28" s="157">
        <f t="shared" si="0"/>
        <v>0</v>
      </c>
    </row>
    <row r="29" spans="1:6" ht="15">
      <c r="A29" s="7" t="s">
        <v>449</v>
      </c>
      <c r="B29" s="33" t="s">
        <v>190</v>
      </c>
      <c r="C29" s="161">
        <f>SUM(C26:C28)</f>
        <v>12352000</v>
      </c>
      <c r="D29" s="161">
        <f>SUM(D26:D28)</f>
        <v>0</v>
      </c>
      <c r="E29" s="161">
        <f>SUM(E26:E28)</f>
        <v>0</v>
      </c>
      <c r="F29" s="157">
        <f t="shared" si="0"/>
        <v>12352000</v>
      </c>
    </row>
    <row r="30" spans="1:6" ht="15">
      <c r="A30" s="5" t="s">
        <v>191</v>
      </c>
      <c r="B30" s="30" t="s">
        <v>192</v>
      </c>
      <c r="C30" s="161">
        <v>150000</v>
      </c>
      <c r="D30" s="161"/>
      <c r="E30" s="161"/>
      <c r="F30" s="157">
        <f t="shared" si="0"/>
        <v>150000</v>
      </c>
    </row>
    <row r="31" spans="1:6" ht="15">
      <c r="A31" s="5" t="s">
        <v>193</v>
      </c>
      <c r="B31" s="30" t="s">
        <v>194</v>
      </c>
      <c r="C31" s="161">
        <v>170000</v>
      </c>
      <c r="D31" s="161"/>
      <c r="E31" s="161"/>
      <c r="F31" s="157">
        <f t="shared" si="0"/>
        <v>170000</v>
      </c>
    </row>
    <row r="32" spans="1:6" ht="15" customHeight="1">
      <c r="A32" s="7" t="s">
        <v>533</v>
      </c>
      <c r="B32" s="33" t="s">
        <v>195</v>
      </c>
      <c r="C32" s="161">
        <f>SUM(C30:C31)</f>
        <v>320000</v>
      </c>
      <c r="D32" s="161">
        <f>SUM(D30:D31)</f>
        <v>0</v>
      </c>
      <c r="E32" s="161">
        <f>SUM(E30:E31)</f>
        <v>0</v>
      </c>
      <c r="F32" s="157">
        <f t="shared" si="0"/>
        <v>320000</v>
      </c>
    </row>
    <row r="33" spans="1:6" ht="15">
      <c r="A33" s="5" t="s">
        <v>196</v>
      </c>
      <c r="B33" s="30" t="s">
        <v>197</v>
      </c>
      <c r="C33" s="161">
        <v>3640000</v>
      </c>
      <c r="D33" s="161"/>
      <c r="E33" s="161"/>
      <c r="F33" s="157">
        <f t="shared" si="0"/>
        <v>3640000</v>
      </c>
    </row>
    <row r="34" spans="1:6" ht="15">
      <c r="A34" s="5" t="s">
        <v>198</v>
      </c>
      <c r="B34" s="30" t="s">
        <v>199</v>
      </c>
      <c r="C34" s="161"/>
      <c r="D34" s="161"/>
      <c r="E34" s="161"/>
      <c r="F34" s="157">
        <f t="shared" si="0"/>
        <v>0</v>
      </c>
    </row>
    <row r="35" spans="1:6" ht="15">
      <c r="A35" s="5" t="s">
        <v>504</v>
      </c>
      <c r="B35" s="30" t="s">
        <v>200</v>
      </c>
      <c r="C35" s="161"/>
      <c r="D35" s="161"/>
      <c r="E35" s="161"/>
      <c r="F35" s="157">
        <f t="shared" si="0"/>
        <v>0</v>
      </c>
    </row>
    <row r="36" spans="1:6" ht="15">
      <c r="A36" s="5" t="s">
        <v>201</v>
      </c>
      <c r="B36" s="30" t="s">
        <v>202</v>
      </c>
      <c r="C36" s="161">
        <v>1060000</v>
      </c>
      <c r="D36" s="161"/>
      <c r="E36" s="161"/>
      <c r="F36" s="157">
        <f t="shared" si="0"/>
        <v>1060000</v>
      </c>
    </row>
    <row r="37" spans="1:6" ht="15">
      <c r="A37" s="10" t="s">
        <v>505</v>
      </c>
      <c r="B37" s="30" t="s">
        <v>203</v>
      </c>
      <c r="C37" s="161"/>
      <c r="D37" s="161"/>
      <c r="E37" s="161"/>
      <c r="F37" s="157">
        <f t="shared" si="0"/>
        <v>0</v>
      </c>
    </row>
    <row r="38" spans="1:6" ht="15">
      <c r="A38" s="6" t="s">
        <v>204</v>
      </c>
      <c r="B38" s="30" t="s">
        <v>205</v>
      </c>
      <c r="C38" s="161">
        <v>140000</v>
      </c>
      <c r="D38" s="161"/>
      <c r="E38" s="161"/>
      <c r="F38" s="157">
        <f t="shared" si="0"/>
        <v>140000</v>
      </c>
    </row>
    <row r="39" spans="1:6" ht="15">
      <c r="A39" s="5" t="s">
        <v>506</v>
      </c>
      <c r="B39" s="30" t="s">
        <v>206</v>
      </c>
      <c r="C39" s="161">
        <v>950000</v>
      </c>
      <c r="D39" s="161"/>
      <c r="E39" s="161"/>
      <c r="F39" s="157">
        <f t="shared" si="0"/>
        <v>950000</v>
      </c>
    </row>
    <row r="40" spans="1:6" ht="15">
      <c r="A40" s="7" t="s">
        <v>450</v>
      </c>
      <c r="B40" s="33" t="s">
        <v>207</v>
      </c>
      <c r="C40" s="161">
        <f>SUM(C33:C39)</f>
        <v>5790000</v>
      </c>
      <c r="D40" s="161">
        <f>SUM(D33:D39)</f>
        <v>0</v>
      </c>
      <c r="E40" s="161">
        <f>SUM(E33:E39)</f>
        <v>0</v>
      </c>
      <c r="F40" s="157">
        <f t="shared" si="0"/>
        <v>5790000</v>
      </c>
    </row>
    <row r="41" spans="1:6" ht="15">
      <c r="A41" s="5" t="s">
        <v>208</v>
      </c>
      <c r="B41" s="30" t="s">
        <v>209</v>
      </c>
      <c r="C41" s="161"/>
      <c r="D41" s="161"/>
      <c r="E41" s="161"/>
      <c r="F41" s="157">
        <f t="shared" si="0"/>
        <v>0</v>
      </c>
    </row>
    <row r="42" spans="1:6" ht="15">
      <c r="A42" s="5" t="s">
        <v>210</v>
      </c>
      <c r="B42" s="30" t="s">
        <v>211</v>
      </c>
      <c r="C42" s="161"/>
      <c r="D42" s="161"/>
      <c r="E42" s="161"/>
      <c r="F42" s="157">
        <f t="shared" si="0"/>
        <v>0</v>
      </c>
    </row>
    <row r="43" spans="1:6" ht="15">
      <c r="A43" s="7" t="s">
        <v>451</v>
      </c>
      <c r="B43" s="33" t="s">
        <v>212</v>
      </c>
      <c r="C43" s="161">
        <f>SUM(C41:C42)</f>
        <v>0</v>
      </c>
      <c r="D43" s="161">
        <f>SUM(D41:D42)</f>
        <v>0</v>
      </c>
      <c r="E43" s="161">
        <f>SUM(E41:E42)</f>
        <v>0</v>
      </c>
      <c r="F43" s="157">
        <f t="shared" si="0"/>
        <v>0</v>
      </c>
    </row>
    <row r="44" spans="1:6" ht="15">
      <c r="A44" s="5" t="s">
        <v>213</v>
      </c>
      <c r="B44" s="30" t="s">
        <v>214</v>
      </c>
      <c r="C44" s="161">
        <v>4776840</v>
      </c>
      <c r="D44" s="161"/>
      <c r="E44" s="161"/>
      <c r="F44" s="157">
        <f t="shared" si="0"/>
        <v>4776840</v>
      </c>
    </row>
    <row r="45" spans="1:6" ht="15">
      <c r="A45" s="5" t="s">
        <v>215</v>
      </c>
      <c r="B45" s="30" t="s">
        <v>216</v>
      </c>
      <c r="C45" s="161">
        <v>100000</v>
      </c>
      <c r="D45" s="161"/>
      <c r="E45" s="161"/>
      <c r="F45" s="157">
        <f t="shared" si="0"/>
        <v>100000</v>
      </c>
    </row>
    <row r="46" spans="1:6" ht="15">
      <c r="A46" s="5" t="s">
        <v>507</v>
      </c>
      <c r="B46" s="30" t="s">
        <v>217</v>
      </c>
      <c r="C46" s="161"/>
      <c r="D46" s="161"/>
      <c r="E46" s="161"/>
      <c r="F46" s="157">
        <f t="shared" si="0"/>
        <v>0</v>
      </c>
    </row>
    <row r="47" spans="1:6" ht="15">
      <c r="A47" s="5" t="s">
        <v>508</v>
      </c>
      <c r="B47" s="30" t="s">
        <v>218</v>
      </c>
      <c r="C47" s="161"/>
      <c r="D47" s="161"/>
      <c r="E47" s="161"/>
      <c r="F47" s="157">
        <f t="shared" si="0"/>
        <v>0</v>
      </c>
    </row>
    <row r="48" spans="1:6" ht="15">
      <c r="A48" s="5" t="s">
        <v>219</v>
      </c>
      <c r="B48" s="30" t="s">
        <v>220</v>
      </c>
      <c r="C48" s="161">
        <v>963000</v>
      </c>
      <c r="D48" s="161"/>
      <c r="E48" s="161"/>
      <c r="F48" s="157">
        <f t="shared" si="0"/>
        <v>963000</v>
      </c>
    </row>
    <row r="49" spans="1:6" ht="15">
      <c r="A49" s="7" t="s">
        <v>452</v>
      </c>
      <c r="B49" s="33" t="s">
        <v>221</v>
      </c>
      <c r="C49" s="161">
        <f>SUM(C44:C48)</f>
        <v>5839840</v>
      </c>
      <c r="D49" s="161">
        <f>SUM(D44+D48)</f>
        <v>0</v>
      </c>
      <c r="E49" s="161">
        <f>SUM(E44+E48)</f>
        <v>0</v>
      </c>
      <c r="F49" s="157">
        <f t="shared" si="0"/>
        <v>5839840</v>
      </c>
    </row>
    <row r="50" spans="1:6" ht="15">
      <c r="A50" s="38" t="s">
        <v>453</v>
      </c>
      <c r="B50" s="47" t="s">
        <v>222</v>
      </c>
      <c r="C50" s="119">
        <f>SUM(C29+C32+C40+C43+C49)</f>
        <v>24301840</v>
      </c>
      <c r="D50" s="119">
        <f>SUM(D29+D32+D40+D43+D49)</f>
        <v>0</v>
      </c>
      <c r="E50" s="119">
        <f>SUM(E29+E32+E40+E43+E49)</f>
        <v>0</v>
      </c>
      <c r="F50" s="164">
        <f t="shared" si="0"/>
        <v>24301840</v>
      </c>
    </row>
    <row r="51" spans="1:6" ht="15">
      <c r="A51" s="13" t="s">
        <v>223</v>
      </c>
      <c r="B51" s="30" t="s">
        <v>224</v>
      </c>
      <c r="C51" s="161"/>
      <c r="D51" s="161"/>
      <c r="E51" s="161"/>
      <c r="F51" s="157">
        <f t="shared" si="0"/>
        <v>0</v>
      </c>
    </row>
    <row r="52" spans="1:6" ht="15">
      <c r="A52" s="13" t="s">
        <v>454</v>
      </c>
      <c r="B52" s="30" t="s">
        <v>225</v>
      </c>
      <c r="C52" s="161"/>
      <c r="D52" s="161"/>
      <c r="E52" s="161"/>
      <c r="F52" s="157">
        <f t="shared" si="0"/>
        <v>0</v>
      </c>
    </row>
    <row r="53" spans="1:6" ht="15">
      <c r="A53" s="17" t="s">
        <v>509</v>
      </c>
      <c r="B53" s="30" t="s">
        <v>226</v>
      </c>
      <c r="C53" s="161"/>
      <c r="D53" s="161"/>
      <c r="E53" s="161"/>
      <c r="F53" s="157">
        <f t="shared" si="0"/>
        <v>0</v>
      </c>
    </row>
    <row r="54" spans="1:6" ht="15">
      <c r="A54" s="17" t="s">
        <v>510</v>
      </c>
      <c r="B54" s="30" t="s">
        <v>227</v>
      </c>
      <c r="C54" s="161"/>
      <c r="D54" s="161"/>
      <c r="E54" s="161"/>
      <c r="F54" s="157">
        <f t="shared" si="0"/>
        <v>0</v>
      </c>
    </row>
    <row r="55" spans="1:6" ht="15">
      <c r="A55" s="17" t="s">
        <v>511</v>
      </c>
      <c r="B55" s="30" t="s">
        <v>228</v>
      </c>
      <c r="C55" s="161"/>
      <c r="D55" s="161"/>
      <c r="E55" s="161"/>
      <c r="F55" s="157">
        <f t="shared" si="0"/>
        <v>0</v>
      </c>
    </row>
    <row r="56" spans="1:6" ht="15">
      <c r="A56" s="13" t="s">
        <v>512</v>
      </c>
      <c r="B56" s="30" t="s">
        <v>229</v>
      </c>
      <c r="C56" s="161"/>
      <c r="D56" s="161"/>
      <c r="E56" s="161"/>
      <c r="F56" s="157">
        <f t="shared" si="0"/>
        <v>0</v>
      </c>
    </row>
    <row r="57" spans="1:6" ht="15">
      <c r="A57" s="13" t="s">
        <v>513</v>
      </c>
      <c r="B57" s="30" t="s">
        <v>230</v>
      </c>
      <c r="C57" s="161"/>
      <c r="D57" s="161"/>
      <c r="E57" s="161"/>
      <c r="F57" s="157">
        <f t="shared" si="0"/>
        <v>0</v>
      </c>
    </row>
    <row r="58" spans="1:6" ht="15">
      <c r="A58" s="13" t="s">
        <v>514</v>
      </c>
      <c r="B58" s="30" t="s">
        <v>231</v>
      </c>
      <c r="C58" s="161"/>
      <c r="D58" s="161"/>
      <c r="E58" s="161"/>
      <c r="F58" s="157">
        <f t="shared" si="0"/>
        <v>0</v>
      </c>
    </row>
    <row r="59" spans="1:6" ht="15">
      <c r="A59" s="44" t="s">
        <v>481</v>
      </c>
      <c r="B59" s="47" t="s">
        <v>232</v>
      </c>
      <c r="C59" s="119">
        <f>SUM(C51:C58)</f>
        <v>0</v>
      </c>
      <c r="D59" s="119">
        <f>SUM(D51:D58)</f>
        <v>0</v>
      </c>
      <c r="E59" s="119">
        <f>SUM(E51:E58)</f>
        <v>0</v>
      </c>
      <c r="F59" s="164">
        <f t="shared" si="0"/>
        <v>0</v>
      </c>
    </row>
    <row r="60" spans="1:6" ht="15">
      <c r="A60" s="12" t="s">
        <v>515</v>
      </c>
      <c r="B60" s="30" t="s">
        <v>233</v>
      </c>
      <c r="C60" s="161"/>
      <c r="D60" s="161"/>
      <c r="E60" s="161"/>
      <c r="F60" s="157">
        <f t="shared" si="0"/>
        <v>0</v>
      </c>
    </row>
    <row r="61" spans="1:6" ht="15">
      <c r="A61" s="12" t="s">
        <v>234</v>
      </c>
      <c r="B61" s="30" t="s">
        <v>235</v>
      </c>
      <c r="C61" s="161"/>
      <c r="D61" s="161"/>
      <c r="E61" s="161"/>
      <c r="F61" s="157">
        <f t="shared" si="0"/>
        <v>0</v>
      </c>
    </row>
    <row r="62" spans="1:6" ht="30">
      <c r="A62" s="12" t="s">
        <v>236</v>
      </c>
      <c r="B62" s="30" t="s">
        <v>237</v>
      </c>
      <c r="C62" s="161"/>
      <c r="D62" s="161"/>
      <c r="E62" s="161"/>
      <c r="F62" s="157">
        <f t="shared" si="0"/>
        <v>0</v>
      </c>
    </row>
    <row r="63" spans="1:6" ht="15">
      <c r="A63" s="12" t="s">
        <v>482</v>
      </c>
      <c r="B63" s="30" t="s">
        <v>238</v>
      </c>
      <c r="C63" s="161"/>
      <c r="D63" s="161"/>
      <c r="E63" s="161"/>
      <c r="F63" s="157">
        <f t="shared" si="0"/>
        <v>0</v>
      </c>
    </row>
    <row r="64" spans="1:6" ht="30">
      <c r="A64" s="12" t="s">
        <v>516</v>
      </c>
      <c r="B64" s="30" t="s">
        <v>239</v>
      </c>
      <c r="C64" s="161"/>
      <c r="D64" s="161"/>
      <c r="E64" s="161"/>
      <c r="F64" s="157">
        <f t="shared" si="0"/>
        <v>0</v>
      </c>
    </row>
    <row r="65" spans="1:6" ht="15">
      <c r="A65" s="12" t="s">
        <v>484</v>
      </c>
      <c r="B65" s="30" t="s">
        <v>240</v>
      </c>
      <c r="C65" s="161">
        <v>18000</v>
      </c>
      <c r="D65" s="161"/>
      <c r="E65" s="161"/>
      <c r="F65" s="157">
        <f t="shared" si="0"/>
        <v>18000</v>
      </c>
    </row>
    <row r="66" spans="1:6" ht="30">
      <c r="A66" s="12" t="s">
        <v>517</v>
      </c>
      <c r="B66" s="30" t="s">
        <v>241</v>
      </c>
      <c r="C66" s="161"/>
      <c r="D66" s="161"/>
      <c r="E66" s="161"/>
      <c r="F66" s="157">
        <f t="shared" si="0"/>
        <v>0</v>
      </c>
    </row>
    <row r="67" spans="1:6" ht="15">
      <c r="A67" s="12" t="s">
        <v>518</v>
      </c>
      <c r="B67" s="30" t="s">
        <v>242</v>
      </c>
      <c r="C67" s="161"/>
      <c r="D67" s="161"/>
      <c r="E67" s="161"/>
      <c r="F67" s="157">
        <f t="shared" si="0"/>
        <v>0</v>
      </c>
    </row>
    <row r="68" spans="1:6" ht="15">
      <c r="A68" s="12" t="s">
        <v>243</v>
      </c>
      <c r="B68" s="30" t="s">
        <v>244</v>
      </c>
      <c r="C68" s="161"/>
      <c r="D68" s="161"/>
      <c r="E68" s="161"/>
      <c r="F68" s="157">
        <f t="shared" si="0"/>
        <v>0</v>
      </c>
    </row>
    <row r="69" spans="1:6" ht="15">
      <c r="A69" s="19" t="s">
        <v>245</v>
      </c>
      <c r="B69" s="30" t="s">
        <v>246</v>
      </c>
      <c r="C69" s="161"/>
      <c r="D69" s="161"/>
      <c r="E69" s="161"/>
      <c r="F69" s="157">
        <f t="shared" si="0"/>
        <v>0</v>
      </c>
    </row>
    <row r="70" spans="1:6" ht="15">
      <c r="A70" s="12" t="s">
        <v>519</v>
      </c>
      <c r="B70" s="30" t="s">
        <v>248</v>
      </c>
      <c r="C70" s="161"/>
      <c r="D70" s="161"/>
      <c r="E70" s="161"/>
      <c r="F70" s="157">
        <f t="shared" si="0"/>
        <v>0</v>
      </c>
    </row>
    <row r="71" spans="1:6" ht="15">
      <c r="A71" s="19" t="s">
        <v>73</v>
      </c>
      <c r="B71" s="30" t="s">
        <v>643</v>
      </c>
      <c r="C71" s="161"/>
      <c r="D71" s="161"/>
      <c r="E71" s="161"/>
      <c r="F71" s="157">
        <f aca="true" t="shared" si="1" ref="F71:F122">SUM(C71:E71)</f>
        <v>0</v>
      </c>
    </row>
    <row r="72" spans="1:6" ht="15">
      <c r="A72" s="19" t="s">
        <v>74</v>
      </c>
      <c r="B72" s="30" t="s">
        <v>643</v>
      </c>
      <c r="C72" s="161"/>
      <c r="D72" s="161"/>
      <c r="E72" s="161"/>
      <c r="F72" s="157">
        <f t="shared" si="1"/>
        <v>0</v>
      </c>
    </row>
    <row r="73" spans="1:6" ht="15">
      <c r="A73" s="44" t="s">
        <v>487</v>
      </c>
      <c r="B73" s="47" t="s">
        <v>249</v>
      </c>
      <c r="C73" s="119">
        <f>SUM(C60:C72)</f>
        <v>18000</v>
      </c>
      <c r="D73" s="119">
        <f>SUM(D60:D72)</f>
        <v>0</v>
      </c>
      <c r="E73" s="119">
        <f>SUM(E60:E72)</f>
        <v>0</v>
      </c>
      <c r="F73" s="164">
        <f t="shared" si="1"/>
        <v>18000</v>
      </c>
    </row>
    <row r="74" spans="1:6" ht="15.75">
      <c r="A74" s="55" t="s">
        <v>19</v>
      </c>
      <c r="B74" s="47"/>
      <c r="C74" s="161"/>
      <c r="D74" s="161"/>
      <c r="E74" s="161"/>
      <c r="F74" s="157">
        <f t="shared" si="1"/>
        <v>0</v>
      </c>
    </row>
    <row r="75" spans="1:6" ht="15">
      <c r="A75" s="34" t="s">
        <v>250</v>
      </c>
      <c r="B75" s="30" t="s">
        <v>251</v>
      </c>
      <c r="C75" s="161"/>
      <c r="D75" s="161"/>
      <c r="E75" s="161"/>
      <c r="F75" s="157">
        <f t="shared" si="1"/>
        <v>0</v>
      </c>
    </row>
    <row r="76" spans="1:6" ht="15">
      <c r="A76" s="34" t="s">
        <v>520</v>
      </c>
      <c r="B76" s="30" t="s">
        <v>252</v>
      </c>
      <c r="C76" s="161"/>
      <c r="D76" s="161"/>
      <c r="E76" s="161"/>
      <c r="F76" s="157">
        <f t="shared" si="1"/>
        <v>0</v>
      </c>
    </row>
    <row r="77" spans="1:6" ht="15">
      <c r="A77" s="34" t="s">
        <v>253</v>
      </c>
      <c r="B77" s="30" t="s">
        <v>254</v>
      </c>
      <c r="C77" s="161"/>
      <c r="D77" s="161"/>
      <c r="E77" s="161"/>
      <c r="F77" s="157">
        <f t="shared" si="1"/>
        <v>0</v>
      </c>
    </row>
    <row r="78" spans="1:6" ht="15">
      <c r="A78" s="34" t="s">
        <v>255</v>
      </c>
      <c r="B78" s="30" t="s">
        <v>256</v>
      </c>
      <c r="C78" s="161">
        <v>5471897</v>
      </c>
      <c r="D78" s="161"/>
      <c r="E78" s="161"/>
      <c r="F78" s="157">
        <f t="shared" si="1"/>
        <v>5471897</v>
      </c>
    </row>
    <row r="79" spans="1:6" ht="15">
      <c r="A79" s="6" t="s">
        <v>257</v>
      </c>
      <c r="B79" s="30" t="s">
        <v>258</v>
      </c>
      <c r="C79" s="161"/>
      <c r="D79" s="161"/>
      <c r="E79" s="161"/>
      <c r="F79" s="157">
        <f t="shared" si="1"/>
        <v>0</v>
      </c>
    </row>
    <row r="80" spans="1:6" ht="15">
      <c r="A80" s="6" t="s">
        <v>259</v>
      </c>
      <c r="B80" s="30" t="s">
        <v>260</v>
      </c>
      <c r="C80" s="161"/>
      <c r="D80" s="161"/>
      <c r="E80" s="161"/>
      <c r="F80" s="157">
        <f t="shared" si="1"/>
        <v>0</v>
      </c>
    </row>
    <row r="81" spans="1:6" ht="15">
      <c r="A81" s="6" t="s">
        <v>261</v>
      </c>
      <c r="B81" s="30" t="s">
        <v>262</v>
      </c>
      <c r="C81" s="161">
        <v>1477412</v>
      </c>
      <c r="D81" s="161"/>
      <c r="E81" s="161"/>
      <c r="F81" s="157">
        <f t="shared" si="1"/>
        <v>1477412</v>
      </c>
    </row>
    <row r="82" spans="1:6" ht="15">
      <c r="A82" s="45" t="s">
        <v>489</v>
      </c>
      <c r="B82" s="47" t="s">
        <v>263</v>
      </c>
      <c r="C82" s="119">
        <f>SUM(C75:C81)</f>
        <v>6949309</v>
      </c>
      <c r="D82" s="119">
        <f>SUM(D75:D81)</f>
        <v>0</v>
      </c>
      <c r="E82" s="119">
        <f>SUM(E75:E81)</f>
        <v>0</v>
      </c>
      <c r="F82" s="164">
        <f t="shared" si="1"/>
        <v>6949309</v>
      </c>
    </row>
    <row r="83" spans="1:6" ht="15">
      <c r="A83" s="13" t="s">
        <v>264</v>
      </c>
      <c r="B83" s="30" t="s">
        <v>265</v>
      </c>
      <c r="C83" s="161">
        <v>0</v>
      </c>
      <c r="D83" s="161"/>
      <c r="E83" s="161"/>
      <c r="F83" s="157">
        <f t="shared" si="1"/>
        <v>0</v>
      </c>
    </row>
    <row r="84" spans="1:6" ht="15">
      <c r="A84" s="13" t="s">
        <v>266</v>
      </c>
      <c r="B84" s="30" t="s">
        <v>267</v>
      </c>
      <c r="C84" s="161"/>
      <c r="D84" s="161"/>
      <c r="E84" s="161"/>
      <c r="F84" s="157">
        <f t="shared" si="1"/>
        <v>0</v>
      </c>
    </row>
    <row r="85" spans="1:6" ht="15">
      <c r="A85" s="13" t="s">
        <v>268</v>
      </c>
      <c r="B85" s="30" t="s">
        <v>269</v>
      </c>
      <c r="C85" s="161"/>
      <c r="D85" s="161"/>
      <c r="E85" s="161"/>
      <c r="F85" s="157">
        <f t="shared" si="1"/>
        <v>0</v>
      </c>
    </row>
    <row r="86" spans="1:6" ht="15">
      <c r="A86" s="13" t="s">
        <v>270</v>
      </c>
      <c r="B86" s="30" t="s">
        <v>271</v>
      </c>
      <c r="C86" s="161">
        <v>0</v>
      </c>
      <c r="D86" s="161"/>
      <c r="E86" s="161"/>
      <c r="F86" s="157">
        <f t="shared" si="1"/>
        <v>0</v>
      </c>
    </row>
    <row r="87" spans="1:6" ht="15">
      <c r="A87" s="44" t="s">
        <v>490</v>
      </c>
      <c r="B87" s="47" t="s">
        <v>272</v>
      </c>
      <c r="C87" s="119">
        <f>SUM(C83:C86)</f>
        <v>0</v>
      </c>
      <c r="D87" s="119">
        <f>SUM(D83:D86)</f>
        <v>0</v>
      </c>
      <c r="E87" s="119">
        <f>SUM(E83:E86)</f>
        <v>0</v>
      </c>
      <c r="F87" s="164">
        <f t="shared" si="1"/>
        <v>0</v>
      </c>
    </row>
    <row r="88" spans="1:6" ht="30">
      <c r="A88" s="13" t="s">
        <v>273</v>
      </c>
      <c r="B88" s="30" t="s">
        <v>274</v>
      </c>
      <c r="C88" s="161"/>
      <c r="D88" s="161"/>
      <c r="E88" s="161"/>
      <c r="F88" s="157">
        <f t="shared" si="1"/>
        <v>0</v>
      </c>
    </row>
    <row r="89" spans="1:6" ht="30">
      <c r="A89" s="13" t="s">
        <v>521</v>
      </c>
      <c r="B89" s="30" t="s">
        <v>275</v>
      </c>
      <c r="C89" s="161"/>
      <c r="D89" s="161"/>
      <c r="E89" s="161"/>
      <c r="F89" s="157">
        <f t="shared" si="1"/>
        <v>0</v>
      </c>
    </row>
    <row r="90" spans="1:6" ht="30">
      <c r="A90" s="13" t="s">
        <v>522</v>
      </c>
      <c r="B90" s="30" t="s">
        <v>276</v>
      </c>
      <c r="C90" s="161"/>
      <c r="D90" s="161"/>
      <c r="E90" s="161"/>
      <c r="F90" s="157">
        <f t="shared" si="1"/>
        <v>0</v>
      </c>
    </row>
    <row r="91" spans="1:6" ht="15">
      <c r="A91" s="13" t="s">
        <v>523</v>
      </c>
      <c r="B91" s="30" t="s">
        <v>277</v>
      </c>
      <c r="C91" s="161"/>
      <c r="D91" s="161"/>
      <c r="E91" s="161"/>
      <c r="F91" s="157">
        <f t="shared" si="1"/>
        <v>0</v>
      </c>
    </row>
    <row r="92" spans="1:6" ht="30">
      <c r="A92" s="13" t="s">
        <v>524</v>
      </c>
      <c r="B92" s="30" t="s">
        <v>278</v>
      </c>
      <c r="C92" s="161"/>
      <c r="D92" s="161"/>
      <c r="E92" s="161"/>
      <c r="F92" s="157">
        <f t="shared" si="1"/>
        <v>0</v>
      </c>
    </row>
    <row r="93" spans="1:6" ht="30">
      <c r="A93" s="13" t="s">
        <v>525</v>
      </c>
      <c r="B93" s="30" t="s">
        <v>279</v>
      </c>
      <c r="C93" s="161"/>
      <c r="D93" s="161"/>
      <c r="E93" s="161"/>
      <c r="F93" s="157">
        <f t="shared" si="1"/>
        <v>0</v>
      </c>
    </row>
    <row r="94" spans="1:6" ht="15">
      <c r="A94" s="13" t="s">
        <v>280</v>
      </c>
      <c r="B94" s="30" t="s">
        <v>281</v>
      </c>
      <c r="C94" s="161"/>
      <c r="D94" s="161"/>
      <c r="E94" s="161"/>
      <c r="F94" s="157">
        <f t="shared" si="1"/>
        <v>0</v>
      </c>
    </row>
    <row r="95" spans="1:6" ht="15">
      <c r="A95" s="13" t="s">
        <v>526</v>
      </c>
      <c r="B95" s="30" t="s">
        <v>282</v>
      </c>
      <c r="C95" s="161"/>
      <c r="D95" s="161"/>
      <c r="E95" s="161"/>
      <c r="F95" s="157">
        <f t="shared" si="1"/>
        <v>0</v>
      </c>
    </row>
    <row r="96" spans="1:6" ht="15">
      <c r="A96" s="44" t="s">
        <v>491</v>
      </c>
      <c r="B96" s="47" t="s">
        <v>283</v>
      </c>
      <c r="C96" s="119">
        <f>SUM(C88:C95)</f>
        <v>0</v>
      </c>
      <c r="D96" s="119">
        <f>SUM(D88:D95)</f>
        <v>0</v>
      </c>
      <c r="E96" s="119">
        <f>SUM(E88:E95)</f>
        <v>0</v>
      </c>
      <c r="F96" s="164">
        <f t="shared" si="1"/>
        <v>0</v>
      </c>
    </row>
    <row r="97" spans="1:6" ht="16.5" thickBot="1">
      <c r="A97" s="130" t="s">
        <v>18</v>
      </c>
      <c r="B97" s="131"/>
      <c r="C97" s="162"/>
      <c r="D97" s="162"/>
      <c r="E97" s="162"/>
      <c r="F97" s="158">
        <f t="shared" si="1"/>
        <v>0</v>
      </c>
    </row>
    <row r="98" spans="1:6" ht="16.5" thickBot="1">
      <c r="A98" s="133" t="s">
        <v>534</v>
      </c>
      <c r="B98" s="134" t="s">
        <v>284</v>
      </c>
      <c r="C98" s="163">
        <f>SUM(C24+C25+C50+C59+C73+C96+C87+C82)</f>
        <v>114426015</v>
      </c>
      <c r="D98" s="163">
        <f>SUM(D24+D25+D50+D59+D73+D96+D87+D82)</f>
        <v>0</v>
      </c>
      <c r="E98" s="163">
        <f>SUM(E24+E25+E50+E59+E73+E96+E87+E82)</f>
        <v>0</v>
      </c>
      <c r="F98" s="159">
        <f t="shared" si="1"/>
        <v>114426015</v>
      </c>
    </row>
    <row r="99" spans="1:25" ht="15">
      <c r="A99" s="127" t="s">
        <v>527</v>
      </c>
      <c r="B99" s="132" t="s">
        <v>285</v>
      </c>
      <c r="C99" s="173"/>
      <c r="D99" s="173"/>
      <c r="E99" s="173"/>
      <c r="F99" s="166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287</v>
      </c>
      <c r="B100" s="5" t="s">
        <v>288</v>
      </c>
      <c r="C100" s="174"/>
      <c r="D100" s="174"/>
      <c r="E100" s="174"/>
      <c r="F100" s="16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528</v>
      </c>
      <c r="B101" s="5" t="s">
        <v>289</v>
      </c>
      <c r="C101" s="174"/>
      <c r="D101" s="174"/>
      <c r="E101" s="174"/>
      <c r="F101" s="16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496</v>
      </c>
      <c r="B102" s="7" t="s">
        <v>290</v>
      </c>
      <c r="C102" s="165">
        <f>SUM(C99:C101)</f>
        <v>0</v>
      </c>
      <c r="D102" s="165">
        <f>SUM(D99:D101)</f>
        <v>0</v>
      </c>
      <c r="E102" s="165">
        <f>SUM(E99:E101)</f>
        <v>0</v>
      </c>
      <c r="F102" s="168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529</v>
      </c>
      <c r="B103" s="5" t="s">
        <v>291</v>
      </c>
      <c r="C103" s="113"/>
      <c r="D103" s="113"/>
      <c r="E103" s="113"/>
      <c r="F103" s="169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499</v>
      </c>
      <c r="B104" s="5" t="s">
        <v>294</v>
      </c>
      <c r="C104" s="113"/>
      <c r="D104" s="113"/>
      <c r="E104" s="113"/>
      <c r="F104" s="169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295</v>
      </c>
      <c r="B105" s="5" t="s">
        <v>296</v>
      </c>
      <c r="C105" s="174"/>
      <c r="D105" s="174"/>
      <c r="E105" s="174"/>
      <c r="F105" s="16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530</v>
      </c>
      <c r="B106" s="5" t="s">
        <v>297</v>
      </c>
      <c r="C106" s="174"/>
      <c r="D106" s="174"/>
      <c r="E106" s="174"/>
      <c r="F106" s="16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497</v>
      </c>
      <c r="B107" s="7" t="s">
        <v>298</v>
      </c>
      <c r="C107" s="114">
        <f>SUM(C103:C106)</f>
        <v>0</v>
      </c>
      <c r="D107" s="114">
        <f>SUM(D103:D106)</f>
        <v>0</v>
      </c>
      <c r="E107" s="114">
        <f>SUM(E103:E106)</f>
        <v>0</v>
      </c>
      <c r="F107" s="170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299</v>
      </c>
      <c r="B108" s="5" t="s">
        <v>300</v>
      </c>
      <c r="C108" s="113"/>
      <c r="D108" s="113"/>
      <c r="E108" s="113"/>
      <c r="F108" s="169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301</v>
      </c>
      <c r="B109" s="5" t="s">
        <v>302</v>
      </c>
      <c r="C109" s="113"/>
      <c r="D109" s="113"/>
      <c r="E109" s="113"/>
      <c r="F109" s="169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303</v>
      </c>
      <c r="B110" s="7" t="s">
        <v>304</v>
      </c>
      <c r="C110" s="113"/>
      <c r="D110" s="113"/>
      <c r="E110" s="113"/>
      <c r="F110" s="169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305</v>
      </c>
      <c r="B111" s="5" t="s">
        <v>306</v>
      </c>
      <c r="C111" s="113"/>
      <c r="D111" s="113"/>
      <c r="E111" s="113"/>
      <c r="F111" s="169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307</v>
      </c>
      <c r="B112" s="5" t="s">
        <v>308</v>
      </c>
      <c r="C112" s="113"/>
      <c r="D112" s="113"/>
      <c r="E112" s="113"/>
      <c r="F112" s="169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309</v>
      </c>
      <c r="B113" s="5" t="s">
        <v>310</v>
      </c>
      <c r="C113" s="113"/>
      <c r="D113" s="113"/>
      <c r="E113" s="113"/>
      <c r="F113" s="169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498</v>
      </c>
      <c r="B114" s="38" t="s">
        <v>311</v>
      </c>
      <c r="C114" s="114">
        <f>SUM(C102+C107+C108+C109+C110+C111+C112+C113)</f>
        <v>0</v>
      </c>
      <c r="D114" s="114">
        <f>SUM(D102+D107+D108+D109+D110+D111+D112+D113)</f>
        <v>0</v>
      </c>
      <c r="E114" s="114">
        <f>SUM(E102+E107+E108+E109+E110+E111+E112+E113)</f>
        <v>0</v>
      </c>
      <c r="F114" s="170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312</v>
      </c>
      <c r="B115" s="5" t="s">
        <v>313</v>
      </c>
      <c r="C115" s="113"/>
      <c r="D115" s="113"/>
      <c r="E115" s="113"/>
      <c r="F115" s="169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314</v>
      </c>
      <c r="B116" s="5" t="s">
        <v>315</v>
      </c>
      <c r="C116" s="174"/>
      <c r="D116" s="174"/>
      <c r="E116" s="174"/>
      <c r="F116" s="16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531</v>
      </c>
      <c r="B117" s="5" t="s">
        <v>316</v>
      </c>
      <c r="C117" s="113"/>
      <c r="D117" s="113"/>
      <c r="E117" s="113"/>
      <c r="F117" s="169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500</v>
      </c>
      <c r="B118" s="5" t="s">
        <v>317</v>
      </c>
      <c r="C118" s="113"/>
      <c r="D118" s="113"/>
      <c r="E118" s="113"/>
      <c r="F118" s="169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501</v>
      </c>
      <c r="B119" s="38" t="s">
        <v>321</v>
      </c>
      <c r="C119" s="114">
        <f>SUM(C115:C118)</f>
        <v>0</v>
      </c>
      <c r="D119" s="114">
        <f>SUM(D115:D118)</f>
        <v>0</v>
      </c>
      <c r="E119" s="114">
        <f>SUM(E115:E118)</f>
        <v>0</v>
      </c>
      <c r="F119" s="170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29" t="s">
        <v>322</v>
      </c>
      <c r="B120" s="135" t="s">
        <v>323</v>
      </c>
      <c r="C120" s="175"/>
      <c r="D120" s="175"/>
      <c r="E120" s="175"/>
      <c r="F120" s="17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6" t="s">
        <v>535</v>
      </c>
      <c r="B121" s="137" t="s">
        <v>324</v>
      </c>
      <c r="C121" s="138">
        <f>SUM(C114+C119+C120)</f>
        <v>0</v>
      </c>
      <c r="D121" s="138">
        <f>SUM(D114+D119+D120)</f>
        <v>0</v>
      </c>
      <c r="E121" s="138">
        <f>SUM(E114+E119+E120)</f>
        <v>0</v>
      </c>
      <c r="F121" s="172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2" t="s">
        <v>571</v>
      </c>
      <c r="B122" s="123"/>
      <c r="C122" s="163">
        <f>SUM(C98+C121)</f>
        <v>114426015</v>
      </c>
      <c r="D122" s="163">
        <f>SUM(D98+D121)</f>
        <v>0</v>
      </c>
      <c r="E122" s="163">
        <f>SUM(E98+E121)</f>
        <v>0</v>
      </c>
      <c r="F122" s="159">
        <f t="shared" si="1"/>
        <v>114426015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7" r:id="rId1"/>
  <headerFooter>
    <oddHeader>&amp;C4. melléklet a .../2018. (. 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A1">
      <selection activeCell="A1" sqref="A1:F1"/>
    </sheetView>
  </sheetViews>
  <sheetFormatPr defaultColWidth="9.140625" defaultRowHeight="15"/>
  <cols>
    <col min="1" max="1" width="93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38" t="s">
        <v>665</v>
      </c>
      <c r="B1" s="239"/>
      <c r="C1" s="239"/>
      <c r="D1" s="239"/>
      <c r="E1" s="239"/>
      <c r="F1" s="240"/>
    </row>
    <row r="2" spans="1:6" ht="21.75" customHeight="1">
      <c r="A2" s="241" t="s">
        <v>651</v>
      </c>
      <c r="B2" s="239"/>
      <c r="C2" s="239"/>
      <c r="D2" s="239"/>
      <c r="E2" s="239"/>
      <c r="F2" s="240"/>
    </row>
    <row r="3" ht="18">
      <c r="A3" s="43"/>
    </row>
    <row r="4" ht="15">
      <c r="A4" s="93" t="s">
        <v>102</v>
      </c>
    </row>
    <row r="5" spans="1:6" ht="45">
      <c r="A5" s="2" t="s">
        <v>147</v>
      </c>
      <c r="B5" s="3" t="s">
        <v>148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>
      <c r="A6" s="28" t="s">
        <v>149</v>
      </c>
      <c r="B6" s="29" t="s">
        <v>150</v>
      </c>
      <c r="C6" s="161">
        <v>150036840</v>
      </c>
      <c r="D6" s="161"/>
      <c r="E6" s="161"/>
      <c r="F6" s="157">
        <f>SUM(C6:E6)</f>
        <v>150036840</v>
      </c>
    </row>
    <row r="7" spans="1:6" ht="15">
      <c r="A7" s="28" t="s">
        <v>151</v>
      </c>
      <c r="B7" s="30" t="s">
        <v>152</v>
      </c>
      <c r="C7" s="161">
        <v>12342829</v>
      </c>
      <c r="D7" s="161"/>
      <c r="E7" s="161"/>
      <c r="F7" s="157">
        <f aca="true" t="shared" si="0" ref="F7:F70">SUM(C7:E7)</f>
        <v>12342829</v>
      </c>
    </row>
    <row r="8" spans="1:6" ht="15">
      <c r="A8" s="28" t="s">
        <v>153</v>
      </c>
      <c r="B8" s="30" t="s">
        <v>154</v>
      </c>
      <c r="C8" s="161"/>
      <c r="D8" s="161"/>
      <c r="E8" s="161"/>
      <c r="F8" s="157">
        <f t="shared" si="0"/>
        <v>0</v>
      </c>
    </row>
    <row r="9" spans="1:6" ht="15">
      <c r="A9" s="31" t="s">
        <v>155</v>
      </c>
      <c r="B9" s="30" t="s">
        <v>156</v>
      </c>
      <c r="C9" s="161">
        <v>2699000</v>
      </c>
      <c r="D9" s="161"/>
      <c r="E9" s="161"/>
      <c r="F9" s="157">
        <f t="shared" si="0"/>
        <v>2699000</v>
      </c>
    </row>
    <row r="10" spans="1:6" ht="15">
      <c r="A10" s="31" t="s">
        <v>157</v>
      </c>
      <c r="B10" s="30" t="s">
        <v>158</v>
      </c>
      <c r="C10" s="161"/>
      <c r="D10" s="161"/>
      <c r="E10" s="161"/>
      <c r="F10" s="157">
        <f t="shared" si="0"/>
        <v>0</v>
      </c>
    </row>
    <row r="11" spans="1:6" ht="15">
      <c r="A11" s="31" t="s">
        <v>159</v>
      </c>
      <c r="B11" s="30" t="s">
        <v>160</v>
      </c>
      <c r="C11" s="161"/>
      <c r="D11" s="161"/>
      <c r="E11" s="161"/>
      <c r="F11" s="157">
        <f t="shared" si="0"/>
        <v>0</v>
      </c>
    </row>
    <row r="12" spans="1:6" ht="15">
      <c r="A12" s="31" t="s">
        <v>161</v>
      </c>
      <c r="B12" s="30" t="s">
        <v>162</v>
      </c>
      <c r="C12" s="161">
        <v>7085500</v>
      </c>
      <c r="D12" s="161"/>
      <c r="E12" s="161"/>
      <c r="F12" s="157">
        <f t="shared" si="0"/>
        <v>7085500</v>
      </c>
    </row>
    <row r="13" spans="1:6" ht="15">
      <c r="A13" s="31" t="s">
        <v>163</v>
      </c>
      <c r="B13" s="30" t="s">
        <v>164</v>
      </c>
      <c r="C13" s="161"/>
      <c r="D13" s="161"/>
      <c r="E13" s="161"/>
      <c r="F13" s="157">
        <f t="shared" si="0"/>
        <v>0</v>
      </c>
    </row>
    <row r="14" spans="1:6" ht="15">
      <c r="A14" s="5" t="s">
        <v>165</v>
      </c>
      <c r="B14" s="30" t="s">
        <v>166</v>
      </c>
      <c r="C14" s="161">
        <v>1848300</v>
      </c>
      <c r="D14" s="161"/>
      <c r="E14" s="161"/>
      <c r="F14" s="157">
        <f t="shared" si="0"/>
        <v>1848300</v>
      </c>
    </row>
    <row r="15" spans="1:6" ht="15">
      <c r="A15" s="5" t="s">
        <v>167</v>
      </c>
      <c r="B15" s="30" t="s">
        <v>168</v>
      </c>
      <c r="C15" s="161"/>
      <c r="D15" s="161"/>
      <c r="E15" s="161"/>
      <c r="F15" s="157">
        <f t="shared" si="0"/>
        <v>0</v>
      </c>
    </row>
    <row r="16" spans="1:6" ht="15">
      <c r="A16" s="5" t="s">
        <v>169</v>
      </c>
      <c r="B16" s="30" t="s">
        <v>170</v>
      </c>
      <c r="C16" s="161"/>
      <c r="D16" s="161"/>
      <c r="E16" s="161"/>
      <c r="F16" s="157">
        <f t="shared" si="0"/>
        <v>0</v>
      </c>
    </row>
    <row r="17" spans="1:6" ht="15">
      <c r="A17" s="5" t="s">
        <v>171</v>
      </c>
      <c r="B17" s="30" t="s">
        <v>172</v>
      </c>
      <c r="C17" s="161"/>
      <c r="D17" s="161"/>
      <c r="E17" s="161"/>
      <c r="F17" s="157">
        <f t="shared" si="0"/>
        <v>0</v>
      </c>
    </row>
    <row r="18" spans="1:6" ht="15">
      <c r="A18" s="5" t="s">
        <v>502</v>
      </c>
      <c r="B18" s="30" t="s">
        <v>173</v>
      </c>
      <c r="C18" s="161">
        <v>820300</v>
      </c>
      <c r="D18" s="161"/>
      <c r="E18" s="161"/>
      <c r="F18" s="157">
        <f t="shared" si="0"/>
        <v>820300</v>
      </c>
    </row>
    <row r="19" spans="1:6" ht="15">
      <c r="A19" s="32" t="s">
        <v>447</v>
      </c>
      <c r="B19" s="33" t="s">
        <v>174</v>
      </c>
      <c r="C19" s="161">
        <f>SUM(C6:C18)</f>
        <v>174832769</v>
      </c>
      <c r="D19" s="161">
        <f>SUM(D6:D18)</f>
        <v>0</v>
      </c>
      <c r="E19" s="161">
        <f>SUM(E6:E18)</f>
        <v>0</v>
      </c>
      <c r="F19" s="157">
        <f t="shared" si="0"/>
        <v>174832769</v>
      </c>
    </row>
    <row r="20" spans="1:6" ht="15">
      <c r="A20" s="5" t="s">
        <v>175</v>
      </c>
      <c r="B20" s="30" t="s">
        <v>176</v>
      </c>
      <c r="C20" s="161">
        <v>1533000</v>
      </c>
      <c r="D20" s="161"/>
      <c r="E20" s="161"/>
      <c r="F20" s="157">
        <f t="shared" si="0"/>
        <v>1533000</v>
      </c>
    </row>
    <row r="21" spans="1:6" ht="15">
      <c r="A21" s="5" t="s">
        <v>177</v>
      </c>
      <c r="B21" s="30" t="s">
        <v>178</v>
      </c>
      <c r="C21" s="161">
        <v>7684800</v>
      </c>
      <c r="D21" s="161"/>
      <c r="E21" s="161"/>
      <c r="F21" s="157">
        <f t="shared" si="0"/>
        <v>7684800</v>
      </c>
    </row>
    <row r="22" spans="1:6" ht="15">
      <c r="A22" s="6" t="s">
        <v>179</v>
      </c>
      <c r="B22" s="30" t="s">
        <v>180</v>
      </c>
      <c r="C22" s="161">
        <v>3782700</v>
      </c>
      <c r="D22" s="161"/>
      <c r="E22" s="161"/>
      <c r="F22" s="157">
        <f t="shared" si="0"/>
        <v>3782700</v>
      </c>
    </row>
    <row r="23" spans="1:6" ht="15">
      <c r="A23" s="7" t="s">
        <v>448</v>
      </c>
      <c r="B23" s="33" t="s">
        <v>181</v>
      </c>
      <c r="C23" s="161">
        <f>SUM(C20:C22)</f>
        <v>13000500</v>
      </c>
      <c r="D23" s="161">
        <f>SUM(D20:D22)</f>
        <v>0</v>
      </c>
      <c r="E23" s="161">
        <f>SUM(E20:E22)</f>
        <v>0</v>
      </c>
      <c r="F23" s="157">
        <f t="shared" si="0"/>
        <v>13000500</v>
      </c>
    </row>
    <row r="24" spans="1:6" ht="15">
      <c r="A24" s="46" t="s">
        <v>532</v>
      </c>
      <c r="B24" s="47" t="s">
        <v>182</v>
      </c>
      <c r="C24" s="119">
        <f>SUM(C23,C19)</f>
        <v>187833269</v>
      </c>
      <c r="D24" s="119">
        <f>SUM(D23,D19)</f>
        <v>0</v>
      </c>
      <c r="E24" s="119">
        <f>SUM(E23,E19)</f>
        <v>0</v>
      </c>
      <c r="F24" s="164">
        <f t="shared" si="0"/>
        <v>187833269</v>
      </c>
    </row>
    <row r="25" spans="1:6" ht="15">
      <c r="A25" s="38" t="s">
        <v>503</v>
      </c>
      <c r="B25" s="47" t="s">
        <v>183</v>
      </c>
      <c r="C25" s="119">
        <v>36701477</v>
      </c>
      <c r="D25" s="119"/>
      <c r="E25" s="119"/>
      <c r="F25" s="164">
        <f t="shared" si="0"/>
        <v>36701477</v>
      </c>
    </row>
    <row r="26" spans="1:6" ht="15">
      <c r="A26" s="5" t="s">
        <v>184</v>
      </c>
      <c r="B26" s="30" t="s">
        <v>185</v>
      </c>
      <c r="C26" s="161">
        <v>1249000</v>
      </c>
      <c r="D26" s="161"/>
      <c r="E26" s="161"/>
      <c r="F26" s="157">
        <f t="shared" si="0"/>
        <v>1249000</v>
      </c>
    </row>
    <row r="27" spans="1:6" ht="15">
      <c r="A27" s="5" t="s">
        <v>186</v>
      </c>
      <c r="B27" s="30" t="s">
        <v>187</v>
      </c>
      <c r="C27" s="161">
        <v>18021048</v>
      </c>
      <c r="D27" s="161"/>
      <c r="E27" s="161"/>
      <c r="F27" s="157">
        <f t="shared" si="0"/>
        <v>18021048</v>
      </c>
    </row>
    <row r="28" spans="1:6" ht="15">
      <c r="A28" s="5" t="s">
        <v>188</v>
      </c>
      <c r="B28" s="30" t="s">
        <v>189</v>
      </c>
      <c r="C28" s="161"/>
      <c r="D28" s="161"/>
      <c r="E28" s="161"/>
      <c r="F28" s="157">
        <f t="shared" si="0"/>
        <v>0</v>
      </c>
    </row>
    <row r="29" spans="1:6" ht="15">
      <c r="A29" s="7" t="s">
        <v>449</v>
      </c>
      <c r="B29" s="33" t="s">
        <v>190</v>
      </c>
      <c r="C29" s="161">
        <f>SUM(C26:C28)</f>
        <v>19270048</v>
      </c>
      <c r="D29" s="161">
        <f>SUM(D26:D28)</f>
        <v>0</v>
      </c>
      <c r="E29" s="161">
        <f>SUM(E26:E28)</f>
        <v>0</v>
      </c>
      <c r="F29" s="157">
        <f t="shared" si="0"/>
        <v>19270048</v>
      </c>
    </row>
    <row r="30" spans="1:6" ht="15">
      <c r="A30" s="5" t="s">
        <v>191</v>
      </c>
      <c r="B30" s="30" t="s">
        <v>192</v>
      </c>
      <c r="C30" s="161">
        <v>1941000</v>
      </c>
      <c r="D30" s="161"/>
      <c r="E30" s="161"/>
      <c r="F30" s="157">
        <f t="shared" si="0"/>
        <v>1941000</v>
      </c>
    </row>
    <row r="31" spans="1:6" ht="15">
      <c r="A31" s="5" t="s">
        <v>193</v>
      </c>
      <c r="B31" s="30" t="s">
        <v>194</v>
      </c>
      <c r="C31" s="161">
        <v>1508000</v>
      </c>
      <c r="D31" s="161"/>
      <c r="E31" s="161"/>
      <c r="F31" s="157">
        <f t="shared" si="0"/>
        <v>1508000</v>
      </c>
    </row>
    <row r="32" spans="1:6" ht="15" customHeight="1">
      <c r="A32" s="7" t="s">
        <v>533</v>
      </c>
      <c r="B32" s="33" t="s">
        <v>195</v>
      </c>
      <c r="C32" s="161">
        <f>SUM(C30:C31)</f>
        <v>3449000</v>
      </c>
      <c r="D32" s="161">
        <f>SUM(D30:D31)</f>
        <v>0</v>
      </c>
      <c r="E32" s="161">
        <f>SUM(E30:E31)</f>
        <v>0</v>
      </c>
      <c r="F32" s="157">
        <f t="shared" si="0"/>
        <v>3449000</v>
      </c>
    </row>
    <row r="33" spans="1:6" ht="15">
      <c r="A33" s="5" t="s">
        <v>196</v>
      </c>
      <c r="B33" s="30" t="s">
        <v>197</v>
      </c>
      <c r="C33" s="161">
        <v>18940000</v>
      </c>
      <c r="D33" s="161"/>
      <c r="E33" s="161"/>
      <c r="F33" s="157">
        <f t="shared" si="0"/>
        <v>18940000</v>
      </c>
    </row>
    <row r="34" spans="1:6" ht="15">
      <c r="A34" s="5" t="s">
        <v>198</v>
      </c>
      <c r="B34" s="30" t="s">
        <v>199</v>
      </c>
      <c r="C34" s="161">
        <v>128811</v>
      </c>
      <c r="D34" s="161"/>
      <c r="E34" s="161"/>
      <c r="F34" s="157">
        <f t="shared" si="0"/>
        <v>128811</v>
      </c>
    </row>
    <row r="35" spans="1:6" ht="15">
      <c r="A35" s="5" t="s">
        <v>504</v>
      </c>
      <c r="B35" s="30" t="s">
        <v>200</v>
      </c>
      <c r="C35" s="161">
        <v>3742000</v>
      </c>
      <c r="D35" s="161"/>
      <c r="E35" s="161"/>
      <c r="F35" s="157">
        <f t="shared" si="0"/>
        <v>3742000</v>
      </c>
    </row>
    <row r="36" spans="1:6" ht="15">
      <c r="A36" s="5" t="s">
        <v>201</v>
      </c>
      <c r="B36" s="30" t="s">
        <v>202</v>
      </c>
      <c r="C36" s="161">
        <v>3438000</v>
      </c>
      <c r="D36" s="161"/>
      <c r="E36" s="161"/>
      <c r="F36" s="157">
        <f t="shared" si="0"/>
        <v>3438000</v>
      </c>
    </row>
    <row r="37" spans="1:6" ht="15">
      <c r="A37" s="10" t="s">
        <v>505</v>
      </c>
      <c r="B37" s="30" t="s">
        <v>203</v>
      </c>
      <c r="C37" s="161">
        <v>1104000</v>
      </c>
      <c r="D37" s="161"/>
      <c r="E37" s="161"/>
      <c r="F37" s="157">
        <f t="shared" si="0"/>
        <v>1104000</v>
      </c>
    </row>
    <row r="38" spans="1:6" ht="15">
      <c r="A38" s="6" t="s">
        <v>204</v>
      </c>
      <c r="B38" s="30" t="s">
        <v>205</v>
      </c>
      <c r="C38" s="161">
        <v>2248000</v>
      </c>
      <c r="D38" s="161"/>
      <c r="E38" s="161"/>
      <c r="F38" s="157">
        <f t="shared" si="0"/>
        <v>2248000</v>
      </c>
    </row>
    <row r="39" spans="1:6" ht="15">
      <c r="A39" s="5" t="s">
        <v>506</v>
      </c>
      <c r="B39" s="30" t="s">
        <v>206</v>
      </c>
      <c r="C39" s="161">
        <v>35162000</v>
      </c>
      <c r="D39" s="161"/>
      <c r="E39" s="161"/>
      <c r="F39" s="157">
        <f t="shared" si="0"/>
        <v>35162000</v>
      </c>
    </row>
    <row r="40" spans="1:6" ht="15">
      <c r="A40" s="7" t="s">
        <v>450</v>
      </c>
      <c r="B40" s="33" t="s">
        <v>207</v>
      </c>
      <c r="C40" s="161">
        <f>SUM(C33:C39)</f>
        <v>64762811</v>
      </c>
      <c r="D40" s="161">
        <f>SUM(D33:D39)</f>
        <v>0</v>
      </c>
      <c r="E40" s="161">
        <f>SUM(E33:E39)</f>
        <v>0</v>
      </c>
      <c r="F40" s="157">
        <f t="shared" si="0"/>
        <v>64762811</v>
      </c>
    </row>
    <row r="41" spans="1:6" ht="15">
      <c r="A41" s="5" t="s">
        <v>208</v>
      </c>
      <c r="B41" s="30" t="s">
        <v>209</v>
      </c>
      <c r="C41" s="161">
        <v>1785000</v>
      </c>
      <c r="D41" s="161"/>
      <c r="E41" s="161"/>
      <c r="F41" s="157">
        <f t="shared" si="0"/>
        <v>1785000</v>
      </c>
    </row>
    <row r="42" spans="1:6" ht="15">
      <c r="A42" s="5" t="s">
        <v>210</v>
      </c>
      <c r="B42" s="30" t="s">
        <v>211</v>
      </c>
      <c r="C42" s="161">
        <v>141000</v>
      </c>
      <c r="D42" s="161"/>
      <c r="E42" s="161"/>
      <c r="F42" s="157">
        <f t="shared" si="0"/>
        <v>141000</v>
      </c>
    </row>
    <row r="43" spans="1:6" ht="15">
      <c r="A43" s="7" t="s">
        <v>451</v>
      </c>
      <c r="B43" s="33" t="s">
        <v>212</v>
      </c>
      <c r="C43" s="161">
        <f>SUM(C41:C42)</f>
        <v>1926000</v>
      </c>
      <c r="D43" s="161">
        <f>SUM(D41:D42)</f>
        <v>0</v>
      </c>
      <c r="E43" s="161">
        <f>SUM(E41:E42)</f>
        <v>0</v>
      </c>
      <c r="F43" s="157">
        <f t="shared" si="0"/>
        <v>1926000</v>
      </c>
    </row>
    <row r="44" spans="1:6" ht="15">
      <c r="A44" s="5" t="s">
        <v>213</v>
      </c>
      <c r="B44" s="30" t="s">
        <v>214</v>
      </c>
      <c r="C44" s="161">
        <v>19258312</v>
      </c>
      <c r="D44" s="161"/>
      <c r="E44" s="161"/>
      <c r="F44" s="157">
        <f t="shared" si="0"/>
        <v>19258312</v>
      </c>
    </row>
    <row r="45" spans="1:6" ht="15">
      <c r="A45" s="5" t="s">
        <v>215</v>
      </c>
      <c r="B45" s="30" t="s">
        <v>216</v>
      </c>
      <c r="C45" s="161">
        <v>73506000</v>
      </c>
      <c r="D45" s="161"/>
      <c r="E45" s="161"/>
      <c r="F45" s="157">
        <f t="shared" si="0"/>
        <v>73506000</v>
      </c>
    </row>
    <row r="46" spans="1:6" ht="15">
      <c r="A46" s="5" t="s">
        <v>507</v>
      </c>
      <c r="B46" s="30" t="s">
        <v>217</v>
      </c>
      <c r="C46" s="161"/>
      <c r="D46" s="161"/>
      <c r="E46" s="161"/>
      <c r="F46" s="157">
        <f t="shared" si="0"/>
        <v>0</v>
      </c>
    </row>
    <row r="47" spans="1:6" ht="15">
      <c r="A47" s="5" t="s">
        <v>508</v>
      </c>
      <c r="B47" s="30" t="s">
        <v>218</v>
      </c>
      <c r="C47" s="161"/>
      <c r="D47" s="161"/>
      <c r="E47" s="161"/>
      <c r="F47" s="157">
        <f t="shared" si="0"/>
        <v>0</v>
      </c>
    </row>
    <row r="48" spans="1:6" ht="15">
      <c r="A48" s="5" t="s">
        <v>219</v>
      </c>
      <c r="B48" s="30" t="s">
        <v>220</v>
      </c>
      <c r="C48" s="161">
        <v>66597000</v>
      </c>
      <c r="D48" s="161"/>
      <c r="E48" s="161"/>
      <c r="F48" s="157">
        <f t="shared" si="0"/>
        <v>66597000</v>
      </c>
    </row>
    <row r="49" spans="1:6" ht="15">
      <c r="A49" s="7" t="s">
        <v>452</v>
      </c>
      <c r="B49" s="33" t="s">
        <v>221</v>
      </c>
      <c r="C49" s="161">
        <f>SUM(C44:C48)</f>
        <v>159361312</v>
      </c>
      <c r="D49" s="161">
        <f>SUM(D44+D48)</f>
        <v>0</v>
      </c>
      <c r="E49" s="161">
        <f>SUM(E44+E48)</f>
        <v>0</v>
      </c>
      <c r="F49" s="157">
        <f t="shared" si="0"/>
        <v>159361312</v>
      </c>
    </row>
    <row r="50" spans="1:6" ht="15">
      <c r="A50" s="38" t="s">
        <v>453</v>
      </c>
      <c r="B50" s="47" t="s">
        <v>222</v>
      </c>
      <c r="C50" s="119">
        <f>SUM(C29+C32+C40+C43+C49)</f>
        <v>248769171</v>
      </c>
      <c r="D50" s="119">
        <f>SUM(D29+D32+D40+D43+D49)</f>
        <v>0</v>
      </c>
      <c r="E50" s="119">
        <f>SUM(E29+E32+E40+E43+E49)</f>
        <v>0</v>
      </c>
      <c r="F50" s="164">
        <f t="shared" si="0"/>
        <v>248769171</v>
      </c>
    </row>
    <row r="51" spans="1:6" ht="15">
      <c r="A51" s="13" t="s">
        <v>223</v>
      </c>
      <c r="B51" s="30" t="s">
        <v>224</v>
      </c>
      <c r="C51" s="161"/>
      <c r="D51" s="161"/>
      <c r="E51" s="161"/>
      <c r="F51" s="157">
        <f t="shared" si="0"/>
        <v>0</v>
      </c>
    </row>
    <row r="52" spans="1:6" ht="15">
      <c r="A52" s="13" t="s">
        <v>454</v>
      </c>
      <c r="B52" s="30" t="s">
        <v>225</v>
      </c>
      <c r="C52" s="161"/>
      <c r="D52" s="161"/>
      <c r="E52" s="161"/>
      <c r="F52" s="157">
        <f t="shared" si="0"/>
        <v>0</v>
      </c>
    </row>
    <row r="53" spans="1:6" ht="15">
      <c r="A53" s="17" t="s">
        <v>509</v>
      </c>
      <c r="B53" s="30" t="s">
        <v>226</v>
      </c>
      <c r="C53" s="161"/>
      <c r="D53" s="161"/>
      <c r="E53" s="161"/>
      <c r="F53" s="157">
        <f t="shared" si="0"/>
        <v>0</v>
      </c>
    </row>
    <row r="54" spans="1:6" ht="15">
      <c r="A54" s="17" t="s">
        <v>510</v>
      </c>
      <c r="B54" s="30" t="s">
        <v>227</v>
      </c>
      <c r="C54" s="161"/>
      <c r="D54" s="161"/>
      <c r="E54" s="161"/>
      <c r="F54" s="157">
        <f t="shared" si="0"/>
        <v>0</v>
      </c>
    </row>
    <row r="55" spans="1:6" ht="15">
      <c r="A55" s="17" t="s">
        <v>511</v>
      </c>
      <c r="B55" s="30" t="s">
        <v>228</v>
      </c>
      <c r="C55" s="161"/>
      <c r="D55" s="161"/>
      <c r="E55" s="161"/>
      <c r="F55" s="157">
        <f t="shared" si="0"/>
        <v>0</v>
      </c>
    </row>
    <row r="56" spans="1:6" ht="15">
      <c r="A56" s="13" t="s">
        <v>512</v>
      </c>
      <c r="B56" s="30" t="s">
        <v>229</v>
      </c>
      <c r="C56" s="161"/>
      <c r="D56" s="161"/>
      <c r="E56" s="161"/>
      <c r="F56" s="157">
        <f t="shared" si="0"/>
        <v>0</v>
      </c>
    </row>
    <row r="57" spans="1:6" ht="15">
      <c r="A57" s="13" t="s">
        <v>513</v>
      </c>
      <c r="B57" s="30" t="s">
        <v>230</v>
      </c>
      <c r="C57" s="161">
        <v>1050000</v>
      </c>
      <c r="D57" s="161"/>
      <c r="E57" s="161"/>
      <c r="F57" s="157">
        <f t="shared" si="0"/>
        <v>1050000</v>
      </c>
    </row>
    <row r="58" spans="1:6" ht="15">
      <c r="A58" s="13" t="s">
        <v>514</v>
      </c>
      <c r="B58" s="30" t="s">
        <v>231</v>
      </c>
      <c r="C58" s="161">
        <v>8220000</v>
      </c>
      <c r="D58" s="161"/>
      <c r="E58" s="161"/>
      <c r="F58" s="157">
        <f t="shared" si="0"/>
        <v>8220000</v>
      </c>
    </row>
    <row r="59" spans="1:6" ht="15">
      <c r="A59" s="44" t="s">
        <v>481</v>
      </c>
      <c r="B59" s="47" t="s">
        <v>232</v>
      </c>
      <c r="C59" s="119">
        <f>SUM(C51:C58)</f>
        <v>9270000</v>
      </c>
      <c r="D59" s="119">
        <f>SUM(D51:D58)</f>
        <v>0</v>
      </c>
      <c r="E59" s="119">
        <f>SUM(E51:E58)</f>
        <v>0</v>
      </c>
      <c r="F59" s="164">
        <f t="shared" si="0"/>
        <v>9270000</v>
      </c>
    </row>
    <row r="60" spans="1:6" ht="15">
      <c r="A60" s="12" t="s">
        <v>515</v>
      </c>
      <c r="B60" s="30" t="s">
        <v>233</v>
      </c>
      <c r="C60" s="161"/>
      <c r="D60" s="161"/>
      <c r="E60" s="161"/>
      <c r="F60" s="157">
        <f t="shared" si="0"/>
        <v>0</v>
      </c>
    </row>
    <row r="61" spans="1:6" ht="15">
      <c r="A61" s="12" t="s">
        <v>234</v>
      </c>
      <c r="B61" s="30" t="s">
        <v>235</v>
      </c>
      <c r="C61" s="161"/>
      <c r="D61" s="161"/>
      <c r="E61" s="161"/>
      <c r="F61" s="157">
        <f t="shared" si="0"/>
        <v>0</v>
      </c>
    </row>
    <row r="62" spans="1:6" ht="15">
      <c r="A62" s="12" t="s">
        <v>236</v>
      </c>
      <c r="B62" s="30" t="s">
        <v>237</v>
      </c>
      <c r="C62" s="161"/>
      <c r="D62" s="161"/>
      <c r="E62" s="161"/>
      <c r="F62" s="157">
        <f t="shared" si="0"/>
        <v>0</v>
      </c>
    </row>
    <row r="63" spans="1:6" ht="15">
      <c r="A63" s="12" t="s">
        <v>482</v>
      </c>
      <c r="B63" s="30" t="s">
        <v>238</v>
      </c>
      <c r="C63" s="161"/>
      <c r="D63" s="161"/>
      <c r="E63" s="161"/>
      <c r="F63" s="157">
        <f t="shared" si="0"/>
        <v>0</v>
      </c>
    </row>
    <row r="64" spans="1:6" ht="15">
      <c r="A64" s="12" t="s">
        <v>516</v>
      </c>
      <c r="B64" s="30" t="s">
        <v>239</v>
      </c>
      <c r="C64" s="161"/>
      <c r="D64" s="161"/>
      <c r="E64" s="161"/>
      <c r="F64" s="157">
        <f t="shared" si="0"/>
        <v>0</v>
      </c>
    </row>
    <row r="65" spans="1:6" ht="15">
      <c r="A65" s="12" t="s">
        <v>484</v>
      </c>
      <c r="B65" s="30" t="s">
        <v>240</v>
      </c>
      <c r="C65" s="161">
        <v>1916000</v>
      </c>
      <c r="D65" s="161"/>
      <c r="E65" s="161"/>
      <c r="F65" s="157">
        <f t="shared" si="0"/>
        <v>1916000</v>
      </c>
    </row>
    <row r="66" spans="1:6" ht="15">
      <c r="A66" s="12" t="s">
        <v>517</v>
      </c>
      <c r="B66" s="30" t="s">
        <v>241</v>
      </c>
      <c r="C66" s="161"/>
      <c r="D66" s="161"/>
      <c r="E66" s="161"/>
      <c r="F66" s="157">
        <f t="shared" si="0"/>
        <v>0</v>
      </c>
    </row>
    <row r="67" spans="1:6" ht="15">
      <c r="A67" s="12" t="s">
        <v>518</v>
      </c>
      <c r="B67" s="30" t="s">
        <v>242</v>
      </c>
      <c r="C67" s="161"/>
      <c r="D67" s="161"/>
      <c r="E67" s="161"/>
      <c r="F67" s="157">
        <f t="shared" si="0"/>
        <v>0</v>
      </c>
    </row>
    <row r="68" spans="1:6" ht="15">
      <c r="A68" s="12" t="s">
        <v>243</v>
      </c>
      <c r="B68" s="30" t="s">
        <v>244</v>
      </c>
      <c r="C68" s="161"/>
      <c r="D68" s="161"/>
      <c r="E68" s="161"/>
      <c r="F68" s="157">
        <f t="shared" si="0"/>
        <v>0</v>
      </c>
    </row>
    <row r="69" spans="1:6" ht="15">
      <c r="A69" s="19" t="s">
        <v>245</v>
      </c>
      <c r="B69" s="30" t="s">
        <v>246</v>
      </c>
      <c r="C69" s="161"/>
      <c r="D69" s="161"/>
      <c r="E69" s="161"/>
      <c r="F69" s="157">
        <f t="shared" si="0"/>
        <v>0</v>
      </c>
    </row>
    <row r="70" spans="1:6" ht="15">
      <c r="A70" s="12" t="s">
        <v>519</v>
      </c>
      <c r="B70" s="30" t="s">
        <v>248</v>
      </c>
      <c r="C70" s="161">
        <v>23209316</v>
      </c>
      <c r="D70" s="161"/>
      <c r="E70" s="161"/>
      <c r="F70" s="157">
        <f t="shared" si="0"/>
        <v>23209316</v>
      </c>
    </row>
    <row r="71" spans="1:6" ht="15">
      <c r="A71" s="19" t="s">
        <v>73</v>
      </c>
      <c r="B71" s="30" t="s">
        <v>643</v>
      </c>
      <c r="C71" s="161"/>
      <c r="D71" s="161"/>
      <c r="E71" s="161"/>
      <c r="F71" s="157">
        <f aca="true" t="shared" si="1" ref="F71:F122">SUM(C71:E71)</f>
        <v>0</v>
      </c>
    </row>
    <row r="72" spans="1:6" ht="15">
      <c r="A72" s="19" t="s">
        <v>74</v>
      </c>
      <c r="B72" s="30" t="s">
        <v>643</v>
      </c>
      <c r="C72" s="161">
        <v>188954242</v>
      </c>
      <c r="D72" s="161"/>
      <c r="E72" s="161"/>
      <c r="F72" s="157">
        <f t="shared" si="1"/>
        <v>188954242</v>
      </c>
    </row>
    <row r="73" spans="1:6" ht="15">
      <c r="A73" s="44" t="s">
        <v>487</v>
      </c>
      <c r="B73" s="47" t="s">
        <v>249</v>
      </c>
      <c r="C73" s="119">
        <f>SUM(C60:C72)</f>
        <v>214079558</v>
      </c>
      <c r="D73" s="119">
        <f>SUM(D60:D72)</f>
        <v>0</v>
      </c>
      <c r="E73" s="119">
        <f>SUM(E60:E72)</f>
        <v>0</v>
      </c>
      <c r="F73" s="164">
        <f t="shared" si="1"/>
        <v>214079558</v>
      </c>
    </row>
    <row r="74" spans="1:6" ht="15.75">
      <c r="A74" s="55" t="s">
        <v>19</v>
      </c>
      <c r="B74" s="47"/>
      <c r="C74" s="161"/>
      <c r="D74" s="161"/>
      <c r="E74" s="161"/>
      <c r="F74" s="157">
        <f t="shared" si="1"/>
        <v>0</v>
      </c>
    </row>
    <row r="75" spans="1:6" ht="15">
      <c r="A75" s="34" t="s">
        <v>250</v>
      </c>
      <c r="B75" s="30" t="s">
        <v>251</v>
      </c>
      <c r="C75" s="161"/>
      <c r="D75" s="161"/>
      <c r="E75" s="161"/>
      <c r="F75" s="157">
        <f t="shared" si="1"/>
        <v>0</v>
      </c>
    </row>
    <row r="76" spans="1:6" ht="15">
      <c r="A76" s="34" t="s">
        <v>520</v>
      </c>
      <c r="B76" s="30" t="s">
        <v>252</v>
      </c>
      <c r="C76" s="161">
        <v>292771100</v>
      </c>
      <c r="D76" s="161"/>
      <c r="E76" s="161"/>
      <c r="F76" s="157">
        <f t="shared" si="1"/>
        <v>292771100</v>
      </c>
    </row>
    <row r="77" spans="1:6" ht="15">
      <c r="A77" s="34" t="s">
        <v>253</v>
      </c>
      <c r="B77" s="30" t="s">
        <v>254</v>
      </c>
      <c r="C77" s="161">
        <v>1294100</v>
      </c>
      <c r="D77" s="161"/>
      <c r="E77" s="161"/>
      <c r="F77" s="157">
        <f t="shared" si="1"/>
        <v>1294100</v>
      </c>
    </row>
    <row r="78" spans="1:6" ht="15">
      <c r="A78" s="34" t="s">
        <v>255</v>
      </c>
      <c r="B78" s="30" t="s">
        <v>256</v>
      </c>
      <c r="C78" s="161">
        <v>14920897</v>
      </c>
      <c r="D78" s="161"/>
      <c r="E78" s="161"/>
      <c r="F78" s="157">
        <f t="shared" si="1"/>
        <v>14920897</v>
      </c>
    </row>
    <row r="79" spans="1:6" ht="15">
      <c r="A79" s="6" t="s">
        <v>257</v>
      </c>
      <c r="B79" s="30" t="s">
        <v>258</v>
      </c>
      <c r="C79" s="161"/>
      <c r="D79" s="161"/>
      <c r="E79" s="161"/>
      <c r="F79" s="157">
        <f t="shared" si="1"/>
        <v>0</v>
      </c>
    </row>
    <row r="80" spans="1:6" ht="15">
      <c r="A80" s="6" t="s">
        <v>259</v>
      </c>
      <c r="B80" s="30" t="s">
        <v>260</v>
      </c>
      <c r="C80" s="161"/>
      <c r="D80" s="161"/>
      <c r="E80" s="161"/>
      <c r="F80" s="157">
        <f t="shared" si="1"/>
        <v>0</v>
      </c>
    </row>
    <row r="81" spans="1:6" ht="15">
      <c r="A81" s="6" t="s">
        <v>261</v>
      </c>
      <c r="B81" s="30" t="s">
        <v>262</v>
      </c>
      <c r="C81" s="161">
        <v>8632472</v>
      </c>
      <c r="D81" s="161"/>
      <c r="E81" s="161"/>
      <c r="F81" s="157">
        <f t="shared" si="1"/>
        <v>8632472</v>
      </c>
    </row>
    <row r="82" spans="1:6" ht="15">
      <c r="A82" s="45" t="s">
        <v>489</v>
      </c>
      <c r="B82" s="47" t="s">
        <v>263</v>
      </c>
      <c r="C82" s="119">
        <f>SUM(C75:C81)</f>
        <v>317618569</v>
      </c>
      <c r="D82" s="119">
        <f>SUM(D75:D81)</f>
        <v>0</v>
      </c>
      <c r="E82" s="119">
        <f>SUM(E75:E81)</f>
        <v>0</v>
      </c>
      <c r="F82" s="164">
        <f t="shared" si="1"/>
        <v>317618569</v>
      </c>
    </row>
    <row r="83" spans="1:6" ht="15">
      <c r="A83" s="13" t="s">
        <v>264</v>
      </c>
      <c r="B83" s="30" t="s">
        <v>265</v>
      </c>
      <c r="C83" s="161">
        <v>168933524</v>
      </c>
      <c r="D83" s="161"/>
      <c r="E83" s="161"/>
      <c r="F83" s="157">
        <f t="shared" si="1"/>
        <v>168933524</v>
      </c>
    </row>
    <row r="84" spans="1:6" ht="15">
      <c r="A84" s="13" t="s">
        <v>266</v>
      </c>
      <c r="B84" s="30" t="s">
        <v>267</v>
      </c>
      <c r="C84" s="161"/>
      <c r="D84" s="161"/>
      <c r="E84" s="161"/>
      <c r="F84" s="157">
        <f t="shared" si="1"/>
        <v>0</v>
      </c>
    </row>
    <row r="85" spans="1:6" ht="15">
      <c r="A85" s="13" t="s">
        <v>268</v>
      </c>
      <c r="B85" s="30" t="s">
        <v>269</v>
      </c>
      <c r="C85" s="161"/>
      <c r="D85" s="161"/>
      <c r="E85" s="161"/>
      <c r="F85" s="157">
        <f t="shared" si="1"/>
        <v>0</v>
      </c>
    </row>
    <row r="86" spans="1:6" ht="15">
      <c r="A86" s="13" t="s">
        <v>270</v>
      </c>
      <c r="B86" s="30" t="s">
        <v>271</v>
      </c>
      <c r="C86" s="161">
        <v>45613000</v>
      </c>
      <c r="D86" s="161"/>
      <c r="E86" s="161"/>
      <c r="F86" s="157">
        <f t="shared" si="1"/>
        <v>45613000</v>
      </c>
    </row>
    <row r="87" spans="1:6" ht="15">
      <c r="A87" s="44" t="s">
        <v>490</v>
      </c>
      <c r="B87" s="47" t="s">
        <v>272</v>
      </c>
      <c r="C87" s="119">
        <f>SUM(C83:C86)</f>
        <v>214546524</v>
      </c>
      <c r="D87" s="119">
        <f>SUM(D83:D86)</f>
        <v>0</v>
      </c>
      <c r="E87" s="119">
        <f>SUM(E83:E86)</f>
        <v>0</v>
      </c>
      <c r="F87" s="164">
        <f t="shared" si="1"/>
        <v>214546524</v>
      </c>
    </row>
    <row r="88" spans="1:6" ht="30">
      <c r="A88" s="13" t="s">
        <v>273</v>
      </c>
      <c r="B88" s="30" t="s">
        <v>274</v>
      </c>
      <c r="C88" s="161"/>
      <c r="D88" s="161"/>
      <c r="E88" s="161"/>
      <c r="F88" s="157">
        <f t="shared" si="1"/>
        <v>0</v>
      </c>
    </row>
    <row r="89" spans="1:6" ht="15">
      <c r="A89" s="13" t="s">
        <v>521</v>
      </c>
      <c r="B89" s="30" t="s">
        <v>275</v>
      </c>
      <c r="C89" s="161"/>
      <c r="D89" s="161"/>
      <c r="E89" s="161"/>
      <c r="F89" s="157">
        <f t="shared" si="1"/>
        <v>0</v>
      </c>
    </row>
    <row r="90" spans="1:6" ht="15">
      <c r="A90" s="13" t="s">
        <v>522</v>
      </c>
      <c r="B90" s="30" t="s">
        <v>276</v>
      </c>
      <c r="C90" s="161"/>
      <c r="D90" s="161"/>
      <c r="E90" s="161"/>
      <c r="F90" s="157">
        <f t="shared" si="1"/>
        <v>0</v>
      </c>
    </row>
    <row r="91" spans="1:6" ht="15">
      <c r="A91" s="13" t="s">
        <v>523</v>
      </c>
      <c r="B91" s="30" t="s">
        <v>277</v>
      </c>
      <c r="C91" s="161"/>
      <c r="D91" s="161"/>
      <c r="E91" s="161"/>
      <c r="F91" s="157">
        <f t="shared" si="1"/>
        <v>0</v>
      </c>
    </row>
    <row r="92" spans="1:6" ht="30">
      <c r="A92" s="13" t="s">
        <v>524</v>
      </c>
      <c r="B92" s="30" t="s">
        <v>278</v>
      </c>
      <c r="C92" s="161"/>
      <c r="D92" s="161"/>
      <c r="E92" s="161"/>
      <c r="F92" s="157">
        <f t="shared" si="1"/>
        <v>0</v>
      </c>
    </row>
    <row r="93" spans="1:6" ht="15">
      <c r="A93" s="13" t="s">
        <v>525</v>
      </c>
      <c r="B93" s="30" t="s">
        <v>279</v>
      </c>
      <c r="C93" s="161"/>
      <c r="D93" s="161"/>
      <c r="E93" s="161"/>
      <c r="F93" s="157">
        <f t="shared" si="1"/>
        <v>0</v>
      </c>
    </row>
    <row r="94" spans="1:6" ht="15">
      <c r="A94" s="13" t="s">
        <v>280</v>
      </c>
      <c r="B94" s="30" t="s">
        <v>281</v>
      </c>
      <c r="C94" s="161"/>
      <c r="D94" s="161"/>
      <c r="E94" s="161"/>
      <c r="F94" s="157">
        <f t="shared" si="1"/>
        <v>0</v>
      </c>
    </row>
    <row r="95" spans="1:6" ht="15">
      <c r="A95" s="13" t="s">
        <v>526</v>
      </c>
      <c r="B95" s="30" t="s">
        <v>282</v>
      </c>
      <c r="C95" s="161"/>
      <c r="D95" s="161"/>
      <c r="E95" s="161"/>
      <c r="F95" s="157">
        <f t="shared" si="1"/>
        <v>0</v>
      </c>
    </row>
    <row r="96" spans="1:6" ht="15">
      <c r="A96" s="44" t="s">
        <v>491</v>
      </c>
      <c r="B96" s="47" t="s">
        <v>283</v>
      </c>
      <c r="C96" s="119">
        <f>SUM(C88:C95)</f>
        <v>0</v>
      </c>
      <c r="D96" s="119">
        <f>SUM(D88:D95)</f>
        <v>0</v>
      </c>
      <c r="E96" s="119">
        <f>SUM(E88:E95)</f>
        <v>0</v>
      </c>
      <c r="F96" s="164">
        <f t="shared" si="1"/>
        <v>0</v>
      </c>
    </row>
    <row r="97" spans="1:6" ht="16.5" thickBot="1">
      <c r="A97" s="130" t="s">
        <v>18</v>
      </c>
      <c r="B97" s="131"/>
      <c r="C97" s="162"/>
      <c r="D97" s="162"/>
      <c r="E97" s="162"/>
      <c r="F97" s="158">
        <f t="shared" si="1"/>
        <v>0</v>
      </c>
    </row>
    <row r="98" spans="1:6" ht="16.5" thickBot="1">
      <c r="A98" s="133" t="s">
        <v>534</v>
      </c>
      <c r="B98" s="134" t="s">
        <v>284</v>
      </c>
      <c r="C98" s="163">
        <f>SUM(C24+C25+C50+C59+C73+C96+C87+C82)</f>
        <v>1228818568</v>
      </c>
      <c r="D98" s="163">
        <f>SUM(D24+D25+D50+D59+D73+D96+D87+D82)</f>
        <v>0</v>
      </c>
      <c r="E98" s="163">
        <f>SUM(E24+E25+E50+E59+E73+E96+E87+E82)</f>
        <v>0</v>
      </c>
      <c r="F98" s="159">
        <f t="shared" si="1"/>
        <v>1228818568</v>
      </c>
    </row>
    <row r="99" spans="1:25" ht="15">
      <c r="A99" s="127" t="s">
        <v>527</v>
      </c>
      <c r="B99" s="132" t="s">
        <v>285</v>
      </c>
      <c r="C99" s="173"/>
      <c r="D99" s="173"/>
      <c r="E99" s="173"/>
      <c r="F99" s="166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287</v>
      </c>
      <c r="B100" s="5" t="s">
        <v>288</v>
      </c>
      <c r="C100" s="174"/>
      <c r="D100" s="174"/>
      <c r="E100" s="174"/>
      <c r="F100" s="16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528</v>
      </c>
      <c r="B101" s="5" t="s">
        <v>289</v>
      </c>
      <c r="C101" s="174"/>
      <c r="D101" s="174"/>
      <c r="E101" s="174"/>
      <c r="F101" s="16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496</v>
      </c>
      <c r="B102" s="7" t="s">
        <v>290</v>
      </c>
      <c r="C102" s="165">
        <f>SUM(C99:C101)</f>
        <v>0</v>
      </c>
      <c r="D102" s="165">
        <f>SUM(D99:D101)</f>
        <v>0</v>
      </c>
      <c r="E102" s="165">
        <f>SUM(E99:E101)</f>
        <v>0</v>
      </c>
      <c r="F102" s="168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6" t="s">
        <v>529</v>
      </c>
      <c r="B103" s="5" t="s">
        <v>291</v>
      </c>
      <c r="C103" s="113"/>
      <c r="D103" s="113"/>
      <c r="E103" s="113"/>
      <c r="F103" s="169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6" t="s">
        <v>499</v>
      </c>
      <c r="B104" s="5" t="s">
        <v>294</v>
      </c>
      <c r="C104" s="113"/>
      <c r="D104" s="113"/>
      <c r="E104" s="113"/>
      <c r="F104" s="169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295</v>
      </c>
      <c r="B105" s="5" t="s">
        <v>296</v>
      </c>
      <c r="C105" s="174"/>
      <c r="D105" s="174"/>
      <c r="E105" s="174"/>
      <c r="F105" s="16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530</v>
      </c>
      <c r="B106" s="5" t="s">
        <v>297</v>
      </c>
      <c r="C106" s="174"/>
      <c r="D106" s="174"/>
      <c r="E106" s="174"/>
      <c r="F106" s="16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497</v>
      </c>
      <c r="B107" s="7" t="s">
        <v>298</v>
      </c>
      <c r="C107" s="114">
        <f>SUM(C103:C106)</f>
        <v>0</v>
      </c>
      <c r="D107" s="114">
        <f>SUM(D103:D106)</f>
        <v>0</v>
      </c>
      <c r="E107" s="114">
        <f>SUM(E103:E106)</f>
        <v>0</v>
      </c>
      <c r="F107" s="170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6" t="s">
        <v>299</v>
      </c>
      <c r="B108" s="5" t="s">
        <v>300</v>
      </c>
      <c r="C108" s="113"/>
      <c r="D108" s="113"/>
      <c r="E108" s="113"/>
      <c r="F108" s="169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6" t="s">
        <v>301</v>
      </c>
      <c r="B109" s="5" t="s">
        <v>302</v>
      </c>
      <c r="C109" s="113">
        <v>3944480</v>
      </c>
      <c r="D109" s="113"/>
      <c r="E109" s="113"/>
      <c r="F109" s="169">
        <f t="shared" si="1"/>
        <v>3944480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303</v>
      </c>
      <c r="B110" s="7" t="s">
        <v>304</v>
      </c>
      <c r="C110" s="113">
        <v>217775398</v>
      </c>
      <c r="D110" s="113"/>
      <c r="E110" s="113"/>
      <c r="F110" s="169">
        <f t="shared" si="1"/>
        <v>217775398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6" t="s">
        <v>305</v>
      </c>
      <c r="B111" s="5" t="s">
        <v>306</v>
      </c>
      <c r="C111" s="113"/>
      <c r="D111" s="113"/>
      <c r="E111" s="113"/>
      <c r="F111" s="169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6" t="s">
        <v>307</v>
      </c>
      <c r="B112" s="5" t="s">
        <v>308</v>
      </c>
      <c r="C112" s="113"/>
      <c r="D112" s="113"/>
      <c r="E112" s="113"/>
      <c r="F112" s="169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6" t="s">
        <v>309</v>
      </c>
      <c r="B113" s="5" t="s">
        <v>310</v>
      </c>
      <c r="C113" s="113"/>
      <c r="D113" s="113"/>
      <c r="E113" s="113"/>
      <c r="F113" s="169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7" t="s">
        <v>498</v>
      </c>
      <c r="B114" s="38" t="s">
        <v>311</v>
      </c>
      <c r="C114" s="114">
        <f>SUM(C102+C107+C108+C109+C110+C111+C112+C113)</f>
        <v>221719878</v>
      </c>
      <c r="D114" s="114">
        <f>SUM(D102+D107+D108+D109+D110+D111+D112+D113)</f>
        <v>0</v>
      </c>
      <c r="E114" s="114">
        <f>SUM(E102+E107+E108+E109+E110+E111+E112+E113)</f>
        <v>0</v>
      </c>
      <c r="F114" s="170">
        <f t="shared" si="1"/>
        <v>221719878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6" t="s">
        <v>312</v>
      </c>
      <c r="B115" s="5" t="s">
        <v>313</v>
      </c>
      <c r="C115" s="113"/>
      <c r="D115" s="113"/>
      <c r="E115" s="113"/>
      <c r="F115" s="169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314</v>
      </c>
      <c r="B116" s="5" t="s">
        <v>315</v>
      </c>
      <c r="C116" s="174"/>
      <c r="D116" s="174"/>
      <c r="E116" s="174"/>
      <c r="F116" s="16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6" t="s">
        <v>531</v>
      </c>
      <c r="B117" s="5" t="s">
        <v>316</v>
      </c>
      <c r="C117" s="113"/>
      <c r="D117" s="113"/>
      <c r="E117" s="113"/>
      <c r="F117" s="169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6" t="s">
        <v>500</v>
      </c>
      <c r="B118" s="5" t="s">
        <v>317</v>
      </c>
      <c r="C118" s="113"/>
      <c r="D118" s="113"/>
      <c r="E118" s="113"/>
      <c r="F118" s="169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7" t="s">
        <v>501</v>
      </c>
      <c r="B119" s="38" t="s">
        <v>321</v>
      </c>
      <c r="C119" s="114">
        <f>SUM(C115:C118)</f>
        <v>0</v>
      </c>
      <c r="D119" s="114">
        <f>SUM(D115:D118)</f>
        <v>0</v>
      </c>
      <c r="E119" s="114">
        <f>SUM(E115:E118)</f>
        <v>0</v>
      </c>
      <c r="F119" s="170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.75" thickBot="1">
      <c r="A120" s="129" t="s">
        <v>322</v>
      </c>
      <c r="B120" s="135" t="s">
        <v>323</v>
      </c>
      <c r="C120" s="175"/>
      <c r="D120" s="175"/>
      <c r="E120" s="175"/>
      <c r="F120" s="171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6.5" thickBot="1">
      <c r="A121" s="136" t="s">
        <v>535</v>
      </c>
      <c r="B121" s="137" t="s">
        <v>324</v>
      </c>
      <c r="C121" s="138">
        <f>SUM(C114+C119+C120)</f>
        <v>221719878</v>
      </c>
      <c r="D121" s="138">
        <f>SUM(D114+D119+D120)</f>
        <v>0</v>
      </c>
      <c r="E121" s="138">
        <f>SUM(E114+E119+E120)</f>
        <v>0</v>
      </c>
      <c r="F121" s="172">
        <f t="shared" si="1"/>
        <v>221719878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6.5" thickBot="1">
      <c r="A122" s="122" t="s">
        <v>571</v>
      </c>
      <c r="B122" s="123"/>
      <c r="C122" s="163">
        <f>SUM(C98+C121)</f>
        <v>1450538446</v>
      </c>
      <c r="D122" s="163">
        <f>SUM(D98+D121)</f>
        <v>0</v>
      </c>
      <c r="E122" s="163">
        <f>SUM(E98+E121)</f>
        <v>0</v>
      </c>
      <c r="F122" s="159">
        <f t="shared" si="1"/>
        <v>1450538446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9" r:id="rId1"/>
  <headerFooter>
    <oddHeader>&amp;C5. melléklet a ..../2018. (. 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2" sqref="A2:F2"/>
    </sheetView>
  </sheetViews>
  <sheetFormatPr defaultColWidth="9.140625" defaultRowHeight="15"/>
  <cols>
    <col min="1" max="1" width="94.421875" style="0" customWidth="1"/>
    <col min="3" max="3" width="14.8515625" style="0" customWidth="1"/>
    <col min="4" max="4" width="14.140625" style="0" customWidth="1"/>
    <col min="5" max="5" width="14.00390625" style="0" customWidth="1"/>
    <col min="6" max="6" width="15.8515625" style="0" customWidth="1"/>
  </cols>
  <sheetData>
    <row r="1" spans="1:6" ht="24" customHeight="1">
      <c r="A1" s="238" t="s">
        <v>665</v>
      </c>
      <c r="B1" s="245"/>
      <c r="C1" s="245"/>
      <c r="D1" s="245"/>
      <c r="E1" s="245"/>
      <c r="F1" s="240"/>
    </row>
    <row r="2" spans="1:8" ht="24" customHeight="1">
      <c r="A2" s="241" t="s">
        <v>652</v>
      </c>
      <c r="B2" s="239"/>
      <c r="C2" s="239"/>
      <c r="D2" s="239"/>
      <c r="E2" s="239"/>
      <c r="F2" s="240"/>
      <c r="H2" s="80"/>
    </row>
    <row r="3" ht="18">
      <c r="A3" s="43"/>
    </row>
    <row r="4" ht="15">
      <c r="A4" s="93" t="s">
        <v>100</v>
      </c>
    </row>
    <row r="5" spans="1:6" ht="45">
      <c r="A5" s="2" t="s">
        <v>147</v>
      </c>
      <c r="B5" s="3" t="s">
        <v>120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 customHeight="1">
      <c r="A6" s="31" t="s">
        <v>325</v>
      </c>
      <c r="B6" s="6" t="s">
        <v>326</v>
      </c>
      <c r="C6" s="157">
        <v>34604326</v>
      </c>
      <c r="D6" s="157"/>
      <c r="E6" s="157"/>
      <c r="F6" s="157">
        <f>SUM(C6:E6)</f>
        <v>34604326</v>
      </c>
    </row>
    <row r="7" spans="1:6" ht="15" customHeight="1">
      <c r="A7" s="5" t="s">
        <v>327</v>
      </c>
      <c r="B7" s="6" t="s">
        <v>328</v>
      </c>
      <c r="C7" s="157">
        <v>57814533</v>
      </c>
      <c r="D7" s="157"/>
      <c r="E7" s="157"/>
      <c r="F7" s="157">
        <f aca="true" t="shared" si="0" ref="F7:F70">SUM(C7:E7)</f>
        <v>57814533</v>
      </c>
    </row>
    <row r="8" spans="1:6" ht="15" customHeight="1">
      <c r="A8" s="5" t="s">
        <v>329</v>
      </c>
      <c r="B8" s="6" t="s">
        <v>330</v>
      </c>
      <c r="C8" s="157">
        <v>25969831</v>
      </c>
      <c r="D8" s="157"/>
      <c r="E8" s="157"/>
      <c r="F8" s="157">
        <f t="shared" si="0"/>
        <v>25969831</v>
      </c>
    </row>
    <row r="9" spans="1:6" ht="15" customHeight="1">
      <c r="A9" s="5" t="s">
        <v>331</v>
      </c>
      <c r="B9" s="6" t="s">
        <v>332</v>
      </c>
      <c r="C9" s="157">
        <v>2253020</v>
      </c>
      <c r="D9" s="157"/>
      <c r="E9" s="157"/>
      <c r="F9" s="157">
        <f t="shared" si="0"/>
        <v>2253020</v>
      </c>
    </row>
    <row r="10" spans="1:6" ht="15" customHeight="1">
      <c r="A10" s="5" t="s">
        <v>333</v>
      </c>
      <c r="B10" s="6" t="s">
        <v>334</v>
      </c>
      <c r="C10" s="157"/>
      <c r="D10" s="157"/>
      <c r="E10" s="157"/>
      <c r="F10" s="157">
        <f t="shared" si="0"/>
        <v>0</v>
      </c>
    </row>
    <row r="11" spans="1:6" ht="15" customHeight="1">
      <c r="A11" s="5" t="s">
        <v>335</v>
      </c>
      <c r="B11" s="6" t="s">
        <v>336</v>
      </c>
      <c r="C11" s="157"/>
      <c r="D11" s="157"/>
      <c r="E11" s="157"/>
      <c r="F11" s="157">
        <f t="shared" si="0"/>
        <v>0</v>
      </c>
    </row>
    <row r="12" spans="1:6" ht="15" customHeight="1">
      <c r="A12" s="7" t="s">
        <v>574</v>
      </c>
      <c r="B12" s="8" t="s">
        <v>337</v>
      </c>
      <c r="C12" s="157">
        <f>SUM(C6:C11)</f>
        <v>120641710</v>
      </c>
      <c r="D12" s="157">
        <f>SUM(D6:D11)</f>
        <v>0</v>
      </c>
      <c r="E12" s="157">
        <f>SUM(E6:E11)</f>
        <v>0</v>
      </c>
      <c r="F12" s="157">
        <f t="shared" si="0"/>
        <v>120641710</v>
      </c>
    </row>
    <row r="13" spans="1:6" ht="15" customHeight="1">
      <c r="A13" s="5" t="s">
        <v>338</v>
      </c>
      <c r="B13" s="6" t="s">
        <v>339</v>
      </c>
      <c r="C13" s="157"/>
      <c r="D13" s="157"/>
      <c r="E13" s="157"/>
      <c r="F13" s="157">
        <f t="shared" si="0"/>
        <v>0</v>
      </c>
    </row>
    <row r="14" spans="1:6" ht="15" customHeight="1">
      <c r="A14" s="5" t="s">
        <v>340</v>
      </c>
      <c r="B14" s="6" t="s">
        <v>341</v>
      </c>
      <c r="C14" s="157"/>
      <c r="D14" s="157"/>
      <c r="E14" s="157"/>
      <c r="F14" s="157">
        <f t="shared" si="0"/>
        <v>0</v>
      </c>
    </row>
    <row r="15" spans="1:6" ht="15" customHeight="1">
      <c r="A15" s="5" t="s">
        <v>536</v>
      </c>
      <c r="B15" s="6" t="s">
        <v>342</v>
      </c>
      <c r="C15" s="157"/>
      <c r="D15" s="157"/>
      <c r="E15" s="157"/>
      <c r="F15" s="157">
        <f t="shared" si="0"/>
        <v>0</v>
      </c>
    </row>
    <row r="16" spans="1:6" ht="15" customHeight="1">
      <c r="A16" s="5" t="s">
        <v>537</v>
      </c>
      <c r="B16" s="6" t="s">
        <v>343</v>
      </c>
      <c r="C16" s="157"/>
      <c r="D16" s="157"/>
      <c r="E16" s="157"/>
      <c r="F16" s="157">
        <f t="shared" si="0"/>
        <v>0</v>
      </c>
    </row>
    <row r="17" spans="1:6" ht="15" customHeight="1">
      <c r="A17" s="5" t="s">
        <v>538</v>
      </c>
      <c r="B17" s="6" t="s">
        <v>344</v>
      </c>
      <c r="C17" s="157">
        <v>76825358</v>
      </c>
      <c r="D17" s="157"/>
      <c r="E17" s="157"/>
      <c r="F17" s="157">
        <f t="shared" si="0"/>
        <v>76825358</v>
      </c>
    </row>
    <row r="18" spans="1:6" ht="15" customHeight="1">
      <c r="A18" s="38" t="s">
        <v>575</v>
      </c>
      <c r="B18" s="45" t="s">
        <v>345</v>
      </c>
      <c r="C18" s="164">
        <f>SUM(C12+C13+C14+C15+C16+C17)</f>
        <v>197467068</v>
      </c>
      <c r="D18" s="164">
        <f>SUM(D12+D13+D14+D15+D16+D17)</f>
        <v>0</v>
      </c>
      <c r="E18" s="164">
        <f>SUM(E12+E13+E14+E15+E16+E17)</f>
        <v>0</v>
      </c>
      <c r="F18" s="164">
        <f t="shared" si="0"/>
        <v>197467068</v>
      </c>
    </row>
    <row r="19" spans="1:6" ht="15" customHeight="1">
      <c r="A19" s="5" t="s">
        <v>542</v>
      </c>
      <c r="B19" s="6" t="s">
        <v>354</v>
      </c>
      <c r="C19" s="157"/>
      <c r="D19" s="157"/>
      <c r="E19" s="157"/>
      <c r="F19" s="157">
        <f t="shared" si="0"/>
        <v>0</v>
      </c>
    </row>
    <row r="20" spans="1:6" ht="15" customHeight="1">
      <c r="A20" s="5" t="s">
        <v>543</v>
      </c>
      <c r="B20" s="6" t="s">
        <v>355</v>
      </c>
      <c r="C20" s="157"/>
      <c r="D20" s="157"/>
      <c r="E20" s="157"/>
      <c r="F20" s="157">
        <f t="shared" si="0"/>
        <v>0</v>
      </c>
    </row>
    <row r="21" spans="1:6" ht="15" customHeight="1">
      <c r="A21" s="7" t="s">
        <v>577</v>
      </c>
      <c r="B21" s="8" t="s">
        <v>356</v>
      </c>
      <c r="C21" s="157">
        <f>SUM(C19:C20)</f>
        <v>0</v>
      </c>
      <c r="D21" s="157">
        <f>SUM(D19:D20)</f>
        <v>0</v>
      </c>
      <c r="E21" s="157">
        <f>SUM(E19:E20)</f>
        <v>0</v>
      </c>
      <c r="F21" s="157">
        <f t="shared" si="0"/>
        <v>0</v>
      </c>
    </row>
    <row r="22" spans="1:6" ht="15" customHeight="1">
      <c r="A22" s="5" t="s">
        <v>544</v>
      </c>
      <c r="B22" s="6" t="s">
        <v>357</v>
      </c>
      <c r="C22" s="157"/>
      <c r="D22" s="157"/>
      <c r="E22" s="157"/>
      <c r="F22" s="157">
        <f t="shared" si="0"/>
        <v>0</v>
      </c>
    </row>
    <row r="23" spans="1:6" ht="15" customHeight="1">
      <c r="A23" s="5" t="s">
        <v>545</v>
      </c>
      <c r="B23" s="6" t="s">
        <v>358</v>
      </c>
      <c r="C23" s="157"/>
      <c r="D23" s="157"/>
      <c r="E23" s="157"/>
      <c r="F23" s="157">
        <f t="shared" si="0"/>
        <v>0</v>
      </c>
    </row>
    <row r="24" spans="1:6" ht="15" customHeight="1">
      <c r="A24" s="5" t="s">
        <v>546</v>
      </c>
      <c r="B24" s="6" t="s">
        <v>359</v>
      </c>
      <c r="C24" s="157">
        <v>3400000</v>
      </c>
      <c r="D24" s="157"/>
      <c r="E24" s="157"/>
      <c r="F24" s="157">
        <f t="shared" si="0"/>
        <v>3400000</v>
      </c>
    </row>
    <row r="25" spans="1:6" ht="15" customHeight="1">
      <c r="A25" s="5" t="s">
        <v>547</v>
      </c>
      <c r="B25" s="6" t="s">
        <v>360</v>
      </c>
      <c r="C25" s="157">
        <v>350000000</v>
      </c>
      <c r="D25" s="157"/>
      <c r="E25" s="157"/>
      <c r="F25" s="157">
        <f t="shared" si="0"/>
        <v>350000000</v>
      </c>
    </row>
    <row r="26" spans="1:6" ht="15" customHeight="1">
      <c r="A26" s="5" t="s">
        <v>548</v>
      </c>
      <c r="B26" s="6" t="s">
        <v>363</v>
      </c>
      <c r="C26" s="157"/>
      <c r="D26" s="157"/>
      <c r="E26" s="157"/>
      <c r="F26" s="157">
        <f t="shared" si="0"/>
        <v>0</v>
      </c>
    </row>
    <row r="27" spans="1:6" ht="15" customHeight="1">
      <c r="A27" s="5" t="s">
        <v>364</v>
      </c>
      <c r="B27" s="6" t="s">
        <v>365</v>
      </c>
      <c r="C27" s="157"/>
      <c r="D27" s="157"/>
      <c r="E27" s="157"/>
      <c r="F27" s="157">
        <f t="shared" si="0"/>
        <v>0</v>
      </c>
    </row>
    <row r="28" spans="1:6" ht="15" customHeight="1">
      <c r="A28" s="5" t="s">
        <v>549</v>
      </c>
      <c r="B28" s="6" t="s">
        <v>366</v>
      </c>
      <c r="C28" s="157">
        <v>14000000</v>
      </c>
      <c r="D28" s="157"/>
      <c r="E28" s="157"/>
      <c r="F28" s="157">
        <f t="shared" si="0"/>
        <v>14000000</v>
      </c>
    </row>
    <row r="29" spans="1:6" ht="15" customHeight="1">
      <c r="A29" s="5" t="s">
        <v>550</v>
      </c>
      <c r="B29" s="6" t="s">
        <v>371</v>
      </c>
      <c r="C29" s="157">
        <v>552000</v>
      </c>
      <c r="D29" s="157"/>
      <c r="E29" s="157"/>
      <c r="F29" s="157">
        <f t="shared" si="0"/>
        <v>552000</v>
      </c>
    </row>
    <row r="30" spans="1:6" ht="15" customHeight="1">
      <c r="A30" s="7" t="s">
        <v>578</v>
      </c>
      <c r="B30" s="8" t="s">
        <v>374</v>
      </c>
      <c r="C30" s="157">
        <f>SUM(C25:C29)</f>
        <v>364552000</v>
      </c>
      <c r="D30" s="157">
        <f>SUM(D25:D29)</f>
        <v>0</v>
      </c>
      <c r="E30" s="157">
        <f>SUM(E25:E29)</f>
        <v>0</v>
      </c>
      <c r="F30" s="157">
        <f t="shared" si="0"/>
        <v>364552000</v>
      </c>
    </row>
    <row r="31" spans="1:6" ht="15" customHeight="1">
      <c r="A31" s="5" t="s">
        <v>551</v>
      </c>
      <c r="B31" s="6" t="s">
        <v>375</v>
      </c>
      <c r="C31" s="157">
        <v>500000</v>
      </c>
      <c r="D31" s="157"/>
      <c r="E31" s="157"/>
      <c r="F31" s="157">
        <f t="shared" si="0"/>
        <v>500000</v>
      </c>
    </row>
    <row r="32" spans="1:6" ht="15" customHeight="1">
      <c r="A32" s="38" t="s">
        <v>579</v>
      </c>
      <c r="B32" s="45" t="s">
        <v>376</v>
      </c>
      <c r="C32" s="164">
        <f>SUM(C22+C23+C24+C30+C31)</f>
        <v>368452000</v>
      </c>
      <c r="D32" s="164">
        <f>SUM(D22+D23+D24+D30+D31)</f>
        <v>0</v>
      </c>
      <c r="E32" s="164">
        <f>SUM(E22+E23+E24+E30+E31)</f>
        <v>0</v>
      </c>
      <c r="F32" s="164">
        <f t="shared" si="0"/>
        <v>368452000</v>
      </c>
    </row>
    <row r="33" spans="1:6" ht="15" customHeight="1">
      <c r="A33" s="13" t="s">
        <v>377</v>
      </c>
      <c r="B33" s="6" t="s">
        <v>378</v>
      </c>
      <c r="C33" s="157"/>
      <c r="D33" s="157"/>
      <c r="E33" s="157"/>
      <c r="F33" s="157">
        <f t="shared" si="0"/>
        <v>0</v>
      </c>
    </row>
    <row r="34" spans="1:6" ht="15" customHeight="1">
      <c r="A34" s="13" t="s">
        <v>552</v>
      </c>
      <c r="B34" s="6" t="s">
        <v>379</v>
      </c>
      <c r="C34" s="157">
        <v>18996000</v>
      </c>
      <c r="D34" s="157"/>
      <c r="E34" s="157"/>
      <c r="F34" s="157">
        <f t="shared" si="0"/>
        <v>18996000</v>
      </c>
    </row>
    <row r="35" spans="1:6" ht="15" customHeight="1">
      <c r="A35" s="13" t="s">
        <v>553</v>
      </c>
      <c r="B35" s="6" t="s">
        <v>380</v>
      </c>
      <c r="C35" s="157">
        <v>1642000</v>
      </c>
      <c r="D35" s="157"/>
      <c r="E35" s="157"/>
      <c r="F35" s="157">
        <f t="shared" si="0"/>
        <v>1642000</v>
      </c>
    </row>
    <row r="36" spans="1:6" ht="15" customHeight="1">
      <c r="A36" s="13" t="s">
        <v>554</v>
      </c>
      <c r="B36" s="6" t="s">
        <v>381</v>
      </c>
      <c r="C36" s="157"/>
      <c r="D36" s="157"/>
      <c r="E36" s="157"/>
      <c r="F36" s="157">
        <f t="shared" si="0"/>
        <v>0</v>
      </c>
    </row>
    <row r="37" spans="1:6" ht="15" customHeight="1">
      <c r="A37" s="13" t="s">
        <v>382</v>
      </c>
      <c r="B37" s="6" t="s">
        <v>383</v>
      </c>
      <c r="C37" s="157"/>
      <c r="D37" s="157"/>
      <c r="E37" s="157"/>
      <c r="F37" s="157">
        <f t="shared" si="0"/>
        <v>0</v>
      </c>
    </row>
    <row r="38" spans="1:6" ht="15" customHeight="1">
      <c r="A38" s="13" t="s">
        <v>384</v>
      </c>
      <c r="B38" s="6" t="s">
        <v>385</v>
      </c>
      <c r="C38" s="157">
        <v>4347640</v>
      </c>
      <c r="D38" s="157"/>
      <c r="E38" s="157"/>
      <c r="F38" s="157">
        <f t="shared" si="0"/>
        <v>4347640</v>
      </c>
    </row>
    <row r="39" spans="1:6" ht="15" customHeight="1">
      <c r="A39" s="13" t="s">
        <v>386</v>
      </c>
      <c r="B39" s="6" t="s">
        <v>387</v>
      </c>
      <c r="C39" s="157"/>
      <c r="D39" s="157"/>
      <c r="E39" s="157"/>
      <c r="F39" s="157">
        <f t="shared" si="0"/>
        <v>0</v>
      </c>
    </row>
    <row r="40" spans="1:6" ht="15" customHeight="1">
      <c r="A40" s="13" t="s">
        <v>555</v>
      </c>
      <c r="B40" s="6" t="s">
        <v>388</v>
      </c>
      <c r="C40" s="157"/>
      <c r="D40" s="157"/>
      <c r="E40" s="157"/>
      <c r="F40" s="157">
        <f t="shared" si="0"/>
        <v>0</v>
      </c>
    </row>
    <row r="41" spans="1:6" ht="15" customHeight="1">
      <c r="A41" s="13" t="s">
        <v>556</v>
      </c>
      <c r="B41" s="6" t="s">
        <v>389</v>
      </c>
      <c r="C41" s="157"/>
      <c r="D41" s="157"/>
      <c r="E41" s="157"/>
      <c r="F41" s="157">
        <f t="shared" si="0"/>
        <v>0</v>
      </c>
    </row>
    <row r="42" spans="1:6" ht="15" customHeight="1">
      <c r="A42" s="13" t="s">
        <v>557</v>
      </c>
      <c r="B42" s="6" t="s">
        <v>390</v>
      </c>
      <c r="C42" s="157"/>
      <c r="D42" s="157"/>
      <c r="E42" s="157"/>
      <c r="F42" s="157">
        <f t="shared" si="0"/>
        <v>0</v>
      </c>
    </row>
    <row r="43" spans="1:6" ht="15" customHeight="1">
      <c r="A43" s="44" t="s">
        <v>580</v>
      </c>
      <c r="B43" s="45" t="s">
        <v>391</v>
      </c>
      <c r="C43" s="164">
        <f>SUM(C33:C42)</f>
        <v>24985640</v>
      </c>
      <c r="D43" s="164">
        <f>SUM(D33:D42)</f>
        <v>0</v>
      </c>
      <c r="E43" s="164">
        <f>SUM(E33:E42)</f>
        <v>0</v>
      </c>
      <c r="F43" s="164">
        <f t="shared" si="0"/>
        <v>24985640</v>
      </c>
    </row>
    <row r="44" spans="1:6" ht="15" customHeight="1">
      <c r="A44" s="13" t="s">
        <v>400</v>
      </c>
      <c r="B44" s="6" t="s">
        <v>401</v>
      </c>
      <c r="C44" s="157"/>
      <c r="D44" s="157"/>
      <c r="E44" s="157"/>
      <c r="F44" s="157">
        <f t="shared" si="0"/>
        <v>0</v>
      </c>
    </row>
    <row r="45" spans="1:6" ht="15" customHeight="1">
      <c r="A45" s="5" t="s">
        <v>561</v>
      </c>
      <c r="B45" s="6" t="s">
        <v>402</v>
      </c>
      <c r="C45" s="157"/>
      <c r="D45" s="157"/>
      <c r="E45" s="157"/>
      <c r="F45" s="157">
        <f t="shared" si="0"/>
        <v>0</v>
      </c>
    </row>
    <row r="46" spans="1:6" ht="15" customHeight="1">
      <c r="A46" s="13" t="s">
        <v>562</v>
      </c>
      <c r="B46" s="6" t="s">
        <v>645</v>
      </c>
      <c r="C46" s="157">
        <v>33479000</v>
      </c>
      <c r="D46" s="157"/>
      <c r="E46" s="157"/>
      <c r="F46" s="157">
        <f t="shared" si="0"/>
        <v>33479000</v>
      </c>
    </row>
    <row r="47" spans="1:6" ht="15" customHeight="1">
      <c r="A47" s="38" t="s">
        <v>582</v>
      </c>
      <c r="B47" s="45" t="s">
        <v>404</v>
      </c>
      <c r="C47" s="164">
        <f>SUM(C44:C46)</f>
        <v>33479000</v>
      </c>
      <c r="D47" s="164">
        <f>SUM(D44:D46)</f>
        <v>0</v>
      </c>
      <c r="E47" s="164">
        <f>SUM(E44:E46)</f>
        <v>0</v>
      </c>
      <c r="F47" s="164">
        <f t="shared" si="0"/>
        <v>33479000</v>
      </c>
    </row>
    <row r="48" spans="1:6" ht="15" customHeight="1">
      <c r="A48" s="55" t="s">
        <v>19</v>
      </c>
      <c r="B48" s="60"/>
      <c r="C48" s="157"/>
      <c r="D48" s="157"/>
      <c r="E48" s="157"/>
      <c r="F48" s="157">
        <f t="shared" si="0"/>
        <v>0</v>
      </c>
    </row>
    <row r="49" spans="1:6" ht="15" customHeight="1">
      <c r="A49" s="5" t="s">
        <v>346</v>
      </c>
      <c r="B49" s="6" t="s">
        <v>347</v>
      </c>
      <c r="C49" s="157">
        <v>170000000</v>
      </c>
      <c r="D49" s="157"/>
      <c r="E49" s="157"/>
      <c r="F49" s="157">
        <f t="shared" si="0"/>
        <v>170000000</v>
      </c>
    </row>
    <row r="50" spans="1:6" ht="15" customHeight="1">
      <c r="A50" s="5" t="s">
        <v>348</v>
      </c>
      <c r="B50" s="6" t="s">
        <v>349</v>
      </c>
      <c r="C50" s="157"/>
      <c r="D50" s="157"/>
      <c r="E50" s="157"/>
      <c r="F50" s="157">
        <f t="shared" si="0"/>
        <v>0</v>
      </c>
    </row>
    <row r="51" spans="1:6" ht="15" customHeight="1">
      <c r="A51" s="5" t="s">
        <v>539</v>
      </c>
      <c r="B51" s="6" t="s">
        <v>350</v>
      </c>
      <c r="C51" s="157"/>
      <c r="D51" s="157"/>
      <c r="E51" s="157"/>
      <c r="F51" s="157">
        <f t="shared" si="0"/>
        <v>0</v>
      </c>
    </row>
    <row r="52" spans="1:6" ht="15" customHeight="1">
      <c r="A52" s="5" t="s">
        <v>540</v>
      </c>
      <c r="B52" s="6" t="s">
        <v>351</v>
      </c>
      <c r="C52" s="157"/>
      <c r="D52" s="157"/>
      <c r="E52" s="157"/>
      <c r="F52" s="157">
        <f t="shared" si="0"/>
        <v>0</v>
      </c>
    </row>
    <row r="53" spans="1:6" ht="15" customHeight="1">
      <c r="A53" s="5" t="s">
        <v>541</v>
      </c>
      <c r="B53" s="6" t="s">
        <v>352</v>
      </c>
      <c r="C53" s="157"/>
      <c r="D53" s="157"/>
      <c r="E53" s="157"/>
      <c r="F53" s="157">
        <f t="shared" si="0"/>
        <v>0</v>
      </c>
    </row>
    <row r="54" spans="1:6" ht="15" customHeight="1">
      <c r="A54" s="38" t="s">
        <v>576</v>
      </c>
      <c r="B54" s="45" t="s">
        <v>353</v>
      </c>
      <c r="C54" s="164">
        <f>SUM(C49:C53)</f>
        <v>170000000</v>
      </c>
      <c r="D54" s="164">
        <f>SUM(D49:D53)</f>
        <v>0</v>
      </c>
      <c r="E54" s="164">
        <f>SUM(E49:E53)</f>
        <v>0</v>
      </c>
      <c r="F54" s="164">
        <f t="shared" si="0"/>
        <v>170000000</v>
      </c>
    </row>
    <row r="55" spans="1:6" ht="15" customHeight="1">
      <c r="A55" s="13" t="s">
        <v>558</v>
      </c>
      <c r="B55" s="6" t="s">
        <v>392</v>
      </c>
      <c r="C55" s="157"/>
      <c r="D55" s="157"/>
      <c r="E55" s="157"/>
      <c r="F55" s="157">
        <f t="shared" si="0"/>
        <v>0</v>
      </c>
    </row>
    <row r="56" spans="1:6" ht="15" customHeight="1">
      <c r="A56" s="13" t="s">
        <v>559</v>
      </c>
      <c r="B56" s="6" t="s">
        <v>393</v>
      </c>
      <c r="C56" s="157"/>
      <c r="D56" s="157"/>
      <c r="E56" s="157"/>
      <c r="F56" s="157">
        <f t="shared" si="0"/>
        <v>0</v>
      </c>
    </row>
    <row r="57" spans="1:6" ht="15" customHeight="1">
      <c r="A57" s="13" t="s">
        <v>394</v>
      </c>
      <c r="B57" s="6" t="s">
        <v>395</v>
      </c>
      <c r="C57" s="157"/>
      <c r="D57" s="157"/>
      <c r="E57" s="157"/>
      <c r="F57" s="157">
        <f t="shared" si="0"/>
        <v>0</v>
      </c>
    </row>
    <row r="58" spans="1:6" ht="15" customHeight="1">
      <c r="A58" s="13" t="s">
        <v>560</v>
      </c>
      <c r="B58" s="6" t="s">
        <v>396</v>
      </c>
      <c r="C58" s="157"/>
      <c r="D58" s="157"/>
      <c r="E58" s="157"/>
      <c r="F58" s="157">
        <f t="shared" si="0"/>
        <v>0</v>
      </c>
    </row>
    <row r="59" spans="1:6" ht="15" customHeight="1">
      <c r="A59" s="13" t="s">
        <v>397</v>
      </c>
      <c r="B59" s="6" t="s">
        <v>398</v>
      </c>
      <c r="C59" s="157"/>
      <c r="D59" s="157"/>
      <c r="E59" s="157"/>
      <c r="F59" s="157">
        <f t="shared" si="0"/>
        <v>0</v>
      </c>
    </row>
    <row r="60" spans="1:6" ht="15" customHeight="1">
      <c r="A60" s="38" t="s">
        <v>581</v>
      </c>
      <c r="B60" s="45" t="s">
        <v>399</v>
      </c>
      <c r="C60" s="164">
        <f>SUM(C55:C59)</f>
        <v>0</v>
      </c>
      <c r="D60" s="164">
        <f>SUM(D55:D59)</f>
        <v>0</v>
      </c>
      <c r="E60" s="164">
        <f>SUM(E55:E59)</f>
        <v>0</v>
      </c>
      <c r="F60" s="164">
        <f t="shared" si="0"/>
        <v>0</v>
      </c>
    </row>
    <row r="61" spans="1:6" ht="15" customHeight="1">
      <c r="A61" s="13" t="s">
        <v>405</v>
      </c>
      <c r="B61" s="6" t="s">
        <v>406</v>
      </c>
      <c r="C61" s="157"/>
      <c r="D61" s="157"/>
      <c r="E61" s="157"/>
      <c r="F61" s="157">
        <f t="shared" si="0"/>
        <v>0</v>
      </c>
    </row>
    <row r="62" spans="1:6" ht="15" customHeight="1">
      <c r="A62" s="5" t="s">
        <v>563</v>
      </c>
      <c r="B62" s="6" t="s">
        <v>407</v>
      </c>
      <c r="C62" s="157"/>
      <c r="D62" s="157"/>
      <c r="E62" s="157"/>
      <c r="F62" s="157">
        <f t="shared" si="0"/>
        <v>0</v>
      </c>
    </row>
    <row r="63" spans="1:6" ht="15" customHeight="1">
      <c r="A63" s="13" t="s">
        <v>564</v>
      </c>
      <c r="B63" s="6" t="s">
        <v>408</v>
      </c>
      <c r="C63" s="157"/>
      <c r="D63" s="157"/>
      <c r="E63" s="157"/>
      <c r="F63" s="157">
        <f t="shared" si="0"/>
        <v>0</v>
      </c>
    </row>
    <row r="64" spans="1:6" ht="15" customHeight="1">
      <c r="A64" s="38" t="s">
        <v>584</v>
      </c>
      <c r="B64" s="45" t="s">
        <v>409</v>
      </c>
      <c r="C64" s="164">
        <f>SUM(C61:C63)</f>
        <v>0</v>
      </c>
      <c r="D64" s="164">
        <f>SUM(D61:D63)</f>
        <v>0</v>
      </c>
      <c r="E64" s="164">
        <f>SUM(E61:E63)</f>
        <v>0</v>
      </c>
      <c r="F64" s="164">
        <f t="shared" si="0"/>
        <v>0</v>
      </c>
    </row>
    <row r="65" spans="1:6" ht="15" customHeight="1" thickBot="1">
      <c r="A65" s="130" t="s">
        <v>18</v>
      </c>
      <c r="B65" s="141"/>
      <c r="C65" s="158"/>
      <c r="D65" s="158"/>
      <c r="E65" s="158"/>
      <c r="F65" s="158">
        <f t="shared" si="0"/>
        <v>0</v>
      </c>
    </row>
    <row r="66" spans="1:6" ht="16.5" thickBot="1">
      <c r="A66" s="144" t="s">
        <v>583</v>
      </c>
      <c r="B66" s="133" t="s">
        <v>410</v>
      </c>
      <c r="C66" s="159">
        <f>SUM(C18+C32+C43+C47+C64,C60,C54)</f>
        <v>794383708</v>
      </c>
      <c r="D66" s="159">
        <f>SUM(D18+D32+D43+D47+D64,D60,D54)</f>
        <v>0</v>
      </c>
      <c r="E66" s="159">
        <f>SUM(E18+E32+E43+E47+E64,E60,E54)</f>
        <v>0</v>
      </c>
      <c r="F66" s="159">
        <f t="shared" si="0"/>
        <v>794383708</v>
      </c>
    </row>
    <row r="67" spans="1:6" ht="15.75">
      <c r="A67" s="142" t="s">
        <v>71</v>
      </c>
      <c r="B67" s="143"/>
      <c r="C67" s="160"/>
      <c r="D67" s="160"/>
      <c r="E67" s="160"/>
      <c r="F67" s="160">
        <f t="shared" si="0"/>
        <v>0</v>
      </c>
    </row>
    <row r="68" spans="1:6" ht="15.75">
      <c r="A68" s="59" t="s">
        <v>72</v>
      </c>
      <c r="B68" s="58"/>
      <c r="C68" s="157"/>
      <c r="D68" s="157"/>
      <c r="E68" s="157"/>
      <c r="F68" s="157">
        <f t="shared" si="0"/>
        <v>0</v>
      </c>
    </row>
    <row r="69" spans="1:6" ht="15">
      <c r="A69" s="36" t="s">
        <v>565</v>
      </c>
      <c r="B69" s="5" t="s">
        <v>411</v>
      </c>
      <c r="C69" s="157"/>
      <c r="D69" s="157"/>
      <c r="E69" s="157"/>
      <c r="F69" s="157">
        <f t="shared" si="0"/>
        <v>0</v>
      </c>
    </row>
    <row r="70" spans="1:6" ht="15">
      <c r="A70" s="13" t="s">
        <v>412</v>
      </c>
      <c r="B70" s="5" t="s">
        <v>413</v>
      </c>
      <c r="C70" s="157"/>
      <c r="D70" s="157"/>
      <c r="E70" s="157"/>
      <c r="F70" s="157">
        <f t="shared" si="0"/>
        <v>0</v>
      </c>
    </row>
    <row r="71" spans="1:6" ht="15">
      <c r="A71" s="36" t="s">
        <v>566</v>
      </c>
      <c r="B71" s="5" t="s">
        <v>414</v>
      </c>
      <c r="C71" s="157"/>
      <c r="D71" s="157"/>
      <c r="E71" s="157"/>
      <c r="F71" s="157">
        <f aca="true" t="shared" si="1" ref="F71:F96">SUM(C71:E71)</f>
        <v>0</v>
      </c>
    </row>
    <row r="72" spans="1:6" ht="15">
      <c r="A72" s="15" t="s">
        <v>585</v>
      </c>
      <c r="B72" s="7" t="s">
        <v>415</v>
      </c>
      <c r="C72" s="157">
        <f>SUM(C69:C71)</f>
        <v>0</v>
      </c>
      <c r="D72" s="157">
        <f>SUM(D69:D71)</f>
        <v>0</v>
      </c>
      <c r="E72" s="157">
        <f>SUM(E69:E71)</f>
        <v>0</v>
      </c>
      <c r="F72" s="157">
        <f t="shared" si="1"/>
        <v>0</v>
      </c>
    </row>
    <row r="73" spans="1:6" ht="15">
      <c r="A73" s="13" t="s">
        <v>567</v>
      </c>
      <c r="B73" s="5" t="s">
        <v>416</v>
      </c>
      <c r="C73" s="157"/>
      <c r="D73" s="157"/>
      <c r="E73" s="157"/>
      <c r="F73" s="157">
        <f t="shared" si="1"/>
        <v>0</v>
      </c>
    </row>
    <row r="74" spans="1:6" ht="15">
      <c r="A74" s="36" t="s">
        <v>417</v>
      </c>
      <c r="B74" s="5" t="s">
        <v>418</v>
      </c>
      <c r="C74" s="157"/>
      <c r="D74" s="157"/>
      <c r="E74" s="157"/>
      <c r="F74" s="157">
        <f t="shared" si="1"/>
        <v>0</v>
      </c>
    </row>
    <row r="75" spans="1:6" ht="15">
      <c r="A75" s="13" t="s">
        <v>568</v>
      </c>
      <c r="B75" s="5" t="s">
        <v>419</v>
      </c>
      <c r="C75" s="157"/>
      <c r="D75" s="157"/>
      <c r="E75" s="157"/>
      <c r="F75" s="157">
        <f t="shared" si="1"/>
        <v>0</v>
      </c>
    </row>
    <row r="76" spans="1:6" ht="15">
      <c r="A76" s="36" t="s">
        <v>420</v>
      </c>
      <c r="B76" s="5" t="s">
        <v>421</v>
      </c>
      <c r="C76" s="157"/>
      <c r="D76" s="157"/>
      <c r="E76" s="157"/>
      <c r="F76" s="157">
        <f t="shared" si="1"/>
        <v>0</v>
      </c>
    </row>
    <row r="77" spans="1:6" ht="15">
      <c r="A77" s="14" t="s">
        <v>586</v>
      </c>
      <c r="B77" s="7" t="s">
        <v>422</v>
      </c>
      <c r="C77" s="157">
        <f>SUM(C73:C76)</f>
        <v>0</v>
      </c>
      <c r="D77" s="157">
        <f>SUM(D73:D76)</f>
        <v>0</v>
      </c>
      <c r="E77" s="157">
        <f>SUM(E73:E76)</f>
        <v>0</v>
      </c>
      <c r="F77" s="157">
        <f t="shared" si="1"/>
        <v>0</v>
      </c>
    </row>
    <row r="78" spans="1:6" ht="15">
      <c r="A78" s="5" t="s">
        <v>69</v>
      </c>
      <c r="B78" s="5" t="s">
        <v>423</v>
      </c>
      <c r="C78" s="157">
        <v>427688542</v>
      </c>
      <c r="D78" s="157"/>
      <c r="E78" s="157"/>
      <c r="F78" s="157">
        <f t="shared" si="1"/>
        <v>427688542</v>
      </c>
    </row>
    <row r="79" spans="1:6" ht="15">
      <c r="A79" s="5" t="s">
        <v>70</v>
      </c>
      <c r="B79" s="5" t="s">
        <v>423</v>
      </c>
      <c r="C79" s="157"/>
      <c r="D79" s="157"/>
      <c r="E79" s="157"/>
      <c r="F79" s="157">
        <f t="shared" si="1"/>
        <v>0</v>
      </c>
    </row>
    <row r="80" spans="1:6" ht="15">
      <c r="A80" s="5" t="s">
        <v>67</v>
      </c>
      <c r="B80" s="5" t="s">
        <v>424</v>
      </c>
      <c r="C80" s="157"/>
      <c r="D80" s="157"/>
      <c r="E80" s="157"/>
      <c r="F80" s="157">
        <f t="shared" si="1"/>
        <v>0</v>
      </c>
    </row>
    <row r="81" spans="1:6" ht="15">
      <c r="A81" s="5" t="s">
        <v>68</v>
      </c>
      <c r="B81" s="5" t="s">
        <v>424</v>
      </c>
      <c r="C81" s="157"/>
      <c r="D81" s="157"/>
      <c r="E81" s="157"/>
      <c r="F81" s="157">
        <f t="shared" si="1"/>
        <v>0</v>
      </c>
    </row>
    <row r="82" spans="1:6" ht="15">
      <c r="A82" s="7" t="s">
        <v>587</v>
      </c>
      <c r="B82" s="7" t="s">
        <v>425</v>
      </c>
      <c r="C82" s="157">
        <f>SUM(C78:C81)</f>
        <v>427688542</v>
      </c>
      <c r="D82" s="157">
        <f>SUM(D78:D81)</f>
        <v>0</v>
      </c>
      <c r="E82" s="157">
        <f>SUM(E78:E81)</f>
        <v>0</v>
      </c>
      <c r="F82" s="157">
        <f t="shared" si="1"/>
        <v>427688542</v>
      </c>
    </row>
    <row r="83" spans="1:6" ht="15">
      <c r="A83" s="36" t="s">
        <v>426</v>
      </c>
      <c r="B83" s="5" t="s">
        <v>427</v>
      </c>
      <c r="C83" s="157"/>
      <c r="D83" s="157"/>
      <c r="E83" s="157"/>
      <c r="F83" s="157">
        <f t="shared" si="1"/>
        <v>0</v>
      </c>
    </row>
    <row r="84" spans="1:6" ht="15">
      <c r="A84" s="36" t="s">
        <v>428</v>
      </c>
      <c r="B84" s="5" t="s">
        <v>429</v>
      </c>
      <c r="C84" s="157"/>
      <c r="D84" s="157"/>
      <c r="E84" s="157"/>
      <c r="F84" s="157">
        <f t="shared" si="1"/>
        <v>0</v>
      </c>
    </row>
    <row r="85" spans="1:6" ht="15">
      <c r="A85" s="36" t="s">
        <v>430</v>
      </c>
      <c r="B85" s="5" t="s">
        <v>431</v>
      </c>
      <c r="C85" s="157"/>
      <c r="D85" s="157"/>
      <c r="E85" s="157"/>
      <c r="F85" s="157">
        <f t="shared" si="1"/>
        <v>0</v>
      </c>
    </row>
    <row r="86" spans="1:6" ht="15">
      <c r="A86" s="36" t="s">
        <v>432</v>
      </c>
      <c r="B86" s="5" t="s">
        <v>433</v>
      </c>
      <c r="C86" s="157"/>
      <c r="D86" s="157"/>
      <c r="E86" s="157"/>
      <c r="F86" s="157">
        <f t="shared" si="1"/>
        <v>0</v>
      </c>
    </row>
    <row r="87" spans="1:6" ht="15">
      <c r="A87" s="13" t="s">
        <v>569</v>
      </c>
      <c r="B87" s="5" t="s">
        <v>434</v>
      </c>
      <c r="C87" s="157"/>
      <c r="D87" s="157"/>
      <c r="E87" s="157"/>
      <c r="F87" s="157">
        <f t="shared" si="1"/>
        <v>0</v>
      </c>
    </row>
    <row r="88" spans="1:6" ht="15">
      <c r="A88" s="15" t="s">
        <v>588</v>
      </c>
      <c r="B88" s="7" t="s">
        <v>435</v>
      </c>
      <c r="C88" s="157">
        <f>SUM(C82,C77,C72)</f>
        <v>427688542</v>
      </c>
      <c r="D88" s="157">
        <f>SUM(D82,D77,D72)</f>
        <v>0</v>
      </c>
      <c r="E88" s="157">
        <f>SUM(E82,E77,E72)</f>
        <v>0</v>
      </c>
      <c r="F88" s="157">
        <f t="shared" si="1"/>
        <v>427688542</v>
      </c>
    </row>
    <row r="89" spans="1:6" ht="15">
      <c r="A89" s="13" t="s">
        <v>436</v>
      </c>
      <c r="B89" s="5" t="s">
        <v>437</v>
      </c>
      <c r="C89" s="157"/>
      <c r="D89" s="157"/>
      <c r="E89" s="157"/>
      <c r="F89" s="157">
        <f t="shared" si="1"/>
        <v>0</v>
      </c>
    </row>
    <row r="90" spans="1:6" ht="15">
      <c r="A90" s="13" t="s">
        <v>438</v>
      </c>
      <c r="B90" s="5" t="s">
        <v>439</v>
      </c>
      <c r="C90" s="157"/>
      <c r="D90" s="157"/>
      <c r="E90" s="157"/>
      <c r="F90" s="157">
        <f t="shared" si="1"/>
        <v>0</v>
      </c>
    </row>
    <row r="91" spans="1:6" ht="15">
      <c r="A91" s="36" t="s">
        <v>440</v>
      </c>
      <c r="B91" s="5" t="s">
        <v>441</v>
      </c>
      <c r="C91" s="157"/>
      <c r="D91" s="157"/>
      <c r="E91" s="157"/>
      <c r="F91" s="157">
        <f t="shared" si="1"/>
        <v>0</v>
      </c>
    </row>
    <row r="92" spans="1:6" ht="15">
      <c r="A92" s="36" t="s">
        <v>570</v>
      </c>
      <c r="B92" s="5" t="s">
        <v>442</v>
      </c>
      <c r="C92" s="157"/>
      <c r="D92" s="157"/>
      <c r="E92" s="157"/>
      <c r="F92" s="157">
        <f t="shared" si="1"/>
        <v>0</v>
      </c>
    </row>
    <row r="93" spans="1:6" ht="15">
      <c r="A93" s="14" t="s">
        <v>589</v>
      </c>
      <c r="B93" s="7" t="s">
        <v>443</v>
      </c>
      <c r="C93" s="157">
        <f>SUM(C89:C92)</f>
        <v>0</v>
      </c>
      <c r="D93" s="157">
        <f>SUM(D89:D92)</f>
        <v>0</v>
      </c>
      <c r="E93" s="157">
        <f>SUM(E89:E92)</f>
        <v>0</v>
      </c>
      <c r="F93" s="157">
        <f t="shared" si="1"/>
        <v>0</v>
      </c>
    </row>
    <row r="94" spans="1:6" ht="15.75" thickBot="1">
      <c r="A94" s="139" t="s">
        <v>444</v>
      </c>
      <c r="B94" s="140" t="s">
        <v>445</v>
      </c>
      <c r="C94" s="158"/>
      <c r="D94" s="158"/>
      <c r="E94" s="158"/>
      <c r="F94" s="158">
        <f t="shared" si="1"/>
        <v>0</v>
      </c>
    </row>
    <row r="95" spans="1:6" ht="16.5" thickBot="1">
      <c r="A95" s="136" t="s">
        <v>590</v>
      </c>
      <c r="B95" s="137" t="s">
        <v>446</v>
      </c>
      <c r="C95" s="159">
        <f>SUM(C88+C93+C94)</f>
        <v>427688542</v>
      </c>
      <c r="D95" s="159">
        <f>SUM(D88+D93+D94)</f>
        <v>0</v>
      </c>
      <c r="E95" s="159">
        <f>SUM(E88+E93+E94)</f>
        <v>0</v>
      </c>
      <c r="F95" s="159">
        <f t="shared" si="1"/>
        <v>427688542</v>
      </c>
    </row>
    <row r="96" spans="1:6" ht="16.5" thickBot="1">
      <c r="A96" s="122" t="s">
        <v>572</v>
      </c>
      <c r="B96" s="123"/>
      <c r="C96" s="159">
        <f>SUM(C66+C95)</f>
        <v>1222072250</v>
      </c>
      <c r="D96" s="159">
        <f>SUM(D66+D95)</f>
        <v>0</v>
      </c>
      <c r="E96" s="159">
        <f>SUM(E66+E95)</f>
        <v>0</v>
      </c>
      <c r="F96" s="159">
        <f t="shared" si="1"/>
        <v>1222072250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>
    <oddHeader>&amp;C6. melléklet a .../2018. (. 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2" sqref="A2:F2"/>
    </sheetView>
  </sheetViews>
  <sheetFormatPr defaultColWidth="9.140625" defaultRowHeight="15"/>
  <cols>
    <col min="1" max="1" width="92.57421875" style="107" customWidth="1"/>
    <col min="2" max="2" width="9.140625" style="107" customWidth="1"/>
    <col min="3" max="3" width="17.00390625" style="107" customWidth="1"/>
    <col min="4" max="4" width="14.140625" style="107" customWidth="1"/>
    <col min="5" max="5" width="11.140625" style="107" customWidth="1"/>
    <col min="6" max="6" width="18.57421875" style="107" customWidth="1"/>
    <col min="7" max="16384" width="9.140625" style="107" customWidth="1"/>
  </cols>
  <sheetData>
    <row r="1" ht="15.75">
      <c r="E1" s="116"/>
    </row>
    <row r="2" spans="1:6" ht="24" customHeight="1">
      <c r="A2" s="238" t="s">
        <v>665</v>
      </c>
      <c r="B2" s="242"/>
      <c r="C2" s="242"/>
      <c r="D2" s="242"/>
      <c r="E2" s="242"/>
      <c r="F2" s="243"/>
    </row>
    <row r="3" spans="1:8" ht="24" customHeight="1">
      <c r="A3" s="244" t="s">
        <v>652</v>
      </c>
      <c r="B3" s="242"/>
      <c r="C3" s="242"/>
      <c r="D3" s="242"/>
      <c r="E3" s="242"/>
      <c r="F3" s="243"/>
      <c r="H3" s="80"/>
    </row>
    <row r="4" ht="18">
      <c r="A4" s="110"/>
    </row>
    <row r="5" ht="15">
      <c r="A5" s="93" t="s">
        <v>634</v>
      </c>
    </row>
    <row r="6" spans="1:6" ht="69.75" customHeight="1">
      <c r="A6" s="2" t="s">
        <v>147</v>
      </c>
      <c r="B6" s="3" t="s">
        <v>120</v>
      </c>
      <c r="C6" s="111" t="s">
        <v>20</v>
      </c>
      <c r="D6" s="111" t="s">
        <v>21</v>
      </c>
      <c r="E6" s="111" t="s">
        <v>22</v>
      </c>
      <c r="F6" s="112" t="s">
        <v>114</v>
      </c>
    </row>
    <row r="7" spans="1:6" ht="15" customHeight="1">
      <c r="A7" s="31" t="s">
        <v>325</v>
      </c>
      <c r="B7" s="6" t="s">
        <v>326</v>
      </c>
      <c r="C7" s="117"/>
      <c r="D7" s="117"/>
      <c r="E7" s="117"/>
      <c r="F7" s="117">
        <f>SUM(C7:E7)</f>
        <v>0</v>
      </c>
    </row>
    <row r="8" spans="1:6" ht="15" customHeight="1">
      <c r="A8" s="5" t="s">
        <v>327</v>
      </c>
      <c r="B8" s="6" t="s">
        <v>328</v>
      </c>
      <c r="C8" s="117"/>
      <c r="D8" s="117"/>
      <c r="E8" s="117"/>
      <c r="F8" s="117">
        <f aca="true" t="shared" si="0" ref="F8:F71">SUM(C8:E8)</f>
        <v>0</v>
      </c>
    </row>
    <row r="9" spans="1:6" ht="15" customHeight="1">
      <c r="A9" s="5" t="s">
        <v>329</v>
      </c>
      <c r="B9" s="6" t="s">
        <v>330</v>
      </c>
      <c r="C9" s="117"/>
      <c r="D9" s="117"/>
      <c r="E9" s="117"/>
      <c r="F9" s="117">
        <f t="shared" si="0"/>
        <v>0</v>
      </c>
    </row>
    <row r="10" spans="1:6" ht="15" customHeight="1">
      <c r="A10" s="5" t="s">
        <v>331</v>
      </c>
      <c r="B10" s="6" t="s">
        <v>332</v>
      </c>
      <c r="C10" s="117"/>
      <c r="D10" s="117"/>
      <c r="E10" s="117"/>
      <c r="F10" s="117">
        <f t="shared" si="0"/>
        <v>0</v>
      </c>
    </row>
    <row r="11" spans="1:6" ht="15" customHeight="1">
      <c r="A11" s="5" t="s">
        <v>333</v>
      </c>
      <c r="B11" s="6" t="s">
        <v>334</v>
      </c>
      <c r="C11" s="117"/>
      <c r="D11" s="117"/>
      <c r="E11" s="117"/>
      <c r="F11" s="117">
        <f t="shared" si="0"/>
        <v>0</v>
      </c>
    </row>
    <row r="12" spans="1:6" ht="15" customHeight="1">
      <c r="A12" s="5" t="s">
        <v>335</v>
      </c>
      <c r="B12" s="6" t="s">
        <v>336</v>
      </c>
      <c r="C12" s="117"/>
      <c r="D12" s="117"/>
      <c r="E12" s="117"/>
      <c r="F12" s="117">
        <f t="shared" si="0"/>
        <v>0</v>
      </c>
    </row>
    <row r="13" spans="1:6" ht="15" customHeight="1">
      <c r="A13" s="7" t="s">
        <v>574</v>
      </c>
      <c r="B13" s="8" t="s">
        <v>337</v>
      </c>
      <c r="C13" s="118">
        <f>SUM(C7:C12)</f>
        <v>0</v>
      </c>
      <c r="D13" s="118">
        <f>SUM(D7:D12)</f>
        <v>0</v>
      </c>
      <c r="E13" s="118">
        <f>SUM(E7:E12)</f>
        <v>0</v>
      </c>
      <c r="F13" s="118">
        <f>SUM(F7:F12)</f>
        <v>0</v>
      </c>
    </row>
    <row r="14" spans="1:6" ht="15" customHeight="1">
      <c r="A14" s="5" t="s">
        <v>338</v>
      </c>
      <c r="B14" s="6" t="s">
        <v>339</v>
      </c>
      <c r="C14" s="117"/>
      <c r="D14" s="117"/>
      <c r="E14" s="117"/>
      <c r="F14" s="117">
        <f t="shared" si="0"/>
        <v>0</v>
      </c>
    </row>
    <row r="15" spans="1:6" ht="15" customHeight="1">
      <c r="A15" s="5" t="s">
        <v>340</v>
      </c>
      <c r="B15" s="6" t="s">
        <v>341</v>
      </c>
      <c r="C15" s="117"/>
      <c r="D15" s="117"/>
      <c r="E15" s="117"/>
      <c r="F15" s="117">
        <f t="shared" si="0"/>
        <v>0</v>
      </c>
    </row>
    <row r="16" spans="1:6" ht="15" customHeight="1">
      <c r="A16" s="5" t="s">
        <v>536</v>
      </c>
      <c r="B16" s="6" t="s">
        <v>342</v>
      </c>
      <c r="C16" s="117"/>
      <c r="D16" s="117"/>
      <c r="E16" s="117"/>
      <c r="F16" s="117">
        <f t="shared" si="0"/>
        <v>0</v>
      </c>
    </row>
    <row r="17" spans="1:6" ht="15" customHeight="1">
      <c r="A17" s="5" t="s">
        <v>537</v>
      </c>
      <c r="B17" s="6" t="s">
        <v>343</v>
      </c>
      <c r="C17" s="117"/>
      <c r="D17" s="117"/>
      <c r="E17" s="117"/>
      <c r="F17" s="117">
        <f t="shared" si="0"/>
        <v>0</v>
      </c>
    </row>
    <row r="18" spans="1:6" ht="15" customHeight="1">
      <c r="A18" s="5" t="s">
        <v>538</v>
      </c>
      <c r="B18" s="6" t="s">
        <v>344</v>
      </c>
      <c r="C18" s="117">
        <v>2442381</v>
      </c>
      <c r="D18" s="117"/>
      <c r="E18" s="117"/>
      <c r="F18" s="117">
        <f t="shared" si="0"/>
        <v>2442381</v>
      </c>
    </row>
    <row r="19" spans="1:6" ht="15" customHeight="1">
      <c r="A19" s="38" t="s">
        <v>575</v>
      </c>
      <c r="B19" s="45" t="s">
        <v>345</v>
      </c>
      <c r="C19" s="118">
        <f>C18+C17+C16+C15+C14+C13</f>
        <v>2442381</v>
      </c>
      <c r="D19" s="118">
        <f>D18+D17+D16+D15+D14+D13</f>
        <v>0</v>
      </c>
      <c r="E19" s="118">
        <f>E18+E17+E16+E15+E14+E13</f>
        <v>0</v>
      </c>
      <c r="F19" s="118">
        <f>F18+F17+F16+F15+F14+F13</f>
        <v>2442381</v>
      </c>
    </row>
    <row r="20" spans="1:6" ht="15" customHeight="1">
      <c r="A20" s="5" t="s">
        <v>542</v>
      </c>
      <c r="B20" s="6" t="s">
        <v>354</v>
      </c>
      <c r="C20" s="117"/>
      <c r="D20" s="117"/>
      <c r="E20" s="117"/>
      <c r="F20" s="117">
        <f t="shared" si="0"/>
        <v>0</v>
      </c>
    </row>
    <row r="21" spans="1:6" ht="15" customHeight="1">
      <c r="A21" s="5" t="s">
        <v>543</v>
      </c>
      <c r="B21" s="6" t="s">
        <v>355</v>
      </c>
      <c r="C21" s="117"/>
      <c r="D21" s="117"/>
      <c r="E21" s="117"/>
      <c r="F21" s="117">
        <f t="shared" si="0"/>
        <v>0</v>
      </c>
    </row>
    <row r="22" spans="1:6" ht="15" customHeight="1">
      <c r="A22" s="7" t="s">
        <v>577</v>
      </c>
      <c r="B22" s="8" t="s">
        <v>356</v>
      </c>
      <c r="C22" s="118">
        <f>SUM(C20:C21)</f>
        <v>0</v>
      </c>
      <c r="D22" s="118">
        <f>SUM(D20:D21)</f>
        <v>0</v>
      </c>
      <c r="E22" s="118">
        <f>SUM(E20:E21)</f>
        <v>0</v>
      </c>
      <c r="F22" s="118">
        <f>SUM(F20:F21)</f>
        <v>0</v>
      </c>
    </row>
    <row r="23" spans="1:6" ht="15" customHeight="1">
      <c r="A23" s="5" t="s">
        <v>544</v>
      </c>
      <c r="B23" s="6" t="s">
        <v>357</v>
      </c>
      <c r="C23" s="117"/>
      <c r="D23" s="117"/>
      <c r="E23" s="117"/>
      <c r="F23" s="117">
        <f t="shared" si="0"/>
        <v>0</v>
      </c>
    </row>
    <row r="24" spans="1:6" ht="15" customHeight="1">
      <c r="A24" s="5" t="s">
        <v>545</v>
      </c>
      <c r="B24" s="6" t="s">
        <v>358</v>
      </c>
      <c r="C24" s="117"/>
      <c r="D24" s="117"/>
      <c r="E24" s="117"/>
      <c r="F24" s="117">
        <f t="shared" si="0"/>
        <v>0</v>
      </c>
    </row>
    <row r="25" spans="1:6" ht="15" customHeight="1">
      <c r="A25" s="5" t="s">
        <v>546</v>
      </c>
      <c r="B25" s="6" t="s">
        <v>359</v>
      </c>
      <c r="C25" s="117"/>
      <c r="D25" s="117"/>
      <c r="E25" s="117"/>
      <c r="F25" s="117">
        <f t="shared" si="0"/>
        <v>0</v>
      </c>
    </row>
    <row r="26" spans="1:6" ht="15" customHeight="1">
      <c r="A26" s="5" t="s">
        <v>547</v>
      </c>
      <c r="B26" s="6" t="s">
        <v>360</v>
      </c>
      <c r="C26" s="117"/>
      <c r="D26" s="117"/>
      <c r="E26" s="117"/>
      <c r="F26" s="117">
        <f t="shared" si="0"/>
        <v>0</v>
      </c>
    </row>
    <row r="27" spans="1:6" ht="15" customHeight="1">
      <c r="A27" s="5" t="s">
        <v>548</v>
      </c>
      <c r="B27" s="6" t="s">
        <v>363</v>
      </c>
      <c r="C27" s="117"/>
      <c r="D27" s="117"/>
      <c r="E27" s="117"/>
      <c r="F27" s="117">
        <f t="shared" si="0"/>
        <v>0</v>
      </c>
    </row>
    <row r="28" spans="1:6" ht="15" customHeight="1">
      <c r="A28" s="5" t="s">
        <v>364</v>
      </c>
      <c r="B28" s="6" t="s">
        <v>365</v>
      </c>
      <c r="C28" s="117"/>
      <c r="D28" s="117"/>
      <c r="E28" s="117"/>
      <c r="F28" s="117">
        <f t="shared" si="0"/>
        <v>0</v>
      </c>
    </row>
    <row r="29" spans="1:6" ht="15" customHeight="1">
      <c r="A29" s="5" t="s">
        <v>549</v>
      </c>
      <c r="B29" s="6" t="s">
        <v>366</v>
      </c>
      <c r="C29" s="117"/>
      <c r="D29" s="117"/>
      <c r="E29" s="117"/>
      <c r="F29" s="117">
        <f t="shared" si="0"/>
        <v>0</v>
      </c>
    </row>
    <row r="30" spans="1:6" ht="15" customHeight="1">
      <c r="A30" s="5" t="s">
        <v>550</v>
      </c>
      <c r="B30" s="6" t="s">
        <v>371</v>
      </c>
      <c r="C30" s="117"/>
      <c r="D30" s="117"/>
      <c r="E30" s="117"/>
      <c r="F30" s="117">
        <f t="shared" si="0"/>
        <v>0</v>
      </c>
    </row>
    <row r="31" spans="1:6" ht="15" customHeight="1">
      <c r="A31" s="7" t="s">
        <v>578</v>
      </c>
      <c r="B31" s="8" t="s">
        <v>374</v>
      </c>
      <c r="C31" s="118">
        <f>SUM(C26:C30)</f>
        <v>0</v>
      </c>
      <c r="D31" s="118">
        <f>SUM(D26:D30)</f>
        <v>0</v>
      </c>
      <c r="E31" s="118">
        <f>SUM(E26:E30)</f>
        <v>0</v>
      </c>
      <c r="F31" s="118">
        <f>SUM(C31:E31)</f>
        <v>0</v>
      </c>
    </row>
    <row r="32" spans="1:6" ht="15" customHeight="1">
      <c r="A32" s="5" t="s">
        <v>551</v>
      </c>
      <c r="B32" s="6" t="s">
        <v>375</v>
      </c>
      <c r="C32" s="117"/>
      <c r="D32" s="117"/>
      <c r="E32" s="117"/>
      <c r="F32" s="117">
        <f t="shared" si="0"/>
        <v>0</v>
      </c>
    </row>
    <row r="33" spans="1:6" ht="15" customHeight="1">
      <c r="A33" s="38" t="s">
        <v>579</v>
      </c>
      <c r="B33" s="45" t="s">
        <v>376</v>
      </c>
      <c r="C33" s="118">
        <f>C32+C31+C25+C24+C23+C22</f>
        <v>0</v>
      </c>
      <c r="D33" s="118">
        <f>D32+D31+D25+D24+D23+D22</f>
        <v>0</v>
      </c>
      <c r="E33" s="118">
        <f>E32+E31+E25+E24+E23+E22</f>
        <v>0</v>
      </c>
      <c r="F33" s="118">
        <f>F32+F31+F25+F24+F23+F22</f>
        <v>0</v>
      </c>
    </row>
    <row r="34" spans="1:6" ht="15" customHeight="1">
      <c r="A34" s="13" t="s">
        <v>377</v>
      </c>
      <c r="B34" s="6" t="s">
        <v>378</v>
      </c>
      <c r="C34" s="117"/>
      <c r="D34" s="117"/>
      <c r="E34" s="117"/>
      <c r="F34" s="117">
        <f t="shared" si="0"/>
        <v>0</v>
      </c>
    </row>
    <row r="35" spans="1:6" ht="15" customHeight="1">
      <c r="A35" s="13" t="s">
        <v>552</v>
      </c>
      <c r="B35" s="6" t="s">
        <v>379</v>
      </c>
      <c r="C35" s="117"/>
      <c r="D35" s="117"/>
      <c r="E35" s="117"/>
      <c r="F35" s="117">
        <f t="shared" si="0"/>
        <v>0</v>
      </c>
    </row>
    <row r="36" spans="1:6" ht="15" customHeight="1">
      <c r="A36" s="13" t="s">
        <v>553</v>
      </c>
      <c r="B36" s="6" t="s">
        <v>380</v>
      </c>
      <c r="C36" s="117">
        <v>100000</v>
      </c>
      <c r="D36" s="117"/>
      <c r="E36" s="117"/>
      <c r="F36" s="117">
        <f t="shared" si="0"/>
        <v>100000</v>
      </c>
    </row>
    <row r="37" spans="1:6" ht="15" customHeight="1">
      <c r="A37" s="13" t="s">
        <v>554</v>
      </c>
      <c r="B37" s="6" t="s">
        <v>381</v>
      </c>
      <c r="C37" s="117"/>
      <c r="D37" s="117"/>
      <c r="E37" s="117"/>
      <c r="F37" s="117">
        <f t="shared" si="0"/>
        <v>0</v>
      </c>
    </row>
    <row r="38" spans="1:6" ht="15" customHeight="1">
      <c r="A38" s="13" t="s">
        <v>382</v>
      </c>
      <c r="B38" s="6" t="s">
        <v>383</v>
      </c>
      <c r="C38" s="117"/>
      <c r="D38" s="117"/>
      <c r="E38" s="117"/>
      <c r="F38" s="117">
        <f t="shared" si="0"/>
        <v>0</v>
      </c>
    </row>
    <row r="39" spans="1:6" ht="15" customHeight="1">
      <c r="A39" s="13" t="s">
        <v>384</v>
      </c>
      <c r="B39" s="6" t="s">
        <v>385</v>
      </c>
      <c r="C39" s="117">
        <v>0</v>
      </c>
      <c r="D39" s="117"/>
      <c r="E39" s="117"/>
      <c r="F39" s="117">
        <f t="shared" si="0"/>
        <v>0</v>
      </c>
    </row>
    <row r="40" spans="1:6" ht="15" customHeight="1">
      <c r="A40" s="13" t="s">
        <v>386</v>
      </c>
      <c r="B40" s="6" t="s">
        <v>387</v>
      </c>
      <c r="C40" s="117"/>
      <c r="D40" s="117"/>
      <c r="E40" s="117"/>
      <c r="F40" s="117">
        <f t="shared" si="0"/>
        <v>0</v>
      </c>
    </row>
    <row r="41" spans="1:6" ht="15" customHeight="1">
      <c r="A41" s="13" t="s">
        <v>555</v>
      </c>
      <c r="B41" s="6" t="s">
        <v>388</v>
      </c>
      <c r="C41" s="117">
        <v>100</v>
      </c>
      <c r="D41" s="117"/>
      <c r="E41" s="117"/>
      <c r="F41" s="117">
        <f t="shared" si="0"/>
        <v>100</v>
      </c>
    </row>
    <row r="42" spans="1:6" ht="15" customHeight="1">
      <c r="A42" s="13" t="s">
        <v>556</v>
      </c>
      <c r="B42" s="6" t="s">
        <v>389</v>
      </c>
      <c r="C42" s="117"/>
      <c r="D42" s="117"/>
      <c r="E42" s="117"/>
      <c r="F42" s="117">
        <f t="shared" si="0"/>
        <v>0</v>
      </c>
    </row>
    <row r="43" spans="1:6" ht="15" customHeight="1">
      <c r="A43" s="13" t="s">
        <v>557</v>
      </c>
      <c r="B43" s="6" t="s">
        <v>390</v>
      </c>
      <c r="C43" s="117"/>
      <c r="D43" s="117"/>
      <c r="E43" s="117"/>
      <c r="F43" s="117">
        <f t="shared" si="0"/>
        <v>0</v>
      </c>
    </row>
    <row r="44" spans="1:6" ht="15" customHeight="1">
      <c r="A44" s="44" t="s">
        <v>580</v>
      </c>
      <c r="B44" s="45" t="s">
        <v>391</v>
      </c>
      <c r="C44" s="118">
        <f>SUM(C34:C43)</f>
        <v>100100</v>
      </c>
      <c r="D44" s="118">
        <f>SUM(D34:D43)</f>
        <v>0</v>
      </c>
      <c r="E44" s="118">
        <f>SUM(E34:E43)</f>
        <v>0</v>
      </c>
      <c r="F44" s="118">
        <f>SUM(F34:F43)</f>
        <v>100100</v>
      </c>
    </row>
    <row r="45" spans="1:6" ht="15" customHeight="1">
      <c r="A45" s="13" t="s">
        <v>400</v>
      </c>
      <c r="B45" s="6" t="s">
        <v>401</v>
      </c>
      <c r="C45" s="117"/>
      <c r="D45" s="117"/>
      <c r="E45" s="117"/>
      <c r="F45" s="117">
        <f t="shared" si="0"/>
        <v>0</v>
      </c>
    </row>
    <row r="46" spans="1:6" ht="15" customHeight="1">
      <c r="A46" s="5" t="s">
        <v>561</v>
      </c>
      <c r="B46" s="6" t="s">
        <v>402</v>
      </c>
      <c r="C46" s="117"/>
      <c r="D46" s="117"/>
      <c r="E46" s="117"/>
      <c r="F46" s="117">
        <f t="shared" si="0"/>
        <v>0</v>
      </c>
    </row>
    <row r="47" spans="1:6" ht="15" customHeight="1">
      <c r="A47" s="13" t="s">
        <v>562</v>
      </c>
      <c r="B47" s="6" t="s">
        <v>645</v>
      </c>
      <c r="C47" s="117">
        <v>611000</v>
      </c>
      <c r="D47" s="117"/>
      <c r="E47" s="117"/>
      <c r="F47" s="117">
        <f t="shared" si="0"/>
        <v>611000</v>
      </c>
    </row>
    <row r="48" spans="1:6" ht="15" customHeight="1">
      <c r="A48" s="38" t="s">
        <v>582</v>
      </c>
      <c r="B48" s="45" t="s">
        <v>404</v>
      </c>
      <c r="C48" s="118">
        <f>SUM(C45:C47)</f>
        <v>611000</v>
      </c>
      <c r="D48" s="118">
        <f>SUM(D45:D47)</f>
        <v>0</v>
      </c>
      <c r="E48" s="118">
        <f>SUM(E45:E47)</f>
        <v>0</v>
      </c>
      <c r="F48" s="118">
        <f>SUM(F45:F47)</f>
        <v>611000</v>
      </c>
    </row>
    <row r="49" spans="1:6" ht="15" customHeight="1">
      <c r="A49" s="55" t="s">
        <v>19</v>
      </c>
      <c r="B49" s="60"/>
      <c r="C49" s="115">
        <f>C48+C44+C33+C19</f>
        <v>3153481</v>
      </c>
      <c r="D49" s="115">
        <f>D48+D44+D33+D19</f>
        <v>0</v>
      </c>
      <c r="E49" s="115">
        <f>E48+E44+E33+E19</f>
        <v>0</v>
      </c>
      <c r="F49" s="115">
        <f>F48+F44+F33+F19</f>
        <v>3153481</v>
      </c>
    </row>
    <row r="50" spans="1:6" ht="15" customHeight="1">
      <c r="A50" s="5" t="s">
        <v>346</v>
      </c>
      <c r="B50" s="6" t="s">
        <v>347</v>
      </c>
      <c r="C50" s="117"/>
      <c r="D50" s="117"/>
      <c r="E50" s="117"/>
      <c r="F50" s="117">
        <f t="shared" si="0"/>
        <v>0</v>
      </c>
    </row>
    <row r="51" spans="1:6" ht="15" customHeight="1">
      <c r="A51" s="5" t="s">
        <v>348</v>
      </c>
      <c r="B51" s="6" t="s">
        <v>349</v>
      </c>
      <c r="C51" s="117"/>
      <c r="D51" s="117"/>
      <c r="E51" s="117"/>
      <c r="F51" s="117">
        <f t="shared" si="0"/>
        <v>0</v>
      </c>
    </row>
    <row r="52" spans="1:6" ht="15" customHeight="1">
      <c r="A52" s="5" t="s">
        <v>539</v>
      </c>
      <c r="B52" s="6" t="s">
        <v>350</v>
      </c>
      <c r="C52" s="117"/>
      <c r="D52" s="117"/>
      <c r="E52" s="117"/>
      <c r="F52" s="117">
        <f t="shared" si="0"/>
        <v>0</v>
      </c>
    </row>
    <row r="53" spans="1:6" ht="15" customHeight="1">
      <c r="A53" s="5" t="s">
        <v>540</v>
      </c>
      <c r="B53" s="6" t="s">
        <v>351</v>
      </c>
      <c r="C53" s="117"/>
      <c r="D53" s="117"/>
      <c r="E53" s="117"/>
      <c r="F53" s="117">
        <f t="shared" si="0"/>
        <v>0</v>
      </c>
    </row>
    <row r="54" spans="1:6" ht="15" customHeight="1">
      <c r="A54" s="5" t="s">
        <v>541</v>
      </c>
      <c r="B54" s="6" t="s">
        <v>352</v>
      </c>
      <c r="C54" s="117"/>
      <c r="D54" s="117"/>
      <c r="E54" s="117"/>
      <c r="F54" s="117">
        <f t="shared" si="0"/>
        <v>0</v>
      </c>
    </row>
    <row r="55" spans="1:6" ht="15" customHeight="1">
      <c r="A55" s="38" t="s">
        <v>576</v>
      </c>
      <c r="B55" s="45" t="s">
        <v>353</v>
      </c>
      <c r="C55" s="118">
        <f>SUM(C50:C54)</f>
        <v>0</v>
      </c>
      <c r="D55" s="118">
        <f>SUM(D50:D54)</f>
        <v>0</v>
      </c>
      <c r="E55" s="118">
        <f>SUM(E50:E54)</f>
        <v>0</v>
      </c>
      <c r="F55" s="118">
        <f>SUM(F50:F54)</f>
        <v>0</v>
      </c>
    </row>
    <row r="56" spans="1:6" ht="15" customHeight="1">
      <c r="A56" s="13" t="s">
        <v>558</v>
      </c>
      <c r="B56" s="6" t="s">
        <v>392</v>
      </c>
      <c r="C56" s="117"/>
      <c r="D56" s="117"/>
      <c r="E56" s="117"/>
      <c r="F56" s="117">
        <f t="shared" si="0"/>
        <v>0</v>
      </c>
    </row>
    <row r="57" spans="1:6" ht="15" customHeight="1">
      <c r="A57" s="13" t="s">
        <v>559</v>
      </c>
      <c r="B57" s="6" t="s">
        <v>393</v>
      </c>
      <c r="C57" s="117"/>
      <c r="D57" s="117"/>
      <c r="E57" s="117"/>
      <c r="F57" s="117">
        <f t="shared" si="0"/>
        <v>0</v>
      </c>
    </row>
    <row r="58" spans="1:6" ht="15" customHeight="1">
      <c r="A58" s="13" t="s">
        <v>394</v>
      </c>
      <c r="B58" s="6" t="s">
        <v>395</v>
      </c>
      <c r="C58" s="117"/>
      <c r="D58" s="117"/>
      <c r="E58" s="117"/>
      <c r="F58" s="117">
        <f t="shared" si="0"/>
        <v>0</v>
      </c>
    </row>
    <row r="59" spans="1:6" ht="15" customHeight="1">
      <c r="A59" s="13" t="s">
        <v>560</v>
      </c>
      <c r="B59" s="6" t="s">
        <v>396</v>
      </c>
      <c r="C59" s="117"/>
      <c r="D59" s="117"/>
      <c r="E59" s="117"/>
      <c r="F59" s="117">
        <f t="shared" si="0"/>
        <v>0</v>
      </c>
    </row>
    <row r="60" spans="1:6" ht="15" customHeight="1">
      <c r="A60" s="13" t="s">
        <v>397</v>
      </c>
      <c r="B60" s="6" t="s">
        <v>398</v>
      </c>
      <c r="C60" s="117"/>
      <c r="D60" s="117"/>
      <c r="E60" s="117"/>
      <c r="F60" s="117">
        <f t="shared" si="0"/>
        <v>0</v>
      </c>
    </row>
    <row r="61" spans="1:6" ht="15" customHeight="1">
      <c r="A61" s="38" t="s">
        <v>581</v>
      </c>
      <c r="B61" s="45" t="s">
        <v>399</v>
      </c>
      <c r="C61" s="118">
        <f>SUM(C56:C60)</f>
        <v>0</v>
      </c>
      <c r="D61" s="118">
        <f>SUM(D56:D60)</f>
        <v>0</v>
      </c>
      <c r="E61" s="118">
        <f>SUM(E56:E60)</f>
        <v>0</v>
      </c>
      <c r="F61" s="118">
        <f>SUM(F56:F60)</f>
        <v>0</v>
      </c>
    </row>
    <row r="62" spans="1:6" ht="15" customHeight="1">
      <c r="A62" s="13" t="s">
        <v>405</v>
      </c>
      <c r="B62" s="6" t="s">
        <v>406</v>
      </c>
      <c r="C62" s="117"/>
      <c r="D62" s="117"/>
      <c r="E62" s="117"/>
      <c r="F62" s="117">
        <f t="shared" si="0"/>
        <v>0</v>
      </c>
    </row>
    <row r="63" spans="1:6" ht="15" customHeight="1">
      <c r="A63" s="5" t="s">
        <v>563</v>
      </c>
      <c r="B63" s="6" t="s">
        <v>407</v>
      </c>
      <c r="C63" s="117"/>
      <c r="D63" s="117"/>
      <c r="E63" s="117"/>
      <c r="F63" s="117">
        <f t="shared" si="0"/>
        <v>0</v>
      </c>
    </row>
    <row r="64" spans="1:6" ht="15" customHeight="1">
      <c r="A64" s="13" t="s">
        <v>564</v>
      </c>
      <c r="B64" s="6" t="s">
        <v>408</v>
      </c>
      <c r="C64" s="117"/>
      <c r="D64" s="117"/>
      <c r="E64" s="117"/>
      <c r="F64" s="117">
        <f t="shared" si="0"/>
        <v>0</v>
      </c>
    </row>
    <row r="65" spans="1:6" ht="15" customHeight="1">
      <c r="A65" s="38" t="s">
        <v>584</v>
      </c>
      <c r="B65" s="45" t="s">
        <v>409</v>
      </c>
      <c r="C65" s="118">
        <f>SUM(C62:C64)</f>
        <v>0</v>
      </c>
      <c r="D65" s="118">
        <f>SUM(D62:D64)</f>
        <v>0</v>
      </c>
      <c r="E65" s="118">
        <f>SUM(E62:E64)</f>
        <v>0</v>
      </c>
      <c r="F65" s="118">
        <f>SUM(F62:F64)</f>
        <v>0</v>
      </c>
    </row>
    <row r="66" spans="1:6" ht="15" customHeight="1">
      <c r="A66" s="55" t="s">
        <v>18</v>
      </c>
      <c r="B66" s="60"/>
      <c r="C66" s="118">
        <f>C65+C61+C55</f>
        <v>0</v>
      </c>
      <c r="D66" s="118">
        <f>D65+D61+D55</f>
        <v>0</v>
      </c>
      <c r="E66" s="118">
        <f>E65+E61+E55</f>
        <v>0</v>
      </c>
      <c r="F66" s="118">
        <f>F65+F61+F55</f>
        <v>0</v>
      </c>
    </row>
    <row r="67" spans="1:6" ht="15.75">
      <c r="A67" s="233" t="s">
        <v>583</v>
      </c>
      <c r="B67" s="35" t="s">
        <v>410</v>
      </c>
      <c r="C67" s="119">
        <f>C49+C66</f>
        <v>3153481</v>
      </c>
      <c r="D67" s="119">
        <f>D49+D66</f>
        <v>0</v>
      </c>
      <c r="E67" s="119">
        <f>E49+E66</f>
        <v>0</v>
      </c>
      <c r="F67" s="119">
        <f>F49+F66</f>
        <v>3153481</v>
      </c>
    </row>
    <row r="68" spans="1:6" ht="16.5">
      <c r="A68" s="120" t="s">
        <v>71</v>
      </c>
      <c r="B68" s="58"/>
      <c r="C68" s="117">
        <f>C67-'[1]3.melléklet Közös Hiv'!C75</f>
        <v>3053247</v>
      </c>
      <c r="D68" s="117">
        <f>D49-'[1]3.melléklet Közös Hiv'!D75</f>
        <v>0</v>
      </c>
      <c r="E68" s="117">
        <f>E67-'[1]3.melléklet Közös Hiv'!E75</f>
        <v>0</v>
      </c>
      <c r="F68" s="117">
        <f>F49-'[1]3.melléklet Közös Hiv'!F75</f>
        <v>3053247</v>
      </c>
    </row>
    <row r="69" spans="1:6" ht="16.5">
      <c r="A69" s="120" t="s">
        <v>72</v>
      </c>
      <c r="B69" s="58"/>
      <c r="C69" s="117">
        <f>C66-'[1]3.melléklet Közös Hiv'!C98</f>
        <v>-3953</v>
      </c>
      <c r="D69" s="117">
        <f>D66-'[1]3.melléklet Közös Hiv'!D98</f>
        <v>0</v>
      </c>
      <c r="E69" s="117">
        <f>E66-'[1]3.melléklet Közös Hiv'!E98</f>
        <v>0</v>
      </c>
      <c r="F69" s="117">
        <f>SUM(C69:E69)</f>
        <v>-3953</v>
      </c>
    </row>
    <row r="70" spans="1:6" ht="15.75">
      <c r="A70" s="36" t="s">
        <v>565</v>
      </c>
      <c r="B70" s="5" t="s">
        <v>411</v>
      </c>
      <c r="C70" s="117"/>
      <c r="D70" s="117"/>
      <c r="E70" s="117"/>
      <c r="F70" s="117">
        <f t="shared" si="0"/>
        <v>0</v>
      </c>
    </row>
    <row r="71" spans="1:6" ht="15.75">
      <c r="A71" s="13" t="s">
        <v>412</v>
      </c>
      <c r="B71" s="5" t="s">
        <v>413</v>
      </c>
      <c r="C71" s="117"/>
      <c r="D71" s="117"/>
      <c r="E71" s="117"/>
      <c r="F71" s="117">
        <f t="shared" si="0"/>
        <v>0</v>
      </c>
    </row>
    <row r="72" spans="1:6" ht="15.75">
      <c r="A72" s="36" t="s">
        <v>566</v>
      </c>
      <c r="B72" s="5" t="s">
        <v>414</v>
      </c>
      <c r="C72" s="117"/>
      <c r="D72" s="117"/>
      <c r="E72" s="117"/>
      <c r="F72" s="117">
        <f aca="true" t="shared" si="1" ref="F72:F97">SUM(C72:E72)</f>
        <v>0</v>
      </c>
    </row>
    <row r="73" spans="1:6" ht="15">
      <c r="A73" s="15" t="s">
        <v>585</v>
      </c>
      <c r="B73" s="7" t="s">
        <v>415</v>
      </c>
      <c r="C73" s="118">
        <f>SUM(C70:C72)</f>
        <v>0</v>
      </c>
      <c r="D73" s="118">
        <f>SUM(D70:D72)</f>
        <v>0</v>
      </c>
      <c r="E73" s="118">
        <f>SUM(E70:E72)</f>
        <v>0</v>
      </c>
      <c r="F73" s="118">
        <f>SUM(F70:F72)</f>
        <v>0</v>
      </c>
    </row>
    <row r="74" spans="1:6" ht="15.75">
      <c r="A74" s="13" t="s">
        <v>567</v>
      </c>
      <c r="B74" s="5" t="s">
        <v>416</v>
      </c>
      <c r="C74" s="117"/>
      <c r="D74" s="117"/>
      <c r="E74" s="117"/>
      <c r="F74" s="117">
        <f t="shared" si="1"/>
        <v>0</v>
      </c>
    </row>
    <row r="75" spans="1:6" ht="15.75">
      <c r="A75" s="36" t="s">
        <v>417</v>
      </c>
      <c r="B75" s="5" t="s">
        <v>418</v>
      </c>
      <c r="C75" s="117"/>
      <c r="D75" s="117"/>
      <c r="E75" s="117"/>
      <c r="F75" s="117">
        <f t="shared" si="1"/>
        <v>0</v>
      </c>
    </row>
    <row r="76" spans="1:6" ht="15.75">
      <c r="A76" s="13" t="s">
        <v>568</v>
      </c>
      <c r="B76" s="5" t="s">
        <v>419</v>
      </c>
      <c r="C76" s="117"/>
      <c r="D76" s="117"/>
      <c r="E76" s="117"/>
      <c r="F76" s="117">
        <f t="shared" si="1"/>
        <v>0</v>
      </c>
    </row>
    <row r="77" spans="1:6" ht="15.75">
      <c r="A77" s="36" t="s">
        <v>420</v>
      </c>
      <c r="B77" s="5" t="s">
        <v>421</v>
      </c>
      <c r="C77" s="117"/>
      <c r="D77" s="117"/>
      <c r="E77" s="117"/>
      <c r="F77" s="117">
        <f t="shared" si="1"/>
        <v>0</v>
      </c>
    </row>
    <row r="78" spans="1:6" ht="15">
      <c r="A78" s="14" t="s">
        <v>586</v>
      </c>
      <c r="B78" s="7" t="s">
        <v>422</v>
      </c>
      <c r="C78" s="118">
        <f>SUM(C74:C77)</f>
        <v>0</v>
      </c>
      <c r="D78" s="118">
        <f>SUM(D74:D77)</f>
        <v>0</v>
      </c>
      <c r="E78" s="118">
        <f>SUM(E74:E77)</f>
        <v>0</v>
      </c>
      <c r="F78" s="118">
        <f t="shared" si="1"/>
        <v>0</v>
      </c>
    </row>
    <row r="79" spans="1:6" ht="15.75">
      <c r="A79" s="5" t="s">
        <v>69</v>
      </c>
      <c r="B79" s="5" t="s">
        <v>423</v>
      </c>
      <c r="C79" s="117">
        <v>452112</v>
      </c>
      <c r="D79" s="117"/>
      <c r="E79" s="117"/>
      <c r="F79" s="117">
        <f t="shared" si="1"/>
        <v>452112</v>
      </c>
    </row>
    <row r="80" spans="1:6" ht="15.75">
      <c r="A80" s="5" t="s">
        <v>70</v>
      </c>
      <c r="B80" s="5" t="s">
        <v>423</v>
      </c>
      <c r="C80" s="117"/>
      <c r="D80" s="117"/>
      <c r="E80" s="117"/>
      <c r="F80" s="117">
        <f t="shared" si="1"/>
        <v>0</v>
      </c>
    </row>
    <row r="81" spans="1:6" ht="15.75">
      <c r="A81" s="5" t="s">
        <v>67</v>
      </c>
      <c r="B81" s="5" t="s">
        <v>424</v>
      </c>
      <c r="C81" s="117"/>
      <c r="D81" s="117"/>
      <c r="E81" s="117"/>
      <c r="F81" s="117">
        <f t="shared" si="1"/>
        <v>0</v>
      </c>
    </row>
    <row r="82" spans="1:6" ht="15.75">
      <c r="A82" s="5" t="s">
        <v>68</v>
      </c>
      <c r="B82" s="5" t="s">
        <v>424</v>
      </c>
      <c r="C82" s="117"/>
      <c r="D82" s="117"/>
      <c r="E82" s="117"/>
      <c r="F82" s="117">
        <f t="shared" si="1"/>
        <v>0</v>
      </c>
    </row>
    <row r="83" spans="1:6" ht="15.75">
      <c r="A83" s="7" t="s">
        <v>587</v>
      </c>
      <c r="B83" s="7" t="s">
        <v>425</v>
      </c>
      <c r="C83" s="117">
        <f>SUM(C79:C82)</f>
        <v>452112</v>
      </c>
      <c r="D83" s="117">
        <f>SUM(D79:D82)</f>
        <v>0</v>
      </c>
      <c r="E83" s="117">
        <f>SUM(E79:E82)</f>
        <v>0</v>
      </c>
      <c r="F83" s="117">
        <f>SUM(F79:F82)</f>
        <v>452112</v>
      </c>
    </row>
    <row r="84" spans="1:6" ht="15.75">
      <c r="A84" s="36" t="s">
        <v>426</v>
      </c>
      <c r="B84" s="5" t="s">
        <v>427</v>
      </c>
      <c r="C84" s="117"/>
      <c r="D84" s="117"/>
      <c r="E84" s="117"/>
      <c r="F84" s="117">
        <f t="shared" si="1"/>
        <v>0</v>
      </c>
    </row>
    <row r="85" spans="1:6" ht="15.75">
      <c r="A85" s="36" t="s">
        <v>428</v>
      </c>
      <c r="B85" s="5" t="s">
        <v>429</v>
      </c>
      <c r="C85" s="117"/>
      <c r="D85" s="117"/>
      <c r="E85" s="117"/>
      <c r="F85" s="117">
        <f t="shared" si="1"/>
        <v>0</v>
      </c>
    </row>
    <row r="86" spans="1:6" ht="15.75">
      <c r="A86" s="36" t="s">
        <v>430</v>
      </c>
      <c r="B86" s="5" t="s">
        <v>431</v>
      </c>
      <c r="C86" s="117">
        <v>110434588</v>
      </c>
      <c r="D86" s="117"/>
      <c r="E86" s="117"/>
      <c r="F86" s="117">
        <f t="shared" si="1"/>
        <v>110434588</v>
      </c>
    </row>
    <row r="87" spans="1:6" ht="15.75">
      <c r="A87" s="36" t="s">
        <v>432</v>
      </c>
      <c r="B87" s="5" t="s">
        <v>433</v>
      </c>
      <c r="C87" s="117"/>
      <c r="D87" s="117"/>
      <c r="E87" s="117"/>
      <c r="F87" s="117">
        <f t="shared" si="1"/>
        <v>0</v>
      </c>
    </row>
    <row r="88" spans="1:6" ht="15.75">
      <c r="A88" s="13" t="s">
        <v>569</v>
      </c>
      <c r="B88" s="5" t="s">
        <v>434</v>
      </c>
      <c r="C88" s="117"/>
      <c r="D88" s="117"/>
      <c r="E88" s="117"/>
      <c r="F88" s="117">
        <f t="shared" si="1"/>
        <v>0</v>
      </c>
    </row>
    <row r="89" spans="1:6" ht="15">
      <c r="A89" s="15" t="s">
        <v>588</v>
      </c>
      <c r="B89" s="7" t="s">
        <v>435</v>
      </c>
      <c r="C89" s="118">
        <f>C88+C87+C86+C85+C84+C83+C78+C73</f>
        <v>110886700</v>
      </c>
      <c r="D89" s="118">
        <f>D88+D87+D86+D85+D84+D83+D78+D73</f>
        <v>0</v>
      </c>
      <c r="E89" s="118">
        <f>E88+E87+E86+E85+E84+E83+E78+E73</f>
        <v>0</v>
      </c>
      <c r="F89" s="118">
        <f t="shared" si="1"/>
        <v>110886700</v>
      </c>
    </row>
    <row r="90" spans="1:6" ht="15.75">
      <c r="A90" s="13" t="s">
        <v>436</v>
      </c>
      <c r="B90" s="5" t="s">
        <v>437</v>
      </c>
      <c r="C90" s="117"/>
      <c r="D90" s="117"/>
      <c r="E90" s="117"/>
      <c r="F90" s="117">
        <f t="shared" si="1"/>
        <v>0</v>
      </c>
    </row>
    <row r="91" spans="1:6" ht="15.75">
      <c r="A91" s="13" t="s">
        <v>438</v>
      </c>
      <c r="B91" s="5" t="s">
        <v>439</v>
      </c>
      <c r="C91" s="117"/>
      <c r="D91" s="117"/>
      <c r="E91" s="117"/>
      <c r="F91" s="117">
        <f t="shared" si="1"/>
        <v>0</v>
      </c>
    </row>
    <row r="92" spans="1:6" ht="15.75">
      <c r="A92" s="36" t="s">
        <v>440</v>
      </c>
      <c r="B92" s="5" t="s">
        <v>441</v>
      </c>
      <c r="C92" s="117"/>
      <c r="D92" s="117"/>
      <c r="E92" s="117"/>
      <c r="F92" s="117">
        <f t="shared" si="1"/>
        <v>0</v>
      </c>
    </row>
    <row r="93" spans="1:6" ht="15.75">
      <c r="A93" s="36" t="s">
        <v>570</v>
      </c>
      <c r="B93" s="5" t="s">
        <v>442</v>
      </c>
      <c r="C93" s="117"/>
      <c r="D93" s="117"/>
      <c r="E93" s="117"/>
      <c r="F93" s="117">
        <f t="shared" si="1"/>
        <v>0</v>
      </c>
    </row>
    <row r="94" spans="1:6" ht="15">
      <c r="A94" s="14" t="s">
        <v>589</v>
      </c>
      <c r="B94" s="7" t="s">
        <v>443</v>
      </c>
      <c r="C94" s="118">
        <f>SUM(C90:C93)</f>
        <v>0</v>
      </c>
      <c r="D94" s="118">
        <f>SUM(D90:D93)</f>
        <v>0</v>
      </c>
      <c r="E94" s="118">
        <f>SUM(E90:E93)</f>
        <v>0</v>
      </c>
      <c r="F94" s="118">
        <f t="shared" si="1"/>
        <v>0</v>
      </c>
    </row>
    <row r="95" spans="1:6" ht="15.75">
      <c r="A95" s="15" t="s">
        <v>444</v>
      </c>
      <c r="B95" s="7" t="s">
        <v>445</v>
      </c>
      <c r="C95" s="117"/>
      <c r="D95" s="117"/>
      <c r="E95" s="117"/>
      <c r="F95" s="117">
        <f t="shared" si="1"/>
        <v>0</v>
      </c>
    </row>
    <row r="96" spans="1:6" ht="15.75">
      <c r="A96" s="229" t="s">
        <v>590</v>
      </c>
      <c r="B96" s="230" t="s">
        <v>446</v>
      </c>
      <c r="C96" s="119">
        <f>C95+C94+C89</f>
        <v>110886700</v>
      </c>
      <c r="D96" s="119">
        <f>D95+D94+D89</f>
        <v>0</v>
      </c>
      <c r="E96" s="119">
        <f>E95+E94+E89</f>
        <v>0</v>
      </c>
      <c r="F96" s="119">
        <f>SUM(C96:E96)</f>
        <v>110886700</v>
      </c>
    </row>
    <row r="97" spans="1:6" ht="15.75">
      <c r="A97" s="231" t="s">
        <v>572</v>
      </c>
      <c r="B97" s="232"/>
      <c r="C97" s="115">
        <f>C96+C67</f>
        <v>114040181</v>
      </c>
      <c r="D97" s="115"/>
      <c r="E97" s="115"/>
      <c r="F97" s="115">
        <f t="shared" si="1"/>
        <v>114040181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Header>&amp;C7. melléklet a .../2018. (. .....)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238" t="s">
        <v>665</v>
      </c>
      <c r="B1" s="245"/>
      <c r="C1" s="245"/>
      <c r="D1" s="245"/>
      <c r="E1" s="245"/>
      <c r="F1" s="240"/>
    </row>
    <row r="2" spans="1:8" ht="24" customHeight="1">
      <c r="A2" s="241" t="s">
        <v>652</v>
      </c>
      <c r="B2" s="239"/>
      <c r="C2" s="239"/>
      <c r="D2" s="239"/>
      <c r="E2" s="239"/>
      <c r="F2" s="240"/>
      <c r="H2" s="80"/>
    </row>
    <row r="3" ht="18">
      <c r="A3" s="43"/>
    </row>
    <row r="4" ht="15">
      <c r="A4" s="93" t="s">
        <v>85</v>
      </c>
    </row>
    <row r="5" spans="1:6" ht="45">
      <c r="A5" s="2" t="s">
        <v>147</v>
      </c>
      <c r="B5" s="3" t="s">
        <v>120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 customHeight="1">
      <c r="A6" s="31" t="s">
        <v>325</v>
      </c>
      <c r="B6" s="6" t="s">
        <v>326</v>
      </c>
      <c r="C6" s="157"/>
      <c r="D6" s="157"/>
      <c r="E6" s="157"/>
      <c r="F6" s="157">
        <f>SUM(C6:E6)</f>
        <v>0</v>
      </c>
    </row>
    <row r="7" spans="1:6" ht="15" customHeight="1">
      <c r="A7" s="5" t="s">
        <v>327</v>
      </c>
      <c r="B7" s="6" t="s">
        <v>328</v>
      </c>
      <c r="C7" s="157"/>
      <c r="D7" s="157"/>
      <c r="E7" s="157"/>
      <c r="F7" s="157">
        <f aca="true" t="shared" si="0" ref="F7:F70">SUM(C7:E7)</f>
        <v>0</v>
      </c>
    </row>
    <row r="8" spans="1:6" ht="15" customHeight="1">
      <c r="A8" s="5" t="s">
        <v>329</v>
      </c>
      <c r="B8" s="6" t="s">
        <v>330</v>
      </c>
      <c r="C8" s="157"/>
      <c r="D8" s="157"/>
      <c r="E8" s="157"/>
      <c r="F8" s="157">
        <f t="shared" si="0"/>
        <v>0</v>
      </c>
    </row>
    <row r="9" spans="1:6" ht="15" customHeight="1">
      <c r="A9" s="5" t="s">
        <v>331</v>
      </c>
      <c r="B9" s="6" t="s">
        <v>332</v>
      </c>
      <c r="C9" s="157"/>
      <c r="D9" s="157"/>
      <c r="E9" s="157"/>
      <c r="F9" s="157">
        <f t="shared" si="0"/>
        <v>0</v>
      </c>
    </row>
    <row r="10" spans="1:6" ht="15" customHeight="1">
      <c r="A10" s="5" t="s">
        <v>333</v>
      </c>
      <c r="B10" s="6" t="s">
        <v>334</v>
      </c>
      <c r="C10" s="157"/>
      <c r="D10" s="157"/>
      <c r="E10" s="157"/>
      <c r="F10" s="157">
        <f t="shared" si="0"/>
        <v>0</v>
      </c>
    </row>
    <row r="11" spans="1:6" ht="15" customHeight="1">
      <c r="A11" s="5" t="s">
        <v>335</v>
      </c>
      <c r="B11" s="6" t="s">
        <v>336</v>
      </c>
      <c r="C11" s="157"/>
      <c r="D11" s="157"/>
      <c r="E11" s="157"/>
      <c r="F11" s="157">
        <f t="shared" si="0"/>
        <v>0</v>
      </c>
    </row>
    <row r="12" spans="1:6" ht="15" customHeight="1">
      <c r="A12" s="7" t="s">
        <v>574</v>
      </c>
      <c r="B12" s="8" t="s">
        <v>337</v>
      </c>
      <c r="C12" s="157">
        <f>SUM(C6:C11)</f>
        <v>0</v>
      </c>
      <c r="D12" s="157">
        <f>SUM(D6:D11)</f>
        <v>0</v>
      </c>
      <c r="E12" s="157">
        <f>SUM(E6:E11)</f>
        <v>0</v>
      </c>
      <c r="F12" s="157">
        <f t="shared" si="0"/>
        <v>0</v>
      </c>
    </row>
    <row r="13" spans="1:6" ht="15" customHeight="1">
      <c r="A13" s="5" t="s">
        <v>338</v>
      </c>
      <c r="B13" s="6" t="s">
        <v>339</v>
      </c>
      <c r="C13" s="157"/>
      <c r="D13" s="157"/>
      <c r="E13" s="157"/>
      <c r="F13" s="157">
        <f t="shared" si="0"/>
        <v>0</v>
      </c>
    </row>
    <row r="14" spans="1:6" ht="15" customHeight="1">
      <c r="A14" s="5" t="s">
        <v>340</v>
      </c>
      <c r="B14" s="6" t="s">
        <v>341</v>
      </c>
      <c r="C14" s="157"/>
      <c r="D14" s="157"/>
      <c r="E14" s="157"/>
      <c r="F14" s="157">
        <f t="shared" si="0"/>
        <v>0</v>
      </c>
    </row>
    <row r="15" spans="1:6" ht="15" customHeight="1">
      <c r="A15" s="5" t="s">
        <v>536</v>
      </c>
      <c r="B15" s="6" t="s">
        <v>342</v>
      </c>
      <c r="C15" s="157"/>
      <c r="D15" s="157"/>
      <c r="E15" s="157"/>
      <c r="F15" s="157">
        <f t="shared" si="0"/>
        <v>0</v>
      </c>
    </row>
    <row r="16" spans="1:6" ht="15" customHeight="1">
      <c r="A16" s="5" t="s">
        <v>537</v>
      </c>
      <c r="B16" s="6" t="s">
        <v>343</v>
      </c>
      <c r="C16" s="157"/>
      <c r="D16" s="157"/>
      <c r="E16" s="157"/>
      <c r="F16" s="157">
        <f t="shared" si="0"/>
        <v>0</v>
      </c>
    </row>
    <row r="17" spans="1:6" ht="15" customHeight="1">
      <c r="A17" s="5" t="s">
        <v>538</v>
      </c>
      <c r="B17" s="6" t="s">
        <v>344</v>
      </c>
      <c r="C17" s="157"/>
      <c r="D17" s="157"/>
      <c r="E17" s="157"/>
      <c r="F17" s="157">
        <f t="shared" si="0"/>
        <v>0</v>
      </c>
    </row>
    <row r="18" spans="1:6" ht="15" customHeight="1">
      <c r="A18" s="38" t="s">
        <v>575</v>
      </c>
      <c r="B18" s="45" t="s">
        <v>345</v>
      </c>
      <c r="C18" s="164">
        <f>SUM(C12+C13+C14+C15+C16+C17)</f>
        <v>0</v>
      </c>
      <c r="D18" s="164">
        <f>SUM(D12+D13+D14+D15+D16+D17)</f>
        <v>0</v>
      </c>
      <c r="E18" s="164">
        <f>SUM(E12+E13+E14+E15+E16+E17)</f>
        <v>0</v>
      </c>
      <c r="F18" s="164">
        <f t="shared" si="0"/>
        <v>0</v>
      </c>
    </row>
    <row r="19" spans="1:6" ht="15" customHeight="1">
      <c r="A19" s="5" t="s">
        <v>542</v>
      </c>
      <c r="B19" s="6" t="s">
        <v>354</v>
      </c>
      <c r="C19" s="157"/>
      <c r="D19" s="157"/>
      <c r="E19" s="157"/>
      <c r="F19" s="157">
        <f t="shared" si="0"/>
        <v>0</v>
      </c>
    </row>
    <row r="20" spans="1:6" ht="15" customHeight="1">
      <c r="A20" s="5" t="s">
        <v>543</v>
      </c>
      <c r="B20" s="6" t="s">
        <v>355</v>
      </c>
      <c r="C20" s="157"/>
      <c r="D20" s="157"/>
      <c r="E20" s="157"/>
      <c r="F20" s="157">
        <f t="shared" si="0"/>
        <v>0</v>
      </c>
    </row>
    <row r="21" spans="1:6" ht="15" customHeight="1">
      <c r="A21" s="7" t="s">
        <v>577</v>
      </c>
      <c r="B21" s="8" t="s">
        <v>356</v>
      </c>
      <c r="C21" s="157">
        <f>SUM(C19:C20)</f>
        <v>0</v>
      </c>
      <c r="D21" s="157">
        <f>SUM(D19:D20)</f>
        <v>0</v>
      </c>
      <c r="E21" s="157">
        <f>SUM(E19:E20)</f>
        <v>0</v>
      </c>
      <c r="F21" s="157">
        <f t="shared" si="0"/>
        <v>0</v>
      </c>
    </row>
    <row r="22" spans="1:6" ht="15" customHeight="1">
      <c r="A22" s="5" t="s">
        <v>544</v>
      </c>
      <c r="B22" s="6" t="s">
        <v>357</v>
      </c>
      <c r="C22" s="157"/>
      <c r="D22" s="157"/>
      <c r="E22" s="157"/>
      <c r="F22" s="157">
        <f t="shared" si="0"/>
        <v>0</v>
      </c>
    </row>
    <row r="23" spans="1:6" ht="15" customHeight="1">
      <c r="A23" s="5" t="s">
        <v>545</v>
      </c>
      <c r="B23" s="6" t="s">
        <v>358</v>
      </c>
      <c r="C23" s="157"/>
      <c r="D23" s="157"/>
      <c r="E23" s="157"/>
      <c r="F23" s="157">
        <f t="shared" si="0"/>
        <v>0</v>
      </c>
    </row>
    <row r="24" spans="1:6" ht="15" customHeight="1">
      <c r="A24" s="5" t="s">
        <v>546</v>
      </c>
      <c r="B24" s="6" t="s">
        <v>359</v>
      </c>
      <c r="C24" s="157"/>
      <c r="D24" s="157"/>
      <c r="E24" s="157"/>
      <c r="F24" s="157">
        <f t="shared" si="0"/>
        <v>0</v>
      </c>
    </row>
    <row r="25" spans="1:6" ht="15" customHeight="1">
      <c r="A25" s="5" t="s">
        <v>547</v>
      </c>
      <c r="B25" s="6" t="s">
        <v>360</v>
      </c>
      <c r="C25" s="157"/>
      <c r="D25" s="157"/>
      <c r="E25" s="157"/>
      <c r="F25" s="157">
        <f t="shared" si="0"/>
        <v>0</v>
      </c>
    </row>
    <row r="26" spans="1:6" ht="15" customHeight="1">
      <c r="A26" s="5" t="s">
        <v>548</v>
      </c>
      <c r="B26" s="6" t="s">
        <v>363</v>
      </c>
      <c r="C26" s="157"/>
      <c r="D26" s="157"/>
      <c r="E26" s="157"/>
      <c r="F26" s="157">
        <f t="shared" si="0"/>
        <v>0</v>
      </c>
    </row>
    <row r="27" spans="1:6" ht="15" customHeight="1">
      <c r="A27" s="5" t="s">
        <v>364</v>
      </c>
      <c r="B27" s="6" t="s">
        <v>365</v>
      </c>
      <c r="C27" s="157"/>
      <c r="D27" s="157"/>
      <c r="E27" s="157"/>
      <c r="F27" s="157">
        <f t="shared" si="0"/>
        <v>0</v>
      </c>
    </row>
    <row r="28" spans="1:6" ht="15" customHeight="1">
      <c r="A28" s="5" t="s">
        <v>549</v>
      </c>
      <c r="B28" s="6" t="s">
        <v>366</v>
      </c>
      <c r="C28" s="157"/>
      <c r="D28" s="157"/>
      <c r="E28" s="157"/>
      <c r="F28" s="157">
        <f t="shared" si="0"/>
        <v>0</v>
      </c>
    </row>
    <row r="29" spans="1:6" ht="15" customHeight="1">
      <c r="A29" s="5" t="s">
        <v>550</v>
      </c>
      <c r="B29" s="6" t="s">
        <v>371</v>
      </c>
      <c r="C29" s="157"/>
      <c r="D29" s="157"/>
      <c r="E29" s="157"/>
      <c r="F29" s="157">
        <f t="shared" si="0"/>
        <v>0</v>
      </c>
    </row>
    <row r="30" spans="1:6" ht="15" customHeight="1">
      <c r="A30" s="7" t="s">
        <v>578</v>
      </c>
      <c r="B30" s="8" t="s">
        <v>374</v>
      </c>
      <c r="C30" s="157">
        <f>SUM(C25:C29)</f>
        <v>0</v>
      </c>
      <c r="D30" s="157">
        <f>SUM(D25:D29)</f>
        <v>0</v>
      </c>
      <c r="E30" s="157">
        <f>SUM(E25:E29)</f>
        <v>0</v>
      </c>
      <c r="F30" s="157">
        <f t="shared" si="0"/>
        <v>0</v>
      </c>
    </row>
    <row r="31" spans="1:6" ht="15" customHeight="1">
      <c r="A31" s="5" t="s">
        <v>551</v>
      </c>
      <c r="B31" s="6" t="s">
        <v>375</v>
      </c>
      <c r="C31" s="157"/>
      <c r="D31" s="157"/>
      <c r="E31" s="157"/>
      <c r="F31" s="157">
        <f t="shared" si="0"/>
        <v>0</v>
      </c>
    </row>
    <row r="32" spans="1:6" ht="15" customHeight="1">
      <c r="A32" s="38" t="s">
        <v>579</v>
      </c>
      <c r="B32" s="45" t="s">
        <v>376</v>
      </c>
      <c r="C32" s="164">
        <f>SUM(C22+C23+C24+C30+C31)</f>
        <v>0</v>
      </c>
      <c r="D32" s="164">
        <f>SUM(D22+D23+D24+D30+D31)</f>
        <v>0</v>
      </c>
      <c r="E32" s="164">
        <f>SUM(E22+E23+E24+E30+E31)</f>
        <v>0</v>
      </c>
      <c r="F32" s="164">
        <f t="shared" si="0"/>
        <v>0</v>
      </c>
    </row>
    <row r="33" spans="1:6" ht="15" customHeight="1">
      <c r="A33" s="13" t="s">
        <v>377</v>
      </c>
      <c r="B33" s="6" t="s">
        <v>378</v>
      </c>
      <c r="C33" s="157"/>
      <c r="D33" s="157"/>
      <c r="E33" s="157"/>
      <c r="F33" s="157">
        <f t="shared" si="0"/>
        <v>0</v>
      </c>
    </row>
    <row r="34" spans="1:6" ht="15" customHeight="1">
      <c r="A34" s="13" t="s">
        <v>552</v>
      </c>
      <c r="B34" s="6" t="s">
        <v>379</v>
      </c>
      <c r="C34" s="157">
        <v>692786</v>
      </c>
      <c r="D34" s="157"/>
      <c r="E34" s="157"/>
      <c r="F34" s="157">
        <f t="shared" si="0"/>
        <v>692786</v>
      </c>
    </row>
    <row r="35" spans="1:6" ht="15" customHeight="1">
      <c r="A35" s="13" t="s">
        <v>553</v>
      </c>
      <c r="B35" s="6" t="s">
        <v>380</v>
      </c>
      <c r="C35" s="157"/>
      <c r="D35" s="157"/>
      <c r="E35" s="157"/>
      <c r="F35" s="157">
        <f t="shared" si="0"/>
        <v>0</v>
      </c>
    </row>
    <row r="36" spans="1:6" ht="15" customHeight="1">
      <c r="A36" s="13" t="s">
        <v>554</v>
      </c>
      <c r="B36" s="6" t="s">
        <v>381</v>
      </c>
      <c r="C36" s="157"/>
      <c r="D36" s="157"/>
      <c r="E36" s="157"/>
      <c r="F36" s="157">
        <f t="shared" si="0"/>
        <v>0</v>
      </c>
    </row>
    <row r="37" spans="1:6" ht="15" customHeight="1">
      <c r="A37" s="13" t="s">
        <v>382</v>
      </c>
      <c r="B37" s="6" t="s">
        <v>383</v>
      </c>
      <c r="C37" s="157">
        <v>4886104</v>
      </c>
      <c r="D37" s="157"/>
      <c r="E37" s="157"/>
      <c r="F37" s="157">
        <f t="shared" si="0"/>
        <v>4886104</v>
      </c>
    </row>
    <row r="38" spans="1:6" ht="15" customHeight="1">
      <c r="A38" s="13" t="s">
        <v>384</v>
      </c>
      <c r="B38" s="6" t="s">
        <v>385</v>
      </c>
      <c r="C38" s="157">
        <v>1506315</v>
      </c>
      <c r="D38" s="157"/>
      <c r="E38" s="157"/>
      <c r="F38" s="157">
        <f t="shared" si="0"/>
        <v>1506315</v>
      </c>
    </row>
    <row r="39" spans="1:6" ht="15" customHeight="1">
      <c r="A39" s="13" t="s">
        <v>386</v>
      </c>
      <c r="B39" s="6" t="s">
        <v>387</v>
      </c>
      <c r="C39" s="157"/>
      <c r="D39" s="157"/>
      <c r="E39" s="157"/>
      <c r="F39" s="157">
        <f t="shared" si="0"/>
        <v>0</v>
      </c>
    </row>
    <row r="40" spans="1:6" ht="15" customHeight="1">
      <c r="A40" s="13" t="s">
        <v>555</v>
      </c>
      <c r="B40" s="6" t="s">
        <v>388</v>
      </c>
      <c r="C40" s="157"/>
      <c r="D40" s="157"/>
      <c r="E40" s="157"/>
      <c r="F40" s="157">
        <f t="shared" si="0"/>
        <v>0</v>
      </c>
    </row>
    <row r="41" spans="1:6" ht="15" customHeight="1">
      <c r="A41" s="13" t="s">
        <v>556</v>
      </c>
      <c r="B41" s="6" t="s">
        <v>389</v>
      </c>
      <c r="C41" s="157"/>
      <c r="D41" s="157"/>
      <c r="E41" s="157"/>
      <c r="F41" s="157">
        <f t="shared" si="0"/>
        <v>0</v>
      </c>
    </row>
    <row r="42" spans="1:6" ht="15" customHeight="1">
      <c r="A42" s="13" t="s">
        <v>557</v>
      </c>
      <c r="B42" s="6" t="s">
        <v>390</v>
      </c>
      <c r="C42" s="157">
        <v>0</v>
      </c>
      <c r="D42" s="157"/>
      <c r="E42" s="157"/>
      <c r="F42" s="157">
        <f t="shared" si="0"/>
        <v>0</v>
      </c>
    </row>
    <row r="43" spans="1:6" ht="15" customHeight="1">
      <c r="A43" s="44" t="s">
        <v>580</v>
      </c>
      <c r="B43" s="45" t="s">
        <v>391</v>
      </c>
      <c r="C43" s="164">
        <f>SUM(C33:C42)</f>
        <v>7085205</v>
      </c>
      <c r="D43" s="164">
        <f>SUM(D33:D42)</f>
        <v>0</v>
      </c>
      <c r="E43" s="164">
        <f>SUM(E33:E42)</f>
        <v>0</v>
      </c>
      <c r="F43" s="164">
        <f t="shared" si="0"/>
        <v>7085205</v>
      </c>
    </row>
    <row r="44" spans="1:6" ht="15" customHeight="1">
      <c r="A44" s="13" t="s">
        <v>400</v>
      </c>
      <c r="B44" s="6" t="s">
        <v>401</v>
      </c>
      <c r="C44" s="157"/>
      <c r="D44" s="157"/>
      <c r="E44" s="157"/>
      <c r="F44" s="157">
        <f t="shared" si="0"/>
        <v>0</v>
      </c>
    </row>
    <row r="45" spans="1:6" ht="15" customHeight="1">
      <c r="A45" s="5" t="s">
        <v>561</v>
      </c>
      <c r="B45" s="6" t="s">
        <v>402</v>
      </c>
      <c r="C45" s="157"/>
      <c r="D45" s="157"/>
      <c r="E45" s="157"/>
      <c r="F45" s="157">
        <f t="shared" si="0"/>
        <v>0</v>
      </c>
    </row>
    <row r="46" spans="1:6" ht="15" customHeight="1">
      <c r="A46" s="13" t="s">
        <v>562</v>
      </c>
      <c r="B46" s="6" t="s">
        <v>403</v>
      </c>
      <c r="C46" s="157"/>
      <c r="D46" s="157"/>
      <c r="E46" s="157"/>
      <c r="F46" s="157">
        <f t="shared" si="0"/>
        <v>0</v>
      </c>
    </row>
    <row r="47" spans="1:6" ht="15" customHeight="1">
      <c r="A47" s="38" t="s">
        <v>582</v>
      </c>
      <c r="B47" s="45" t="s">
        <v>404</v>
      </c>
      <c r="C47" s="164">
        <f>SUM(C44:C46)</f>
        <v>0</v>
      </c>
      <c r="D47" s="164">
        <f>SUM(D44:D46)</f>
        <v>0</v>
      </c>
      <c r="E47" s="164">
        <f>SUM(E44:E46)</f>
        <v>0</v>
      </c>
      <c r="F47" s="164">
        <f t="shared" si="0"/>
        <v>0</v>
      </c>
    </row>
    <row r="48" spans="1:6" ht="15" customHeight="1">
      <c r="A48" s="55" t="s">
        <v>19</v>
      </c>
      <c r="B48" s="60"/>
      <c r="C48" s="157"/>
      <c r="D48" s="157"/>
      <c r="E48" s="157"/>
      <c r="F48" s="157">
        <f t="shared" si="0"/>
        <v>0</v>
      </c>
    </row>
    <row r="49" spans="1:6" ht="15" customHeight="1">
      <c r="A49" s="5" t="s">
        <v>346</v>
      </c>
      <c r="B49" s="6" t="s">
        <v>347</v>
      </c>
      <c r="C49" s="157"/>
      <c r="D49" s="157"/>
      <c r="E49" s="157"/>
      <c r="F49" s="157">
        <f t="shared" si="0"/>
        <v>0</v>
      </c>
    </row>
    <row r="50" spans="1:6" ht="15" customHeight="1">
      <c r="A50" s="5" t="s">
        <v>348</v>
      </c>
      <c r="B50" s="6" t="s">
        <v>349</v>
      </c>
      <c r="C50" s="157"/>
      <c r="D50" s="157"/>
      <c r="E50" s="157"/>
      <c r="F50" s="157">
        <f t="shared" si="0"/>
        <v>0</v>
      </c>
    </row>
    <row r="51" spans="1:6" ht="15" customHeight="1">
      <c r="A51" s="5" t="s">
        <v>539</v>
      </c>
      <c r="B51" s="6" t="s">
        <v>350</v>
      </c>
      <c r="C51" s="157"/>
      <c r="D51" s="157"/>
      <c r="E51" s="157"/>
      <c r="F51" s="157">
        <f t="shared" si="0"/>
        <v>0</v>
      </c>
    </row>
    <row r="52" spans="1:6" ht="15" customHeight="1">
      <c r="A52" s="5" t="s">
        <v>540</v>
      </c>
      <c r="B52" s="6" t="s">
        <v>351</v>
      </c>
      <c r="C52" s="157"/>
      <c r="D52" s="157"/>
      <c r="E52" s="157"/>
      <c r="F52" s="157">
        <f t="shared" si="0"/>
        <v>0</v>
      </c>
    </row>
    <row r="53" spans="1:6" ht="15" customHeight="1">
      <c r="A53" s="5" t="s">
        <v>541</v>
      </c>
      <c r="B53" s="6" t="s">
        <v>352</v>
      </c>
      <c r="C53" s="157"/>
      <c r="D53" s="157"/>
      <c r="E53" s="157"/>
      <c r="F53" s="157">
        <f t="shared" si="0"/>
        <v>0</v>
      </c>
    </row>
    <row r="54" spans="1:6" ht="15" customHeight="1">
      <c r="A54" s="38" t="s">
        <v>576</v>
      </c>
      <c r="B54" s="45" t="s">
        <v>353</v>
      </c>
      <c r="C54" s="164">
        <f>SUM(C49:C53)</f>
        <v>0</v>
      </c>
      <c r="D54" s="164">
        <f>SUM(D49:D53)</f>
        <v>0</v>
      </c>
      <c r="E54" s="164">
        <f>SUM(E49:E53)</f>
        <v>0</v>
      </c>
      <c r="F54" s="164">
        <f t="shared" si="0"/>
        <v>0</v>
      </c>
    </row>
    <row r="55" spans="1:6" ht="15" customHeight="1">
      <c r="A55" s="13" t="s">
        <v>558</v>
      </c>
      <c r="B55" s="6" t="s">
        <v>392</v>
      </c>
      <c r="C55" s="157"/>
      <c r="D55" s="157"/>
      <c r="E55" s="157"/>
      <c r="F55" s="157">
        <f t="shared" si="0"/>
        <v>0</v>
      </c>
    </row>
    <row r="56" spans="1:6" ht="15" customHeight="1">
      <c r="A56" s="13" t="s">
        <v>559</v>
      </c>
      <c r="B56" s="6" t="s">
        <v>393</v>
      </c>
      <c r="C56" s="157"/>
      <c r="D56" s="157"/>
      <c r="E56" s="157"/>
      <c r="F56" s="157">
        <f t="shared" si="0"/>
        <v>0</v>
      </c>
    </row>
    <row r="57" spans="1:6" ht="15" customHeight="1">
      <c r="A57" s="13" t="s">
        <v>394</v>
      </c>
      <c r="B57" s="6" t="s">
        <v>395</v>
      </c>
      <c r="C57" s="157"/>
      <c r="D57" s="157"/>
      <c r="E57" s="157"/>
      <c r="F57" s="157">
        <f t="shared" si="0"/>
        <v>0</v>
      </c>
    </row>
    <row r="58" spans="1:6" ht="15" customHeight="1">
      <c r="A58" s="13" t="s">
        <v>560</v>
      </c>
      <c r="B58" s="6" t="s">
        <v>396</v>
      </c>
      <c r="C58" s="157"/>
      <c r="D58" s="157"/>
      <c r="E58" s="157"/>
      <c r="F58" s="157">
        <f t="shared" si="0"/>
        <v>0</v>
      </c>
    </row>
    <row r="59" spans="1:6" ht="15" customHeight="1">
      <c r="A59" s="13" t="s">
        <v>397</v>
      </c>
      <c r="B59" s="6" t="s">
        <v>398</v>
      </c>
      <c r="C59" s="157"/>
      <c r="D59" s="157"/>
      <c r="E59" s="157"/>
      <c r="F59" s="157">
        <f t="shared" si="0"/>
        <v>0</v>
      </c>
    </row>
    <row r="60" spans="1:6" ht="15" customHeight="1">
      <c r="A60" s="38" t="s">
        <v>581</v>
      </c>
      <c r="B60" s="45" t="s">
        <v>399</v>
      </c>
      <c r="C60" s="164">
        <f>SUM(C55:C59)</f>
        <v>0</v>
      </c>
      <c r="D60" s="164">
        <f>SUM(D55:D59)</f>
        <v>0</v>
      </c>
      <c r="E60" s="164">
        <f>SUM(E55:E59)</f>
        <v>0</v>
      </c>
      <c r="F60" s="164">
        <f t="shared" si="0"/>
        <v>0</v>
      </c>
    </row>
    <row r="61" spans="1:6" ht="15" customHeight="1">
      <c r="A61" s="13" t="s">
        <v>405</v>
      </c>
      <c r="B61" s="6" t="s">
        <v>406</v>
      </c>
      <c r="C61" s="157"/>
      <c r="D61" s="157"/>
      <c r="E61" s="157"/>
      <c r="F61" s="157">
        <f t="shared" si="0"/>
        <v>0</v>
      </c>
    </row>
    <row r="62" spans="1:6" ht="15" customHeight="1">
      <c r="A62" s="5" t="s">
        <v>563</v>
      </c>
      <c r="B62" s="6" t="s">
        <v>407</v>
      </c>
      <c r="C62" s="157"/>
      <c r="D62" s="157"/>
      <c r="E62" s="157"/>
      <c r="F62" s="157">
        <f t="shared" si="0"/>
        <v>0</v>
      </c>
    </row>
    <row r="63" spans="1:6" ht="15" customHeight="1">
      <c r="A63" s="13" t="s">
        <v>564</v>
      </c>
      <c r="B63" s="6" t="s">
        <v>408</v>
      </c>
      <c r="C63" s="157"/>
      <c r="D63" s="157"/>
      <c r="E63" s="157"/>
      <c r="F63" s="157">
        <f t="shared" si="0"/>
        <v>0</v>
      </c>
    </row>
    <row r="64" spans="1:6" ht="15" customHeight="1">
      <c r="A64" s="38" t="s">
        <v>584</v>
      </c>
      <c r="B64" s="45" t="s">
        <v>409</v>
      </c>
      <c r="C64" s="164">
        <f>SUM(C61:C63)</f>
        <v>0</v>
      </c>
      <c r="D64" s="164">
        <f>SUM(D61:D63)</f>
        <v>0</v>
      </c>
      <c r="E64" s="164">
        <f>SUM(E61:E63)</f>
        <v>0</v>
      </c>
      <c r="F64" s="164">
        <f t="shared" si="0"/>
        <v>0</v>
      </c>
    </row>
    <row r="65" spans="1:6" ht="15" customHeight="1" thickBot="1">
      <c r="A65" s="130" t="s">
        <v>18</v>
      </c>
      <c r="B65" s="141"/>
      <c r="C65" s="158"/>
      <c r="D65" s="158"/>
      <c r="E65" s="158"/>
      <c r="F65" s="158">
        <f t="shared" si="0"/>
        <v>0</v>
      </c>
    </row>
    <row r="66" spans="1:6" ht="16.5" thickBot="1">
      <c r="A66" s="144" t="s">
        <v>583</v>
      </c>
      <c r="B66" s="133" t="s">
        <v>410</v>
      </c>
      <c r="C66" s="159">
        <f>SUM(C18+C32+C43+C47+C64,C60,C54)</f>
        <v>7085205</v>
      </c>
      <c r="D66" s="159">
        <f>SUM(D18+D32+D43+D47+D64,D60,D54)</f>
        <v>0</v>
      </c>
      <c r="E66" s="159">
        <f>SUM(E18+E32+E43+E47+E64,E60,E54)</f>
        <v>0</v>
      </c>
      <c r="F66" s="159">
        <f t="shared" si="0"/>
        <v>7085205</v>
      </c>
    </row>
    <row r="67" spans="1:6" ht="15.75">
      <c r="A67" s="142" t="s">
        <v>71</v>
      </c>
      <c r="B67" s="143"/>
      <c r="C67" s="160"/>
      <c r="D67" s="160"/>
      <c r="E67" s="160"/>
      <c r="F67" s="160">
        <f t="shared" si="0"/>
        <v>0</v>
      </c>
    </row>
    <row r="68" spans="1:6" ht="15.75">
      <c r="A68" s="59" t="s">
        <v>72</v>
      </c>
      <c r="B68" s="58"/>
      <c r="C68" s="157"/>
      <c r="D68" s="157"/>
      <c r="E68" s="157"/>
      <c r="F68" s="157">
        <f t="shared" si="0"/>
        <v>0</v>
      </c>
    </row>
    <row r="69" spans="1:6" ht="15">
      <c r="A69" s="36" t="s">
        <v>565</v>
      </c>
      <c r="B69" s="5" t="s">
        <v>411</v>
      </c>
      <c r="C69" s="157"/>
      <c r="D69" s="157"/>
      <c r="E69" s="157"/>
      <c r="F69" s="157">
        <f t="shared" si="0"/>
        <v>0</v>
      </c>
    </row>
    <row r="70" spans="1:6" ht="15">
      <c r="A70" s="13" t="s">
        <v>412</v>
      </c>
      <c r="B70" s="5" t="s">
        <v>413</v>
      </c>
      <c r="C70" s="157"/>
      <c r="D70" s="157"/>
      <c r="E70" s="157"/>
      <c r="F70" s="157">
        <f t="shared" si="0"/>
        <v>0</v>
      </c>
    </row>
    <row r="71" spans="1:6" ht="15">
      <c r="A71" s="36" t="s">
        <v>566</v>
      </c>
      <c r="B71" s="5" t="s">
        <v>414</v>
      </c>
      <c r="C71" s="157"/>
      <c r="D71" s="157"/>
      <c r="E71" s="157"/>
      <c r="F71" s="157">
        <f aca="true" t="shared" si="1" ref="F71:F96">SUM(C71:E71)</f>
        <v>0</v>
      </c>
    </row>
    <row r="72" spans="1:6" ht="15">
      <c r="A72" s="15" t="s">
        <v>585</v>
      </c>
      <c r="B72" s="7" t="s">
        <v>415</v>
      </c>
      <c r="C72" s="157">
        <f>SUM(C69:C71)</f>
        <v>0</v>
      </c>
      <c r="D72" s="157">
        <f>SUM(D69:D71)</f>
        <v>0</v>
      </c>
      <c r="E72" s="157">
        <f>SUM(E69:E71)</f>
        <v>0</v>
      </c>
      <c r="F72" s="157">
        <f t="shared" si="1"/>
        <v>0</v>
      </c>
    </row>
    <row r="73" spans="1:6" ht="15">
      <c r="A73" s="13" t="s">
        <v>567</v>
      </c>
      <c r="B73" s="5" t="s">
        <v>416</v>
      </c>
      <c r="C73" s="157"/>
      <c r="D73" s="157"/>
      <c r="E73" s="157"/>
      <c r="F73" s="157">
        <f t="shared" si="1"/>
        <v>0</v>
      </c>
    </row>
    <row r="74" spans="1:6" ht="15">
      <c r="A74" s="36" t="s">
        <v>417</v>
      </c>
      <c r="B74" s="5" t="s">
        <v>418</v>
      </c>
      <c r="C74" s="157"/>
      <c r="D74" s="157"/>
      <c r="E74" s="157"/>
      <c r="F74" s="157">
        <f t="shared" si="1"/>
        <v>0</v>
      </c>
    </row>
    <row r="75" spans="1:6" ht="15">
      <c r="A75" s="13" t="s">
        <v>568</v>
      </c>
      <c r="B75" s="5" t="s">
        <v>419</v>
      </c>
      <c r="C75" s="157"/>
      <c r="D75" s="157"/>
      <c r="E75" s="157"/>
      <c r="F75" s="157">
        <f t="shared" si="1"/>
        <v>0</v>
      </c>
    </row>
    <row r="76" spans="1:6" ht="15">
      <c r="A76" s="36" t="s">
        <v>420</v>
      </c>
      <c r="B76" s="5" t="s">
        <v>421</v>
      </c>
      <c r="C76" s="157"/>
      <c r="D76" s="157"/>
      <c r="E76" s="157"/>
      <c r="F76" s="157">
        <f t="shared" si="1"/>
        <v>0</v>
      </c>
    </row>
    <row r="77" spans="1:6" ht="15">
      <c r="A77" s="14" t="s">
        <v>586</v>
      </c>
      <c r="B77" s="7" t="s">
        <v>422</v>
      </c>
      <c r="C77" s="157">
        <f>SUM(C73:C76)</f>
        <v>0</v>
      </c>
      <c r="D77" s="157">
        <f>SUM(D73:D76)</f>
        <v>0</v>
      </c>
      <c r="E77" s="157">
        <f>SUM(E73:E76)</f>
        <v>0</v>
      </c>
      <c r="F77" s="157">
        <f t="shared" si="1"/>
        <v>0</v>
      </c>
    </row>
    <row r="78" spans="1:6" ht="15">
      <c r="A78" s="5" t="s">
        <v>69</v>
      </c>
      <c r="B78" s="5" t="s">
        <v>423</v>
      </c>
      <c r="C78" s="157"/>
      <c r="D78" s="157"/>
      <c r="E78" s="157"/>
      <c r="F78" s="157">
        <f t="shared" si="1"/>
        <v>0</v>
      </c>
    </row>
    <row r="79" spans="1:6" ht="15">
      <c r="A79" s="5" t="s">
        <v>70</v>
      </c>
      <c r="B79" s="5" t="s">
        <v>423</v>
      </c>
      <c r="C79" s="157"/>
      <c r="D79" s="157"/>
      <c r="E79" s="157"/>
      <c r="F79" s="157">
        <f t="shared" si="1"/>
        <v>0</v>
      </c>
    </row>
    <row r="80" spans="1:6" ht="15">
      <c r="A80" s="5" t="s">
        <v>67</v>
      </c>
      <c r="B80" s="5" t="s">
        <v>424</v>
      </c>
      <c r="C80" s="157"/>
      <c r="D80" s="157"/>
      <c r="E80" s="157"/>
      <c r="F80" s="157">
        <f t="shared" si="1"/>
        <v>0</v>
      </c>
    </row>
    <row r="81" spans="1:6" ht="15">
      <c r="A81" s="5" t="s">
        <v>68</v>
      </c>
      <c r="B81" s="5" t="s">
        <v>424</v>
      </c>
      <c r="C81" s="157"/>
      <c r="D81" s="157"/>
      <c r="E81" s="157"/>
      <c r="F81" s="157">
        <f t="shared" si="1"/>
        <v>0</v>
      </c>
    </row>
    <row r="82" spans="1:6" ht="15">
      <c r="A82" s="7" t="s">
        <v>587</v>
      </c>
      <c r="B82" s="7" t="s">
        <v>425</v>
      </c>
      <c r="C82" s="157">
        <f>SUM(C78:C81)</f>
        <v>0</v>
      </c>
      <c r="D82" s="157">
        <f>SUM(D78:D81)</f>
        <v>0</v>
      </c>
      <c r="E82" s="157">
        <f>SUM(E78:E81)</f>
        <v>0</v>
      </c>
      <c r="F82" s="157">
        <f t="shared" si="1"/>
        <v>0</v>
      </c>
    </row>
    <row r="83" spans="1:6" ht="15">
      <c r="A83" s="36" t="s">
        <v>426</v>
      </c>
      <c r="B83" s="5" t="s">
        <v>427</v>
      </c>
      <c r="C83" s="157"/>
      <c r="D83" s="157"/>
      <c r="E83" s="157"/>
      <c r="F83" s="157">
        <f t="shared" si="1"/>
        <v>0</v>
      </c>
    </row>
    <row r="84" spans="1:6" ht="15">
      <c r="A84" s="36" t="s">
        <v>428</v>
      </c>
      <c r="B84" s="5" t="s">
        <v>429</v>
      </c>
      <c r="C84" s="157"/>
      <c r="D84" s="157"/>
      <c r="E84" s="157"/>
      <c r="F84" s="157">
        <f t="shared" si="1"/>
        <v>0</v>
      </c>
    </row>
    <row r="85" spans="1:6" ht="15">
      <c r="A85" s="36" t="s">
        <v>430</v>
      </c>
      <c r="B85" s="5" t="s">
        <v>431</v>
      </c>
      <c r="C85" s="157">
        <v>107340810</v>
      </c>
      <c r="D85" s="157"/>
      <c r="E85" s="157"/>
      <c r="F85" s="157">
        <f t="shared" si="1"/>
        <v>107340810</v>
      </c>
    </row>
    <row r="86" spans="1:6" ht="15">
      <c r="A86" s="36" t="s">
        <v>432</v>
      </c>
      <c r="B86" s="5" t="s">
        <v>433</v>
      </c>
      <c r="C86" s="157"/>
      <c r="D86" s="157"/>
      <c r="E86" s="157"/>
      <c r="F86" s="157">
        <f t="shared" si="1"/>
        <v>0</v>
      </c>
    </row>
    <row r="87" spans="1:6" ht="15">
      <c r="A87" s="13" t="s">
        <v>569</v>
      </c>
      <c r="B87" s="5" t="s">
        <v>434</v>
      </c>
      <c r="C87" s="157"/>
      <c r="D87" s="157"/>
      <c r="E87" s="157"/>
      <c r="F87" s="157">
        <f t="shared" si="1"/>
        <v>0</v>
      </c>
    </row>
    <row r="88" spans="1:6" ht="15">
      <c r="A88" s="15" t="s">
        <v>588</v>
      </c>
      <c r="B88" s="7" t="s">
        <v>435</v>
      </c>
      <c r="C88" s="164">
        <f>SUM(C83+C84+C85+C86+C87+C82,C77,C72)</f>
        <v>107340810</v>
      </c>
      <c r="D88" s="164">
        <f>SUM(D82,D77,D72)</f>
        <v>0</v>
      </c>
      <c r="E88" s="164">
        <f>SUM(E82,E77,E72)</f>
        <v>0</v>
      </c>
      <c r="F88" s="164">
        <f t="shared" si="1"/>
        <v>107340810</v>
      </c>
    </row>
    <row r="89" spans="1:6" ht="15">
      <c r="A89" s="13" t="s">
        <v>436</v>
      </c>
      <c r="B89" s="5" t="s">
        <v>437</v>
      </c>
      <c r="C89" s="157"/>
      <c r="D89" s="157"/>
      <c r="E89" s="157"/>
      <c r="F89" s="157">
        <f t="shared" si="1"/>
        <v>0</v>
      </c>
    </row>
    <row r="90" spans="1:6" ht="15">
      <c r="A90" s="13" t="s">
        <v>438</v>
      </c>
      <c r="B90" s="5" t="s">
        <v>439</v>
      </c>
      <c r="C90" s="157"/>
      <c r="D90" s="157"/>
      <c r="E90" s="157"/>
      <c r="F90" s="157">
        <f t="shared" si="1"/>
        <v>0</v>
      </c>
    </row>
    <row r="91" spans="1:6" ht="15">
      <c r="A91" s="36" t="s">
        <v>440</v>
      </c>
      <c r="B91" s="5" t="s">
        <v>441</v>
      </c>
      <c r="C91" s="157"/>
      <c r="D91" s="157"/>
      <c r="E91" s="157"/>
      <c r="F91" s="157">
        <f t="shared" si="1"/>
        <v>0</v>
      </c>
    </row>
    <row r="92" spans="1:6" ht="15">
      <c r="A92" s="36" t="s">
        <v>570</v>
      </c>
      <c r="B92" s="5" t="s">
        <v>442</v>
      </c>
      <c r="C92" s="157"/>
      <c r="D92" s="157"/>
      <c r="E92" s="157"/>
      <c r="F92" s="157">
        <f t="shared" si="1"/>
        <v>0</v>
      </c>
    </row>
    <row r="93" spans="1:6" ht="15">
      <c r="A93" s="14" t="s">
        <v>589</v>
      </c>
      <c r="B93" s="7" t="s">
        <v>443</v>
      </c>
      <c r="C93" s="164">
        <f>SUM(C89:C92)</f>
        <v>0</v>
      </c>
      <c r="D93" s="164">
        <f>SUM(D89:D92)</f>
        <v>0</v>
      </c>
      <c r="E93" s="164">
        <f>SUM(E89:E92)</f>
        <v>0</v>
      </c>
      <c r="F93" s="164">
        <f t="shared" si="1"/>
        <v>0</v>
      </c>
    </row>
    <row r="94" spans="1:6" ht="15.75" thickBot="1">
      <c r="A94" s="139" t="s">
        <v>444</v>
      </c>
      <c r="B94" s="140" t="s">
        <v>445</v>
      </c>
      <c r="C94" s="176"/>
      <c r="D94" s="176"/>
      <c r="E94" s="176"/>
      <c r="F94" s="176">
        <f t="shared" si="1"/>
        <v>0</v>
      </c>
    </row>
    <row r="95" spans="1:6" ht="16.5" thickBot="1">
      <c r="A95" s="136" t="s">
        <v>590</v>
      </c>
      <c r="B95" s="137" t="s">
        <v>446</v>
      </c>
      <c r="C95" s="159">
        <f>SUM(C88+C93+C94)</f>
        <v>107340810</v>
      </c>
      <c r="D95" s="159">
        <f>SUM(D88+D93+D94)</f>
        <v>0</v>
      </c>
      <c r="E95" s="159">
        <f>SUM(E88+E93+E94)</f>
        <v>0</v>
      </c>
      <c r="F95" s="159">
        <f t="shared" si="1"/>
        <v>107340810</v>
      </c>
    </row>
    <row r="96" spans="1:6" ht="16.5" thickBot="1">
      <c r="A96" s="122" t="s">
        <v>572</v>
      </c>
      <c r="B96" s="123"/>
      <c r="C96" s="159">
        <f>SUM(C66+C95)</f>
        <v>114426015</v>
      </c>
      <c r="D96" s="159">
        <f>SUM(D66+D95)</f>
        <v>0</v>
      </c>
      <c r="E96" s="159">
        <f>SUM(E66+E95)</f>
        <v>0</v>
      </c>
      <c r="F96" s="159">
        <f t="shared" si="1"/>
        <v>114426015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  <headerFooter>
    <oddHeader>&amp;C8. melléklet a ..../2018. (. 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24" customHeight="1">
      <c r="A1" s="238" t="s">
        <v>665</v>
      </c>
      <c r="B1" s="245"/>
      <c r="C1" s="245"/>
      <c r="D1" s="245"/>
      <c r="E1" s="245"/>
      <c r="F1" s="240"/>
    </row>
    <row r="2" spans="1:8" ht="24" customHeight="1">
      <c r="A2" s="241" t="s">
        <v>652</v>
      </c>
      <c r="B2" s="239"/>
      <c r="C2" s="239"/>
      <c r="D2" s="239"/>
      <c r="E2" s="239"/>
      <c r="F2" s="240"/>
      <c r="H2" s="80"/>
    </row>
    <row r="3" ht="18">
      <c r="A3" s="43"/>
    </row>
    <row r="4" ht="15">
      <c r="A4" s="93" t="s">
        <v>102</v>
      </c>
    </row>
    <row r="5" spans="1:6" ht="45">
      <c r="A5" s="2" t="s">
        <v>147</v>
      </c>
      <c r="B5" s="3" t="s">
        <v>120</v>
      </c>
      <c r="C5" s="57" t="s">
        <v>20</v>
      </c>
      <c r="D5" s="57" t="s">
        <v>21</v>
      </c>
      <c r="E5" s="57" t="s">
        <v>22</v>
      </c>
      <c r="F5" s="87" t="s">
        <v>114</v>
      </c>
    </row>
    <row r="6" spans="1:6" ht="15" customHeight="1">
      <c r="A6" s="31" t="s">
        <v>325</v>
      </c>
      <c r="B6" s="6" t="s">
        <v>326</v>
      </c>
      <c r="C6" s="157">
        <v>34604326</v>
      </c>
      <c r="D6" s="157"/>
      <c r="E6" s="157"/>
      <c r="F6" s="157">
        <f>SUM(C6:E6)</f>
        <v>34604326</v>
      </c>
    </row>
    <row r="7" spans="1:6" ht="15" customHeight="1">
      <c r="A7" s="5" t="s">
        <v>327</v>
      </c>
      <c r="B7" s="6" t="s">
        <v>328</v>
      </c>
      <c r="C7" s="157">
        <v>57814533</v>
      </c>
      <c r="D7" s="157"/>
      <c r="E7" s="157"/>
      <c r="F7" s="157">
        <f aca="true" t="shared" si="0" ref="F7:F70">SUM(C7:E7)</f>
        <v>57814533</v>
      </c>
    </row>
    <row r="8" spans="1:6" ht="15" customHeight="1">
      <c r="A8" s="5" t="s">
        <v>329</v>
      </c>
      <c r="B8" s="6" t="s">
        <v>330</v>
      </c>
      <c r="C8" s="157">
        <v>25969831</v>
      </c>
      <c r="D8" s="157"/>
      <c r="E8" s="157"/>
      <c r="F8" s="157">
        <f t="shared" si="0"/>
        <v>25969831</v>
      </c>
    </row>
    <row r="9" spans="1:6" ht="15" customHeight="1">
      <c r="A9" s="5" t="s">
        <v>331</v>
      </c>
      <c r="B9" s="6" t="s">
        <v>332</v>
      </c>
      <c r="C9" s="157">
        <v>2253020</v>
      </c>
      <c r="D9" s="157"/>
      <c r="E9" s="157"/>
      <c r="F9" s="157">
        <f t="shared" si="0"/>
        <v>2253020</v>
      </c>
    </row>
    <row r="10" spans="1:6" ht="15" customHeight="1">
      <c r="A10" s="5" t="s">
        <v>333</v>
      </c>
      <c r="B10" s="6" t="s">
        <v>334</v>
      </c>
      <c r="C10" s="157"/>
      <c r="D10" s="157"/>
      <c r="E10" s="157"/>
      <c r="F10" s="157">
        <f t="shared" si="0"/>
        <v>0</v>
      </c>
    </row>
    <row r="11" spans="1:6" ht="15" customHeight="1">
      <c r="A11" s="5" t="s">
        <v>335</v>
      </c>
      <c r="B11" s="6" t="s">
        <v>336</v>
      </c>
      <c r="C11" s="157"/>
      <c r="D11" s="157"/>
      <c r="E11" s="157"/>
      <c r="F11" s="157">
        <f t="shared" si="0"/>
        <v>0</v>
      </c>
    </row>
    <row r="12" spans="1:6" ht="15" customHeight="1">
      <c r="A12" s="7" t="s">
        <v>574</v>
      </c>
      <c r="B12" s="8" t="s">
        <v>337</v>
      </c>
      <c r="C12" s="157">
        <f>SUM(C6:C11)</f>
        <v>120641710</v>
      </c>
      <c r="D12" s="157">
        <f>SUM(D6:D11)</f>
        <v>0</v>
      </c>
      <c r="E12" s="157">
        <f>SUM(E6:E11)</f>
        <v>0</v>
      </c>
      <c r="F12" s="157">
        <f t="shared" si="0"/>
        <v>120641710</v>
      </c>
    </row>
    <row r="13" spans="1:6" ht="15" customHeight="1">
      <c r="A13" s="5" t="s">
        <v>338</v>
      </c>
      <c r="B13" s="6" t="s">
        <v>339</v>
      </c>
      <c r="C13" s="157"/>
      <c r="D13" s="157"/>
      <c r="E13" s="157"/>
      <c r="F13" s="157">
        <f t="shared" si="0"/>
        <v>0</v>
      </c>
    </row>
    <row r="14" spans="1:6" ht="15" customHeight="1">
      <c r="A14" s="5" t="s">
        <v>340</v>
      </c>
      <c r="B14" s="6" t="s">
        <v>341</v>
      </c>
      <c r="C14" s="157"/>
      <c r="D14" s="157"/>
      <c r="E14" s="157"/>
      <c r="F14" s="157">
        <f t="shared" si="0"/>
        <v>0</v>
      </c>
    </row>
    <row r="15" spans="1:6" ht="15" customHeight="1">
      <c r="A15" s="5" t="s">
        <v>536</v>
      </c>
      <c r="B15" s="6" t="s">
        <v>342</v>
      </c>
      <c r="C15" s="157"/>
      <c r="D15" s="157"/>
      <c r="E15" s="157"/>
      <c r="F15" s="157">
        <f t="shared" si="0"/>
        <v>0</v>
      </c>
    </row>
    <row r="16" spans="1:6" ht="15" customHeight="1">
      <c r="A16" s="5" t="s">
        <v>537</v>
      </c>
      <c r="B16" s="6" t="s">
        <v>343</v>
      </c>
      <c r="C16" s="157"/>
      <c r="D16" s="157"/>
      <c r="E16" s="157"/>
      <c r="F16" s="157">
        <f t="shared" si="0"/>
        <v>0</v>
      </c>
    </row>
    <row r="17" spans="1:6" ht="15" customHeight="1">
      <c r="A17" s="5" t="s">
        <v>538</v>
      </c>
      <c r="B17" s="6" t="s">
        <v>344</v>
      </c>
      <c r="C17" s="157">
        <v>79267739</v>
      </c>
      <c r="D17" s="157"/>
      <c r="E17" s="157"/>
      <c r="F17" s="157">
        <f t="shared" si="0"/>
        <v>79267739</v>
      </c>
    </row>
    <row r="18" spans="1:6" ht="15" customHeight="1">
      <c r="A18" s="38" t="s">
        <v>575</v>
      </c>
      <c r="B18" s="45" t="s">
        <v>345</v>
      </c>
      <c r="C18" s="164">
        <f>SUM(C12+C13+C14+C15+C16+C17)</f>
        <v>199909449</v>
      </c>
      <c r="D18" s="164">
        <f>SUM(D12+D13+D14+D15+D16+D17)</f>
        <v>0</v>
      </c>
      <c r="E18" s="164">
        <f>SUM(E12+E13+E14+E15+E16+E17)</f>
        <v>0</v>
      </c>
      <c r="F18" s="164">
        <f t="shared" si="0"/>
        <v>199909449</v>
      </c>
    </row>
    <row r="19" spans="1:6" ht="15" customHeight="1">
      <c r="A19" s="5" t="s">
        <v>542</v>
      </c>
      <c r="B19" s="6" t="s">
        <v>354</v>
      </c>
      <c r="C19" s="157"/>
      <c r="D19" s="157"/>
      <c r="E19" s="157"/>
      <c r="F19" s="157">
        <f t="shared" si="0"/>
        <v>0</v>
      </c>
    </row>
    <row r="20" spans="1:6" ht="15" customHeight="1">
      <c r="A20" s="5" t="s">
        <v>543</v>
      </c>
      <c r="B20" s="6" t="s">
        <v>355</v>
      </c>
      <c r="C20" s="157"/>
      <c r="D20" s="157"/>
      <c r="E20" s="157"/>
      <c r="F20" s="157">
        <f t="shared" si="0"/>
        <v>0</v>
      </c>
    </row>
    <row r="21" spans="1:6" ht="15" customHeight="1">
      <c r="A21" s="7" t="s">
        <v>577</v>
      </c>
      <c r="B21" s="8" t="s">
        <v>356</v>
      </c>
      <c r="C21" s="157">
        <f>SUM(C19:C20)</f>
        <v>0</v>
      </c>
      <c r="D21" s="157">
        <f>SUM(D19:D20)</f>
        <v>0</v>
      </c>
      <c r="E21" s="157">
        <f>SUM(E19:E20)</f>
        <v>0</v>
      </c>
      <c r="F21" s="157">
        <f t="shared" si="0"/>
        <v>0</v>
      </c>
    </row>
    <row r="22" spans="1:6" ht="15" customHeight="1">
      <c r="A22" s="5" t="s">
        <v>544</v>
      </c>
      <c r="B22" s="6" t="s">
        <v>357</v>
      </c>
      <c r="C22" s="157"/>
      <c r="D22" s="157"/>
      <c r="E22" s="157"/>
      <c r="F22" s="157">
        <f t="shared" si="0"/>
        <v>0</v>
      </c>
    </row>
    <row r="23" spans="1:6" ht="15" customHeight="1">
      <c r="A23" s="5" t="s">
        <v>545</v>
      </c>
      <c r="B23" s="6" t="s">
        <v>358</v>
      </c>
      <c r="C23" s="157"/>
      <c r="D23" s="157"/>
      <c r="E23" s="157"/>
      <c r="F23" s="157">
        <f t="shared" si="0"/>
        <v>0</v>
      </c>
    </row>
    <row r="24" spans="1:6" ht="15" customHeight="1">
      <c r="A24" s="5" t="s">
        <v>546</v>
      </c>
      <c r="B24" s="6" t="s">
        <v>359</v>
      </c>
      <c r="C24" s="157">
        <v>3400000</v>
      </c>
      <c r="D24" s="157"/>
      <c r="E24" s="157"/>
      <c r="F24" s="157">
        <f t="shared" si="0"/>
        <v>3400000</v>
      </c>
    </row>
    <row r="25" spans="1:6" ht="15" customHeight="1">
      <c r="A25" s="5" t="s">
        <v>547</v>
      </c>
      <c r="B25" s="6" t="s">
        <v>360</v>
      </c>
      <c r="C25" s="157">
        <v>350000000</v>
      </c>
      <c r="D25" s="157"/>
      <c r="E25" s="157"/>
      <c r="F25" s="157">
        <f t="shared" si="0"/>
        <v>350000000</v>
      </c>
    </row>
    <row r="26" spans="1:6" ht="15" customHeight="1">
      <c r="A26" s="5" t="s">
        <v>548</v>
      </c>
      <c r="B26" s="6" t="s">
        <v>363</v>
      </c>
      <c r="C26" s="157"/>
      <c r="D26" s="157"/>
      <c r="E26" s="157"/>
      <c r="F26" s="157">
        <f t="shared" si="0"/>
        <v>0</v>
      </c>
    </row>
    <row r="27" spans="1:6" ht="15" customHeight="1">
      <c r="A27" s="5" t="s">
        <v>364</v>
      </c>
      <c r="B27" s="6" t="s">
        <v>365</v>
      </c>
      <c r="C27" s="157"/>
      <c r="D27" s="157"/>
      <c r="E27" s="157"/>
      <c r="F27" s="157">
        <f t="shared" si="0"/>
        <v>0</v>
      </c>
    </row>
    <row r="28" spans="1:6" ht="15" customHeight="1">
      <c r="A28" s="5" t="s">
        <v>549</v>
      </c>
      <c r="B28" s="6" t="s">
        <v>366</v>
      </c>
      <c r="C28" s="157">
        <v>14000000</v>
      </c>
      <c r="D28" s="157"/>
      <c r="E28" s="157"/>
      <c r="F28" s="157">
        <f t="shared" si="0"/>
        <v>14000000</v>
      </c>
    </row>
    <row r="29" spans="1:6" ht="15" customHeight="1">
      <c r="A29" s="5" t="s">
        <v>550</v>
      </c>
      <c r="B29" s="6" t="s">
        <v>371</v>
      </c>
      <c r="C29" s="157">
        <v>552000</v>
      </c>
      <c r="D29" s="157"/>
      <c r="E29" s="157"/>
      <c r="F29" s="157">
        <f t="shared" si="0"/>
        <v>552000</v>
      </c>
    </row>
    <row r="30" spans="1:6" ht="15" customHeight="1">
      <c r="A30" s="7" t="s">
        <v>578</v>
      </c>
      <c r="B30" s="8" t="s">
        <v>374</v>
      </c>
      <c r="C30" s="157">
        <f>SUM(C25:C29)</f>
        <v>364552000</v>
      </c>
      <c r="D30" s="157">
        <f>SUM(D25:D29)</f>
        <v>0</v>
      </c>
      <c r="E30" s="157">
        <f>SUM(E25:E29)</f>
        <v>0</v>
      </c>
      <c r="F30" s="157">
        <f t="shared" si="0"/>
        <v>364552000</v>
      </c>
    </row>
    <row r="31" spans="1:6" ht="15" customHeight="1">
      <c r="A31" s="5" t="s">
        <v>551</v>
      </c>
      <c r="B31" s="6" t="s">
        <v>375</v>
      </c>
      <c r="C31" s="157">
        <v>500000</v>
      </c>
      <c r="D31" s="157"/>
      <c r="E31" s="157"/>
      <c r="F31" s="157">
        <f t="shared" si="0"/>
        <v>500000</v>
      </c>
    </row>
    <row r="32" spans="1:6" ht="15" customHeight="1">
      <c r="A32" s="38" t="s">
        <v>579</v>
      </c>
      <c r="B32" s="45" t="s">
        <v>376</v>
      </c>
      <c r="C32" s="164">
        <f>SUM(C22+C23+C24+C30+C31)</f>
        <v>368452000</v>
      </c>
      <c r="D32" s="164">
        <f>SUM(D22+D23+D24+D30+D31)</f>
        <v>0</v>
      </c>
      <c r="E32" s="164">
        <f>SUM(E22+E23+E24+E30+E31)</f>
        <v>0</v>
      </c>
      <c r="F32" s="164">
        <f t="shared" si="0"/>
        <v>368452000</v>
      </c>
    </row>
    <row r="33" spans="1:6" ht="15" customHeight="1">
      <c r="A33" s="13" t="s">
        <v>377</v>
      </c>
      <c r="B33" s="6" t="s">
        <v>378</v>
      </c>
      <c r="C33" s="157"/>
      <c r="D33" s="157"/>
      <c r="E33" s="157"/>
      <c r="F33" s="157">
        <f t="shared" si="0"/>
        <v>0</v>
      </c>
    </row>
    <row r="34" spans="1:6" ht="15" customHeight="1">
      <c r="A34" s="13" t="s">
        <v>552</v>
      </c>
      <c r="B34" s="6" t="s">
        <v>379</v>
      </c>
      <c r="C34" s="157">
        <v>19688786</v>
      </c>
      <c r="D34" s="157"/>
      <c r="E34" s="157"/>
      <c r="F34" s="157">
        <f t="shared" si="0"/>
        <v>19688786</v>
      </c>
    </row>
    <row r="35" spans="1:6" ht="15" customHeight="1">
      <c r="A35" s="13" t="s">
        <v>553</v>
      </c>
      <c r="B35" s="6" t="s">
        <v>380</v>
      </c>
      <c r="C35" s="157">
        <v>1742000</v>
      </c>
      <c r="D35" s="157"/>
      <c r="E35" s="157"/>
      <c r="F35" s="157">
        <f t="shared" si="0"/>
        <v>1742000</v>
      </c>
    </row>
    <row r="36" spans="1:6" ht="15" customHeight="1">
      <c r="A36" s="13" t="s">
        <v>554</v>
      </c>
      <c r="B36" s="6" t="s">
        <v>381</v>
      </c>
      <c r="C36" s="157"/>
      <c r="D36" s="157"/>
      <c r="E36" s="157"/>
      <c r="F36" s="157">
        <f t="shared" si="0"/>
        <v>0</v>
      </c>
    </row>
    <row r="37" spans="1:6" ht="15" customHeight="1">
      <c r="A37" s="13" t="s">
        <v>382</v>
      </c>
      <c r="B37" s="6" t="s">
        <v>383</v>
      </c>
      <c r="C37" s="157">
        <v>4886104</v>
      </c>
      <c r="D37" s="157"/>
      <c r="E37" s="157"/>
      <c r="F37" s="157">
        <f t="shared" si="0"/>
        <v>4886104</v>
      </c>
    </row>
    <row r="38" spans="1:6" ht="15" customHeight="1">
      <c r="A38" s="13" t="s">
        <v>384</v>
      </c>
      <c r="B38" s="6" t="s">
        <v>385</v>
      </c>
      <c r="C38" s="157">
        <v>5853955</v>
      </c>
      <c r="D38" s="157"/>
      <c r="E38" s="157"/>
      <c r="F38" s="157">
        <f t="shared" si="0"/>
        <v>5853955</v>
      </c>
    </row>
    <row r="39" spans="1:6" ht="15" customHeight="1">
      <c r="A39" s="13" t="s">
        <v>386</v>
      </c>
      <c r="B39" s="6" t="s">
        <v>387</v>
      </c>
      <c r="C39" s="157"/>
      <c r="D39" s="157"/>
      <c r="E39" s="157"/>
      <c r="F39" s="157">
        <f t="shared" si="0"/>
        <v>0</v>
      </c>
    </row>
    <row r="40" spans="1:6" ht="15" customHeight="1">
      <c r="A40" s="13" t="s">
        <v>555</v>
      </c>
      <c r="B40" s="6" t="s">
        <v>388</v>
      </c>
      <c r="C40" s="157">
        <v>100</v>
      </c>
      <c r="D40" s="157"/>
      <c r="E40" s="157"/>
      <c r="F40" s="157">
        <f t="shared" si="0"/>
        <v>100</v>
      </c>
    </row>
    <row r="41" spans="1:6" ht="15" customHeight="1">
      <c r="A41" s="13" t="s">
        <v>556</v>
      </c>
      <c r="B41" s="6" t="s">
        <v>389</v>
      </c>
      <c r="C41" s="157"/>
      <c r="D41" s="157"/>
      <c r="E41" s="157"/>
      <c r="F41" s="157">
        <f t="shared" si="0"/>
        <v>0</v>
      </c>
    </row>
    <row r="42" spans="1:6" ht="15" customHeight="1">
      <c r="A42" s="13" t="s">
        <v>557</v>
      </c>
      <c r="B42" s="6" t="s">
        <v>390</v>
      </c>
      <c r="C42" s="157"/>
      <c r="D42" s="157"/>
      <c r="E42" s="157"/>
      <c r="F42" s="157">
        <f t="shared" si="0"/>
        <v>0</v>
      </c>
    </row>
    <row r="43" spans="1:6" ht="15" customHeight="1">
      <c r="A43" s="44" t="s">
        <v>580</v>
      </c>
      <c r="B43" s="45" t="s">
        <v>391</v>
      </c>
      <c r="C43" s="164">
        <f>SUM(C33:C42)</f>
        <v>32170945</v>
      </c>
      <c r="D43" s="164">
        <f>SUM(D33:D42)</f>
        <v>0</v>
      </c>
      <c r="E43" s="164">
        <f>SUM(E33:E42)</f>
        <v>0</v>
      </c>
      <c r="F43" s="164">
        <f t="shared" si="0"/>
        <v>32170945</v>
      </c>
    </row>
    <row r="44" spans="1:6" ht="15" customHeight="1">
      <c r="A44" s="13" t="s">
        <v>400</v>
      </c>
      <c r="B44" s="6" t="s">
        <v>401</v>
      </c>
      <c r="C44" s="157"/>
      <c r="D44" s="157"/>
      <c r="E44" s="157"/>
      <c r="F44" s="157">
        <f t="shared" si="0"/>
        <v>0</v>
      </c>
    </row>
    <row r="45" spans="1:6" ht="15" customHeight="1">
      <c r="A45" s="5" t="s">
        <v>561</v>
      </c>
      <c r="B45" s="6" t="s">
        <v>402</v>
      </c>
      <c r="C45" s="157"/>
      <c r="D45" s="157"/>
      <c r="E45" s="157"/>
      <c r="F45" s="157">
        <f t="shared" si="0"/>
        <v>0</v>
      </c>
    </row>
    <row r="46" spans="1:6" ht="15" customHeight="1">
      <c r="A46" s="13" t="s">
        <v>562</v>
      </c>
      <c r="B46" s="6" t="s">
        <v>645</v>
      </c>
      <c r="C46" s="157">
        <v>34090000</v>
      </c>
      <c r="D46" s="157"/>
      <c r="E46" s="157"/>
      <c r="F46" s="157">
        <f t="shared" si="0"/>
        <v>34090000</v>
      </c>
    </row>
    <row r="47" spans="1:6" ht="15" customHeight="1">
      <c r="A47" s="38" t="s">
        <v>582</v>
      </c>
      <c r="B47" s="45" t="s">
        <v>404</v>
      </c>
      <c r="C47" s="164">
        <f>SUM(C44:C46)</f>
        <v>34090000</v>
      </c>
      <c r="D47" s="164">
        <f>SUM(D44:D46)</f>
        <v>0</v>
      </c>
      <c r="E47" s="164">
        <f>SUM(E44:E46)</f>
        <v>0</v>
      </c>
      <c r="F47" s="164">
        <f t="shared" si="0"/>
        <v>34090000</v>
      </c>
    </row>
    <row r="48" spans="1:6" ht="15" customHeight="1">
      <c r="A48" s="55" t="s">
        <v>19</v>
      </c>
      <c r="B48" s="60"/>
      <c r="C48" s="157"/>
      <c r="D48" s="157"/>
      <c r="E48" s="157"/>
      <c r="F48" s="157">
        <f t="shared" si="0"/>
        <v>0</v>
      </c>
    </row>
    <row r="49" spans="1:6" ht="15" customHeight="1">
      <c r="A49" s="5" t="s">
        <v>346</v>
      </c>
      <c r="B49" s="6" t="s">
        <v>347</v>
      </c>
      <c r="C49" s="157">
        <v>170000000</v>
      </c>
      <c r="D49" s="157"/>
      <c r="E49" s="157"/>
      <c r="F49" s="157">
        <f t="shared" si="0"/>
        <v>170000000</v>
      </c>
    </row>
    <row r="50" spans="1:6" ht="15" customHeight="1">
      <c r="A50" s="5" t="s">
        <v>348</v>
      </c>
      <c r="B50" s="6" t="s">
        <v>349</v>
      </c>
      <c r="C50" s="157"/>
      <c r="D50" s="157"/>
      <c r="E50" s="157"/>
      <c r="F50" s="157">
        <f t="shared" si="0"/>
        <v>0</v>
      </c>
    </row>
    <row r="51" spans="1:6" ht="15" customHeight="1">
      <c r="A51" s="5" t="s">
        <v>539</v>
      </c>
      <c r="B51" s="6" t="s">
        <v>350</v>
      </c>
      <c r="C51" s="157"/>
      <c r="D51" s="157"/>
      <c r="E51" s="157"/>
      <c r="F51" s="157">
        <f t="shared" si="0"/>
        <v>0</v>
      </c>
    </row>
    <row r="52" spans="1:6" ht="15" customHeight="1">
      <c r="A52" s="5" t="s">
        <v>540</v>
      </c>
      <c r="B52" s="6" t="s">
        <v>351</v>
      </c>
      <c r="C52" s="157"/>
      <c r="D52" s="157"/>
      <c r="E52" s="157"/>
      <c r="F52" s="157">
        <f t="shared" si="0"/>
        <v>0</v>
      </c>
    </row>
    <row r="53" spans="1:6" ht="15" customHeight="1">
      <c r="A53" s="5" t="s">
        <v>541</v>
      </c>
      <c r="B53" s="6" t="s">
        <v>352</v>
      </c>
      <c r="C53" s="157"/>
      <c r="D53" s="157"/>
      <c r="E53" s="157"/>
      <c r="F53" s="157">
        <f t="shared" si="0"/>
        <v>0</v>
      </c>
    </row>
    <row r="54" spans="1:6" ht="15" customHeight="1">
      <c r="A54" s="38" t="s">
        <v>576</v>
      </c>
      <c r="B54" s="45" t="s">
        <v>353</v>
      </c>
      <c r="C54" s="164">
        <f>SUM(C49:C53)</f>
        <v>170000000</v>
      </c>
      <c r="D54" s="164">
        <f>SUM(D49:D53)</f>
        <v>0</v>
      </c>
      <c r="E54" s="164">
        <f>SUM(E49:E53)</f>
        <v>0</v>
      </c>
      <c r="F54" s="164">
        <f t="shared" si="0"/>
        <v>170000000</v>
      </c>
    </row>
    <row r="55" spans="1:6" ht="15" customHeight="1">
      <c r="A55" s="13" t="s">
        <v>558</v>
      </c>
      <c r="B55" s="6" t="s">
        <v>392</v>
      </c>
      <c r="C55" s="157"/>
      <c r="D55" s="157"/>
      <c r="E55" s="157"/>
      <c r="F55" s="157">
        <f t="shared" si="0"/>
        <v>0</v>
      </c>
    </row>
    <row r="56" spans="1:6" ht="15" customHeight="1">
      <c r="A56" s="13" t="s">
        <v>559</v>
      </c>
      <c r="B56" s="6" t="s">
        <v>393</v>
      </c>
      <c r="C56" s="157"/>
      <c r="D56" s="157"/>
      <c r="E56" s="157"/>
      <c r="F56" s="157">
        <f t="shared" si="0"/>
        <v>0</v>
      </c>
    </row>
    <row r="57" spans="1:6" ht="15" customHeight="1">
      <c r="A57" s="13" t="s">
        <v>394</v>
      </c>
      <c r="B57" s="6" t="s">
        <v>395</v>
      </c>
      <c r="C57" s="157"/>
      <c r="D57" s="157"/>
      <c r="E57" s="157"/>
      <c r="F57" s="157">
        <f t="shared" si="0"/>
        <v>0</v>
      </c>
    </row>
    <row r="58" spans="1:6" ht="15" customHeight="1">
      <c r="A58" s="13" t="s">
        <v>560</v>
      </c>
      <c r="B58" s="6" t="s">
        <v>396</v>
      </c>
      <c r="C58" s="157"/>
      <c r="D58" s="157"/>
      <c r="E58" s="157"/>
      <c r="F58" s="157">
        <f t="shared" si="0"/>
        <v>0</v>
      </c>
    </row>
    <row r="59" spans="1:6" ht="15" customHeight="1">
      <c r="A59" s="13" t="s">
        <v>397</v>
      </c>
      <c r="B59" s="6" t="s">
        <v>398</v>
      </c>
      <c r="C59" s="157"/>
      <c r="D59" s="157"/>
      <c r="E59" s="157"/>
      <c r="F59" s="157">
        <f t="shared" si="0"/>
        <v>0</v>
      </c>
    </row>
    <row r="60" spans="1:6" ht="15" customHeight="1">
      <c r="A60" s="38" t="s">
        <v>581</v>
      </c>
      <c r="B60" s="45" t="s">
        <v>399</v>
      </c>
      <c r="C60" s="164">
        <f>SUM(C55:C59)</f>
        <v>0</v>
      </c>
      <c r="D60" s="164">
        <f>SUM(D55:D59)</f>
        <v>0</v>
      </c>
      <c r="E60" s="164">
        <f>SUM(E55:E59)</f>
        <v>0</v>
      </c>
      <c r="F60" s="164">
        <f t="shared" si="0"/>
        <v>0</v>
      </c>
    </row>
    <row r="61" spans="1:6" ht="15" customHeight="1">
      <c r="A61" s="13" t="s">
        <v>405</v>
      </c>
      <c r="B61" s="6" t="s">
        <v>406</v>
      </c>
      <c r="C61" s="157"/>
      <c r="D61" s="157"/>
      <c r="E61" s="157"/>
      <c r="F61" s="157">
        <f t="shared" si="0"/>
        <v>0</v>
      </c>
    </row>
    <row r="62" spans="1:6" ht="15" customHeight="1">
      <c r="A62" s="5" t="s">
        <v>563</v>
      </c>
      <c r="B62" s="6" t="s">
        <v>407</v>
      </c>
      <c r="C62" s="157"/>
      <c r="D62" s="157"/>
      <c r="E62" s="157"/>
      <c r="F62" s="157">
        <f t="shared" si="0"/>
        <v>0</v>
      </c>
    </row>
    <row r="63" spans="1:6" ht="15" customHeight="1">
      <c r="A63" s="13" t="s">
        <v>564</v>
      </c>
      <c r="B63" s="6" t="s">
        <v>408</v>
      </c>
      <c r="C63" s="157"/>
      <c r="D63" s="157"/>
      <c r="E63" s="157"/>
      <c r="F63" s="157">
        <f t="shared" si="0"/>
        <v>0</v>
      </c>
    </row>
    <row r="64" spans="1:6" ht="15" customHeight="1">
      <c r="A64" s="38" t="s">
        <v>584</v>
      </c>
      <c r="B64" s="45" t="s">
        <v>409</v>
      </c>
      <c r="C64" s="164">
        <f>SUM(C61:C63)</f>
        <v>0</v>
      </c>
      <c r="D64" s="164">
        <f>SUM(D61:D63)</f>
        <v>0</v>
      </c>
      <c r="E64" s="164">
        <f>SUM(E61:E63)</f>
        <v>0</v>
      </c>
      <c r="F64" s="164">
        <f t="shared" si="0"/>
        <v>0</v>
      </c>
    </row>
    <row r="65" spans="1:6" ht="15" customHeight="1" thickBot="1">
      <c r="A65" s="130" t="s">
        <v>18</v>
      </c>
      <c r="B65" s="141"/>
      <c r="C65" s="158"/>
      <c r="D65" s="158"/>
      <c r="E65" s="158"/>
      <c r="F65" s="158">
        <f t="shared" si="0"/>
        <v>0</v>
      </c>
    </row>
    <row r="66" spans="1:6" ht="16.5" thickBot="1">
      <c r="A66" s="144" t="s">
        <v>583</v>
      </c>
      <c r="B66" s="133" t="s">
        <v>410</v>
      </c>
      <c r="C66" s="159">
        <f>SUM(C18+C32+C43+C47+C64,C60,C54)</f>
        <v>804622394</v>
      </c>
      <c r="D66" s="159">
        <f>SUM(D18+D32+D43+D47+D64,D60,D54)</f>
        <v>0</v>
      </c>
      <c r="E66" s="159">
        <f>SUM(E18+E32+E43+E47+E64,E60,E54)</f>
        <v>0</v>
      </c>
      <c r="F66" s="159">
        <f t="shared" si="0"/>
        <v>804622394</v>
      </c>
    </row>
    <row r="67" spans="1:6" ht="15.75">
      <c r="A67" s="142" t="s">
        <v>71</v>
      </c>
      <c r="B67" s="143"/>
      <c r="C67" s="160"/>
      <c r="D67" s="160"/>
      <c r="E67" s="160"/>
      <c r="F67" s="160">
        <f t="shared" si="0"/>
        <v>0</v>
      </c>
    </row>
    <row r="68" spans="1:6" ht="15.75">
      <c r="A68" s="59" t="s">
        <v>72</v>
      </c>
      <c r="B68" s="58"/>
      <c r="C68" s="157"/>
      <c r="D68" s="157"/>
      <c r="E68" s="157"/>
      <c r="F68" s="157">
        <f t="shared" si="0"/>
        <v>0</v>
      </c>
    </row>
    <row r="69" spans="1:6" ht="15">
      <c r="A69" s="36" t="s">
        <v>565</v>
      </c>
      <c r="B69" s="5" t="s">
        <v>411</v>
      </c>
      <c r="C69" s="157"/>
      <c r="D69" s="157"/>
      <c r="E69" s="157"/>
      <c r="F69" s="157">
        <f t="shared" si="0"/>
        <v>0</v>
      </c>
    </row>
    <row r="70" spans="1:6" ht="15">
      <c r="A70" s="13" t="s">
        <v>412</v>
      </c>
      <c r="B70" s="5" t="s">
        <v>413</v>
      </c>
      <c r="C70" s="157"/>
      <c r="D70" s="157"/>
      <c r="E70" s="157"/>
      <c r="F70" s="157">
        <f t="shared" si="0"/>
        <v>0</v>
      </c>
    </row>
    <row r="71" spans="1:6" ht="15">
      <c r="A71" s="36" t="s">
        <v>566</v>
      </c>
      <c r="B71" s="5" t="s">
        <v>414</v>
      </c>
      <c r="C71" s="157"/>
      <c r="D71" s="157"/>
      <c r="E71" s="157"/>
      <c r="F71" s="157">
        <f aca="true" t="shared" si="1" ref="F71:F96">SUM(C71:E71)</f>
        <v>0</v>
      </c>
    </row>
    <row r="72" spans="1:6" ht="15">
      <c r="A72" s="15" t="s">
        <v>585</v>
      </c>
      <c r="B72" s="7" t="s">
        <v>415</v>
      </c>
      <c r="C72" s="157">
        <f>SUM(C69:C71)</f>
        <v>0</v>
      </c>
      <c r="D72" s="157">
        <f>SUM(D69:D71)</f>
        <v>0</v>
      </c>
      <c r="E72" s="157">
        <f>SUM(E69:E71)</f>
        <v>0</v>
      </c>
      <c r="F72" s="157">
        <f t="shared" si="1"/>
        <v>0</v>
      </c>
    </row>
    <row r="73" spans="1:6" ht="15">
      <c r="A73" s="13" t="s">
        <v>567</v>
      </c>
      <c r="B73" s="5" t="s">
        <v>416</v>
      </c>
      <c r="C73" s="157"/>
      <c r="D73" s="157"/>
      <c r="E73" s="157"/>
      <c r="F73" s="157">
        <f t="shared" si="1"/>
        <v>0</v>
      </c>
    </row>
    <row r="74" spans="1:6" ht="15">
      <c r="A74" s="36" t="s">
        <v>417</v>
      </c>
      <c r="B74" s="5" t="s">
        <v>418</v>
      </c>
      <c r="C74" s="157"/>
      <c r="D74" s="157"/>
      <c r="E74" s="157"/>
      <c r="F74" s="157">
        <f t="shared" si="1"/>
        <v>0</v>
      </c>
    </row>
    <row r="75" spans="1:6" ht="15">
      <c r="A75" s="13" t="s">
        <v>568</v>
      </c>
      <c r="B75" s="5" t="s">
        <v>419</v>
      </c>
      <c r="C75" s="157"/>
      <c r="D75" s="157"/>
      <c r="E75" s="157"/>
      <c r="F75" s="157">
        <f t="shared" si="1"/>
        <v>0</v>
      </c>
    </row>
    <row r="76" spans="1:6" ht="15">
      <c r="A76" s="36" t="s">
        <v>420</v>
      </c>
      <c r="B76" s="5" t="s">
        <v>421</v>
      </c>
      <c r="C76" s="157"/>
      <c r="D76" s="157"/>
      <c r="E76" s="157"/>
      <c r="F76" s="157">
        <f t="shared" si="1"/>
        <v>0</v>
      </c>
    </row>
    <row r="77" spans="1:6" ht="15">
      <c r="A77" s="14" t="s">
        <v>586</v>
      </c>
      <c r="B77" s="7" t="s">
        <v>422</v>
      </c>
      <c r="C77" s="157">
        <f>SUM(C73:C76)</f>
        <v>0</v>
      </c>
      <c r="D77" s="157">
        <f>SUM(D73:D76)</f>
        <v>0</v>
      </c>
      <c r="E77" s="157">
        <f>SUM(E73:E76)</f>
        <v>0</v>
      </c>
      <c r="F77" s="157">
        <f t="shared" si="1"/>
        <v>0</v>
      </c>
    </row>
    <row r="78" spans="1:6" ht="15">
      <c r="A78" s="5" t="s">
        <v>69</v>
      </c>
      <c r="B78" s="5" t="s">
        <v>423</v>
      </c>
      <c r="C78" s="157">
        <v>428140654</v>
      </c>
      <c r="D78" s="157"/>
      <c r="E78" s="157"/>
      <c r="F78" s="157">
        <f t="shared" si="1"/>
        <v>428140654</v>
      </c>
    </row>
    <row r="79" spans="1:6" ht="15">
      <c r="A79" s="5" t="s">
        <v>70</v>
      </c>
      <c r="B79" s="5" t="s">
        <v>423</v>
      </c>
      <c r="C79" s="157"/>
      <c r="D79" s="157"/>
      <c r="E79" s="157"/>
      <c r="F79" s="157">
        <f t="shared" si="1"/>
        <v>0</v>
      </c>
    </row>
    <row r="80" spans="1:6" ht="15">
      <c r="A80" s="5" t="s">
        <v>67</v>
      </c>
      <c r="B80" s="5" t="s">
        <v>424</v>
      </c>
      <c r="C80" s="157"/>
      <c r="D80" s="157"/>
      <c r="E80" s="157"/>
      <c r="F80" s="157">
        <f t="shared" si="1"/>
        <v>0</v>
      </c>
    </row>
    <row r="81" spans="1:6" ht="15">
      <c r="A81" s="5" t="s">
        <v>68</v>
      </c>
      <c r="B81" s="5" t="s">
        <v>424</v>
      </c>
      <c r="C81" s="157"/>
      <c r="D81" s="157"/>
      <c r="E81" s="157"/>
      <c r="F81" s="157">
        <f t="shared" si="1"/>
        <v>0</v>
      </c>
    </row>
    <row r="82" spans="1:6" ht="15">
      <c r="A82" s="7" t="s">
        <v>587</v>
      </c>
      <c r="B82" s="7" t="s">
        <v>425</v>
      </c>
      <c r="C82" s="157">
        <f>SUM(C78:C81)</f>
        <v>428140654</v>
      </c>
      <c r="D82" s="157">
        <f>SUM(D78:D81)</f>
        <v>0</v>
      </c>
      <c r="E82" s="157">
        <f>SUM(E78:E81)</f>
        <v>0</v>
      </c>
      <c r="F82" s="157">
        <f t="shared" si="1"/>
        <v>428140654</v>
      </c>
    </row>
    <row r="83" spans="1:6" ht="15">
      <c r="A83" s="36" t="s">
        <v>426</v>
      </c>
      <c r="B83" s="5" t="s">
        <v>427</v>
      </c>
      <c r="C83" s="157"/>
      <c r="D83" s="157"/>
      <c r="E83" s="157"/>
      <c r="F83" s="157">
        <f t="shared" si="1"/>
        <v>0</v>
      </c>
    </row>
    <row r="84" spans="1:6" ht="15">
      <c r="A84" s="36" t="s">
        <v>428</v>
      </c>
      <c r="B84" s="5" t="s">
        <v>429</v>
      </c>
      <c r="C84" s="157"/>
      <c r="D84" s="157"/>
      <c r="E84" s="157"/>
      <c r="F84" s="157">
        <f t="shared" si="1"/>
        <v>0</v>
      </c>
    </row>
    <row r="85" spans="1:6" ht="15">
      <c r="A85" s="36" t="s">
        <v>430</v>
      </c>
      <c r="B85" s="5" t="s">
        <v>431</v>
      </c>
      <c r="C85" s="157">
        <v>217775398</v>
      </c>
      <c r="D85" s="157"/>
      <c r="E85" s="157"/>
      <c r="F85" s="157">
        <f t="shared" si="1"/>
        <v>217775398</v>
      </c>
    </row>
    <row r="86" spans="1:6" ht="15">
      <c r="A86" s="36" t="s">
        <v>432</v>
      </c>
      <c r="B86" s="5" t="s">
        <v>433</v>
      </c>
      <c r="C86" s="157"/>
      <c r="D86" s="157"/>
      <c r="E86" s="157"/>
      <c r="F86" s="157">
        <f t="shared" si="1"/>
        <v>0</v>
      </c>
    </row>
    <row r="87" spans="1:6" ht="15">
      <c r="A87" s="13" t="s">
        <v>569</v>
      </c>
      <c r="B87" s="5" t="s">
        <v>434</v>
      </c>
      <c r="C87" s="157"/>
      <c r="D87" s="157"/>
      <c r="E87" s="157"/>
      <c r="F87" s="157">
        <f t="shared" si="1"/>
        <v>0</v>
      </c>
    </row>
    <row r="88" spans="1:6" ht="15">
      <c r="A88" s="15" t="s">
        <v>588</v>
      </c>
      <c r="B88" s="7" t="s">
        <v>435</v>
      </c>
      <c r="C88" s="164">
        <f>SUM(C82,C77,C72+C83+C84+C85+C86+C87)</f>
        <v>645916052</v>
      </c>
      <c r="D88" s="164">
        <f>SUM(D82,D77,D72)</f>
        <v>0</v>
      </c>
      <c r="E88" s="164">
        <f>SUM(E82,E77,E72)</f>
        <v>0</v>
      </c>
      <c r="F88" s="164">
        <f t="shared" si="1"/>
        <v>645916052</v>
      </c>
    </row>
    <row r="89" spans="1:6" ht="15">
      <c r="A89" s="13" t="s">
        <v>436</v>
      </c>
      <c r="B89" s="5" t="s">
        <v>437</v>
      </c>
      <c r="C89" s="157"/>
      <c r="D89" s="157"/>
      <c r="E89" s="157"/>
      <c r="F89" s="157">
        <f t="shared" si="1"/>
        <v>0</v>
      </c>
    </row>
    <row r="90" spans="1:6" ht="15">
      <c r="A90" s="13" t="s">
        <v>438</v>
      </c>
      <c r="B90" s="5" t="s">
        <v>439</v>
      </c>
      <c r="C90" s="157"/>
      <c r="D90" s="157"/>
      <c r="E90" s="157"/>
      <c r="F90" s="157">
        <f t="shared" si="1"/>
        <v>0</v>
      </c>
    </row>
    <row r="91" spans="1:6" ht="15">
      <c r="A91" s="36" t="s">
        <v>440</v>
      </c>
      <c r="B91" s="5" t="s">
        <v>441</v>
      </c>
      <c r="C91" s="157"/>
      <c r="D91" s="157"/>
      <c r="E91" s="157"/>
      <c r="F91" s="157">
        <f t="shared" si="1"/>
        <v>0</v>
      </c>
    </row>
    <row r="92" spans="1:6" ht="15">
      <c r="A92" s="36" t="s">
        <v>570</v>
      </c>
      <c r="B92" s="5" t="s">
        <v>442</v>
      </c>
      <c r="C92" s="157"/>
      <c r="D92" s="157"/>
      <c r="E92" s="157"/>
      <c r="F92" s="157">
        <f t="shared" si="1"/>
        <v>0</v>
      </c>
    </row>
    <row r="93" spans="1:6" ht="15">
      <c r="A93" s="14" t="s">
        <v>589</v>
      </c>
      <c r="B93" s="7" t="s">
        <v>443</v>
      </c>
      <c r="C93" s="164">
        <f>SUM(C89:C92)</f>
        <v>0</v>
      </c>
      <c r="D93" s="164">
        <f>SUM(D89:D92)</f>
        <v>0</v>
      </c>
      <c r="E93" s="164">
        <f>SUM(E89:E92)</f>
        <v>0</v>
      </c>
      <c r="F93" s="164">
        <f t="shared" si="1"/>
        <v>0</v>
      </c>
    </row>
    <row r="94" spans="1:6" ht="15.75" thickBot="1">
      <c r="A94" s="139" t="s">
        <v>444</v>
      </c>
      <c r="B94" s="140" t="s">
        <v>445</v>
      </c>
      <c r="C94" s="176"/>
      <c r="D94" s="176"/>
      <c r="E94" s="176"/>
      <c r="F94" s="176">
        <f t="shared" si="1"/>
        <v>0</v>
      </c>
    </row>
    <row r="95" spans="1:6" ht="16.5" thickBot="1">
      <c r="A95" s="136" t="s">
        <v>590</v>
      </c>
      <c r="B95" s="137" t="s">
        <v>446</v>
      </c>
      <c r="C95" s="159">
        <f>SUM(C88+C93+C94)</f>
        <v>645916052</v>
      </c>
      <c r="D95" s="159">
        <f>SUM(D88+D93+D94)</f>
        <v>0</v>
      </c>
      <c r="E95" s="159">
        <f>SUM(E88+E93+E94)</f>
        <v>0</v>
      </c>
      <c r="F95" s="159">
        <f t="shared" si="1"/>
        <v>645916052</v>
      </c>
    </row>
    <row r="96" spans="1:6" ht="16.5" thickBot="1">
      <c r="A96" s="122" t="s">
        <v>572</v>
      </c>
      <c r="B96" s="123"/>
      <c r="C96" s="159">
        <f>SUM(C66+C95)</f>
        <v>1450538446</v>
      </c>
      <c r="D96" s="159">
        <f>SUM(D66+D95)</f>
        <v>0</v>
      </c>
      <c r="E96" s="159">
        <f>SUM(E66+E95)</f>
        <v>0</v>
      </c>
      <c r="F96" s="159">
        <f t="shared" si="1"/>
        <v>1450538446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  <headerFooter>
    <oddHeader>&amp;C9. melléklet a .../2018. (. 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2018-01-24T16:50:41Z</cp:lastPrinted>
  <dcterms:created xsi:type="dcterms:W3CDTF">2014-01-03T21:48:14Z</dcterms:created>
  <dcterms:modified xsi:type="dcterms:W3CDTF">2018-01-24T18:29:12Z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