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9" activeTab="14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Dologi kiadás (2)" sheetId="8" r:id="rId8"/>
    <sheet name="8.sz.m.szociális kiadások" sheetId="9" r:id="rId9"/>
    <sheet name="9.sz.m.átadott pe (2)" sheetId="10" r:id="rId10"/>
    <sheet name="10.sz.m.fejlesztés (2)" sheetId="11" r:id="rId11"/>
    <sheet name="11. sz.m. előir felh terv" sheetId="12" r:id="rId12"/>
    <sheet name="12.sz.m. . saját bevételek" sheetId="13" r:id="rId13"/>
    <sheet name="13.sz.m. állami támogatás " sheetId="14" r:id="rId14"/>
    <sheet name="14. sz.m. közvetett tám." sheetId="15" r:id="rId15"/>
    <sheet name="15.sz.m. tartozás" sheetId="16" r:id="rId16"/>
  </sheets>
  <definedNames>
    <definedName name="_xlnm.Print_Area" localSheetId="1">'1 .sz.m.önk.össz.kiad.'!$A$2:$AD$68</definedName>
    <definedName name="_xlnm.Print_Area" localSheetId="0">'1.sz.m-önk.össze.bev'!$A$1:$W$61</definedName>
    <definedName name="_xlnm.Print_Area" localSheetId="10">'10.sz.m.fejlesztés (2)'!$A$3:$N$29</definedName>
    <definedName name="_xlnm.Print_Area" localSheetId="11">'11. sz.m. előir felh terv'!$A$1:$O$21</definedName>
    <definedName name="_xlnm.Print_Area" localSheetId="2">'2.sz.m.összehasonlító'!$A$1:$N$34</definedName>
    <definedName name="_xlnm.Print_Area" localSheetId="3">'3.sz.m Önk  bev.'!$A$1:$W$61</definedName>
    <definedName name="_xlnm.Print_Area" localSheetId="4">'4.sz.m.ÖNK kiadás'!$A$1:$W$38</definedName>
    <definedName name="_xlnm.Print_Area" localSheetId="5">'5. sz. m óvoda'!$A$1:$R$47</definedName>
    <definedName name="_xlnm.Print_Area" localSheetId="6">'6 .sz.m. Létszám (2)'!$A$1:$K$15</definedName>
    <definedName name="_xlnm.Print_Area" localSheetId="7">'7.sz.m.Dologi kiadás (2)'!$A$1:$U$21</definedName>
    <definedName name="_xlnm.Print_Area" localSheetId="8">'8.sz.m.szociális kiadások'!$A$1:$Q$41</definedName>
    <definedName name="_xlnm.Print_Area" localSheetId="9">'9.sz.m.átadott pe (2)'!$A$1:$U$47</definedName>
  </definedNames>
  <calcPr fullCalcOnLoad="1"/>
</workbook>
</file>

<file path=xl/sharedStrings.xml><?xml version="1.0" encoding="utf-8"?>
<sst xmlns="http://schemas.openxmlformats.org/spreadsheetml/2006/main" count="1173" uniqueCount="551">
  <si>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</si>
  <si>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</si>
  <si>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</si>
  <si>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</si>
  <si>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</si>
  <si>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</si>
  <si>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</si>
  <si>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</si>
  <si>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</si>
  <si>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</si>
  <si>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</si>
  <si>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</si>
  <si>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</si>
  <si>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</si>
  <si>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</si>
  <si>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Közvilágítási feladatok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</si>
  <si>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</si>
  <si>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</si>
  <si>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</si>
  <si>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</si>
  <si>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</si>
  <si>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</si>
  <si>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</si>
  <si>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</si>
  <si>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</si>
  <si>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</si>
  <si>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</si>
  <si>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Helyi adók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</si>
  <si>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</si>
  <si>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</si>
  <si>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</si>
  <si>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</si>
  <si>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</si>
  <si>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</si>
  <si>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</si>
  <si>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</si>
  <si>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</si>
  <si>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</si>
  <si>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</si>
  <si>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</si>
  <si>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</si>
  <si>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</si>
  <si>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</si>
  <si>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</si>
  <si>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</si>
  <si>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</si>
  <si>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</si>
  <si>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</si>
  <si>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</si>
  <si>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</si>
  <si>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</si>
  <si>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</si>
  <si>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</si>
  <si>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</si>
  <si>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</si>
  <si>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</si>
  <si>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</si>
  <si>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3. számú melléklet</t>
  </si>
  <si>
    <t>4. számú melléklet</t>
  </si>
  <si>
    <t xml:space="preserve">Ezer forintban </t>
  </si>
  <si>
    <t>7.2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</si>
  <si>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</si>
  <si>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</si>
  <si>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</si>
  <si>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</si>
  <si>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</si>
  <si>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</si>
  <si>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</si>
  <si>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</si>
  <si>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</si>
  <si>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</si>
  <si>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</si>
  <si>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</si>
  <si>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</si>
  <si>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</si>
  <si>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</si>
  <si>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</si>
  <si>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</si>
  <si>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</si>
  <si>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</si>
  <si>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</si>
  <si>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</si>
  <si>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</si>
  <si>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</si>
  <si>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</si>
  <si>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</si>
  <si>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</si>
  <si>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</si>
  <si>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</si>
  <si>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</si>
  <si>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</si>
  <si>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</si>
  <si>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</si>
  <si>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</si>
  <si>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</si>
  <si>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</si>
  <si>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</si>
  <si>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</si>
  <si>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</si>
  <si>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</si>
  <si>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</si>
  <si>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</si>
  <si>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</si>
  <si>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</si>
  <si>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</si>
  <si>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</si>
  <si>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</si>
  <si>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</si>
  <si>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</si>
  <si>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</si>
  <si>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</si>
  <si>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</si>
  <si>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</si>
  <si>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</si>
  <si>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</si>
  <si>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</si>
  <si>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</si>
  <si>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</si>
  <si>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</si>
  <si>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</si>
  <si>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</si>
  <si>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1.1.</t>
  </si>
  <si>
    <t>1.2.</t>
  </si>
  <si>
    <t>1.3.</t>
  </si>
  <si>
    <t>1.4.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</si>
  <si>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</si>
  <si>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</si>
  <si>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</si>
  <si>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</si>
  <si>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Felhalmozási célú pénzeszközök átvétele államháztartáson kívülről</t>
  </si>
  <si>
    <t>Költségvetési maradvány igénybevétele</t>
  </si>
  <si>
    <t>Vállalkozási maradvány igénybevétele</t>
  </si>
  <si>
    <t>VI. Függő, átfutó, kiegyenlítő bevételek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</si>
  <si>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</si>
  <si>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</si>
  <si>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</si>
  <si>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</si>
  <si>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</si>
  <si>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</si>
  <si>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</si>
  <si>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</si>
  <si>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</si>
  <si>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</si>
  <si>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</si>
  <si>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Éves engedélyezett létszám előirányzat (fő)</t>
  </si>
  <si>
    <t>Közfoglalkoztatottak létszáma (fő)</t>
  </si>
  <si>
    <t>* Az intézmény csak kötelező feladatokat lát el.</t>
  </si>
  <si>
    <t>4. sz. táblázat</t>
  </si>
  <si>
    <t>5. sz. táblázat</t>
  </si>
  <si>
    <t>Finanszírozási müveletek egyenlege (1.1.-1.2.)+/-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</si>
  <si>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</si>
  <si>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</si>
  <si>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</si>
  <si>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</si>
  <si>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</si>
  <si>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</si>
  <si>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</si>
  <si>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</si>
  <si>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</si>
  <si>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</si>
  <si>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</si>
  <si>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</si>
  <si>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</si>
  <si>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</si>
  <si>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</si>
  <si>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</si>
  <si>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</si>
  <si>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</si>
  <si>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</si>
  <si>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</si>
  <si>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</si>
  <si>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</si>
  <si>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</si>
  <si>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</si>
  <si>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</si>
  <si>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</si>
  <si>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</si>
  <si>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</si>
  <si>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</si>
  <si>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</si>
  <si>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</si>
  <si>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</si>
  <si>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6. számú melléklet</t>
  </si>
  <si>
    <t>8. számú melléklet</t>
  </si>
  <si>
    <t>9. számú melléklet</t>
  </si>
  <si>
    <t>Működési célú bevételek és kiadások mérlege</t>
  </si>
  <si>
    <t>felhalmozási célú bevételek és kiadások mérlege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</si>
  <si>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</si>
  <si>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</si>
  <si>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</si>
  <si>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</si>
  <si>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</si>
  <si>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</si>
  <si>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</si>
  <si>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</si>
  <si>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</si>
  <si>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Város- és községgazdálkodás</t>
  </si>
  <si>
    <t>Ifjúság-, egészségügyi gondozás</t>
  </si>
  <si>
    <t>Köztemető fenntartása</t>
  </si>
  <si>
    <t xml:space="preserve">Átmeneti segély Szt. 45. §                      </t>
  </si>
  <si>
    <t>Móvár Nagytérségi Hulladékgazd.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</si>
  <si>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</si>
  <si>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</si>
  <si>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</si>
  <si>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</si>
  <si>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</si>
  <si>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</si>
  <si>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</si>
  <si>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</si>
  <si>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</si>
  <si>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</si>
  <si>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</si>
  <si>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</si>
  <si>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</si>
  <si>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</si>
  <si>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</si>
  <si>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</si>
  <si>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</si>
  <si>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</si>
  <si>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</si>
  <si>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</si>
  <si>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</si>
  <si>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</si>
  <si>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</si>
  <si>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II:</t>
  </si>
  <si>
    <t>Beledi Szociális és Gyermekjóléti Társulás</t>
  </si>
  <si>
    <t>Mód. II-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</si>
  <si>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</si>
  <si>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</si>
  <si>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</si>
  <si>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</si>
  <si>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</si>
  <si>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</si>
  <si>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</si>
  <si>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</si>
  <si>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</si>
  <si>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</si>
  <si>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</si>
  <si>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</si>
  <si>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</si>
  <si>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</si>
  <si>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</si>
  <si>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</si>
  <si>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</si>
  <si>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</si>
  <si>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 xml:space="preserve"> </t>
  </si>
  <si>
    <t>Függő, átfutó, kiegyenlítő bevételelk</t>
  </si>
  <si>
    <t>mód. II, III.</t>
  </si>
  <si>
    <t>Mód. IV.</t>
  </si>
  <si>
    <t>Mód IV.</t>
  </si>
  <si>
    <t>mód. IV.</t>
  </si>
  <si>
    <t>2013. július 1.</t>
  </si>
  <si>
    <t>mód. II, III., IV.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</si>
  <si>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</si>
  <si>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</si>
  <si>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</si>
  <si>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</si>
  <si>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</si>
  <si>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</si>
  <si>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</si>
  <si>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</si>
  <si>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</si>
  <si>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</si>
  <si>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</si>
  <si>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</si>
  <si>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</si>
  <si>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</si>
  <si>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</si>
  <si>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</si>
  <si>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Átvett pénzeszközök államháztatráson kívülről</t>
  </si>
  <si>
    <t>Felhalmozási célú bevételek</t>
  </si>
  <si>
    <t>Finanszírozási bevételek</t>
  </si>
  <si>
    <t>Bevételek összesen:</t>
  </si>
  <si>
    <t>Folyó működési kiadások</t>
  </si>
  <si>
    <t>13.</t>
  </si>
  <si>
    <t>15.</t>
  </si>
  <si>
    <t>Tartalékok felhasználása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</si>
  <si>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</si>
  <si>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</si>
  <si>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</si>
  <si>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</si>
  <si>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</si>
  <si>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</si>
  <si>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</si>
  <si>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I., II.,III, IV., V.</t>
  </si>
  <si>
    <t>Mód. III., IV., V.</t>
  </si>
  <si>
    <t>mód.I V.</t>
  </si>
  <si>
    <t>adatok forintban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</si>
  <si>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</si>
  <si>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</si>
  <si>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</si>
  <si>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</si>
  <si>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</si>
  <si>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</si>
  <si>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</si>
  <si>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</si>
  <si>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</si>
  <si>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</si>
  <si>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</si>
  <si>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</si>
  <si>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</si>
  <si>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</si>
  <si>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</si>
  <si>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Nyári gyermekétkeztetés</t>
  </si>
  <si>
    <t>mód. II., III., IV.</t>
  </si>
  <si>
    <t>Könyvtári érdekeltségnövelő támogatá</t>
  </si>
  <si>
    <t>Szerkezetátalakítási tartalékból foly.támogatás d)</t>
  </si>
  <si>
    <t>K/Ö</t>
  </si>
  <si>
    <t>Támogatás</t>
  </si>
  <si>
    <t>2015.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</si>
  <si>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</si>
  <si>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</si>
  <si>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2013. évi I. mód.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</si>
  <si>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</si>
  <si>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</si>
  <si>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</si>
  <si>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</si>
  <si>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</si>
  <si>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</si>
  <si>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</si>
  <si>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</si>
  <si>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</si>
  <si>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</si>
  <si>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</si>
  <si>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</si>
  <si>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</si>
  <si>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</si>
  <si>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</si>
  <si>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</si>
  <si>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</si>
  <si>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</si>
  <si>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</si>
  <si>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</si>
  <si>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</si>
  <si>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</si>
  <si>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</si>
  <si>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</si>
  <si>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</si>
  <si>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15.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</si>
  <si>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</si>
  <si>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</si>
  <si>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</si>
  <si>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</si>
  <si>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</si>
  <si>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</si>
  <si>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</si>
  <si>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</si>
  <si>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</si>
  <si>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</si>
  <si>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</si>
  <si>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</si>
  <si>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</si>
  <si>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</si>
  <si>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</si>
  <si>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</si>
  <si>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</si>
  <si>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</si>
  <si>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</si>
  <si>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</si>
  <si>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</si>
  <si>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</si>
  <si>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</si>
  <si>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</si>
  <si>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</si>
  <si>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</si>
  <si>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</si>
  <si>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</si>
  <si>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</si>
  <si>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</si>
  <si>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</si>
  <si>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</si>
  <si>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</si>
  <si>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</si>
  <si>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</si>
  <si>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</si>
  <si>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</si>
  <si>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</si>
  <si>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</si>
  <si>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</si>
  <si>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</si>
  <si>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</si>
  <si>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</si>
  <si>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</si>
  <si>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</si>
  <si>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</si>
  <si>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</si>
  <si>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</si>
  <si>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</si>
  <si>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</si>
  <si>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</si>
  <si>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</si>
  <si>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</si>
  <si>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</si>
  <si>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</si>
  <si>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</si>
  <si>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</si>
  <si>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</si>
  <si>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</si>
  <si>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</si>
  <si>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</si>
  <si>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</si>
  <si>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</si>
  <si>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</si>
  <si>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</si>
  <si>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</si>
  <si>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</si>
  <si>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</si>
  <si>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</si>
  <si>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</si>
  <si>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</si>
  <si>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</si>
  <si>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</si>
  <si>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</si>
  <si>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</si>
  <si>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</si>
  <si>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</si>
  <si>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</si>
  <si>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</si>
  <si>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</si>
  <si>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</si>
  <si>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</si>
  <si>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</si>
  <si>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</si>
  <si>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</si>
  <si>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</si>
  <si>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</si>
  <si>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</si>
  <si>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</si>
  <si>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</si>
  <si>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>Egyéb szárazföldi személyszállítás</t>
  </si>
  <si>
    <t xml:space="preserve">Más pénzbeli támogatás Szt. 26.§ </t>
  </si>
  <si>
    <t>Kaouvári Többcélú Kistérség</t>
  </si>
  <si>
    <t>01. Helyi önkormányzatok működésének általnos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</si>
  <si>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</si>
  <si>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</si>
  <si>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</si>
  <si>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</si>
  <si>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Napköziotthonos Óvoda</t>
  </si>
  <si>
    <t>Nem veszélyes hulladék kezelése, ártalmatlanítása</t>
  </si>
  <si>
    <t>Közutak, hídak, alagutak  üzemeltetése, fenntartása</t>
  </si>
  <si>
    <t>Területfejl. és területrendezési helyi feladatok</t>
  </si>
  <si>
    <t>Tűz- és katasztrófavédelmi tevékenységek</t>
  </si>
  <si>
    <t>Háziorvosi alapellátás</t>
  </si>
  <si>
    <t>Könyvtári szolgáltatások</t>
  </si>
  <si>
    <t>Sportlétesítmények, edzőtáborok működtetése és fejlesztése</t>
  </si>
  <si>
    <t>védőnő utiköltség hozzájár.</t>
  </si>
  <si>
    <t>SAJÁT BEVÉTELEK 50 %-A</t>
  </si>
  <si>
    <t xml:space="preserve">IV.1. Közművelődési feladatok </t>
  </si>
  <si>
    <t>Napköziotthonos Óvoda Rábakecöl</t>
  </si>
  <si>
    <t>1. számú melléklet</t>
  </si>
  <si>
    <t>5. számú melléklet</t>
  </si>
  <si>
    <t>7. számú melléklet</t>
  </si>
  <si>
    <t>13. számú melléklet</t>
  </si>
  <si>
    <t>Étkezési díj /óvoda/</t>
  </si>
  <si>
    <t>Étkezési díj /iskola/</t>
  </si>
  <si>
    <t>Államig. Feladat</t>
  </si>
  <si>
    <t>Rovat</t>
  </si>
  <si>
    <t>B3</t>
  </si>
  <si>
    <t>B34</t>
  </si>
  <si>
    <t>B354</t>
  </si>
  <si>
    <t>B351</t>
  </si>
  <si>
    <t>B355</t>
  </si>
  <si>
    <t>B36</t>
  </si>
  <si>
    <t>B1</t>
  </si>
  <si>
    <t>B4</t>
  </si>
  <si>
    <t>B402</t>
  </si>
  <si>
    <t>B403</t>
  </si>
  <si>
    <t>B404</t>
  </si>
  <si>
    <t>B408</t>
  </si>
  <si>
    <t>B410</t>
  </si>
  <si>
    <t>B11</t>
  </si>
  <si>
    <t>B16</t>
  </si>
  <si>
    <t>B2</t>
  </si>
  <si>
    <t>B21</t>
  </si>
  <si>
    <t>B25</t>
  </si>
  <si>
    <t>B6</t>
  </si>
  <si>
    <t>B7</t>
  </si>
  <si>
    <t>B5</t>
  </si>
  <si>
    <t>B52</t>
  </si>
  <si>
    <t>B54</t>
  </si>
  <si>
    <t>B8111</t>
  </si>
  <si>
    <t>B8113</t>
  </si>
  <si>
    <t>B8131</t>
  </si>
  <si>
    <t>Költségvetési hiány, többlet ( költségvetési bevételek 7. sor - költségvetési kiadások 5. sor) (+/-)</t>
  </si>
  <si>
    <t>2015. ÉV</t>
  </si>
  <si>
    <t>Költségvetési hiány</t>
  </si>
  <si>
    <t>Tárgyévi hiány</t>
  </si>
  <si>
    <t>Költségvetési többlet</t>
  </si>
  <si>
    <t>Tárgyévi többlet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</si>
  <si>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</si>
  <si>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</si>
  <si>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</si>
  <si>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</si>
  <si>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</si>
  <si>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</si>
  <si>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</si>
  <si>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</si>
  <si>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</si>
  <si>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512</t>
  </si>
  <si>
    <t>Irányító szervi támogatások folyósítása (int.finansz.)</t>
  </si>
  <si>
    <t>K506</t>
  </si>
  <si>
    <t>K511</t>
  </si>
  <si>
    <t>K501-503</t>
  </si>
  <si>
    <t>K911</t>
  </si>
  <si>
    <t>K9112</t>
  </si>
  <si>
    <t>K915</t>
  </si>
  <si>
    <t>B65</t>
  </si>
  <si>
    <t>B72</t>
  </si>
  <si>
    <t>B816</t>
  </si>
  <si>
    <t>B8132</t>
  </si>
  <si>
    <t>2015. év</t>
  </si>
  <si>
    <t>2053. január 1.</t>
  </si>
  <si>
    <t>Zöldterület kezelés</t>
  </si>
  <si>
    <t>2015. évi előirányzat</t>
  </si>
  <si>
    <t>Települési támogatás Szt. 45 §.(1)</t>
  </si>
  <si>
    <t>Rendkivüli települési támogatás Szt. 45.§.(4)</t>
  </si>
  <si>
    <t>Köztemetés Szt. 48. §.</t>
  </si>
  <si>
    <t>Aktív korúak ellátása  - foglalkoztatást helyettesítő támogatás -  Szt. 35.§</t>
  </si>
  <si>
    <t>Gyermekjóléti ellátások</t>
  </si>
  <si>
    <t>Pótlék rendszeres gyermekvédelmi kedvezményez Gyvt. 20/B.§.</t>
  </si>
  <si>
    <t>Természetbei támiogatás Gyvt. 20/a §.</t>
  </si>
  <si>
    <t>Óvodáztatási támogatás Gyvt. 20/C §.</t>
  </si>
  <si>
    <t>11 számú melléklet</t>
  </si>
  <si>
    <t>Előirányzat-felhasználási terv
2015. évre</t>
  </si>
  <si>
    <t>61-67</t>
  </si>
  <si>
    <t>Közvilágítás bővítés</t>
  </si>
  <si>
    <t>1 db fűnyírókasza</t>
  </si>
  <si>
    <t>1 db monitor könyvtárba</t>
  </si>
  <si>
    <t>1 db fénymásoló könyvtárba</t>
  </si>
  <si>
    <t>1 db laptop</t>
  </si>
  <si>
    <t>71-74</t>
  </si>
  <si>
    <t>IKSZT energetikai felújítás</t>
  </si>
  <si>
    <t>A 2015 évi általános működés és ágazati feladatok támogatásának alakulása jogcímenként</t>
  </si>
  <si>
    <t>I.1.c.)Egyéb önkormányzati feladatok támogatása</t>
  </si>
  <si>
    <t xml:space="preserve">           Beszámítás</t>
  </si>
  <si>
    <t xml:space="preserve">          Beszámítás utáni egyéb önkormányzati feladatok támogatása</t>
  </si>
  <si>
    <t>I.1.d) Lakott külterülettel kapcs. Feladatok támogatása</t>
  </si>
  <si>
    <t>III.2. Települési önkorm. Szoc.feladatainak támogatása</t>
  </si>
  <si>
    <t xml:space="preserve">Működési tám. ÁH belülről </t>
  </si>
  <si>
    <t>Felhalm. tám. ÁH.belülről</t>
  </si>
  <si>
    <t>Felhalmozási célú kiadások</t>
  </si>
  <si>
    <t>adatok: forintban</t>
  </si>
  <si>
    <t>10. számu melléklet</t>
  </si>
  <si>
    <t>Rábakecöl Önkormányzat 2015. évi bevételi előirányzatai</t>
  </si>
  <si>
    <t>Rábakecöl  Önkormányzat 2015. évi kiadási előirányzatai</t>
  </si>
  <si>
    <t>Rábakecöl Önkormányzat bevételek és kiadások mérlege</t>
  </si>
  <si>
    <t>Rábakecöl Önkormányzat 2015. évi kiadási előirányzatai</t>
  </si>
  <si>
    <t>Rábakecöl Önkormányzat költségvetési szerveinek 2015. évi létszámkerete</t>
  </si>
  <si>
    <t>Rábakecöl Önkormányzat dologi kiadásai</t>
  </si>
  <si>
    <t xml:space="preserve">Rábakecöl Önkormányzat beruházási és felújítási kiadásai  </t>
  </si>
  <si>
    <t xml:space="preserve">Egyéb pénzbeli támogatás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</si>
</sst>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</numFmts>
  <fonts count="119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11"/>
      <name val="Algerian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thin"/>
      <top/>
      <bottom style="medium"/>
    </border>
    <border>
      <left style="medium"/>
      <right style="medium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20" borderId="1" applyNumberFormat="0" applyAlignment="0" applyProtection="0"/>
    <xf numFmtId="0" fontId="105" fillId="0" borderId="0" applyNumberFormat="0" applyFill="0" applyBorder="0" applyAlignment="0" applyProtection="0"/>
    <xf numFmtId="0" fontId="106" fillId="0" borderId="2" applyNumberFormat="0" applyFill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8" fillId="0" borderId="0" applyNumberFormat="0" applyFill="0" applyBorder="0" applyAlignment="0" applyProtection="0"/>
    <xf numFmtId="0" fontId="10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0" fillId="22" borderId="7" applyNumberFormat="0" applyFont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12" fillId="29" borderId="0" applyNumberFormat="0" applyBorder="0" applyAlignment="0" applyProtection="0"/>
    <xf numFmtId="0" fontId="113" fillId="30" borderId="8" applyNumberFormat="0" applyAlignment="0" applyProtection="0"/>
    <xf numFmtId="0" fontId="11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31" borderId="0" applyNumberFormat="0" applyBorder="0" applyAlignment="0" applyProtection="0"/>
    <xf numFmtId="0" fontId="117" fillId="32" borderId="0" applyNumberFormat="0" applyBorder="0" applyAlignment="0" applyProtection="0"/>
    <xf numFmtId="0" fontId="118" fillId="30" borderId="1" applyNumberFormat="0" applyAlignment="0" applyProtection="0"/>
    <xf numFmtId="9" fontId="0" fillId="0" borderId="0" applyFont="0" applyFill="0" applyBorder="0" applyAlignment="0" applyProtection="0"/>
  </cellStyleXfs>
  <cellXfs count="12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7">
      <alignment/>
      <protection/>
    </xf>
    <xf numFmtId="0" fontId="17" fillId="0" borderId="0" xfId="57" applyFont="1" applyAlignment="1">
      <alignment horizontal="center"/>
      <protection/>
    </xf>
    <xf numFmtId="0" fontId="20" fillId="0" borderId="0" xfId="59">
      <alignment/>
      <protection/>
    </xf>
    <xf numFmtId="0" fontId="11" fillId="0" borderId="0" xfId="57" applyAlignment="1">
      <alignment vertical="center"/>
      <protection/>
    </xf>
    <xf numFmtId="0" fontId="15" fillId="0" borderId="0" xfId="57" applyFont="1">
      <alignment/>
      <protection/>
    </xf>
    <xf numFmtId="0" fontId="13" fillId="0" borderId="0" xfId="57" applyFont="1">
      <alignment/>
      <protection/>
    </xf>
    <xf numFmtId="0" fontId="11" fillId="0" borderId="0" xfId="57" applyFont="1">
      <alignment/>
      <protection/>
    </xf>
    <xf numFmtId="0" fontId="11" fillId="0" borderId="0" xfId="57" applyFont="1" applyFill="1">
      <alignment/>
      <protection/>
    </xf>
    <xf numFmtId="0" fontId="0" fillId="0" borderId="0" xfId="0" applyFont="1" applyAlignment="1">
      <alignment wrapText="1"/>
    </xf>
    <xf numFmtId="0" fontId="42" fillId="0" borderId="0" xfId="58" applyFont="1" applyAlignment="1">
      <alignment horizontal="center" vertical="center"/>
      <protection/>
    </xf>
    <xf numFmtId="0" fontId="34" fillId="0" borderId="10" xfId="58" applyFont="1" applyBorder="1" applyAlignment="1">
      <alignment horizontal="left" vertical="center" wrapText="1"/>
      <protection/>
    </xf>
    <xf numFmtId="0" fontId="16" fillId="33" borderId="11" xfId="57" applyFont="1" applyFill="1" applyBorder="1" applyAlignment="1">
      <alignment horizontal="center" vertical="center"/>
      <protection/>
    </xf>
    <xf numFmtId="0" fontId="16" fillId="33" borderId="12" xfId="57" applyFont="1" applyFill="1" applyBorder="1" applyAlignment="1">
      <alignment horizontal="center" vertical="center"/>
      <protection/>
    </xf>
    <xf numFmtId="3" fontId="41" fillId="0" borderId="13" xfId="57" applyNumberFormat="1" applyFont="1" applyBorder="1" applyAlignment="1">
      <alignment horizontal="right" vertical="center" wrapText="1"/>
      <protection/>
    </xf>
    <xf numFmtId="0" fontId="45" fillId="0" borderId="14" xfId="58" applyFont="1" applyBorder="1" applyAlignment="1">
      <alignment horizontal="center" vertical="center" wrapText="1"/>
      <protection/>
    </xf>
    <xf numFmtId="0" fontId="45" fillId="0" borderId="15" xfId="5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3" fontId="11" fillId="0" borderId="0" xfId="57" applyNumberForma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20" fillId="0" borderId="0" xfId="58" applyFont="1" applyAlignment="1">
      <alignment horizontal="left" vertical="center" wrapText="1"/>
      <protection/>
    </xf>
    <xf numFmtId="0" fontId="24" fillId="0" borderId="0" xfId="57" applyFont="1">
      <alignment/>
      <protection/>
    </xf>
    <xf numFmtId="0" fontId="33" fillId="0" borderId="0" xfId="57" applyFont="1" applyAlignment="1">
      <alignment vertical="center"/>
      <protection/>
    </xf>
    <xf numFmtId="0" fontId="51" fillId="0" borderId="0" xfId="57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0" xfId="57" applyFont="1" applyAlignment="1">
      <alignment wrapText="1"/>
      <protection/>
    </xf>
    <xf numFmtId="0" fontId="15" fillId="0" borderId="10" xfId="57" applyFont="1" applyBorder="1" applyAlignment="1">
      <alignment wrapText="1"/>
      <protection/>
    </xf>
    <xf numFmtId="0" fontId="15" fillId="0" borderId="10" xfId="57" applyFont="1" applyFill="1" applyBorder="1" applyAlignment="1">
      <alignment wrapText="1"/>
      <protection/>
    </xf>
    <xf numFmtId="0" fontId="12" fillId="0" borderId="16" xfId="57" applyFont="1" applyBorder="1" applyAlignment="1">
      <alignment vertical="center" wrapText="1"/>
      <protection/>
    </xf>
    <xf numFmtId="0" fontId="12" fillId="0" borderId="16" xfId="57" applyFont="1" applyBorder="1" applyAlignment="1">
      <alignment wrapText="1"/>
      <protection/>
    </xf>
    <xf numFmtId="3" fontId="52" fillId="0" borderId="13" xfId="57" applyNumberFormat="1" applyFont="1" applyFill="1" applyBorder="1" applyAlignment="1">
      <alignment horizontal="right"/>
      <protection/>
    </xf>
    <xf numFmtId="0" fontId="52" fillId="0" borderId="13" xfId="57" applyFont="1" applyBorder="1" applyAlignment="1">
      <alignment horizontal="right"/>
      <protection/>
    </xf>
    <xf numFmtId="3" fontId="52" fillId="0" borderId="17" xfId="57" applyNumberFormat="1" applyFont="1" applyBorder="1" applyAlignment="1">
      <alignment horizontal="right"/>
      <protection/>
    </xf>
    <xf numFmtId="3" fontId="52" fillId="0" borderId="13" xfId="57" applyNumberFormat="1" applyFont="1" applyBorder="1" applyAlignment="1">
      <alignment horizontal="right"/>
      <protection/>
    </xf>
    <xf numFmtId="3" fontId="18" fillId="0" borderId="14" xfId="40" applyNumberFormat="1" applyFont="1" applyBorder="1" applyAlignment="1">
      <alignment horizontal="right" vertical="center"/>
    </xf>
    <xf numFmtId="3" fontId="18" fillId="0" borderId="14" xfId="57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18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6" fillId="0" borderId="0" xfId="57" applyFont="1" applyBorder="1" applyAlignment="1">
      <alignment horizontal="center" vertical="center"/>
      <protection/>
    </xf>
    <xf numFmtId="3" fontId="12" fillId="0" borderId="0" xfId="57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7" applyFont="1" applyBorder="1" applyAlignment="1">
      <alignment horizontal="right" vertical="center"/>
      <protection/>
    </xf>
    <xf numFmtId="0" fontId="27" fillId="0" borderId="0" xfId="57" applyFont="1" applyAlignment="1">
      <alignment horizontal="center" vertical="center"/>
      <protection/>
    </xf>
    <xf numFmtId="0" fontId="11" fillId="0" borderId="19" xfId="57" applyFont="1" applyBorder="1" applyAlignment="1">
      <alignment vertical="center"/>
      <protection/>
    </xf>
    <xf numFmtId="3" fontId="12" fillId="0" borderId="0" xfId="57" applyNumberFormat="1" applyFont="1" applyBorder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13" xfId="57" applyNumberFormat="1" applyFont="1" applyFill="1" applyBorder="1" applyAlignment="1">
      <alignment vertical="center"/>
      <protection/>
    </xf>
    <xf numFmtId="3" fontId="15" fillId="0" borderId="13" xfId="57" applyNumberFormat="1" applyFont="1" applyFill="1" applyBorder="1" applyAlignment="1">
      <alignment horizontal="right" vertical="center"/>
      <protection/>
    </xf>
    <xf numFmtId="3" fontId="15" fillId="0" borderId="13" xfId="57" applyNumberFormat="1" applyFont="1" applyFill="1" applyBorder="1" applyAlignment="1">
      <alignment horizontal="right" vertical="center"/>
      <protection/>
    </xf>
    <xf numFmtId="3" fontId="15" fillId="0" borderId="17" xfId="57" applyNumberFormat="1" applyFont="1" applyFill="1" applyBorder="1" applyAlignment="1">
      <alignment horizontal="right"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1" fillId="0" borderId="0" xfId="57" applyNumberFormat="1" applyFont="1" applyAlignment="1">
      <alignment vertical="center"/>
      <protection/>
    </xf>
    <xf numFmtId="3" fontId="3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0" xfId="57" applyNumberFormat="1">
      <alignment/>
      <protection/>
    </xf>
    <xf numFmtId="3" fontId="52" fillId="0" borderId="17" xfId="57" applyNumberFormat="1" applyFont="1" applyFill="1" applyBorder="1" applyAlignment="1">
      <alignment horizontal="right"/>
      <protection/>
    </xf>
    <xf numFmtId="3" fontId="15" fillId="0" borderId="22" xfId="0" applyNumberFormat="1" applyFont="1" applyFill="1" applyBorder="1" applyAlignment="1">
      <alignment horizontal="right" vertical="center"/>
    </xf>
    <xf numFmtId="0" fontId="23" fillId="0" borderId="23" xfId="0" applyFont="1" applyBorder="1" applyAlignment="1">
      <alignment vertical="center" wrapText="1"/>
    </xf>
    <xf numFmtId="3" fontId="28" fillId="0" borderId="0" xfId="57" applyNumberFormat="1" applyFont="1" applyFill="1" applyBorder="1" applyAlignment="1">
      <alignment horizontal="center" vertical="center" wrapText="1"/>
      <protection/>
    </xf>
    <xf numFmtId="3" fontId="47" fillId="0" borderId="0" xfId="57" applyNumberFormat="1" applyFont="1" applyFill="1" applyBorder="1" applyAlignment="1">
      <alignment horizontal="right" vertical="center" wrapText="1"/>
      <protection/>
    </xf>
    <xf numFmtId="0" fontId="11" fillId="0" borderId="0" xfId="57" applyFill="1" applyAlignment="1">
      <alignment vertical="center"/>
      <protection/>
    </xf>
    <xf numFmtId="0" fontId="23" fillId="0" borderId="23" xfId="0" applyFont="1" applyFill="1" applyBorder="1" applyAlignment="1">
      <alignment vertical="center" wrapText="1"/>
    </xf>
    <xf numFmtId="3" fontId="41" fillId="0" borderId="13" xfId="57" applyNumberFormat="1" applyFont="1" applyFill="1" applyBorder="1" applyAlignment="1">
      <alignment horizontal="right" vertical="center" wrapText="1"/>
      <protection/>
    </xf>
    <xf numFmtId="0" fontId="23" fillId="0" borderId="24" xfId="0" applyFont="1" applyFill="1" applyBorder="1" applyAlignment="1">
      <alignment vertical="center" wrapText="1"/>
    </xf>
    <xf numFmtId="3" fontId="41" fillId="0" borderId="13" xfId="57" applyNumberFormat="1" applyFont="1" applyFill="1" applyBorder="1" applyAlignment="1">
      <alignment vertical="center"/>
      <protection/>
    </xf>
    <xf numFmtId="3" fontId="17" fillId="0" borderId="0" xfId="57" applyNumberFormat="1" applyFont="1" applyAlignment="1">
      <alignment horizontal="right" vertical="center"/>
      <protection/>
    </xf>
    <xf numFmtId="3" fontId="28" fillId="34" borderId="25" xfId="57" applyNumberFormat="1" applyFont="1" applyFill="1" applyBorder="1" applyAlignment="1">
      <alignment horizontal="center" vertical="center" wrapText="1"/>
      <protection/>
    </xf>
    <xf numFmtId="3" fontId="47" fillId="34" borderId="26" xfId="57" applyNumberFormat="1" applyFont="1" applyFill="1" applyBorder="1" applyAlignment="1">
      <alignment horizontal="right" vertical="center" wrapText="1"/>
      <protection/>
    </xf>
    <xf numFmtId="3" fontId="52" fillId="0" borderId="27" xfId="57" applyNumberFormat="1" applyFont="1" applyBorder="1" applyAlignment="1">
      <alignment horizontal="right"/>
      <protection/>
    </xf>
    <xf numFmtId="0" fontId="15" fillId="0" borderId="28" xfId="57" applyFont="1" applyBorder="1" applyAlignment="1">
      <alignment wrapText="1"/>
      <protection/>
    </xf>
    <xf numFmtId="0" fontId="14" fillId="0" borderId="13" xfId="0" applyFont="1" applyFill="1" applyBorder="1" applyAlignment="1">
      <alignment vertical="center" wrapText="1"/>
    </xf>
    <xf numFmtId="0" fontId="41" fillId="0" borderId="13" xfId="57" applyFont="1" applyFill="1" applyBorder="1" applyAlignment="1">
      <alignment vertical="center"/>
      <protection/>
    </xf>
    <xf numFmtId="0" fontId="41" fillId="0" borderId="29" xfId="57" applyFont="1" applyFill="1" applyBorder="1" applyAlignment="1">
      <alignment vertical="center"/>
      <protection/>
    </xf>
    <xf numFmtId="0" fontId="14" fillId="0" borderId="22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4" fillId="0" borderId="0" xfId="57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7" fillId="0" borderId="35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/>
    </xf>
    <xf numFmtId="3" fontId="3" fillId="0" borderId="12" xfId="0" applyNumberFormat="1" applyFont="1" applyFill="1" applyBorder="1" applyAlignment="1">
      <alignment horizontal="righ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6" xfId="0" applyNumberFormat="1" applyFont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3" fontId="7" fillId="0" borderId="27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1" xfId="57" applyFont="1" applyBorder="1" applyAlignment="1">
      <alignment horizontal="center" vertical="center" wrapText="1"/>
      <protection/>
    </xf>
    <xf numFmtId="0" fontId="11" fillId="0" borderId="0" xfId="57" applyAlignment="1">
      <alignment vertical="center" wrapText="1"/>
      <protection/>
    </xf>
    <xf numFmtId="0" fontId="47" fillId="0" borderId="39" xfId="58" applyFont="1" applyBorder="1" applyAlignment="1">
      <alignment horizontal="left" vertical="center" wrapText="1"/>
      <protection/>
    </xf>
    <xf numFmtId="0" fontId="34" fillId="0" borderId="40" xfId="0" applyFont="1" applyBorder="1" applyAlignment="1">
      <alignment vertical="center" wrapText="1"/>
    </xf>
    <xf numFmtId="2" fontId="46" fillId="0" borderId="13" xfId="58" applyNumberFormat="1" applyFont="1" applyFill="1" applyBorder="1" applyAlignment="1">
      <alignment horizontal="center" vertical="center" wrapText="1"/>
      <protection/>
    </xf>
    <xf numFmtId="2" fontId="46" fillId="0" borderId="21" xfId="58" applyNumberFormat="1" applyFont="1" applyFill="1" applyBorder="1" applyAlignment="1">
      <alignment horizontal="center" vertical="center" wrapText="1"/>
      <protection/>
    </xf>
    <xf numFmtId="2" fontId="46" fillId="0" borderId="14" xfId="58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36" xfId="0" applyFont="1" applyFill="1" applyBorder="1" applyAlignment="1" applyProtection="1">
      <alignment horizontal="center" vertical="center" wrapText="1"/>
      <protection/>
    </xf>
    <xf numFmtId="0" fontId="61" fillId="0" borderId="37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49" fontId="56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12" xfId="60" applyFont="1" applyFill="1" applyBorder="1" applyAlignment="1" applyProtection="1">
      <alignment horizontal="lef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49" fontId="56" fillId="0" borderId="22" xfId="0" applyNumberFormat="1" applyFont="1" applyFill="1" applyBorder="1" applyAlignment="1" applyProtection="1">
      <alignment horizontal="center" vertical="center" wrapText="1"/>
      <protection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39" xfId="0" applyFont="1" applyFill="1" applyBorder="1" applyAlignment="1" applyProtection="1">
      <alignment horizontal="center" vertical="center" wrapText="1"/>
      <protection/>
    </xf>
    <xf numFmtId="49" fontId="56" fillId="0" borderId="21" xfId="0" applyNumberFormat="1" applyFont="1" applyFill="1" applyBorder="1" applyAlignment="1" applyProtection="1">
      <alignment horizontal="center" vertical="center" wrapText="1"/>
      <protection/>
    </xf>
    <xf numFmtId="165" fontId="5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2" xfId="60" applyNumberFormat="1" applyFont="1" applyFill="1" applyBorder="1" applyAlignment="1" applyProtection="1">
      <alignment horizontal="left" vertical="center" wrapText="1" indent="1"/>
      <protection/>
    </xf>
    <xf numFmtId="0" fontId="66" fillId="0" borderId="45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49" fontId="56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37" fillId="0" borderId="16" xfId="0" applyFont="1" applyFill="1" applyBorder="1" applyAlignment="1" applyProtection="1">
      <alignment vertical="center" wrapText="1"/>
      <protection/>
    </xf>
    <xf numFmtId="49" fontId="56" fillId="0" borderId="14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1" xfId="0" applyFont="1" applyBorder="1" applyAlignment="1" applyProtection="1">
      <alignment horizontal="center" vertical="center" wrapText="1"/>
      <protection/>
    </xf>
    <xf numFmtId="165" fontId="6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7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32" xfId="0" applyFont="1" applyFill="1" applyBorder="1" applyAlignment="1" applyProtection="1">
      <alignment horizontal="center" vertical="center" wrapTex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0" fontId="61" fillId="0" borderId="38" xfId="0" applyFont="1" applyFill="1" applyBorder="1" applyAlignment="1" applyProtection="1">
      <alignment horizontal="center" vertical="center" wrapText="1"/>
      <protection/>
    </xf>
    <xf numFmtId="0" fontId="65" fillId="0" borderId="12" xfId="60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49" fontId="56" fillId="0" borderId="13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68" fillId="0" borderId="38" xfId="0" applyFont="1" applyFill="1" applyBorder="1" applyAlignment="1" applyProtection="1">
      <alignment vertical="center" wrapText="1"/>
      <protection/>
    </xf>
    <xf numFmtId="165" fontId="65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1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0" xfId="60" applyFill="1">
      <alignment/>
      <protection/>
    </xf>
    <xf numFmtId="3" fontId="56" fillId="0" borderId="0" xfId="60" applyNumberFormat="1" applyFont="1" applyFill="1" applyBorder="1">
      <alignment/>
      <protection/>
    </xf>
    <xf numFmtId="165" fontId="56" fillId="0" borderId="0" xfId="60" applyNumberFormat="1" applyFont="1" applyFill="1" applyBorder="1">
      <alignment/>
      <protection/>
    </xf>
    <xf numFmtId="0" fontId="65" fillId="0" borderId="11" xfId="60" applyFont="1" applyFill="1" applyBorder="1" applyAlignment="1" applyProtection="1">
      <alignment horizontal="left" vertical="center" wrapText="1" indent="1"/>
      <protection/>
    </xf>
    <xf numFmtId="0" fontId="70" fillId="0" borderId="0" xfId="60" applyFont="1" applyFill="1">
      <alignment/>
      <protection/>
    </xf>
    <xf numFmtId="49" fontId="56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0" applyFont="1" applyFill="1" applyBorder="1" applyAlignment="1" applyProtection="1">
      <alignment horizontal="left" indent="5"/>
      <protection/>
    </xf>
    <xf numFmtId="3" fontId="56" fillId="0" borderId="0" xfId="60" applyNumberFormat="1" applyFont="1" applyFill="1" applyBorder="1" applyAlignment="1" applyProtection="1">
      <alignment horizontal="right" vertical="center" wrapText="1"/>
      <protection/>
    </xf>
    <xf numFmtId="0" fontId="57" fillId="0" borderId="0" xfId="60" applyFont="1" applyFill="1" applyAlignment="1">
      <alignment horizontal="center" wrapText="1"/>
      <protection/>
    </xf>
    <xf numFmtId="3" fontId="56" fillId="0" borderId="0" xfId="60" applyNumberFormat="1" applyFont="1" applyFill="1">
      <alignment/>
      <protection/>
    </xf>
    <xf numFmtId="0" fontId="56" fillId="0" borderId="0" xfId="60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48" xfId="0" applyNumberFormat="1" applyFont="1" applyFill="1" applyBorder="1" applyAlignment="1">
      <alignment horizontal="left" vertical="center" wrapText="1"/>
    </xf>
    <xf numFmtId="0" fontId="11" fillId="0" borderId="11" xfId="57" applyFont="1" applyBorder="1" applyAlignment="1">
      <alignment horizontal="center" vertical="center"/>
      <protection/>
    </xf>
    <xf numFmtId="0" fontId="7" fillId="0" borderId="33" xfId="0" applyFont="1" applyBorder="1" applyAlignment="1">
      <alignment horizontal="left" vertical="center" wrapText="1"/>
    </xf>
    <xf numFmtId="0" fontId="15" fillId="0" borderId="28" xfId="57" applyFont="1" applyFill="1" applyBorder="1" applyAlignment="1">
      <alignment wrapText="1"/>
      <protection/>
    </xf>
    <xf numFmtId="0" fontId="65" fillId="0" borderId="20" xfId="60" applyFont="1" applyFill="1" applyBorder="1" applyAlignment="1" applyProtection="1">
      <alignment horizontal="left" vertical="center" wrapText="1" indent="1"/>
      <protection/>
    </xf>
    <xf numFmtId="49" fontId="65" fillId="0" borderId="10" xfId="60" applyNumberFormat="1" applyFont="1" applyFill="1" applyBorder="1" applyAlignment="1" applyProtection="1">
      <alignment horizontal="left" vertical="center" wrapText="1" indent="1"/>
      <protection/>
    </xf>
    <xf numFmtId="49" fontId="65" fillId="0" borderId="16" xfId="60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7" xfId="58" applyNumberFormat="1" applyFont="1" applyBorder="1" applyAlignment="1">
      <alignment horizontal="center" vertical="center"/>
      <protection/>
    </xf>
    <xf numFmtId="165" fontId="35" fillId="0" borderId="12" xfId="60" applyNumberFormat="1" applyFont="1" applyFill="1" applyBorder="1" applyAlignment="1" applyProtection="1">
      <alignment horizontal="right" vertical="center" wrapText="1"/>
      <protection/>
    </xf>
    <xf numFmtId="165" fontId="53" fillId="0" borderId="19" xfId="60" applyNumberFormat="1" applyFont="1" applyFill="1" applyBorder="1" applyAlignment="1" applyProtection="1">
      <alignment horizontal="left" vertical="center"/>
      <protection/>
    </xf>
    <xf numFmtId="3" fontId="35" fillId="0" borderId="22" xfId="60" applyNumberFormat="1" applyFont="1" applyFill="1" applyBorder="1" applyAlignment="1" applyProtection="1">
      <alignment horizontal="right" vertical="center" wrapText="1"/>
      <protection/>
    </xf>
    <xf numFmtId="3" fontId="35" fillId="0" borderId="13" xfId="60" applyNumberFormat="1" applyFont="1" applyFill="1" applyBorder="1" applyAlignment="1" applyProtection="1">
      <alignment horizontal="right" vertical="center" wrapText="1"/>
      <protection/>
    </xf>
    <xf numFmtId="3" fontId="35" fillId="0" borderId="14" xfId="60" applyNumberFormat="1" applyFont="1" applyFill="1" applyBorder="1" applyAlignment="1" applyProtection="1">
      <alignment horizontal="right" vertical="center" wrapText="1"/>
      <protection/>
    </xf>
    <xf numFmtId="0" fontId="35" fillId="0" borderId="20" xfId="60" applyFont="1" applyFill="1" applyBorder="1" applyAlignment="1">
      <alignment horizontal="center"/>
      <protection/>
    </xf>
    <xf numFmtId="3" fontId="35" fillId="0" borderId="22" xfId="60" applyNumberFormat="1" applyFont="1" applyFill="1" applyBorder="1">
      <alignment/>
      <protection/>
    </xf>
    <xf numFmtId="3" fontId="37" fillId="0" borderId="13" xfId="60" applyNumberFormat="1" applyFont="1" applyFill="1" applyBorder="1">
      <alignment/>
      <protection/>
    </xf>
    <xf numFmtId="165" fontId="37" fillId="0" borderId="13" xfId="60" applyNumberFormat="1" applyFont="1" applyFill="1" applyBorder="1">
      <alignment/>
      <protection/>
    </xf>
    <xf numFmtId="3" fontId="37" fillId="0" borderId="14" xfId="60" applyNumberFormat="1" applyFont="1" applyFill="1" applyBorder="1">
      <alignment/>
      <protection/>
    </xf>
    <xf numFmtId="165" fontId="35" fillId="0" borderId="47" xfId="60" applyNumberFormat="1" applyFont="1" applyFill="1" applyBorder="1" applyAlignment="1" applyProtection="1">
      <alignment horizontal="right" vertical="center" wrapText="1"/>
      <protection/>
    </xf>
    <xf numFmtId="165" fontId="35" fillId="0" borderId="22" xfId="60" applyNumberFormat="1" applyFont="1" applyFill="1" applyBorder="1" applyAlignment="1" applyProtection="1">
      <alignment horizontal="right" vertical="center" wrapText="1"/>
      <protection/>
    </xf>
    <xf numFmtId="165" fontId="35" fillId="0" borderId="13" xfId="60" applyNumberFormat="1" applyFont="1" applyFill="1" applyBorder="1" applyAlignment="1" applyProtection="1">
      <alignment horizontal="right" vertical="center" wrapText="1"/>
      <protection/>
    </xf>
    <xf numFmtId="3" fontId="28" fillId="34" borderId="26" xfId="57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3" fontId="18" fillId="0" borderId="15" xfId="57" applyNumberFormat="1" applyFont="1" applyBorder="1" applyAlignment="1">
      <alignment horizontal="right"/>
      <protection/>
    </xf>
    <xf numFmtId="0" fontId="7" fillId="0" borderId="4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1" fillId="0" borderId="41" xfId="0" applyNumberFormat="1" applyFont="1" applyFill="1" applyBorder="1" applyAlignment="1" applyProtection="1">
      <alignment horizontal="center" vertical="center" wrapText="1"/>
      <protection/>
    </xf>
    <xf numFmtId="165" fontId="61" fillId="0" borderId="50" xfId="0" applyNumberFormat="1" applyFont="1" applyFill="1" applyBorder="1" applyAlignment="1" applyProtection="1">
      <alignment horizontal="center" vertical="center" wrapText="1"/>
      <protection/>
    </xf>
    <xf numFmtId="165" fontId="5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2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15" fillId="0" borderId="0" xfId="57" applyNumberFormat="1" applyFont="1">
      <alignment/>
      <protection/>
    </xf>
    <xf numFmtId="2" fontId="42" fillId="0" borderId="0" xfId="58" applyNumberFormat="1" applyFont="1" applyAlignment="1">
      <alignment horizontal="center" vertical="center"/>
      <protection/>
    </xf>
    <xf numFmtId="1" fontId="46" fillId="0" borderId="43" xfId="58" applyNumberFormat="1" applyFont="1" applyFill="1" applyBorder="1" applyAlignment="1">
      <alignment horizontal="center" vertical="center" wrapText="1"/>
      <protection/>
    </xf>
    <xf numFmtId="1" fontId="46" fillId="0" borderId="17" xfId="58" applyNumberFormat="1" applyFont="1" applyFill="1" applyBorder="1" applyAlignment="1">
      <alignment horizontal="center" vertical="center" wrapText="1"/>
      <protection/>
    </xf>
    <xf numFmtId="1" fontId="46" fillId="0" borderId="15" xfId="58" applyNumberFormat="1" applyFont="1" applyFill="1" applyBorder="1" applyAlignment="1">
      <alignment horizontal="center" vertical="center" wrapText="1"/>
      <protection/>
    </xf>
    <xf numFmtId="1" fontId="44" fillId="0" borderId="44" xfId="58" applyNumberFormat="1" applyFont="1" applyBorder="1" applyAlignment="1">
      <alignment horizontal="center" vertical="center"/>
      <protection/>
    </xf>
    <xf numFmtId="1" fontId="44" fillId="0" borderId="42" xfId="58" applyNumberFormat="1" applyFont="1" applyBorder="1" applyAlignment="1">
      <alignment horizontal="center" vertical="center" wrapText="1"/>
      <protection/>
    </xf>
    <xf numFmtId="3" fontId="12" fillId="0" borderId="42" xfId="57" applyNumberFormat="1" applyFont="1" applyBorder="1" applyAlignment="1">
      <alignment horizontal="right" vertical="center"/>
      <protection/>
    </xf>
    <xf numFmtId="0" fontId="57" fillId="0" borderId="0" xfId="60" applyFont="1" applyFill="1" applyBorder="1" applyAlignment="1">
      <alignment horizont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57" fillId="0" borderId="0" xfId="60" applyFont="1" applyFill="1" applyAlignment="1">
      <alignment horizontal="center"/>
      <protection/>
    </xf>
    <xf numFmtId="0" fontId="3" fillId="0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2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Continuous" vertical="center" wrapText="1"/>
    </xf>
    <xf numFmtId="0" fontId="12" fillId="1" borderId="18" xfId="57" applyFont="1" applyFill="1" applyBorder="1" applyAlignment="1">
      <alignment horizontal="center" vertical="center" wrapText="1"/>
      <protection/>
    </xf>
    <xf numFmtId="0" fontId="12" fillId="1" borderId="21" xfId="57" applyFont="1" applyFill="1" applyBorder="1" applyAlignment="1">
      <alignment horizontal="center" vertical="center"/>
      <protection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16" fillId="33" borderId="53" xfId="57" applyFont="1" applyFill="1" applyBorder="1" applyAlignment="1">
      <alignment horizontal="center" vertical="center"/>
      <protection/>
    </xf>
    <xf numFmtId="0" fontId="16" fillId="33" borderId="29" xfId="57" applyFont="1" applyFill="1" applyBorder="1" applyAlignment="1">
      <alignment horizontal="center" vertical="center"/>
      <protection/>
    </xf>
    <xf numFmtId="3" fontId="16" fillId="33" borderId="29" xfId="57" applyNumberFormat="1" applyFont="1" applyFill="1" applyBorder="1" applyAlignment="1">
      <alignment horizontal="center" vertical="center"/>
      <protection/>
    </xf>
    <xf numFmtId="0" fontId="16" fillId="33" borderId="45" xfId="57" applyFont="1" applyFill="1" applyBorder="1" applyAlignment="1">
      <alignment horizontal="center" vertical="center"/>
      <protection/>
    </xf>
    <xf numFmtId="0" fontId="16" fillId="33" borderId="41" xfId="57" applyFont="1" applyFill="1" applyBorder="1" applyAlignment="1">
      <alignment horizontal="center"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0" fontId="28" fillId="34" borderId="36" xfId="57" applyFont="1" applyFill="1" applyBorder="1" applyAlignment="1">
      <alignment horizontal="center" vertical="center" wrapText="1"/>
      <protection/>
    </xf>
    <xf numFmtId="0" fontId="28" fillId="34" borderId="29" xfId="57" applyFont="1" applyFill="1" applyBorder="1" applyAlignment="1">
      <alignment horizontal="center" vertical="center" wrapText="1"/>
      <protection/>
    </xf>
    <xf numFmtId="0" fontId="23" fillId="0" borderId="34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 wrapText="1"/>
    </xf>
    <xf numFmtId="3" fontId="41" fillId="0" borderId="21" xfId="57" applyNumberFormat="1" applyFont="1" applyFill="1" applyBorder="1" applyAlignment="1">
      <alignment horizontal="right" vertical="center" wrapText="1"/>
      <protection/>
    </xf>
    <xf numFmtId="0" fontId="11" fillId="0" borderId="0" xfId="57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5" fillId="0" borderId="54" xfId="0" applyFont="1" applyBorder="1" applyAlignment="1" applyProtection="1">
      <alignment horizontal="center" wrapText="1"/>
      <protection/>
    </xf>
    <xf numFmtId="0" fontId="63" fillId="0" borderId="54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1" xfId="57" applyNumberFormat="1" applyFont="1" applyBorder="1" applyAlignment="1">
      <alignment horizontal="right" vertical="center" wrapText="1"/>
      <protection/>
    </xf>
    <xf numFmtId="0" fontId="58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3" fontId="17" fillId="0" borderId="0" xfId="57" applyNumberFormat="1" applyFont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3" xfId="57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left" vertical="center" wrapText="1"/>
    </xf>
    <xf numFmtId="0" fontId="13" fillId="0" borderId="32" xfId="57" applyFont="1" applyBorder="1" applyAlignment="1">
      <alignment horizontal="center" vertical="center"/>
      <protection/>
    </xf>
    <xf numFmtId="3" fontId="13" fillId="0" borderId="18" xfId="57" applyNumberFormat="1" applyFont="1" applyFill="1" applyBorder="1" applyAlignment="1">
      <alignment vertical="center"/>
      <protection/>
    </xf>
    <xf numFmtId="0" fontId="11" fillId="0" borderId="34" xfId="57" applyFont="1" applyBorder="1" applyAlignment="1">
      <alignment vertical="center" wrapText="1"/>
      <protection/>
    </xf>
    <xf numFmtId="0" fontId="11" fillId="0" borderId="23" xfId="57" applyFont="1" applyBorder="1" applyAlignment="1">
      <alignment vertical="center" wrapText="1"/>
      <protection/>
    </xf>
    <xf numFmtId="0" fontId="11" fillId="0" borderId="36" xfId="57" applyFont="1" applyBorder="1" applyAlignment="1">
      <alignment vertical="center" wrapText="1"/>
      <protection/>
    </xf>
    <xf numFmtId="0" fontId="11" fillId="0" borderId="40" xfId="57" applyFont="1" applyBorder="1" applyAlignment="1">
      <alignment vertical="center" wrapText="1"/>
      <protection/>
    </xf>
    <xf numFmtId="0" fontId="13" fillId="0" borderId="55" xfId="57" applyFont="1" applyBorder="1" applyAlignment="1">
      <alignment vertical="center" wrapText="1"/>
      <protection/>
    </xf>
    <xf numFmtId="0" fontId="11" fillId="0" borderId="34" xfId="57" applyFont="1" applyBorder="1" applyAlignment="1">
      <alignment vertical="center"/>
      <protection/>
    </xf>
    <xf numFmtId="0" fontId="11" fillId="0" borderId="36" xfId="57" applyFont="1" applyBorder="1" applyAlignment="1">
      <alignment vertical="center"/>
      <protection/>
    </xf>
    <xf numFmtId="0" fontId="13" fillId="0" borderId="32" xfId="57" applyFont="1" applyBorder="1" applyAlignment="1">
      <alignment vertical="center"/>
      <protection/>
    </xf>
    <xf numFmtId="0" fontId="17" fillId="0" borderId="32" xfId="57" applyFont="1" applyBorder="1" applyAlignment="1">
      <alignment horizontal="center" vertical="center"/>
      <protection/>
    </xf>
    <xf numFmtId="0" fontId="10" fillId="0" borderId="55" xfId="0" applyFont="1" applyBorder="1" applyAlignment="1">
      <alignment horizontal="center" vertical="center" wrapText="1"/>
    </xf>
    <xf numFmtId="0" fontId="20" fillId="0" borderId="36" xfId="57" applyFont="1" applyFill="1" applyBorder="1" applyAlignment="1">
      <alignment vertical="center" wrapText="1"/>
      <protection/>
    </xf>
    <xf numFmtId="0" fontId="13" fillId="0" borderId="32" xfId="57" applyFont="1" applyBorder="1" applyAlignment="1">
      <alignment vertical="center" wrapText="1"/>
      <protection/>
    </xf>
    <xf numFmtId="0" fontId="13" fillId="0" borderId="32" xfId="57" applyFont="1" applyFill="1" applyBorder="1" applyAlignment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3" fontId="49" fillId="0" borderId="1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7" fillId="0" borderId="28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28" fillId="34" borderId="56" xfId="57" applyNumberFormat="1" applyFont="1" applyFill="1" applyBorder="1" applyAlignment="1">
      <alignment horizontal="center" vertical="center" wrapText="1"/>
      <protection/>
    </xf>
    <xf numFmtId="0" fontId="28" fillId="34" borderId="57" xfId="57" applyFont="1" applyFill="1" applyBorder="1" applyAlignment="1">
      <alignment horizontal="center" vertical="center" wrapText="1"/>
      <protection/>
    </xf>
    <xf numFmtId="0" fontId="28" fillId="34" borderId="56" xfId="57" applyFont="1" applyFill="1" applyBorder="1" applyAlignment="1">
      <alignment horizontal="center" vertical="center" wrapText="1"/>
      <protection/>
    </xf>
    <xf numFmtId="0" fontId="73" fillId="0" borderId="0" xfId="58" applyFont="1" applyAlignment="1">
      <alignment horizontal="right" vertical="center"/>
      <protection/>
    </xf>
    <xf numFmtId="0" fontId="43" fillId="0" borderId="0" xfId="58" applyFont="1" applyAlignment="1">
      <alignment horizontal="center" vertical="center"/>
      <protection/>
    </xf>
    <xf numFmtId="49" fontId="0" fillId="0" borderId="49" xfId="0" applyNumberFormat="1" applyFont="1" applyBorder="1" applyAlignment="1">
      <alignment horizontal="left"/>
    </xf>
    <xf numFmtId="3" fontId="7" fillId="0" borderId="53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0" fontId="13" fillId="0" borderId="38" xfId="57" applyFont="1" applyBorder="1" applyAlignment="1">
      <alignment horizontal="center" vertical="center"/>
      <protection/>
    </xf>
    <xf numFmtId="49" fontId="3" fillId="0" borderId="58" xfId="0" applyNumberFormat="1" applyFont="1" applyBorder="1" applyAlignment="1">
      <alignment horizontal="left" vertical="center"/>
    </xf>
    <xf numFmtId="3" fontId="3" fillId="0" borderId="45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0" fontId="42" fillId="0" borderId="0" xfId="58" applyNumberFormat="1" applyFont="1" applyAlignment="1">
      <alignment horizontal="center" vertical="center"/>
      <protection/>
    </xf>
    <xf numFmtId="1" fontId="44" fillId="0" borderId="46" xfId="58" applyNumberFormat="1" applyFont="1" applyBorder="1" applyAlignment="1">
      <alignment horizontal="center" vertical="center" wrapText="1"/>
      <protection/>
    </xf>
    <xf numFmtId="1" fontId="44" fillId="0" borderId="32" xfId="58" applyNumberFormat="1" applyFont="1" applyBorder="1" applyAlignment="1">
      <alignment horizontal="center" vertical="center" wrapText="1"/>
      <protection/>
    </xf>
    <xf numFmtId="1" fontId="44" fillId="0" borderId="38" xfId="58" applyNumberFormat="1" applyFont="1" applyBorder="1" applyAlignment="1">
      <alignment horizontal="center" vertical="center" wrapText="1"/>
      <protection/>
    </xf>
    <xf numFmtId="0" fontId="42" fillId="0" borderId="10" xfId="58" applyFont="1" applyBorder="1" applyAlignment="1">
      <alignment horizontal="center" vertical="center"/>
      <protection/>
    </xf>
    <xf numFmtId="10" fontId="42" fillId="0" borderId="17" xfId="58" applyNumberFormat="1" applyFont="1" applyBorder="1" applyAlignment="1">
      <alignment horizontal="center" vertical="center"/>
      <protection/>
    </xf>
    <xf numFmtId="0" fontId="42" fillId="0" borderId="18" xfId="58" applyFont="1" applyBorder="1" applyAlignment="1">
      <alignment horizontal="center" vertical="center"/>
      <protection/>
    </xf>
    <xf numFmtId="10" fontId="42" fillId="0" borderId="51" xfId="58" applyNumberFormat="1" applyFont="1" applyBorder="1" applyAlignment="1">
      <alignment horizontal="center" vertical="center"/>
      <protection/>
    </xf>
    <xf numFmtId="0" fontId="42" fillId="0" borderId="16" xfId="58" applyFont="1" applyBorder="1" applyAlignment="1">
      <alignment horizontal="center" vertical="center"/>
      <protection/>
    </xf>
    <xf numFmtId="0" fontId="42" fillId="0" borderId="15" xfId="58" applyFont="1" applyBorder="1" applyAlignment="1">
      <alignment horizontal="center" vertical="center"/>
      <protection/>
    </xf>
    <xf numFmtId="0" fontId="42" fillId="0" borderId="28" xfId="58" applyFont="1" applyBorder="1" applyAlignment="1">
      <alignment horizontal="center" vertical="center"/>
      <protection/>
    </xf>
    <xf numFmtId="10" fontId="42" fillId="0" borderId="59" xfId="58" applyNumberFormat="1" applyFont="1" applyBorder="1" applyAlignment="1">
      <alignment horizontal="center" vertical="center"/>
      <protection/>
    </xf>
    <xf numFmtId="0" fontId="42" fillId="0" borderId="32" xfId="58" applyFont="1" applyBorder="1" applyAlignment="1">
      <alignment horizontal="center" vertical="center"/>
      <protection/>
    </xf>
    <xf numFmtId="10" fontId="42" fillId="0" borderId="46" xfId="58" applyNumberFormat="1" applyFont="1" applyBorder="1" applyAlignment="1">
      <alignment horizontal="center" vertical="center"/>
      <protection/>
    </xf>
    <xf numFmtId="1" fontId="44" fillId="0" borderId="11" xfId="58" applyNumberFormat="1" applyFont="1" applyBorder="1" applyAlignment="1">
      <alignment horizontal="center" vertical="center"/>
      <protection/>
    </xf>
    <xf numFmtId="10" fontId="42" fillId="0" borderId="42" xfId="58" applyNumberFormat="1" applyFont="1" applyBorder="1" applyAlignment="1">
      <alignment horizontal="center" vertical="center"/>
      <protection/>
    </xf>
    <xf numFmtId="0" fontId="23" fillId="0" borderId="49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 wrapText="1"/>
    </xf>
    <xf numFmtId="3" fontId="41" fillId="0" borderId="29" xfId="57" applyNumberFormat="1" applyFont="1" applyFill="1" applyBorder="1" applyAlignment="1">
      <alignment horizontal="right" vertical="center" wrapText="1"/>
      <protection/>
    </xf>
    <xf numFmtId="10" fontId="41" fillId="0" borderId="21" xfId="57" applyNumberFormat="1" applyFont="1" applyBorder="1" applyAlignment="1">
      <alignment horizontal="right" vertical="center" wrapText="1"/>
      <protection/>
    </xf>
    <xf numFmtId="10" fontId="41" fillId="0" borderId="13" xfId="57" applyNumberFormat="1" applyFont="1" applyBorder="1" applyAlignment="1">
      <alignment horizontal="right" vertical="center" wrapText="1"/>
      <protection/>
    </xf>
    <xf numFmtId="10" fontId="47" fillId="34" borderId="26" xfId="57" applyNumberFormat="1" applyFont="1" applyFill="1" applyBorder="1" applyAlignment="1">
      <alignment horizontal="right" vertical="center" wrapText="1"/>
      <protection/>
    </xf>
    <xf numFmtId="3" fontId="28" fillId="34" borderId="60" xfId="57" applyNumberFormat="1" applyFont="1" applyFill="1" applyBorder="1" applyAlignment="1">
      <alignment horizontal="center" vertical="center" wrapText="1"/>
      <protection/>
    </xf>
    <xf numFmtId="3" fontId="41" fillId="0" borderId="27" xfId="57" applyNumberFormat="1" applyFont="1" applyFill="1" applyBorder="1" applyAlignment="1">
      <alignment horizontal="right" vertical="center" wrapText="1"/>
      <protection/>
    </xf>
    <xf numFmtId="3" fontId="11" fillId="0" borderId="0" xfId="57" applyNumberFormat="1" applyFont="1">
      <alignment/>
      <protection/>
    </xf>
    <xf numFmtId="3" fontId="52" fillId="0" borderId="61" xfId="57" applyNumberFormat="1" applyFont="1" applyFill="1" applyBorder="1" applyAlignment="1">
      <alignment horizontal="right"/>
      <protection/>
    </xf>
    <xf numFmtId="3" fontId="52" fillId="0" borderId="61" xfId="57" applyNumberFormat="1" applyFont="1" applyBorder="1" applyAlignment="1">
      <alignment horizontal="right"/>
      <protection/>
    </xf>
    <xf numFmtId="0" fontId="12" fillId="1" borderId="10" xfId="57" applyFont="1" applyFill="1" applyBorder="1" applyAlignment="1">
      <alignment horizontal="center" vertical="center"/>
      <protection/>
    </xf>
    <xf numFmtId="0" fontId="52" fillId="0" borderId="10" xfId="57" applyFont="1" applyBorder="1" applyAlignment="1">
      <alignment horizontal="right"/>
      <protection/>
    </xf>
    <xf numFmtId="3" fontId="52" fillId="0" borderId="10" xfId="57" applyNumberFormat="1" applyFont="1" applyBorder="1" applyAlignment="1">
      <alignment horizontal="right"/>
      <protection/>
    </xf>
    <xf numFmtId="3" fontId="52" fillId="0" borderId="10" xfId="57" applyNumberFormat="1" applyFont="1" applyFill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52" fillId="0" borderId="62" xfId="57" applyNumberFormat="1" applyFont="1" applyBorder="1" applyAlignment="1">
      <alignment horizontal="right"/>
      <protection/>
    </xf>
    <xf numFmtId="3" fontId="18" fillId="0" borderId="16" xfId="57" applyNumberFormat="1" applyFont="1" applyBorder="1" applyAlignment="1">
      <alignment horizontal="right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 wrapText="1"/>
    </xf>
    <xf numFmtId="0" fontId="3" fillId="0" borderId="42" xfId="0" applyFont="1" applyFill="1" applyBorder="1" applyAlignment="1">
      <alignment horizontal="centerContinuous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10" fontId="3" fillId="0" borderId="12" xfId="0" applyNumberFormat="1" applyFont="1" applyFill="1" applyBorder="1" applyAlignment="1">
      <alignment horizontal="centerContinuous" vertical="center" wrapText="1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0" fontId="4" fillId="0" borderId="12" xfId="0" applyNumberFormat="1" applyFont="1" applyBorder="1" applyAlignment="1">
      <alignment vertical="center"/>
    </xf>
    <xf numFmtId="10" fontId="4" fillId="0" borderId="42" xfId="0" applyNumberFormat="1" applyFont="1" applyBorder="1" applyAlignment="1">
      <alignment vertical="center"/>
    </xf>
    <xf numFmtId="0" fontId="11" fillId="0" borderId="35" xfId="57" applyFont="1" applyBorder="1" applyAlignment="1">
      <alignment vertical="center" wrapText="1"/>
      <protection/>
    </xf>
    <xf numFmtId="0" fontId="11" fillId="0" borderId="33" xfId="57" applyFont="1" applyBorder="1" applyAlignment="1">
      <alignment vertical="center" wrapText="1"/>
      <protection/>
    </xf>
    <xf numFmtId="0" fontId="11" fillId="0" borderId="33" xfId="57" applyFont="1" applyFill="1" applyBorder="1" applyAlignment="1">
      <alignment vertical="center" wrapText="1"/>
      <protection/>
    </xf>
    <xf numFmtId="0" fontId="11" fillId="0" borderId="37" xfId="57" applyFont="1" applyBorder="1" applyAlignment="1">
      <alignment vertical="center" wrapText="1"/>
      <protection/>
    </xf>
    <xf numFmtId="0" fontId="11" fillId="0" borderId="63" xfId="57" applyFont="1" applyBorder="1" applyAlignment="1">
      <alignment vertical="center" wrapText="1"/>
      <protection/>
    </xf>
    <xf numFmtId="0" fontId="13" fillId="0" borderId="38" xfId="57" applyFont="1" applyBorder="1" applyAlignment="1">
      <alignment vertical="center" wrapText="1"/>
      <protection/>
    </xf>
    <xf numFmtId="0" fontId="17" fillId="0" borderId="38" xfId="57" applyFont="1" applyBorder="1" applyAlignment="1">
      <alignment horizontal="center" vertical="center" wrapText="1"/>
      <protection/>
    </xf>
    <xf numFmtId="0" fontId="11" fillId="0" borderId="48" xfId="57" applyFont="1" applyBorder="1" applyAlignment="1">
      <alignment vertical="center" wrapText="1"/>
      <protection/>
    </xf>
    <xf numFmtId="0" fontId="13" fillId="0" borderId="38" xfId="57" applyFont="1" applyBorder="1" applyAlignment="1">
      <alignment vertical="center"/>
      <protection/>
    </xf>
    <xf numFmtId="0" fontId="11" fillId="0" borderId="35" xfId="57" applyFont="1" applyFill="1" applyBorder="1" applyAlignment="1">
      <alignment vertical="center" wrapText="1"/>
      <protection/>
    </xf>
    <xf numFmtId="0" fontId="11" fillId="0" borderId="37" xfId="57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42" xfId="57" applyFont="1" applyBorder="1" applyAlignment="1">
      <alignment horizontal="center" vertical="center"/>
      <protection/>
    </xf>
    <xf numFmtId="3" fontId="11" fillId="0" borderId="18" xfId="57" applyNumberFormat="1" applyBorder="1" applyAlignment="1">
      <alignment vertical="center"/>
      <protection/>
    </xf>
    <xf numFmtId="3" fontId="11" fillId="0" borderId="21" xfId="57" applyNumberFormat="1" applyBorder="1" applyAlignment="1">
      <alignment vertical="center"/>
      <protection/>
    </xf>
    <xf numFmtId="3" fontId="11" fillId="0" borderId="10" xfId="57" applyNumberFormat="1" applyBorder="1" applyAlignment="1">
      <alignment vertical="center"/>
      <protection/>
    </xf>
    <xf numFmtId="3" fontId="11" fillId="0" borderId="13" xfId="57" applyNumberFormat="1" applyBorder="1" applyAlignment="1">
      <alignment vertical="center"/>
      <protection/>
    </xf>
    <xf numFmtId="3" fontId="11" fillId="0" borderId="28" xfId="57" applyNumberFormat="1" applyBorder="1" applyAlignment="1">
      <alignment vertical="center"/>
      <protection/>
    </xf>
    <xf numFmtId="3" fontId="11" fillId="0" borderId="27" xfId="57" applyNumberFormat="1" applyBorder="1" applyAlignment="1">
      <alignment vertical="center"/>
      <protection/>
    </xf>
    <xf numFmtId="3" fontId="11" fillId="0" borderId="16" xfId="57" applyNumberFormat="1" applyBorder="1" applyAlignment="1">
      <alignment vertical="center"/>
      <protection/>
    </xf>
    <xf numFmtId="3" fontId="11" fillId="0" borderId="14" xfId="57" applyNumberFormat="1" applyBorder="1" applyAlignment="1">
      <alignment vertical="center"/>
      <protection/>
    </xf>
    <xf numFmtId="3" fontId="11" fillId="0" borderId="39" xfId="57" applyNumberFormat="1" applyBorder="1" applyAlignment="1">
      <alignment vertical="center"/>
      <protection/>
    </xf>
    <xf numFmtId="3" fontId="11" fillId="0" borderId="47" xfId="57" applyNumberFormat="1" applyBorder="1" applyAlignment="1">
      <alignment vertical="center"/>
      <protection/>
    </xf>
    <xf numFmtId="3" fontId="13" fillId="0" borderId="21" xfId="57" applyNumberFormat="1" applyFont="1" applyFill="1" applyBorder="1" applyAlignment="1">
      <alignment vertical="center"/>
      <protection/>
    </xf>
    <xf numFmtId="3" fontId="13" fillId="0" borderId="28" xfId="57" applyNumberFormat="1" applyFont="1" applyBorder="1" applyAlignment="1">
      <alignment vertical="center"/>
      <protection/>
    </xf>
    <xf numFmtId="3" fontId="13" fillId="0" borderId="27" xfId="57" applyNumberFormat="1" applyFont="1" applyBorder="1" applyAlignment="1">
      <alignment vertical="center"/>
      <protection/>
    </xf>
    <xf numFmtId="3" fontId="13" fillId="0" borderId="11" xfId="57" applyNumberFormat="1" applyFont="1" applyBorder="1" applyAlignment="1">
      <alignment vertical="center"/>
      <protection/>
    </xf>
    <xf numFmtId="3" fontId="13" fillId="0" borderId="12" xfId="57" applyNumberFormat="1" applyFont="1" applyBorder="1" applyAlignment="1">
      <alignment vertical="center"/>
      <protection/>
    </xf>
    <xf numFmtId="3" fontId="17" fillId="0" borderId="11" xfId="57" applyNumberFormat="1" applyFont="1" applyBorder="1" applyAlignment="1">
      <alignment vertical="center"/>
      <protection/>
    </xf>
    <xf numFmtId="3" fontId="17" fillId="0" borderId="12" xfId="57" applyNumberFormat="1" applyFont="1" applyBorder="1" applyAlignment="1">
      <alignment vertical="center"/>
      <protection/>
    </xf>
    <xf numFmtId="3" fontId="11" fillId="0" borderId="20" xfId="57" applyNumberFormat="1" applyFill="1" applyBorder="1" applyAlignment="1">
      <alignment vertical="center"/>
      <protection/>
    </xf>
    <xf numFmtId="3" fontId="11" fillId="0" borderId="22" xfId="57" applyNumberFormat="1" applyFill="1" applyBorder="1" applyAlignment="1">
      <alignment vertical="center"/>
      <protection/>
    </xf>
    <xf numFmtId="3" fontId="11" fillId="0" borderId="18" xfId="57" applyNumberFormat="1" applyFont="1" applyBorder="1" applyAlignment="1">
      <alignment vertical="center"/>
      <protection/>
    </xf>
    <xf numFmtId="3" fontId="11" fillId="0" borderId="21" xfId="57" applyNumberFormat="1" applyFont="1" applyBorder="1" applyAlignment="1">
      <alignment vertical="center"/>
      <protection/>
    </xf>
    <xf numFmtId="3" fontId="17" fillId="0" borderId="28" xfId="57" applyNumberFormat="1" applyFont="1" applyBorder="1" applyAlignment="1">
      <alignment vertical="center"/>
      <protection/>
    </xf>
    <xf numFmtId="3" fontId="17" fillId="0" borderId="27" xfId="57" applyNumberFormat="1" applyFont="1" applyBorder="1" applyAlignment="1">
      <alignment vertical="center"/>
      <protection/>
    </xf>
    <xf numFmtId="3" fontId="17" fillId="0" borderId="39" xfId="57" applyNumberFormat="1" applyFont="1" applyBorder="1" applyAlignment="1">
      <alignment vertical="center"/>
      <protection/>
    </xf>
    <xf numFmtId="3" fontId="17" fillId="0" borderId="47" xfId="57" applyNumberFormat="1" applyFont="1" applyBorder="1" applyAlignment="1">
      <alignment vertical="center"/>
      <protection/>
    </xf>
    <xf numFmtId="3" fontId="47" fillId="0" borderId="47" xfId="57" applyNumberFormat="1" applyFont="1" applyBorder="1" applyAlignment="1">
      <alignment vertical="center"/>
      <protection/>
    </xf>
    <xf numFmtId="3" fontId="11" fillId="0" borderId="20" xfId="57" applyNumberFormat="1" applyBorder="1" applyAlignment="1">
      <alignment vertical="center"/>
      <protection/>
    </xf>
    <xf numFmtId="3" fontId="11" fillId="0" borderId="22" xfId="57" applyNumberFormat="1" applyBorder="1" applyAlignment="1">
      <alignment vertical="center"/>
      <protection/>
    </xf>
    <xf numFmtId="3" fontId="11" fillId="0" borderId="10" xfId="57" applyNumberFormat="1" applyFill="1" applyBorder="1" applyAlignment="1">
      <alignment vertical="center"/>
      <protection/>
    </xf>
    <xf numFmtId="3" fontId="11" fillId="0" borderId="13" xfId="57" applyNumberFormat="1" applyFill="1" applyBorder="1" applyAlignment="1">
      <alignment vertical="center"/>
      <protection/>
    </xf>
    <xf numFmtId="3" fontId="11" fillId="0" borderId="11" xfId="57" applyNumberFormat="1" applyBorder="1" applyAlignment="1">
      <alignment vertical="center"/>
      <protection/>
    </xf>
    <xf numFmtId="3" fontId="11" fillId="0" borderId="12" xfId="57" applyNumberFormat="1" applyBorder="1" applyAlignment="1">
      <alignment vertical="center"/>
      <protection/>
    </xf>
    <xf numFmtId="3" fontId="47" fillId="0" borderId="11" xfId="57" applyNumberFormat="1" applyFont="1" applyBorder="1" applyAlignment="1">
      <alignment vertical="center"/>
      <protection/>
    </xf>
    <xf numFmtId="3" fontId="47" fillId="0" borderId="12" xfId="57" applyNumberFormat="1" applyFont="1" applyBorder="1" applyAlignment="1">
      <alignment vertical="center"/>
      <protection/>
    </xf>
    <xf numFmtId="0" fontId="3" fillId="0" borderId="11" xfId="0" applyFont="1" applyFill="1" applyBorder="1" applyAlignment="1">
      <alignment horizontal="centerContinuous" vertical="center" wrapText="1"/>
    </xf>
    <xf numFmtId="3" fontId="3" fillId="0" borderId="28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33" borderId="14" xfId="0" applyNumberFormat="1" applyFont="1" applyFill="1" applyBorder="1" applyAlignment="1">
      <alignment horizontal="right" vertical="center" wrapText="1"/>
    </xf>
    <xf numFmtId="49" fontId="0" fillId="0" borderId="40" xfId="0" applyNumberFormat="1" applyFont="1" applyBorder="1" applyAlignment="1">
      <alignment horizontal="left"/>
    </xf>
    <xf numFmtId="3" fontId="22" fillId="0" borderId="41" xfId="59" applyNumberFormat="1" applyFont="1" applyBorder="1" applyAlignment="1">
      <alignment horizontal="center" vertical="center" wrapText="1"/>
      <protection/>
    </xf>
    <xf numFmtId="3" fontId="22" fillId="0" borderId="50" xfId="59" applyNumberFormat="1" applyFont="1" applyBorder="1" applyAlignment="1">
      <alignment horizontal="center" vertical="center" wrapText="1"/>
      <protection/>
    </xf>
    <xf numFmtId="3" fontId="29" fillId="0" borderId="22" xfId="59" applyNumberFormat="1" applyFont="1" applyFill="1" applyBorder="1" applyAlignment="1">
      <alignment vertical="top"/>
      <protection/>
    </xf>
    <xf numFmtId="3" fontId="29" fillId="0" borderId="43" xfId="59" applyNumberFormat="1" applyFont="1" applyFill="1" applyBorder="1" applyAlignment="1">
      <alignment vertical="top"/>
      <protection/>
    </xf>
    <xf numFmtId="3" fontId="29" fillId="0" borderId="13" xfId="59" applyNumberFormat="1" applyFont="1" applyFill="1" applyBorder="1" applyAlignment="1">
      <alignment vertical="top"/>
      <protection/>
    </xf>
    <xf numFmtId="3" fontId="29" fillId="0" borderId="17" xfId="59" applyNumberFormat="1" applyFont="1" applyFill="1" applyBorder="1" applyAlignment="1">
      <alignment vertical="top"/>
      <protection/>
    </xf>
    <xf numFmtId="3" fontId="25" fillId="0" borderId="11" xfId="59" applyNumberFormat="1" applyFont="1" applyBorder="1" applyAlignment="1">
      <alignment vertical="center"/>
      <protection/>
    </xf>
    <xf numFmtId="3" fontId="25" fillId="0" borderId="12" xfId="59" applyNumberFormat="1" applyFont="1" applyBorder="1" applyAlignment="1">
      <alignment vertical="center"/>
      <protection/>
    </xf>
    <xf numFmtId="10" fontId="29" fillId="0" borderId="17" xfId="59" applyNumberFormat="1" applyFont="1" applyFill="1" applyBorder="1" applyAlignment="1">
      <alignment vertical="top"/>
      <protection/>
    </xf>
    <xf numFmtId="10" fontId="25" fillId="0" borderId="42" xfId="59" applyNumberFormat="1" applyFont="1" applyBorder="1" applyAlignment="1">
      <alignment vertical="center"/>
      <protection/>
    </xf>
    <xf numFmtId="0" fontId="16" fillId="33" borderId="52" xfId="57" applyFont="1" applyFill="1" applyBorder="1" applyAlignment="1">
      <alignment horizontal="center" vertical="center"/>
      <protection/>
    </xf>
    <xf numFmtId="49" fontId="7" fillId="0" borderId="64" xfId="0" applyNumberFormat="1" applyFont="1" applyBorder="1" applyAlignment="1">
      <alignment horizontal="left" vertical="center"/>
    </xf>
    <xf numFmtId="0" fontId="61" fillId="0" borderId="65" xfId="0" applyFont="1" applyFill="1" applyBorder="1" applyAlignment="1" applyProtection="1">
      <alignment horizontal="center" vertical="center" wrapText="1"/>
      <protection/>
    </xf>
    <xf numFmtId="165" fontId="65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8" xfId="0" applyNumberFormat="1" applyFont="1" applyFill="1" applyBorder="1" applyAlignment="1" applyProtection="1">
      <alignment horizontal="center" vertical="center" wrapText="1"/>
      <protection/>
    </xf>
    <xf numFmtId="165" fontId="65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2" xfId="60" applyFont="1" applyFill="1" applyBorder="1" applyAlignment="1" applyProtection="1">
      <alignment horizontal="left" vertical="center" wrapText="1" indent="1"/>
      <protection/>
    </xf>
    <xf numFmtId="0" fontId="56" fillId="0" borderId="66" xfId="60" applyFont="1" applyFill="1" applyBorder="1" applyAlignment="1" applyProtection="1">
      <alignment horizontal="left" vertical="center" wrapText="1" indent="1"/>
      <protection/>
    </xf>
    <xf numFmtId="0" fontId="56" fillId="0" borderId="61" xfId="60" applyFont="1" applyFill="1" applyBorder="1" applyAlignment="1" applyProtection="1">
      <alignment horizontal="left" vertical="center" wrapText="1" indent="1"/>
      <protection/>
    </xf>
    <xf numFmtId="0" fontId="65" fillId="0" borderId="52" xfId="60" applyFont="1" applyFill="1" applyBorder="1" applyAlignment="1" applyProtection="1">
      <alignment horizontal="left" vertical="center" wrapText="1" indent="1"/>
      <protection/>
    </xf>
    <xf numFmtId="0" fontId="65" fillId="0" borderId="38" xfId="60" applyFont="1" applyFill="1" applyBorder="1" applyAlignment="1" applyProtection="1">
      <alignment horizontal="left" vertical="center" wrapText="1" indent="1"/>
      <protection/>
    </xf>
    <xf numFmtId="0" fontId="61" fillId="0" borderId="52" xfId="0" applyFont="1" applyFill="1" applyBorder="1" applyAlignment="1" applyProtection="1">
      <alignment horizontal="left" vertical="center" wrapText="1" indent="1"/>
      <protection/>
    </xf>
    <xf numFmtId="0" fontId="36" fillId="0" borderId="38" xfId="0" applyFont="1" applyFill="1" applyBorder="1" applyAlignment="1" applyProtection="1">
      <alignment vertical="center" wrapText="1"/>
      <protection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45" xfId="0" applyFont="1" applyFill="1" applyBorder="1" applyAlignment="1" applyProtection="1">
      <alignment horizontal="center" vertical="center" wrapText="1"/>
      <protection/>
    </xf>
    <xf numFmtId="165" fontId="5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8" xfId="0" applyFont="1" applyFill="1" applyBorder="1" applyAlignment="1" applyProtection="1">
      <alignment horizontal="center" vertical="center" wrapText="1"/>
      <protection/>
    </xf>
    <xf numFmtId="0" fontId="65" fillId="0" borderId="52" xfId="0" applyFont="1" applyFill="1" applyBorder="1" applyAlignment="1" applyProtection="1">
      <alignment horizontal="left" vertical="center" wrapText="1" indent="1"/>
      <protection/>
    </xf>
    <xf numFmtId="0" fontId="56" fillId="0" borderId="69" xfId="60" applyFont="1" applyFill="1" applyBorder="1" applyAlignment="1" applyProtection="1">
      <alignment horizontal="left" vertical="center" wrapText="1" indent="1"/>
      <protection/>
    </xf>
    <xf numFmtId="0" fontId="56" fillId="0" borderId="70" xfId="60" applyFont="1" applyFill="1" applyBorder="1" applyAlignment="1" applyProtection="1">
      <alignment horizontal="left" vertical="center" wrapText="1" indent="1"/>
      <protection/>
    </xf>
    <xf numFmtId="0" fontId="65" fillId="0" borderId="68" xfId="60" applyFont="1" applyFill="1" applyBorder="1" applyAlignment="1" applyProtection="1">
      <alignment horizontal="left" vertical="center" wrapText="1" indent="1"/>
      <protection/>
    </xf>
    <xf numFmtId="0" fontId="56" fillId="0" borderId="71" xfId="60" applyFont="1" applyFill="1" applyBorder="1" applyAlignment="1" applyProtection="1">
      <alignment horizontal="left" vertical="center" wrapText="1" indent="1"/>
      <protection/>
    </xf>
    <xf numFmtId="0" fontId="62" fillId="0" borderId="38" xfId="0" applyFont="1" applyBorder="1" applyAlignment="1" applyProtection="1">
      <alignment horizontal="left" wrapText="1" indent="1"/>
      <protection/>
    </xf>
    <xf numFmtId="0" fontId="65" fillId="0" borderId="46" xfId="0" applyFont="1" applyFill="1" applyBorder="1" applyAlignment="1" applyProtection="1">
      <alignment horizontal="center" vertical="center" wrapText="1"/>
      <protection/>
    </xf>
    <xf numFmtId="165" fontId="61" fillId="0" borderId="72" xfId="0" applyNumberFormat="1" applyFont="1" applyFill="1" applyBorder="1" applyAlignment="1" applyProtection="1">
      <alignment horizontal="center" vertical="center" wrapText="1"/>
      <protection/>
    </xf>
    <xf numFmtId="165" fontId="56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9" xfId="0" applyNumberFormat="1" applyFont="1" applyFill="1" applyBorder="1" applyAlignment="1" applyProtection="1">
      <alignment horizontal="center" vertical="center" wrapText="1"/>
      <protection/>
    </xf>
    <xf numFmtId="165" fontId="61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29" xfId="0" applyFont="1" applyFill="1" applyBorder="1" applyAlignment="1" applyProtection="1">
      <alignment horizontal="right" vertical="center" wrapText="1" indent="1"/>
      <protection/>
    </xf>
    <xf numFmtId="0" fontId="0" fillId="0" borderId="77" xfId="0" applyFont="1" applyFill="1" applyBorder="1" applyAlignment="1" applyProtection="1">
      <alignment horizontal="right" vertical="center" wrapText="1" indent="1"/>
      <protection/>
    </xf>
    <xf numFmtId="0" fontId="45" fillId="0" borderId="16" xfId="58" applyFont="1" applyBorder="1" applyAlignment="1">
      <alignment horizontal="center" vertical="center" wrapText="1"/>
      <protection/>
    </xf>
    <xf numFmtId="2" fontId="46" fillId="0" borderId="10" xfId="58" applyNumberFormat="1" applyFont="1" applyFill="1" applyBorder="1" applyAlignment="1">
      <alignment horizontal="center" vertical="center" wrapText="1"/>
      <protection/>
    </xf>
    <xf numFmtId="2" fontId="46" fillId="0" borderId="16" xfId="58" applyNumberFormat="1" applyFont="1" applyFill="1" applyBorder="1" applyAlignment="1">
      <alignment horizontal="center" vertical="center" wrapText="1"/>
      <protection/>
    </xf>
    <xf numFmtId="2" fontId="44" fillId="0" borderId="39" xfId="58" applyNumberFormat="1" applyFont="1" applyBorder="1" applyAlignment="1">
      <alignment horizontal="center" vertical="center"/>
      <protection/>
    </xf>
    <xf numFmtId="0" fontId="16" fillId="33" borderId="78" xfId="57" applyFont="1" applyFill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7" applyFont="1" applyBorder="1" applyAlignment="1">
      <alignment horizontal="center" vertical="center"/>
      <protection/>
    </xf>
    <xf numFmtId="0" fontId="16" fillId="0" borderId="52" xfId="57" applyFont="1" applyBorder="1" applyAlignment="1">
      <alignment horizontal="center" vertical="center"/>
      <protection/>
    </xf>
    <xf numFmtId="3" fontId="16" fillId="33" borderId="78" xfId="57" applyNumberFormat="1" applyFont="1" applyFill="1" applyBorder="1" applyAlignment="1">
      <alignment horizontal="center" vertical="center"/>
      <protection/>
    </xf>
    <xf numFmtId="10" fontId="15" fillId="0" borderId="61" xfId="57" applyNumberFormat="1" applyFont="1" applyFill="1" applyBorder="1" applyAlignment="1">
      <alignment vertical="center"/>
      <protection/>
    </xf>
    <xf numFmtId="10" fontId="12" fillId="0" borderId="52" xfId="57" applyNumberFormat="1" applyFont="1" applyFill="1" applyBorder="1" applyAlignment="1">
      <alignment horizontal="right" vertical="center"/>
      <protection/>
    </xf>
    <xf numFmtId="0" fontId="16" fillId="33" borderId="64" xfId="57" applyFont="1" applyFill="1" applyBorder="1" applyAlignment="1">
      <alignment horizontal="center" vertical="center"/>
      <protection/>
    </xf>
    <xf numFmtId="0" fontId="14" fillId="0" borderId="48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3" fontId="16" fillId="33" borderId="79" xfId="57" applyNumberFormat="1" applyFont="1" applyFill="1" applyBorder="1" applyAlignment="1">
      <alignment horizontal="center" vertical="center"/>
      <protection/>
    </xf>
    <xf numFmtId="3" fontId="15" fillId="0" borderId="80" xfId="57" applyNumberFormat="1" applyFont="1" applyFill="1" applyBorder="1" applyAlignment="1">
      <alignment vertical="center"/>
      <protection/>
    </xf>
    <xf numFmtId="3" fontId="15" fillId="0" borderId="80" xfId="0" applyNumberFormat="1" applyFont="1" applyFill="1" applyBorder="1" applyAlignment="1">
      <alignment horizontal="right" vertical="center"/>
    </xf>
    <xf numFmtId="3" fontId="15" fillId="0" borderId="80" xfId="57" applyNumberFormat="1" applyFont="1" applyFill="1" applyBorder="1" applyAlignment="1">
      <alignment horizontal="right" vertical="center"/>
      <protection/>
    </xf>
    <xf numFmtId="3" fontId="15" fillId="0" borderId="80" xfId="57" applyNumberFormat="1" applyFont="1" applyFill="1" applyBorder="1" applyAlignment="1">
      <alignment horizontal="right" vertical="center"/>
      <protection/>
    </xf>
    <xf numFmtId="3" fontId="12" fillId="0" borderId="54" xfId="57" applyNumberFormat="1" applyFont="1" applyFill="1" applyBorder="1" applyAlignment="1">
      <alignment horizontal="right" vertical="center"/>
      <protection/>
    </xf>
    <xf numFmtId="3" fontId="15" fillId="0" borderId="81" xfId="0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horizontal="right" vertical="center"/>
    </xf>
    <xf numFmtId="3" fontId="12" fillId="0" borderId="54" xfId="57" applyNumberFormat="1" applyFont="1" applyBorder="1" applyAlignment="1">
      <alignment horizontal="right" vertical="center"/>
      <protection/>
    </xf>
    <xf numFmtId="3" fontId="16" fillId="33" borderId="53" xfId="57" applyNumberFormat="1" applyFont="1" applyFill="1" applyBorder="1" applyAlignment="1">
      <alignment horizontal="center" vertical="center"/>
      <protection/>
    </xf>
    <xf numFmtId="3" fontId="16" fillId="33" borderId="77" xfId="57" applyNumberFormat="1" applyFont="1" applyFill="1" applyBorder="1" applyAlignment="1">
      <alignment horizontal="center" vertical="center" wrapText="1"/>
      <protection/>
    </xf>
    <xf numFmtId="3" fontId="15" fillId="0" borderId="10" xfId="57" applyNumberFormat="1" applyFont="1" applyFill="1" applyBorder="1" applyAlignment="1">
      <alignment vertical="center"/>
      <protection/>
    </xf>
    <xf numFmtId="3" fontId="15" fillId="0" borderId="17" xfId="57" applyNumberFormat="1" applyFont="1" applyFill="1" applyBorder="1" applyAlignment="1">
      <alignment vertical="center"/>
      <protection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10" xfId="57" applyNumberFormat="1" applyFont="1" applyFill="1" applyBorder="1" applyAlignment="1">
      <alignment horizontal="right" vertical="center"/>
      <protection/>
    </xf>
    <xf numFmtId="3" fontId="15" fillId="0" borderId="17" xfId="57" applyNumberFormat="1" applyFont="1" applyFill="1" applyBorder="1" applyAlignment="1">
      <alignment horizontal="right" vertical="center"/>
      <protection/>
    </xf>
    <xf numFmtId="3" fontId="15" fillId="0" borderId="10" xfId="57" applyNumberFormat="1" applyFont="1" applyFill="1" applyBorder="1" applyAlignment="1">
      <alignment horizontal="right" vertical="center"/>
      <protection/>
    </xf>
    <xf numFmtId="3" fontId="12" fillId="0" borderId="11" xfId="57" applyNumberFormat="1" applyFont="1" applyFill="1" applyBorder="1" applyAlignment="1">
      <alignment horizontal="right" vertical="center"/>
      <protection/>
    </xf>
    <xf numFmtId="3" fontId="12" fillId="0" borderId="42" xfId="57" applyNumberFormat="1" applyFont="1" applyFill="1" applyBorder="1" applyAlignment="1">
      <alignment horizontal="right" vertical="center"/>
      <protection/>
    </xf>
    <xf numFmtId="3" fontId="16" fillId="33" borderId="77" xfId="57" applyNumberFormat="1" applyFont="1" applyFill="1" applyBorder="1" applyAlignment="1">
      <alignment horizontal="center" vertical="center"/>
      <protection/>
    </xf>
    <xf numFmtId="10" fontId="15" fillId="0" borderId="17" xfId="57" applyNumberFormat="1" applyFont="1" applyFill="1" applyBorder="1" applyAlignment="1">
      <alignment vertical="center"/>
      <protection/>
    </xf>
    <xf numFmtId="3" fontId="15" fillId="0" borderId="10" xfId="0" applyNumberFormat="1" applyFont="1" applyFill="1" applyBorder="1" applyAlignment="1">
      <alignment vertical="center"/>
    </xf>
    <xf numFmtId="3" fontId="15" fillId="0" borderId="10" xfId="57" applyNumberFormat="1" applyFont="1" applyFill="1" applyBorder="1" applyAlignment="1">
      <alignment vertical="center"/>
      <protection/>
    </xf>
    <xf numFmtId="3" fontId="15" fillId="0" borderId="20" xfId="0" applyNumberFormat="1" applyFont="1" applyFill="1" applyBorder="1" applyAlignment="1">
      <alignment horizontal="right" vertical="center"/>
    </xf>
    <xf numFmtId="3" fontId="15" fillId="0" borderId="43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3" fontId="15" fillId="0" borderId="51" xfId="0" applyNumberFormat="1" applyFont="1" applyFill="1" applyBorder="1" applyAlignment="1">
      <alignment horizontal="right" vertical="center"/>
    </xf>
    <xf numFmtId="3" fontId="12" fillId="0" borderId="11" xfId="57" applyNumberFormat="1" applyFont="1" applyBorder="1" applyAlignment="1">
      <alignment horizontal="right" vertical="center"/>
      <protection/>
    </xf>
    <xf numFmtId="3" fontId="15" fillId="0" borderId="20" xfId="57" applyNumberFormat="1" applyFont="1" applyBorder="1" applyAlignment="1">
      <alignment vertical="center"/>
      <protection/>
    </xf>
    <xf numFmtId="3" fontId="15" fillId="0" borderId="10" xfId="57" applyNumberFormat="1" applyFont="1" applyBorder="1" applyAlignment="1">
      <alignment vertical="center"/>
      <protection/>
    </xf>
    <xf numFmtId="3" fontId="28" fillId="34" borderId="82" xfId="57" applyNumberFormat="1" applyFont="1" applyFill="1" applyBorder="1" applyAlignment="1">
      <alignment horizontal="center" vertical="center" wrapText="1"/>
      <protection/>
    </xf>
    <xf numFmtId="10" fontId="41" fillId="0" borderId="51" xfId="57" applyNumberFormat="1" applyFont="1" applyBorder="1" applyAlignment="1">
      <alignment horizontal="right" vertical="center" wrapText="1"/>
      <protection/>
    </xf>
    <xf numFmtId="10" fontId="41" fillId="0" borderId="17" xfId="57" applyNumberFormat="1" applyFont="1" applyBorder="1" applyAlignment="1">
      <alignment horizontal="right" vertical="center" wrapText="1"/>
      <protection/>
    </xf>
    <xf numFmtId="10" fontId="47" fillId="34" borderId="83" xfId="57" applyNumberFormat="1" applyFont="1" applyFill="1" applyBorder="1" applyAlignment="1">
      <alignment horizontal="right" vertical="center" wrapText="1"/>
      <protection/>
    </xf>
    <xf numFmtId="3" fontId="28" fillId="34" borderId="84" xfId="57" applyNumberFormat="1" applyFont="1" applyFill="1" applyBorder="1" applyAlignment="1">
      <alignment horizontal="center" vertical="center" wrapText="1"/>
      <protection/>
    </xf>
    <xf numFmtId="0" fontId="51" fillId="0" borderId="49" xfId="57" applyFont="1" applyBorder="1" applyAlignment="1">
      <alignment vertical="center"/>
      <protection/>
    </xf>
    <xf numFmtId="0" fontId="11" fillId="0" borderId="49" xfId="57" applyBorder="1" applyAlignment="1">
      <alignment vertical="center"/>
      <protection/>
    </xf>
    <xf numFmtId="0" fontId="11" fillId="0" borderId="49" xfId="57" applyFill="1" applyBorder="1" applyAlignment="1">
      <alignment vertical="center"/>
      <protection/>
    </xf>
    <xf numFmtId="0" fontId="11" fillId="0" borderId="49" xfId="57" applyFont="1" applyBorder="1">
      <alignment/>
      <protection/>
    </xf>
    <xf numFmtId="0" fontId="11" fillId="0" borderId="49" xfId="57" applyFont="1" applyFill="1" applyBorder="1">
      <alignment/>
      <protection/>
    </xf>
    <xf numFmtId="0" fontId="12" fillId="1" borderId="21" xfId="57" applyFont="1" applyFill="1" applyBorder="1" applyAlignment="1">
      <alignment horizontal="center" vertical="center" wrapText="1"/>
      <protection/>
    </xf>
    <xf numFmtId="3" fontId="39" fillId="0" borderId="0" xfId="61" applyNumberFormat="1" applyFill="1" applyProtection="1">
      <alignment/>
      <protection/>
    </xf>
    <xf numFmtId="3" fontId="39" fillId="0" borderId="0" xfId="61" applyNumberFormat="1" applyFill="1" applyAlignment="1" applyProtection="1">
      <alignment wrapText="1"/>
      <protection locked="0"/>
    </xf>
    <xf numFmtId="3" fontId="39" fillId="0" borderId="0" xfId="61" applyNumberFormat="1" applyFill="1" applyProtection="1">
      <alignment/>
      <protection locked="0"/>
    </xf>
    <xf numFmtId="3" fontId="40" fillId="0" borderId="0" xfId="56" applyNumberFormat="1" applyFont="1" applyFill="1" applyAlignment="1">
      <alignment horizontal="right"/>
      <protection/>
    </xf>
    <xf numFmtId="3" fontId="61" fillId="0" borderId="45" xfId="61" applyNumberFormat="1" applyFont="1" applyFill="1" applyBorder="1" applyAlignment="1" applyProtection="1">
      <alignment horizontal="center" vertical="center" wrapText="1"/>
      <protection/>
    </xf>
    <xf numFmtId="3" fontId="61" fillId="0" borderId="41" xfId="61" applyNumberFormat="1" applyFont="1" applyFill="1" applyBorder="1" applyAlignment="1" applyProtection="1">
      <alignment horizontal="center" vertical="center" wrapText="1"/>
      <protection/>
    </xf>
    <xf numFmtId="3" fontId="61" fillId="0" borderId="41" xfId="61" applyNumberFormat="1" applyFont="1" applyFill="1" applyBorder="1" applyAlignment="1" applyProtection="1">
      <alignment horizontal="center" vertical="center"/>
      <protection/>
    </xf>
    <xf numFmtId="3" fontId="61" fillId="0" borderId="50" xfId="61" applyNumberFormat="1" applyFont="1" applyFill="1" applyBorder="1" applyAlignment="1" applyProtection="1">
      <alignment horizontal="center" vertical="center"/>
      <protection/>
    </xf>
    <xf numFmtId="3" fontId="56" fillId="0" borderId="11" xfId="61" applyNumberFormat="1" applyFont="1" applyFill="1" applyBorder="1" applyAlignment="1" applyProtection="1">
      <alignment horizontal="left" vertical="center" indent="1"/>
      <protection/>
    </xf>
    <xf numFmtId="3" fontId="39" fillId="0" borderId="0" xfId="61" applyNumberFormat="1" applyFill="1" applyAlignment="1" applyProtection="1">
      <alignment vertical="center"/>
      <protection/>
    </xf>
    <xf numFmtId="3" fontId="56" fillId="0" borderId="10" xfId="61" applyNumberFormat="1" applyFont="1" applyFill="1" applyBorder="1" applyAlignment="1" applyProtection="1">
      <alignment horizontal="left" vertical="center" indent="1"/>
      <protection/>
    </xf>
    <xf numFmtId="3" fontId="56" fillId="0" borderId="13" xfId="61" applyNumberFormat="1" applyFont="1" applyFill="1" applyBorder="1" applyAlignment="1" applyProtection="1">
      <alignment horizontal="left" vertical="center" wrapText="1"/>
      <protection/>
    </xf>
    <xf numFmtId="3" fontId="56" fillId="0" borderId="13" xfId="61" applyNumberFormat="1" applyFont="1" applyFill="1" applyBorder="1" applyAlignment="1" applyProtection="1">
      <alignment vertical="center"/>
      <protection locked="0"/>
    </xf>
    <xf numFmtId="3" fontId="56" fillId="0" borderId="17" xfId="61" applyNumberFormat="1" applyFont="1" applyFill="1" applyBorder="1" applyAlignment="1" applyProtection="1">
      <alignment vertical="center"/>
      <protection/>
    </xf>
    <xf numFmtId="3" fontId="39" fillId="0" borderId="0" xfId="61" applyNumberFormat="1" applyFill="1" applyAlignment="1" applyProtection="1">
      <alignment vertical="center"/>
      <protection locked="0"/>
    </xf>
    <xf numFmtId="3" fontId="56" fillId="0" borderId="21" xfId="61" applyNumberFormat="1" applyFont="1" applyFill="1" applyBorder="1" applyAlignment="1" applyProtection="1">
      <alignment horizontal="left" vertical="center" wrapText="1"/>
      <protection/>
    </xf>
    <xf numFmtId="3" fontId="56" fillId="0" borderId="21" xfId="61" applyNumberFormat="1" applyFont="1" applyFill="1" applyBorder="1" applyAlignment="1" applyProtection="1">
      <alignment vertical="center"/>
      <protection locked="0"/>
    </xf>
    <xf numFmtId="3" fontId="61" fillId="0" borderId="12" xfId="61" applyNumberFormat="1" applyFont="1" applyFill="1" applyBorder="1" applyAlignment="1" applyProtection="1">
      <alignment horizontal="left" vertical="center" wrapText="1"/>
      <protection/>
    </xf>
    <xf numFmtId="3" fontId="65" fillId="0" borderId="12" xfId="61" applyNumberFormat="1" applyFont="1" applyFill="1" applyBorder="1" applyAlignment="1" applyProtection="1">
      <alignment vertical="center"/>
      <protection/>
    </xf>
    <xf numFmtId="3" fontId="65" fillId="0" borderId="42" xfId="61" applyNumberFormat="1" applyFont="1" applyFill="1" applyBorder="1" applyAlignment="1" applyProtection="1">
      <alignment vertical="center"/>
      <protection/>
    </xf>
    <xf numFmtId="3" fontId="56" fillId="0" borderId="51" xfId="61" applyNumberFormat="1" applyFont="1" applyFill="1" applyBorder="1" applyAlignment="1" applyProtection="1">
      <alignment vertical="center"/>
      <protection/>
    </xf>
    <xf numFmtId="3" fontId="61" fillId="0" borderId="12" xfId="61" applyNumberFormat="1" applyFont="1" applyFill="1" applyBorder="1" applyAlignment="1" applyProtection="1">
      <alignment horizontal="left" wrapText="1"/>
      <protection/>
    </xf>
    <xf numFmtId="3" fontId="65" fillId="0" borderId="12" xfId="61" applyNumberFormat="1" applyFont="1" applyFill="1" applyBorder="1" applyProtection="1">
      <alignment/>
      <protection/>
    </xf>
    <xf numFmtId="3" fontId="65" fillId="0" borderId="42" xfId="61" applyNumberFormat="1" applyFont="1" applyFill="1" applyBorder="1" applyProtection="1">
      <alignment/>
      <protection/>
    </xf>
    <xf numFmtId="3" fontId="68" fillId="0" borderId="0" xfId="61" applyNumberFormat="1" applyFont="1" applyFill="1" applyProtection="1">
      <alignment/>
      <protection/>
    </xf>
    <xf numFmtId="3" fontId="35" fillId="0" borderId="0" xfId="61" applyNumberFormat="1" applyFont="1" applyFill="1" applyAlignment="1" applyProtection="1">
      <alignment wrapText="1"/>
      <protection locked="0"/>
    </xf>
    <xf numFmtId="3" fontId="57" fillId="0" borderId="0" xfId="61" applyNumberFormat="1" applyFont="1" applyFill="1" applyProtection="1">
      <alignment/>
      <protection locked="0"/>
    </xf>
    <xf numFmtId="0" fontId="7" fillId="0" borderId="33" xfId="0" applyFont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49" fontId="3" fillId="0" borderId="64" xfId="0" applyNumberFormat="1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10" fontId="2" fillId="0" borderId="42" xfId="0" applyNumberFormat="1" applyFont="1" applyBorder="1" applyAlignment="1">
      <alignment vertical="center"/>
    </xf>
    <xf numFmtId="49" fontId="3" fillId="0" borderId="64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vertical="center"/>
    </xf>
    <xf numFmtId="3" fontId="7" fillId="0" borderId="64" xfId="0" applyNumberFormat="1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11" fillId="0" borderId="49" xfId="57" applyBorder="1" applyAlignment="1">
      <alignment vertical="center" wrapText="1"/>
      <protection/>
    </xf>
    <xf numFmtId="3" fontId="22" fillId="0" borderId="65" xfId="59" applyNumberFormat="1" applyFont="1" applyBorder="1" applyAlignment="1">
      <alignment horizontal="center" vertical="center" wrapText="1"/>
      <protection/>
    </xf>
    <xf numFmtId="3" fontId="29" fillId="0" borderId="81" xfId="59" applyNumberFormat="1" applyFont="1" applyFill="1" applyBorder="1" applyAlignment="1">
      <alignment vertical="top"/>
      <protection/>
    </xf>
    <xf numFmtId="3" fontId="29" fillId="0" borderId="80" xfId="59" applyNumberFormat="1" applyFont="1" applyFill="1" applyBorder="1" applyAlignment="1">
      <alignment vertical="top"/>
      <protection/>
    </xf>
    <xf numFmtId="3" fontId="25" fillId="0" borderId="54" xfId="59" applyNumberFormat="1" applyFont="1" applyBorder="1" applyAlignment="1">
      <alignment vertical="center"/>
      <protection/>
    </xf>
    <xf numFmtId="3" fontId="25" fillId="0" borderId="42" xfId="59" applyNumberFormat="1" applyFont="1" applyBorder="1" applyAlignment="1">
      <alignment vertical="center"/>
      <protection/>
    </xf>
    <xf numFmtId="0" fontId="1" fillId="0" borderId="0" xfId="56" applyFill="1">
      <alignment/>
      <protection/>
    </xf>
    <xf numFmtId="0" fontId="1" fillId="0" borderId="0" xfId="56" applyFill="1" applyAlignment="1">
      <alignment wrapText="1"/>
      <protection/>
    </xf>
    <xf numFmtId="0" fontId="78" fillId="0" borderId="0" xfId="56" applyFont="1" applyFill="1" applyBorder="1" applyAlignment="1" applyProtection="1">
      <alignment horizontal="center" vertical="center"/>
      <protection/>
    </xf>
    <xf numFmtId="0" fontId="79" fillId="0" borderId="0" xfId="56" applyFont="1" applyFill="1" applyBorder="1" applyAlignment="1" applyProtection="1">
      <alignment horizontal="right"/>
      <protection/>
    </xf>
    <xf numFmtId="0" fontId="62" fillId="0" borderId="32" xfId="56" applyFont="1" applyFill="1" applyBorder="1" applyAlignment="1" applyProtection="1">
      <alignment horizontal="center" vertical="center" wrapText="1"/>
      <protection/>
    </xf>
    <xf numFmtId="0" fontId="62" fillId="0" borderId="42" xfId="56" applyFont="1" applyFill="1" applyBorder="1" applyAlignment="1" applyProtection="1">
      <alignment horizontal="center" vertical="center" wrapText="1"/>
      <protection/>
    </xf>
    <xf numFmtId="0" fontId="1" fillId="0" borderId="0" xfId="56" applyFill="1" applyAlignment="1">
      <alignment/>
      <protection/>
    </xf>
    <xf numFmtId="0" fontId="74" fillId="0" borderId="10" xfId="56" applyFont="1" applyBorder="1">
      <alignment/>
      <protection/>
    </xf>
    <xf numFmtId="3" fontId="74" fillId="0" borderId="51" xfId="56" applyNumberFormat="1" applyFont="1" applyBorder="1" applyAlignment="1">
      <alignment horizontal="right"/>
      <protection/>
    </xf>
    <xf numFmtId="0" fontId="67" fillId="0" borderId="0" xfId="56" applyFont="1" applyFill="1" applyAlignment="1">
      <alignment vertical="center"/>
      <protection/>
    </xf>
    <xf numFmtId="3" fontId="67" fillId="0" borderId="0" xfId="56" applyNumberFormat="1" applyFont="1" applyFill="1" applyAlignment="1">
      <alignment vertical="center"/>
      <protection/>
    </xf>
    <xf numFmtId="0" fontId="1" fillId="0" borderId="10" xfId="56" applyBorder="1">
      <alignment/>
      <protection/>
    </xf>
    <xf numFmtId="3" fontId="1" fillId="0" borderId="17" xfId="56" applyNumberFormat="1" applyFont="1" applyBorder="1" applyAlignment="1">
      <alignment horizontal="right"/>
      <protection/>
    </xf>
    <xf numFmtId="0" fontId="1" fillId="0" borderId="10" xfId="56" applyFont="1" applyBorder="1">
      <alignment/>
      <protection/>
    </xf>
    <xf numFmtId="3" fontId="74" fillId="0" borderId="17" xfId="56" applyNumberFormat="1" applyFont="1" applyBorder="1" applyAlignment="1">
      <alignment horizontal="right"/>
      <protection/>
    </xf>
    <xf numFmtId="0" fontId="74" fillId="0" borderId="23" xfId="56" applyFont="1" applyBorder="1">
      <alignment/>
      <protection/>
    </xf>
    <xf numFmtId="0" fontId="74" fillId="0" borderId="36" xfId="56" applyFont="1" applyBorder="1">
      <alignment/>
      <protection/>
    </xf>
    <xf numFmtId="3" fontId="74" fillId="0" borderId="59" xfId="56" applyNumberFormat="1" applyFont="1" applyBorder="1" applyAlignment="1">
      <alignment horizontal="right"/>
      <protection/>
    </xf>
    <xf numFmtId="3" fontId="74" fillId="0" borderId="42" xfId="56" applyNumberFormat="1" applyFont="1" applyBorder="1" applyAlignment="1">
      <alignment horizontal="right" vertical="center"/>
      <protection/>
    </xf>
    <xf numFmtId="0" fontId="1" fillId="0" borderId="0" xfId="56" applyFill="1" applyAlignment="1">
      <alignment vertical="center"/>
      <protection/>
    </xf>
    <xf numFmtId="0" fontId="74" fillId="0" borderId="34" xfId="56" applyFont="1" applyBorder="1">
      <alignment/>
      <protection/>
    </xf>
    <xf numFmtId="3" fontId="74" fillId="0" borderId="42" xfId="56" applyNumberFormat="1" applyFont="1" applyFill="1" applyBorder="1" applyAlignment="1">
      <alignment vertical="center"/>
      <protection/>
    </xf>
    <xf numFmtId="3" fontId="74" fillId="0" borderId="51" xfId="56" applyNumberFormat="1" applyFont="1" applyFill="1" applyBorder="1">
      <alignment/>
      <protection/>
    </xf>
    <xf numFmtId="0" fontId="74" fillId="0" borderId="0" xfId="56" applyFont="1" applyFill="1">
      <alignment/>
      <protection/>
    </xf>
    <xf numFmtId="0" fontId="74" fillId="0" borderId="32" xfId="56" applyFont="1" applyFill="1" applyBorder="1">
      <alignment/>
      <protection/>
    </xf>
    <xf numFmtId="3" fontId="74" fillId="0" borderId="42" xfId="56" applyNumberFormat="1" applyFont="1" applyFill="1" applyBorder="1">
      <alignment/>
      <protection/>
    </xf>
    <xf numFmtId="3" fontId="74" fillId="0" borderId="17" xfId="56" applyNumberFormat="1" applyFont="1" applyBorder="1">
      <alignment/>
      <protection/>
    </xf>
    <xf numFmtId="3" fontId="74" fillId="0" borderId="59" xfId="56" applyNumberFormat="1" applyFont="1" applyBorder="1">
      <alignment/>
      <protection/>
    </xf>
    <xf numFmtId="0" fontId="80" fillId="0" borderId="40" xfId="56" applyFont="1" applyBorder="1" applyAlignment="1">
      <alignment vertical="center"/>
      <protection/>
    </xf>
    <xf numFmtId="3" fontId="80" fillId="0" borderId="15" xfId="56" applyNumberFormat="1" applyFont="1" applyBorder="1" applyAlignment="1">
      <alignment vertical="center"/>
      <protection/>
    </xf>
    <xf numFmtId="0" fontId="1" fillId="0" borderId="0" xfId="56" applyFill="1" applyAlignment="1" applyProtection="1">
      <alignment vertical="center"/>
      <protection/>
    </xf>
    <xf numFmtId="0" fontId="1" fillId="0" borderId="0" xfId="56" applyFont="1" applyFill="1">
      <alignment/>
      <protection/>
    </xf>
    <xf numFmtId="0" fontId="62" fillId="0" borderId="12" xfId="56" applyFont="1" applyFill="1" applyBorder="1" applyAlignment="1" applyProtection="1">
      <alignment horizontal="center" vertical="center" wrapText="1"/>
      <protection/>
    </xf>
    <xf numFmtId="3" fontId="74" fillId="0" borderId="21" xfId="56" applyNumberFormat="1" applyFont="1" applyBorder="1" applyAlignment="1">
      <alignment horizontal="right"/>
      <protection/>
    </xf>
    <xf numFmtId="3" fontId="1" fillId="0" borderId="13" xfId="56" applyNumberFormat="1" applyFont="1" applyBorder="1" applyAlignment="1">
      <alignment horizontal="right"/>
      <protection/>
    </xf>
    <xf numFmtId="3" fontId="74" fillId="0" borderId="13" xfId="56" applyNumberFormat="1" applyFont="1" applyBorder="1" applyAlignment="1">
      <alignment horizontal="right"/>
      <protection/>
    </xf>
    <xf numFmtId="3" fontId="74" fillId="0" borderId="27" xfId="56" applyNumberFormat="1" applyFont="1" applyBorder="1" applyAlignment="1">
      <alignment horizontal="right"/>
      <protection/>
    </xf>
    <xf numFmtId="3" fontId="74" fillId="0" borderId="12" xfId="56" applyNumberFormat="1" applyFont="1" applyBorder="1" applyAlignment="1">
      <alignment horizontal="right" vertical="center"/>
      <protection/>
    </xf>
    <xf numFmtId="3" fontId="74" fillId="0" borderId="12" xfId="56" applyNumberFormat="1" applyFont="1" applyFill="1" applyBorder="1" applyAlignment="1">
      <alignment vertical="center"/>
      <protection/>
    </xf>
    <xf numFmtId="3" fontId="74" fillId="0" borderId="21" xfId="56" applyNumberFormat="1" applyFont="1" applyFill="1" applyBorder="1">
      <alignment/>
      <protection/>
    </xf>
    <xf numFmtId="3" fontId="1" fillId="0" borderId="13" xfId="56" applyNumberFormat="1" applyFont="1" applyFill="1" applyBorder="1">
      <alignment/>
      <protection/>
    </xf>
    <xf numFmtId="3" fontId="74" fillId="0" borderId="12" xfId="56" applyNumberFormat="1" applyFont="1" applyFill="1" applyBorder="1">
      <alignment/>
      <protection/>
    </xf>
    <xf numFmtId="3" fontId="74" fillId="0" borderId="13" xfId="56" applyNumberFormat="1" applyFont="1" applyBorder="1">
      <alignment/>
      <protection/>
    </xf>
    <xf numFmtId="3" fontId="74" fillId="0" borderId="27" xfId="56" applyNumberFormat="1" applyFont="1" applyBorder="1">
      <alignment/>
      <protection/>
    </xf>
    <xf numFmtId="3" fontId="80" fillId="0" borderId="14" xfId="56" applyNumberFormat="1" applyFont="1" applyBorder="1" applyAlignment="1">
      <alignment vertical="center"/>
      <protection/>
    </xf>
    <xf numFmtId="3" fontId="81" fillId="0" borderId="13" xfId="0" applyNumberFormat="1" applyFont="1" applyFill="1" applyBorder="1" applyAlignment="1">
      <alignment vertical="center"/>
    </xf>
    <xf numFmtId="0" fontId="13" fillId="0" borderId="49" xfId="57" applyFont="1" applyBorder="1" applyAlignment="1">
      <alignment vertical="center"/>
      <protection/>
    </xf>
    <xf numFmtId="3" fontId="16" fillId="33" borderId="85" xfId="57" applyNumberFormat="1" applyFont="1" applyFill="1" applyBorder="1" applyAlignment="1">
      <alignment horizontal="center" vertical="center"/>
      <protection/>
    </xf>
    <xf numFmtId="3" fontId="16" fillId="33" borderId="86" xfId="57" applyNumberFormat="1" applyFont="1" applyFill="1" applyBorder="1" applyAlignment="1">
      <alignment horizontal="center" vertical="center" wrapText="1"/>
      <protection/>
    </xf>
    <xf numFmtId="3" fontId="15" fillId="0" borderId="87" xfId="0" applyNumberFormat="1" applyFont="1" applyFill="1" applyBorder="1" applyAlignment="1">
      <alignment horizontal="right" vertical="center"/>
    </xf>
    <xf numFmtId="0" fontId="11" fillId="0" borderId="49" xfId="57" applyFont="1" applyFill="1" applyBorder="1" applyAlignment="1">
      <alignment vertical="center"/>
      <protection/>
    </xf>
    <xf numFmtId="3" fontId="15" fillId="0" borderId="87" xfId="57" applyNumberFormat="1" applyFont="1" applyFill="1" applyBorder="1" applyAlignment="1">
      <alignment horizontal="right" vertical="center"/>
      <protection/>
    </xf>
    <xf numFmtId="0" fontId="51" fillId="0" borderId="49" xfId="57" applyFont="1" applyFill="1" applyBorder="1" applyAlignment="1">
      <alignment vertical="center"/>
      <protection/>
    </xf>
    <xf numFmtId="3" fontId="15" fillId="0" borderId="88" xfId="57" applyNumberFormat="1" applyFont="1" applyFill="1" applyBorder="1" applyAlignment="1">
      <alignment horizontal="right" vertical="center"/>
      <protection/>
    </xf>
    <xf numFmtId="3" fontId="12" fillId="0" borderId="89" xfId="57" applyNumberFormat="1" applyFont="1" applyFill="1" applyBorder="1" applyAlignment="1">
      <alignment horizontal="right" vertical="center"/>
      <protection/>
    </xf>
    <xf numFmtId="0" fontId="11" fillId="0" borderId="49" xfId="57" applyFont="1" applyBorder="1" applyAlignment="1">
      <alignment vertical="center"/>
      <protection/>
    </xf>
    <xf numFmtId="3" fontId="16" fillId="33" borderId="89" xfId="57" applyNumberFormat="1" applyFont="1" applyFill="1" applyBorder="1" applyAlignment="1">
      <alignment horizontal="center" vertical="center"/>
      <protection/>
    </xf>
    <xf numFmtId="3" fontId="16" fillId="33" borderId="89" xfId="57" applyNumberFormat="1" applyFont="1" applyFill="1" applyBorder="1" applyAlignment="1">
      <alignment horizontal="center" vertical="center" wrapText="1"/>
      <protection/>
    </xf>
    <xf numFmtId="3" fontId="15" fillId="0" borderId="90" xfId="57" applyNumberFormat="1" applyFont="1" applyFill="1" applyBorder="1" applyAlignment="1">
      <alignment horizontal="right" vertical="center"/>
      <protection/>
    </xf>
    <xf numFmtId="3" fontId="15" fillId="0" borderId="87" xfId="57" applyNumberFormat="1" applyFont="1" applyBorder="1" applyAlignment="1">
      <alignment horizontal="right" vertical="center"/>
      <protection/>
    </xf>
    <xf numFmtId="3" fontId="12" fillId="0" borderId="89" xfId="57" applyNumberFormat="1" applyFont="1" applyBorder="1" applyAlignment="1">
      <alignment horizontal="right" vertical="center"/>
      <protection/>
    </xf>
    <xf numFmtId="165" fontId="35" fillId="0" borderId="0" xfId="60" applyNumberFormat="1" applyFont="1" applyFill="1" applyBorder="1" applyAlignment="1" applyProtection="1">
      <alignment horizontal="centerContinuous" vertical="center"/>
      <protection/>
    </xf>
    <xf numFmtId="0" fontId="37" fillId="0" borderId="0" xfId="60" applyFont="1" applyFill="1" applyAlignment="1">
      <alignment vertical="center"/>
      <protection/>
    </xf>
    <xf numFmtId="0" fontId="53" fillId="0" borderId="0" xfId="60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0" xfId="60" applyFont="1" applyFill="1" applyBorder="1" applyAlignment="1" applyProtection="1">
      <alignment horizontal="center" vertical="center" wrapText="1"/>
      <protection/>
    </xf>
    <xf numFmtId="0" fontId="57" fillId="0" borderId="22" xfId="60" applyFont="1" applyFill="1" applyBorder="1" applyAlignment="1" applyProtection="1">
      <alignment horizontal="center" vertical="center" wrapText="1"/>
      <protection/>
    </xf>
    <xf numFmtId="0" fontId="57" fillId="0" borderId="43" xfId="60" applyFont="1" applyFill="1" applyBorder="1" applyAlignment="1" applyProtection="1">
      <alignment horizontal="center" vertical="center" wrapText="1"/>
      <protection/>
    </xf>
    <xf numFmtId="0" fontId="39" fillId="0" borderId="11" xfId="60" applyFont="1" applyFill="1" applyBorder="1" applyAlignment="1" applyProtection="1">
      <alignment horizontal="center" vertical="center"/>
      <protection/>
    </xf>
    <xf numFmtId="0" fontId="39" fillId="0" borderId="12" xfId="60" applyFont="1" applyFill="1" applyBorder="1" applyAlignment="1" applyProtection="1">
      <alignment horizontal="center" vertical="center"/>
      <protection/>
    </xf>
    <xf numFmtId="0" fontId="39" fillId="0" borderId="42" xfId="60" applyFont="1" applyFill="1" applyBorder="1" applyAlignment="1" applyProtection="1">
      <alignment horizontal="center" vertical="center"/>
      <protection/>
    </xf>
    <xf numFmtId="0" fontId="39" fillId="0" borderId="20" xfId="60" applyFont="1" applyFill="1" applyBorder="1" applyAlignment="1" applyProtection="1">
      <alignment horizontal="center" vertical="center"/>
      <protection/>
    </xf>
    <xf numFmtId="0" fontId="39" fillId="0" borderId="21" xfId="60" applyFont="1" applyFill="1" applyBorder="1" applyAlignment="1" applyProtection="1">
      <alignment vertical="center"/>
      <protection/>
    </xf>
    <xf numFmtId="166" fontId="39" fillId="0" borderId="43" xfId="40" applyNumberFormat="1" applyFont="1" applyFill="1" applyBorder="1" applyAlignment="1" applyProtection="1">
      <alignment vertical="center"/>
      <protection locked="0"/>
    </xf>
    <xf numFmtId="0" fontId="39" fillId="0" borderId="18" xfId="60" applyFont="1" applyFill="1" applyBorder="1" applyAlignment="1" applyProtection="1">
      <alignment horizontal="center" vertical="center"/>
      <protection/>
    </xf>
    <xf numFmtId="166" fontId="39" fillId="0" borderId="51" xfId="40" applyNumberFormat="1" applyFont="1" applyFill="1" applyBorder="1" applyAlignment="1" applyProtection="1">
      <alignment vertical="center"/>
      <protection locked="0"/>
    </xf>
    <xf numFmtId="0" fontId="39" fillId="0" borderId="10" xfId="6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justify" vertical="center" wrapText="1"/>
    </xf>
    <xf numFmtId="166" fontId="39" fillId="0" borderId="17" xfId="40" applyNumberFormat="1" applyFont="1" applyFill="1" applyBorder="1" applyAlignment="1" applyProtection="1">
      <alignment vertical="center"/>
      <protection locked="0"/>
    </xf>
    <xf numFmtId="0" fontId="29" fillId="0" borderId="13" xfId="0" applyFont="1" applyFill="1" applyBorder="1" applyAlignment="1">
      <alignment vertical="center" wrapText="1"/>
    </xf>
    <xf numFmtId="166" fontId="39" fillId="0" borderId="59" xfId="40" applyNumberFormat="1" applyFont="1" applyFill="1" applyBorder="1" applyAlignment="1" applyProtection="1">
      <alignment vertical="center"/>
      <protection locked="0"/>
    </xf>
    <xf numFmtId="0" fontId="29" fillId="0" borderId="14" xfId="0" applyFont="1" applyFill="1" applyBorder="1" applyAlignment="1">
      <alignment vertical="center" wrapText="1"/>
    </xf>
    <xf numFmtId="166" fontId="57" fillId="0" borderId="42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1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65" fontId="0" fillId="0" borderId="21" xfId="0" applyNumberFormat="1" applyBorder="1" applyAlignment="1" applyProtection="1">
      <alignment/>
      <protection locked="0"/>
    </xf>
    <xf numFmtId="165" fontId="0" fillId="0" borderId="51" xfId="0" applyNumberFormat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65" fontId="0" fillId="0" borderId="13" xfId="0" applyNumberFormat="1" applyBorder="1" applyAlignment="1" applyProtection="1">
      <alignment/>
      <protection locked="0"/>
    </xf>
    <xf numFmtId="165" fontId="0" fillId="0" borderId="17" xfId="0" applyNumberFormat="1" applyBorder="1" applyAlignment="1">
      <alignment/>
    </xf>
    <xf numFmtId="0" fontId="68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165" fontId="0" fillId="0" borderId="27" xfId="0" applyNumberFormat="1" applyBorder="1" applyAlignment="1" applyProtection="1">
      <alignment/>
      <protection locked="0"/>
    </xf>
    <xf numFmtId="165" fontId="0" fillId="0" borderId="59" xfId="0" applyNumberForma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vertical="center" wrapText="1"/>
    </xf>
    <xf numFmtId="165" fontId="36" fillId="0" borderId="12" xfId="0" applyNumberFormat="1" applyFont="1" applyBorder="1" applyAlignment="1">
      <alignment/>
    </xf>
    <xf numFmtId="165" fontId="36" fillId="0" borderId="42" xfId="0" applyNumberFormat="1" applyFont="1" applyBorder="1" applyAlignment="1">
      <alignment/>
    </xf>
    <xf numFmtId="0" fontId="0" fillId="0" borderId="91" xfId="0" applyBorder="1" applyAlignment="1">
      <alignment/>
    </xf>
    <xf numFmtId="0" fontId="40" fillId="0" borderId="91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84" fillId="0" borderId="14" xfId="56" applyNumberFormat="1" applyFont="1" applyFill="1" applyBorder="1" applyAlignment="1">
      <alignment horizontal="center" vertical="center"/>
      <protection/>
    </xf>
    <xf numFmtId="3" fontId="84" fillId="0" borderId="92" xfId="56" applyNumberFormat="1" applyFont="1" applyFill="1" applyBorder="1" applyAlignment="1">
      <alignment horizontal="center" vertical="center"/>
      <protection/>
    </xf>
    <xf numFmtId="3" fontId="84" fillId="0" borderId="15" xfId="56" applyNumberFormat="1" applyFont="1" applyFill="1" applyBorder="1" applyAlignment="1">
      <alignment horizontal="center" vertical="center"/>
      <protection/>
    </xf>
    <xf numFmtId="3" fontId="34" fillId="0" borderId="18" xfId="56" applyNumberFormat="1" applyFont="1" applyBorder="1" applyAlignment="1">
      <alignment vertical="center" wrapText="1"/>
      <protection/>
    </xf>
    <xf numFmtId="3" fontId="34" fillId="0" borderId="21" xfId="56" applyNumberFormat="1" applyFont="1" applyBorder="1" applyAlignment="1">
      <alignment vertical="center"/>
      <protection/>
    </xf>
    <xf numFmtId="3" fontId="34" fillId="0" borderId="21" xfId="56" applyNumberFormat="1" applyFont="1" applyBorder="1" applyAlignment="1">
      <alignment horizontal="right" vertical="center"/>
      <protection/>
    </xf>
    <xf numFmtId="3" fontId="34" fillId="0" borderId="51" xfId="56" applyNumberFormat="1" applyFont="1" applyBorder="1" applyAlignment="1">
      <alignment horizontal="right" vertical="center"/>
      <protection/>
    </xf>
    <xf numFmtId="3" fontId="34" fillId="0" borderId="10" xfId="56" applyNumberFormat="1" applyFont="1" applyBorder="1" applyAlignment="1">
      <alignment vertical="center" wrapText="1"/>
      <protection/>
    </xf>
    <xf numFmtId="3" fontId="34" fillId="0" borderId="13" xfId="56" applyNumberFormat="1" applyFont="1" applyBorder="1" applyAlignment="1">
      <alignment vertical="center"/>
      <protection/>
    </xf>
    <xf numFmtId="3" fontId="34" fillId="0" borderId="13" xfId="56" applyNumberFormat="1" applyFont="1" applyBorder="1" applyAlignment="1">
      <alignment horizontal="right" vertical="center"/>
      <protection/>
    </xf>
    <xf numFmtId="3" fontId="34" fillId="0" borderId="17" xfId="56" applyNumberFormat="1" applyFont="1" applyBorder="1" applyAlignment="1">
      <alignment horizontal="right" vertical="center"/>
      <protection/>
    </xf>
    <xf numFmtId="3" fontId="34" fillId="0" borderId="28" xfId="56" applyNumberFormat="1" applyFont="1" applyBorder="1" applyAlignment="1">
      <alignment vertical="center" wrapText="1"/>
      <protection/>
    </xf>
    <xf numFmtId="3" fontId="34" fillId="0" borderId="27" xfId="56" applyNumberFormat="1" applyFont="1" applyBorder="1" applyAlignment="1">
      <alignment vertical="center"/>
      <protection/>
    </xf>
    <xf numFmtId="3" fontId="34" fillId="0" borderId="27" xfId="56" applyNumberFormat="1" applyFont="1" applyBorder="1" applyAlignment="1">
      <alignment horizontal="right" vertical="center"/>
      <protection/>
    </xf>
    <xf numFmtId="3" fontId="34" fillId="0" borderId="16" xfId="56" applyNumberFormat="1" applyFont="1" applyBorder="1" applyAlignment="1">
      <alignment vertical="center" wrapText="1"/>
      <protection/>
    </xf>
    <xf numFmtId="3" fontId="34" fillId="0" borderId="14" xfId="56" applyNumberFormat="1" applyFont="1" applyBorder="1" applyAlignment="1">
      <alignment vertical="center"/>
      <protection/>
    </xf>
    <xf numFmtId="3" fontId="34" fillId="0" borderId="14" xfId="56" applyNumberFormat="1" applyFont="1" applyBorder="1" applyAlignment="1">
      <alignment horizontal="right" vertical="center"/>
      <protection/>
    </xf>
    <xf numFmtId="3" fontId="34" fillId="0" borderId="15" xfId="56" applyNumberFormat="1" applyFont="1" applyBorder="1" applyAlignment="1">
      <alignment horizontal="right" vertical="center"/>
      <protection/>
    </xf>
    <xf numFmtId="3" fontId="30" fillId="0" borderId="39" xfId="56" applyNumberFormat="1" applyFont="1" applyBorder="1" applyAlignment="1">
      <alignment vertical="center" wrapText="1"/>
      <protection/>
    </xf>
    <xf numFmtId="3" fontId="30" fillId="0" borderId="47" xfId="56" applyNumberFormat="1" applyFont="1" applyBorder="1" applyAlignment="1">
      <alignment vertical="center"/>
      <protection/>
    </xf>
    <xf numFmtId="3" fontId="30" fillId="0" borderId="44" xfId="56" applyNumberFormat="1" applyFont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56" fillId="0" borderId="29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49" xfId="0" applyNumberFormat="1" applyFont="1" applyBorder="1" applyAlignment="1">
      <alignment horizontal="left" vertical="center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49" fontId="0" fillId="0" borderId="94" xfId="0" applyNumberFormat="1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right" vertical="center" wrapText="1"/>
    </xf>
    <xf numFmtId="49" fontId="7" fillId="0" borderId="63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13" fillId="0" borderId="19" xfId="57" applyFont="1" applyBorder="1" applyAlignment="1">
      <alignment vertical="center" wrapText="1"/>
      <protection/>
    </xf>
    <xf numFmtId="3" fontId="18" fillId="0" borderId="95" xfId="57" applyNumberFormat="1" applyFont="1" applyBorder="1" applyAlignment="1">
      <alignment horizontal="right"/>
      <protection/>
    </xf>
    <xf numFmtId="3" fontId="74" fillId="0" borderId="29" xfId="56" applyNumberFormat="1" applyFont="1" applyBorder="1" applyAlignment="1">
      <alignment horizontal="right"/>
      <protection/>
    </xf>
    <xf numFmtId="3" fontId="74" fillId="0" borderId="77" xfId="56" applyNumberFormat="1" applyFont="1" applyBorder="1" applyAlignment="1">
      <alignment horizontal="right"/>
      <protection/>
    </xf>
    <xf numFmtId="3" fontId="22" fillId="0" borderId="45" xfId="59" applyNumberFormat="1" applyFont="1" applyBorder="1" applyAlignment="1">
      <alignment horizontal="center" vertical="center" wrapText="1"/>
      <protection/>
    </xf>
    <xf numFmtId="3" fontId="29" fillId="0" borderId="21" xfId="59" applyNumberFormat="1" applyFont="1" applyFill="1" applyBorder="1" applyAlignment="1">
      <alignment vertical="top"/>
      <protection/>
    </xf>
    <xf numFmtId="10" fontId="29" fillId="0" borderId="51" xfId="59" applyNumberFormat="1" applyFont="1" applyFill="1" applyBorder="1" applyAlignment="1">
      <alignment vertical="top"/>
      <protection/>
    </xf>
    <xf numFmtId="3" fontId="23" fillId="0" borderId="13" xfId="59" applyNumberFormat="1" applyFont="1" applyBorder="1" applyAlignment="1">
      <alignment horizontal="center" vertical="center" wrapText="1"/>
      <protection/>
    </xf>
    <xf numFmtId="3" fontId="23" fillId="0" borderId="17" xfId="59" applyNumberFormat="1" applyFont="1" applyBorder="1" applyAlignment="1">
      <alignment horizontal="center" vertical="center" wrapText="1"/>
      <protection/>
    </xf>
    <xf numFmtId="0" fontId="37" fillId="0" borderId="0" xfId="60" applyFont="1" applyFill="1" applyAlignment="1">
      <alignment horizontal="right" vertical="center"/>
      <protection/>
    </xf>
    <xf numFmtId="3" fontId="82" fillId="0" borderId="96" xfId="60" applyNumberFormat="1" applyFont="1" applyFill="1" applyBorder="1" applyAlignment="1">
      <alignment horizontal="right" vertical="center" wrapText="1"/>
      <protection/>
    </xf>
    <xf numFmtId="3" fontId="65" fillId="0" borderId="42" xfId="61" applyNumberFormat="1" applyFont="1" applyFill="1" applyBorder="1" applyAlignment="1" applyProtection="1">
      <alignment vertical="center"/>
      <protection/>
    </xf>
    <xf numFmtId="3" fontId="56" fillId="0" borderId="15" xfId="61" applyNumberFormat="1" applyFont="1" applyFill="1" applyBorder="1" applyAlignment="1" applyProtection="1">
      <alignment vertical="center"/>
      <protection/>
    </xf>
    <xf numFmtId="165" fontId="69" fillId="0" borderId="0" xfId="60" applyNumberFormat="1" applyFont="1" applyFill="1" applyBorder="1" applyAlignment="1" applyProtection="1">
      <alignment horizontal="left" vertical="center"/>
      <protection/>
    </xf>
    <xf numFmtId="0" fontId="69" fillId="0" borderId="0" xfId="60" applyFont="1" applyFill="1" applyBorder="1" applyAlignment="1">
      <alignment horizontal="left"/>
      <protection/>
    </xf>
    <xf numFmtId="0" fontId="35" fillId="0" borderId="22" xfId="60" applyFont="1" applyFill="1" applyBorder="1" applyAlignment="1">
      <alignment horizontal="left"/>
      <protection/>
    </xf>
    <xf numFmtId="0" fontId="37" fillId="0" borderId="37" xfId="60" applyFont="1" applyFill="1" applyBorder="1" applyAlignment="1">
      <alignment horizontal="left"/>
      <protection/>
    </xf>
    <xf numFmtId="0" fontId="37" fillId="0" borderId="0" xfId="60" applyFont="1" applyFill="1" applyBorder="1" applyAlignment="1">
      <alignment horizontal="left"/>
      <protection/>
    </xf>
    <xf numFmtId="0" fontId="54" fillId="0" borderId="0" xfId="60" applyFont="1" applyFill="1" applyBorder="1" applyAlignment="1">
      <alignment horizontal="left"/>
      <protection/>
    </xf>
    <xf numFmtId="49" fontId="3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0" fontId="7" fillId="0" borderId="87" xfId="0" applyFont="1" applyBorder="1" applyAlignment="1">
      <alignment horizontal="left" wrapText="1"/>
    </xf>
    <xf numFmtId="0" fontId="7" fillId="0" borderId="87" xfId="0" applyFont="1" applyBorder="1" applyAlignment="1">
      <alignment wrapText="1"/>
    </xf>
    <xf numFmtId="0" fontId="7" fillId="0" borderId="88" xfId="0" applyFont="1" applyBorder="1" applyAlignment="1">
      <alignment horizontal="left" wrapText="1"/>
    </xf>
    <xf numFmtId="0" fontId="7" fillId="0" borderId="90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90" xfId="0" applyFont="1" applyBorder="1" applyAlignment="1">
      <alignment horizontal="left" wrapText="1"/>
    </xf>
    <xf numFmtId="0" fontId="3" fillId="0" borderId="89" xfId="0" applyFont="1" applyBorder="1" applyAlignment="1">
      <alignment horizontal="left" vertical="center" wrapText="1"/>
    </xf>
    <xf numFmtId="0" fontId="7" fillId="0" borderId="95" xfId="0" applyFont="1" applyFill="1" applyBorder="1" applyAlignment="1">
      <alignment horizontal="left" vertical="center" wrapText="1"/>
    </xf>
    <xf numFmtId="0" fontId="3" fillId="0" borderId="89" xfId="0" applyFont="1" applyFill="1" applyBorder="1" applyAlignment="1">
      <alignment horizontal="center" vertical="center" wrapText="1"/>
    </xf>
    <xf numFmtId="49" fontId="3" fillId="0" borderId="89" xfId="0" applyNumberFormat="1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3" fontId="3" fillId="33" borderId="52" xfId="0" applyNumberFormat="1" applyFont="1" applyFill="1" applyBorder="1" applyAlignment="1">
      <alignment horizontal="right" vertical="center" wrapText="1"/>
    </xf>
    <xf numFmtId="0" fontId="0" fillId="0" borderId="89" xfId="0" applyFont="1" applyBorder="1" applyAlignment="1">
      <alignment wrapText="1"/>
    </xf>
    <xf numFmtId="0" fontId="0" fillId="0" borderId="89" xfId="0" applyFont="1" applyBorder="1" applyAlignment="1">
      <alignment/>
    </xf>
    <xf numFmtId="0" fontId="6" fillId="0" borderId="89" xfId="0" applyFont="1" applyBorder="1" applyAlignment="1">
      <alignment/>
    </xf>
    <xf numFmtId="3" fontId="7" fillId="33" borderId="66" xfId="0" applyNumberFormat="1" applyFont="1" applyFill="1" applyBorder="1" applyAlignment="1">
      <alignment horizontal="right" vertical="center" wrapText="1"/>
    </xf>
    <xf numFmtId="3" fontId="7" fillId="33" borderId="61" xfId="0" applyNumberFormat="1" applyFont="1" applyFill="1" applyBorder="1" applyAlignment="1">
      <alignment horizontal="right" vertical="center" wrapText="1"/>
    </xf>
    <xf numFmtId="3" fontId="7" fillId="33" borderId="62" xfId="0" applyNumberFormat="1" applyFont="1" applyFill="1" applyBorder="1" applyAlignment="1">
      <alignment horizontal="right" vertical="center" wrapText="1"/>
    </xf>
    <xf numFmtId="3" fontId="7" fillId="0" borderId="62" xfId="0" applyNumberFormat="1" applyFont="1" applyFill="1" applyBorder="1" applyAlignment="1">
      <alignment horizontal="right" vertical="center" wrapText="1"/>
    </xf>
    <xf numFmtId="3" fontId="7" fillId="0" borderId="78" xfId="0" applyNumberFormat="1" applyFont="1" applyFill="1" applyBorder="1" applyAlignment="1">
      <alignment horizontal="right" vertical="center" wrapText="1"/>
    </xf>
    <xf numFmtId="0" fontId="0" fillId="0" borderId="85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88" xfId="0" applyFont="1" applyBorder="1" applyAlignment="1">
      <alignment/>
    </xf>
    <xf numFmtId="3" fontId="7" fillId="0" borderId="61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3" fontId="7" fillId="0" borderId="66" xfId="0" applyNumberFormat="1" applyFont="1" applyFill="1" applyBorder="1" applyAlignment="1">
      <alignment horizontal="right" vertical="center" wrapText="1"/>
    </xf>
    <xf numFmtId="3" fontId="7" fillId="0" borderId="66" xfId="0" applyNumberFormat="1" applyFont="1" applyFill="1" applyBorder="1" applyAlignment="1">
      <alignment horizontal="right" vertical="center"/>
    </xf>
    <xf numFmtId="3" fontId="7" fillId="0" borderId="62" xfId="0" applyNumberFormat="1" applyFont="1" applyFill="1" applyBorder="1" applyAlignment="1">
      <alignment horizontal="right" vertical="center"/>
    </xf>
    <xf numFmtId="3" fontId="3" fillId="0" borderId="66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vertical="center"/>
    </xf>
    <xf numFmtId="0" fontId="6" fillId="0" borderId="85" xfId="0" applyFont="1" applyBorder="1" applyAlignment="1">
      <alignment/>
    </xf>
    <xf numFmtId="3" fontId="3" fillId="0" borderId="66" xfId="0" applyNumberFormat="1" applyFont="1" applyFill="1" applyBorder="1" applyAlignment="1">
      <alignment vertical="center"/>
    </xf>
    <xf numFmtId="3" fontId="7" fillId="0" borderId="62" xfId="0" applyNumberFormat="1" applyFont="1" applyFill="1" applyBorder="1" applyAlignment="1">
      <alignment vertical="center"/>
    </xf>
    <xf numFmtId="3" fontId="7" fillId="0" borderId="61" xfId="0" applyNumberFormat="1" applyFont="1" applyFill="1" applyBorder="1" applyAlignment="1">
      <alignment vertical="center"/>
    </xf>
    <xf numFmtId="0" fontId="7" fillId="0" borderId="89" xfId="0" applyFont="1" applyFill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/>
    </xf>
    <xf numFmtId="0" fontId="35" fillId="0" borderId="54" xfId="60" applyFont="1" applyFill="1" applyBorder="1" applyAlignment="1" applyProtection="1">
      <alignment horizontal="left" vertical="center" wrapText="1"/>
      <protection/>
    </xf>
    <xf numFmtId="0" fontId="37" fillId="0" borderId="81" xfId="60" applyFont="1" applyFill="1" applyBorder="1" applyAlignment="1" applyProtection="1">
      <alignment horizontal="left" vertical="center" wrapText="1"/>
      <protection/>
    </xf>
    <xf numFmtId="0" fontId="37" fillId="0" borderId="80" xfId="60" applyFont="1" applyFill="1" applyBorder="1" applyAlignment="1" applyProtection="1">
      <alignment horizontal="left" vertical="center" wrapText="1"/>
      <protection/>
    </xf>
    <xf numFmtId="0" fontId="37" fillId="0" borderId="97" xfId="60" applyFont="1" applyFill="1" applyBorder="1" applyAlignment="1" applyProtection="1">
      <alignment horizontal="left" vertical="center" wrapText="1"/>
      <protection/>
    </xf>
    <xf numFmtId="0" fontId="37" fillId="0" borderId="92" xfId="60" applyFont="1" applyFill="1" applyBorder="1" applyAlignment="1" applyProtection="1">
      <alignment horizontal="left" vertical="center" wrapText="1"/>
      <protection/>
    </xf>
    <xf numFmtId="3" fontId="37" fillId="0" borderId="80" xfId="60" applyNumberFormat="1" applyFont="1" applyFill="1" applyBorder="1">
      <alignment/>
      <protection/>
    </xf>
    <xf numFmtId="165" fontId="37" fillId="0" borderId="80" xfId="60" applyNumberFormat="1" applyFont="1" applyFill="1" applyBorder="1">
      <alignment/>
      <protection/>
    </xf>
    <xf numFmtId="3" fontId="37" fillId="0" borderId="92" xfId="60" applyNumberFormat="1" applyFont="1" applyFill="1" applyBorder="1">
      <alignment/>
      <protection/>
    </xf>
    <xf numFmtId="49" fontId="54" fillId="0" borderId="0" xfId="60" applyNumberFormat="1" applyFont="1" applyFill="1" applyBorder="1" applyAlignment="1" applyProtection="1">
      <alignment horizontal="left" vertical="center" wrapText="1"/>
      <protection/>
    </xf>
    <xf numFmtId="3" fontId="37" fillId="0" borderId="0" xfId="60" applyNumberFormat="1" applyFont="1" applyFill="1" applyBorder="1">
      <alignment/>
      <protection/>
    </xf>
    <xf numFmtId="49" fontId="37" fillId="0" borderId="0" xfId="60" applyNumberFormat="1" applyFont="1" applyFill="1" applyBorder="1" applyAlignment="1">
      <alignment horizontal="left"/>
      <protection/>
    </xf>
    <xf numFmtId="49" fontId="37" fillId="0" borderId="0" xfId="60" applyNumberFormat="1" applyFont="1" applyFill="1" applyBorder="1" applyAlignment="1" applyProtection="1">
      <alignment horizontal="left" vertical="center" wrapText="1"/>
      <protection/>
    </xf>
    <xf numFmtId="165" fontId="37" fillId="0" borderId="0" xfId="60" applyNumberFormat="1" applyFont="1" applyFill="1" applyBorder="1">
      <alignment/>
      <protection/>
    </xf>
    <xf numFmtId="49" fontId="54" fillId="0" borderId="0" xfId="60" applyNumberFormat="1" applyFont="1" applyFill="1" applyBorder="1" applyAlignment="1">
      <alignment horizontal="left"/>
      <protection/>
    </xf>
    <xf numFmtId="49" fontId="54" fillId="0" borderId="36" xfId="60" applyNumberFormat="1" applyFont="1" applyFill="1" applyBorder="1" applyAlignment="1" applyProtection="1">
      <alignment horizontal="left" vertical="center" wrapText="1"/>
      <protection/>
    </xf>
    <xf numFmtId="3" fontId="37" fillId="0" borderId="37" xfId="60" applyNumberFormat="1" applyFont="1" applyFill="1" applyBorder="1">
      <alignment/>
      <protection/>
    </xf>
    <xf numFmtId="3" fontId="17" fillId="0" borderId="0" xfId="57" applyNumberFormat="1" applyFont="1" applyBorder="1" applyAlignment="1">
      <alignment vertical="center"/>
      <protection/>
    </xf>
    <xf numFmtId="0" fontId="17" fillId="0" borderId="19" xfId="57" applyFont="1" applyBorder="1" applyAlignment="1">
      <alignment horizontal="center" vertical="center"/>
      <protection/>
    </xf>
    <xf numFmtId="3" fontId="17" fillId="0" borderId="89" xfId="57" applyNumberFormat="1" applyFont="1" applyBorder="1" applyAlignment="1">
      <alignment vertical="center"/>
      <protection/>
    </xf>
    <xf numFmtId="0" fontId="17" fillId="0" borderId="19" xfId="57" applyFont="1" applyBorder="1" applyAlignment="1">
      <alignment horizontal="center" vertical="center" wrapText="1"/>
      <protection/>
    </xf>
    <xf numFmtId="0" fontId="85" fillId="0" borderId="55" xfId="57" applyFont="1" applyBorder="1" applyAlignment="1">
      <alignment horizontal="left" vertical="center"/>
      <protection/>
    </xf>
    <xf numFmtId="3" fontId="85" fillId="0" borderId="39" xfId="57" applyNumberFormat="1" applyFont="1" applyBorder="1" applyAlignment="1">
      <alignment vertical="center"/>
      <protection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43" applyFont="1" applyBorder="1" applyAlignment="1" applyProtection="1">
      <alignment vertical="center" wrapText="1"/>
      <protection/>
    </xf>
    <xf numFmtId="0" fontId="7" fillId="0" borderId="33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49" fontId="3" fillId="0" borderId="89" xfId="0" applyNumberFormat="1" applyFont="1" applyBorder="1" applyAlignment="1">
      <alignment horizontal="left" vertical="center"/>
    </xf>
    <xf numFmtId="0" fontId="7" fillId="0" borderId="90" xfId="0" applyFont="1" applyBorder="1" applyAlignment="1">
      <alignment vertical="center" wrapText="1"/>
    </xf>
    <xf numFmtId="0" fontId="7" fillId="0" borderId="90" xfId="43" applyFont="1" applyBorder="1" applyAlignment="1" applyProtection="1">
      <alignment vertical="center" wrapText="1"/>
      <protection/>
    </xf>
    <xf numFmtId="0" fontId="7" fillId="0" borderId="90" xfId="0" applyFont="1" applyFill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49" fontId="7" fillId="0" borderId="90" xfId="0" applyNumberFormat="1" applyFont="1" applyBorder="1" applyAlignment="1">
      <alignment horizontal="left" vertical="center"/>
    </xf>
    <xf numFmtId="0" fontId="7" fillId="0" borderId="90" xfId="0" applyFont="1" applyBorder="1" applyAlignment="1">
      <alignment horizontal="left" vertical="center" wrapText="1"/>
    </xf>
    <xf numFmtId="0" fontId="7" fillId="0" borderId="86" xfId="0" applyFont="1" applyBorder="1" applyAlignment="1">
      <alignment horizontal="left" vertical="center" wrapText="1"/>
    </xf>
    <xf numFmtId="0" fontId="7" fillId="0" borderId="90" xfId="0" applyFont="1" applyFill="1" applyBorder="1" applyAlignment="1">
      <alignment horizontal="left" vertical="center"/>
    </xf>
    <xf numFmtId="0" fontId="7" fillId="0" borderId="86" xfId="0" applyFont="1" applyFill="1" applyBorder="1" applyAlignment="1">
      <alignment horizontal="left" vertical="center"/>
    </xf>
    <xf numFmtId="0" fontId="3" fillId="0" borderId="89" xfId="0" applyFont="1" applyFill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49" fontId="7" fillId="0" borderId="88" xfId="0" applyNumberFormat="1" applyFont="1" applyBorder="1" applyAlignment="1">
      <alignment horizontal="left" vertical="center" wrapText="1"/>
    </xf>
    <xf numFmtId="49" fontId="3" fillId="0" borderId="98" xfId="0" applyNumberFormat="1" applyFont="1" applyBorder="1" applyAlignment="1">
      <alignment horizontal="center" vertical="center"/>
    </xf>
    <xf numFmtId="49" fontId="7" fillId="0" borderId="88" xfId="0" applyNumberFormat="1" applyFont="1" applyBorder="1" applyAlignment="1">
      <alignment horizontal="left" vertical="center"/>
    </xf>
    <xf numFmtId="0" fontId="7" fillId="0" borderId="86" xfId="0" applyFont="1" applyFill="1" applyBorder="1" applyAlignment="1">
      <alignment horizontal="left" vertical="center" wrapText="1"/>
    </xf>
    <xf numFmtId="49" fontId="7" fillId="0" borderId="89" xfId="0" applyNumberFormat="1" applyFont="1" applyBorder="1" applyAlignment="1">
      <alignment horizontal="left" vertical="center" wrapText="1"/>
    </xf>
    <xf numFmtId="3" fontId="7" fillId="0" borderId="39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0" fontId="61" fillId="0" borderId="0" xfId="0" applyFont="1" applyFill="1" applyAlignment="1" applyProtection="1">
      <alignment horizontal="center" vertical="center"/>
      <protection/>
    </xf>
    <xf numFmtId="3" fontId="29" fillId="0" borderId="30" xfId="59" applyNumberFormat="1" applyFont="1" applyFill="1" applyBorder="1" applyAlignment="1">
      <alignment vertical="top"/>
      <protection/>
    </xf>
    <xf numFmtId="0" fontId="13" fillId="0" borderId="45" xfId="57" applyFont="1" applyBorder="1" applyAlignment="1">
      <alignment horizontal="center" vertical="center" wrapText="1"/>
      <protection/>
    </xf>
    <xf numFmtId="164" fontId="22" fillId="0" borderId="64" xfId="59" applyNumberFormat="1" applyFont="1" applyBorder="1" applyAlignment="1">
      <alignment horizontal="center" vertical="center" wrapText="1"/>
      <protection/>
    </xf>
    <xf numFmtId="0" fontId="13" fillId="0" borderId="89" xfId="57" applyFont="1" applyBorder="1" applyAlignment="1">
      <alignment horizontal="center" vertical="center" wrapText="1"/>
      <protection/>
    </xf>
    <xf numFmtId="0" fontId="23" fillId="0" borderId="89" xfId="59" applyFont="1" applyFill="1" applyBorder="1" applyAlignment="1">
      <alignment horizontal="left"/>
      <protection/>
    </xf>
    <xf numFmtId="3" fontId="23" fillId="0" borderId="89" xfId="59" applyNumberFormat="1" applyFont="1" applyBorder="1" applyAlignment="1">
      <alignment horizontal="right" vertical="center" wrapText="1"/>
      <protection/>
    </xf>
    <xf numFmtId="3" fontId="23" fillId="0" borderId="89" xfId="59" applyNumberFormat="1" applyFont="1" applyBorder="1" applyAlignment="1">
      <alignment horizontal="center" vertical="center" wrapText="1"/>
      <protection/>
    </xf>
    <xf numFmtId="3" fontId="29" fillId="0" borderId="89" xfId="59" applyNumberFormat="1" applyFont="1" applyFill="1" applyBorder="1" applyAlignment="1">
      <alignment vertical="top"/>
      <protection/>
    </xf>
    <xf numFmtId="10" fontId="29" fillId="0" borderId="89" xfId="59" applyNumberFormat="1" applyFont="1" applyFill="1" applyBorder="1" applyAlignment="1">
      <alignment vertical="top"/>
      <protection/>
    </xf>
    <xf numFmtId="0" fontId="11" fillId="0" borderId="89" xfId="57" applyFont="1" applyBorder="1" applyAlignment="1">
      <alignment horizontal="center" vertical="center"/>
      <protection/>
    </xf>
    <xf numFmtId="0" fontId="11" fillId="0" borderId="89" xfId="57" applyFont="1" applyBorder="1">
      <alignment/>
      <protection/>
    </xf>
    <xf numFmtId="0" fontId="11" fillId="0" borderId="89" xfId="57" applyBorder="1">
      <alignment/>
      <protection/>
    </xf>
    <xf numFmtId="3" fontId="22" fillId="0" borderId="98" xfId="59" applyNumberFormat="1" applyFont="1" applyBorder="1" applyAlignment="1">
      <alignment horizontal="center" vertical="center" wrapText="1"/>
      <protection/>
    </xf>
    <xf numFmtId="3" fontId="23" fillId="0" borderId="65" xfId="59" applyNumberFormat="1" applyFont="1" applyBorder="1" applyAlignment="1">
      <alignment horizontal="center" vertical="center" wrapText="1"/>
      <protection/>
    </xf>
    <xf numFmtId="3" fontId="23" fillId="0" borderId="41" xfId="59" applyNumberFormat="1" applyFont="1" applyBorder="1" applyAlignment="1">
      <alignment horizontal="center" vertical="center" wrapText="1"/>
      <protection/>
    </xf>
    <xf numFmtId="3" fontId="23" fillId="0" borderId="50" xfId="59" applyNumberFormat="1" applyFont="1" applyBorder="1" applyAlignment="1">
      <alignment horizontal="center" vertical="center" wrapText="1"/>
      <protection/>
    </xf>
    <xf numFmtId="3" fontId="23" fillId="0" borderId="98" xfId="59" applyNumberFormat="1" applyFont="1" applyBorder="1" applyAlignment="1">
      <alignment horizontal="center" vertical="center" wrapText="1"/>
      <protection/>
    </xf>
    <xf numFmtId="3" fontId="23" fillId="0" borderId="80" xfId="59" applyNumberFormat="1" applyFont="1" applyBorder="1" applyAlignment="1">
      <alignment horizontal="center" vertical="center" wrapText="1"/>
      <protection/>
    </xf>
    <xf numFmtId="3" fontId="29" fillId="0" borderId="89" xfId="59" applyNumberFormat="1" applyFont="1" applyFill="1" applyBorder="1" applyAlignment="1">
      <alignment horizontal="right" vertical="top"/>
      <protection/>
    </xf>
    <xf numFmtId="0" fontId="12" fillId="0" borderId="0" xfId="57" applyFont="1" applyAlignment="1">
      <alignment vertical="center"/>
      <protection/>
    </xf>
    <xf numFmtId="3" fontId="1" fillId="0" borderId="20" xfId="56" applyNumberFormat="1" applyFont="1" applyBorder="1" applyAlignment="1">
      <alignment vertical="center" wrapText="1"/>
      <protection/>
    </xf>
    <xf numFmtId="0" fontId="85" fillId="0" borderId="22" xfId="56" applyFont="1" applyFill="1" applyBorder="1" applyAlignment="1">
      <alignment horizontal="center" vertical="center" wrapText="1"/>
      <protection/>
    </xf>
    <xf numFmtId="3" fontId="1" fillId="0" borderId="22" xfId="56" applyNumberFormat="1" applyBorder="1" applyAlignment="1">
      <alignment vertical="center"/>
      <protection/>
    </xf>
    <xf numFmtId="3" fontId="1" fillId="0" borderId="43" xfId="56" applyNumberFormat="1" applyBorder="1" applyAlignment="1">
      <alignment vertical="center"/>
      <protection/>
    </xf>
    <xf numFmtId="3" fontId="1" fillId="0" borderId="28" xfId="56" applyNumberFormat="1" applyFont="1" applyBorder="1" applyAlignment="1">
      <alignment vertical="center" wrapText="1"/>
      <protection/>
    </xf>
    <xf numFmtId="3" fontId="34" fillId="0" borderId="27" xfId="56" applyNumberFormat="1" applyFont="1" applyFill="1" applyBorder="1" applyAlignment="1">
      <alignment horizontal="right" vertical="center"/>
      <protection/>
    </xf>
    <xf numFmtId="3" fontId="1" fillId="0" borderId="27" xfId="56" applyNumberFormat="1" applyBorder="1" applyAlignment="1">
      <alignment vertical="center"/>
      <protection/>
    </xf>
    <xf numFmtId="3" fontId="1" fillId="0" borderId="59" xfId="56" applyNumberFormat="1" applyBorder="1" applyAlignment="1">
      <alignment vertical="center"/>
      <protection/>
    </xf>
    <xf numFmtId="3" fontId="1" fillId="0" borderId="12" xfId="56" applyNumberFormat="1" applyBorder="1" applyAlignment="1">
      <alignment vertical="center"/>
      <protection/>
    </xf>
    <xf numFmtId="3" fontId="1" fillId="0" borderId="42" xfId="56" applyNumberFormat="1" applyBorder="1" applyAlignment="1">
      <alignment vertical="center"/>
      <protection/>
    </xf>
    <xf numFmtId="3" fontId="1" fillId="0" borderId="11" xfId="56" applyNumberFormat="1" applyFont="1" applyBorder="1" applyAlignment="1">
      <alignment vertical="center" wrapText="1"/>
      <protection/>
    </xf>
    <xf numFmtId="0" fontId="11" fillId="0" borderId="0" xfId="57" applyFont="1" applyBorder="1" applyAlignment="1">
      <alignment vertical="center"/>
      <protection/>
    </xf>
    <xf numFmtId="0" fontId="16" fillId="33" borderId="54" xfId="57" applyFont="1" applyFill="1" applyBorder="1" applyAlignment="1">
      <alignment horizontal="center" vertical="center"/>
      <protection/>
    </xf>
    <xf numFmtId="0" fontId="16" fillId="33" borderId="79" xfId="57" applyFont="1" applyFill="1" applyBorder="1" applyAlignment="1">
      <alignment horizontal="center" vertical="center"/>
      <protection/>
    </xf>
    <xf numFmtId="0" fontId="11" fillId="0" borderId="80" xfId="57" applyFont="1" applyBorder="1" applyAlignment="1">
      <alignment horizontal="center" vertical="center"/>
      <protection/>
    </xf>
    <xf numFmtId="0" fontId="11" fillId="0" borderId="79" xfId="57" applyFont="1" applyBorder="1" applyAlignment="1">
      <alignment horizontal="center" vertical="center"/>
      <protection/>
    </xf>
    <xf numFmtId="0" fontId="16" fillId="33" borderId="65" xfId="57" applyFont="1" applyFill="1" applyBorder="1" applyAlignment="1">
      <alignment horizontal="center" vertical="center"/>
      <protection/>
    </xf>
    <xf numFmtId="0" fontId="11" fillId="0" borderId="81" xfId="57" applyFont="1" applyBorder="1" applyAlignment="1">
      <alignment horizontal="center" vertical="center"/>
      <protection/>
    </xf>
    <xf numFmtId="0" fontId="11" fillId="0" borderId="30" xfId="57" applyFont="1" applyBorder="1" applyAlignment="1">
      <alignment horizontal="center" vertical="center"/>
      <protection/>
    </xf>
    <xf numFmtId="3" fontId="1" fillId="0" borderId="13" xfId="56" applyNumberFormat="1" applyFont="1" applyBorder="1" applyAlignment="1">
      <alignment horizontal="right"/>
      <protection/>
    </xf>
    <xf numFmtId="0" fontId="1" fillId="0" borderId="49" xfId="56" applyFont="1" applyFill="1" applyBorder="1">
      <alignment/>
      <protection/>
    </xf>
    <xf numFmtId="0" fontId="1" fillId="0" borderId="18" xfId="56" applyFont="1" applyFill="1" applyBorder="1">
      <alignment/>
      <protection/>
    </xf>
    <xf numFmtId="3" fontId="1" fillId="0" borderId="21" xfId="56" applyNumberFormat="1" applyFont="1" applyFill="1" applyBorder="1">
      <alignment/>
      <protection/>
    </xf>
    <xf numFmtId="3" fontId="1" fillId="0" borderId="27" xfId="56" applyNumberFormat="1" applyFont="1" applyFill="1" applyBorder="1">
      <alignment/>
      <protection/>
    </xf>
    <xf numFmtId="0" fontId="74" fillId="35" borderId="32" xfId="56" applyFont="1" applyFill="1" applyBorder="1" applyAlignment="1">
      <alignment vertical="center"/>
      <protection/>
    </xf>
    <xf numFmtId="3" fontId="74" fillId="35" borderId="12" xfId="56" applyNumberFormat="1" applyFont="1" applyFill="1" applyBorder="1" applyAlignment="1">
      <alignment horizontal="right" vertical="center"/>
      <protection/>
    </xf>
    <xf numFmtId="3" fontId="74" fillId="35" borderId="12" xfId="56" applyNumberFormat="1" applyFont="1" applyFill="1" applyBorder="1" applyAlignment="1">
      <alignment vertical="center"/>
      <protection/>
    </xf>
    <xf numFmtId="0" fontId="74" fillId="35" borderId="32" xfId="56" applyFont="1" applyFill="1" applyBorder="1">
      <alignment/>
      <protection/>
    </xf>
    <xf numFmtId="3" fontId="74" fillId="35" borderId="12" xfId="56" applyNumberFormat="1" applyFont="1" applyFill="1" applyBorder="1">
      <alignment/>
      <protection/>
    </xf>
    <xf numFmtId="0" fontId="74" fillId="35" borderId="11" xfId="56" applyFont="1" applyFill="1" applyBorder="1">
      <alignment/>
      <protection/>
    </xf>
    <xf numFmtId="0" fontId="74" fillId="35" borderId="18" xfId="56" applyFont="1" applyFill="1" applyBorder="1">
      <alignment/>
      <protection/>
    </xf>
    <xf numFmtId="3" fontId="74" fillId="35" borderId="21" xfId="56" applyNumberFormat="1" applyFont="1" applyFill="1" applyBorder="1">
      <alignment/>
      <protection/>
    </xf>
    <xf numFmtId="3" fontId="56" fillId="0" borderId="53" xfId="61" applyNumberFormat="1" applyFont="1" applyFill="1" applyBorder="1" applyAlignment="1" applyProtection="1">
      <alignment horizontal="left" vertical="center" indent="1"/>
      <protection/>
    </xf>
    <xf numFmtId="3" fontId="56" fillId="0" borderId="29" xfId="61" applyNumberFormat="1" applyFont="1" applyFill="1" applyBorder="1" applyAlignment="1" applyProtection="1">
      <alignment horizontal="left" vertical="center" wrapText="1"/>
      <protection/>
    </xf>
    <xf numFmtId="3" fontId="56" fillId="0" borderId="29" xfId="61" applyNumberFormat="1" applyFont="1" applyFill="1" applyBorder="1" applyAlignment="1" applyProtection="1">
      <alignment vertical="center"/>
      <protection locked="0"/>
    </xf>
    <xf numFmtId="10" fontId="12" fillId="0" borderId="0" xfId="57" applyNumberFormat="1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vertical="center"/>
      <protection/>
    </xf>
    <xf numFmtId="3" fontId="11" fillId="0" borderId="0" xfId="57" applyNumberFormat="1" applyFont="1" applyFill="1" applyBorder="1" applyAlignment="1">
      <alignment horizontal="right" vertical="center"/>
      <protection/>
    </xf>
    <xf numFmtId="165" fontId="53" fillId="0" borderId="0" xfId="60" applyNumberFormat="1" applyFont="1" applyFill="1" applyBorder="1" applyAlignment="1" applyProtection="1">
      <alignment horizontal="left" vertical="center"/>
      <protection/>
    </xf>
    <xf numFmtId="3" fontId="85" fillId="0" borderId="22" xfId="56" applyNumberFormat="1" applyFont="1" applyFill="1" applyBorder="1" applyAlignment="1">
      <alignment horizontal="center" vertical="center" wrapText="1"/>
      <protection/>
    </xf>
    <xf numFmtId="3" fontId="20" fillId="0" borderId="27" xfId="56" applyNumberFormat="1" applyFont="1" applyFill="1" applyBorder="1" applyAlignment="1">
      <alignment horizontal="center" vertical="center"/>
      <protection/>
    </xf>
    <xf numFmtId="3" fontId="20" fillId="0" borderId="22" xfId="56" applyNumberFormat="1" applyFont="1" applyFill="1" applyBorder="1" applyAlignment="1">
      <alignment horizontal="center" vertical="center" wrapText="1"/>
      <protection/>
    </xf>
    <xf numFmtId="3" fontId="85" fillId="0" borderId="27" xfId="56" applyNumberFormat="1" applyFont="1" applyFill="1" applyBorder="1" applyAlignment="1">
      <alignment horizontal="center" vertical="center"/>
      <protection/>
    </xf>
    <xf numFmtId="3" fontId="85" fillId="0" borderId="12" xfId="56" applyNumberFormat="1" applyFont="1" applyFill="1" applyBorder="1" applyAlignment="1">
      <alignment horizontal="center" vertical="center"/>
      <protection/>
    </xf>
    <xf numFmtId="0" fontId="7" fillId="0" borderId="6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wrapText="1"/>
    </xf>
    <xf numFmtId="0" fontId="3" fillId="0" borderId="38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wrapText="1"/>
    </xf>
    <xf numFmtId="0" fontId="7" fillId="0" borderId="63" xfId="0" applyFont="1" applyBorder="1" applyAlignment="1">
      <alignment horizontal="left" wrapText="1"/>
    </xf>
    <xf numFmtId="0" fontId="7" fillId="0" borderId="48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62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3" fillId="0" borderId="64" xfId="0" applyNumberFormat="1" applyFont="1" applyBorder="1" applyAlignment="1">
      <alignment horizontal="center" vertical="center"/>
    </xf>
    <xf numFmtId="0" fontId="35" fillId="0" borderId="52" xfId="60" applyFont="1" applyFill="1" applyBorder="1" applyAlignment="1" applyProtection="1">
      <alignment horizontal="left" vertical="center" wrapText="1"/>
      <protection/>
    </xf>
    <xf numFmtId="0" fontId="35" fillId="0" borderId="38" xfId="60" applyFont="1" applyFill="1" applyBorder="1" applyAlignment="1" applyProtection="1">
      <alignment horizontal="left" vertical="center" wrapText="1"/>
      <protection/>
    </xf>
    <xf numFmtId="0" fontId="35" fillId="0" borderId="54" xfId="60" applyFont="1" applyFill="1" applyBorder="1" applyAlignment="1" applyProtection="1">
      <alignment horizontal="left" vertical="center" wrapText="1"/>
      <protection/>
    </xf>
    <xf numFmtId="165" fontId="69" fillId="0" borderId="19" xfId="60" applyNumberFormat="1" applyFont="1" applyFill="1" applyBorder="1" applyAlignment="1" applyProtection="1">
      <alignment horizontal="left" vertical="center"/>
      <protection/>
    </xf>
    <xf numFmtId="0" fontId="57" fillId="0" borderId="0" xfId="60" applyFont="1" applyFill="1" applyAlignment="1">
      <alignment horizontal="center"/>
      <protection/>
    </xf>
    <xf numFmtId="0" fontId="37" fillId="0" borderId="61" xfId="60" applyFont="1" applyFill="1" applyBorder="1" applyAlignment="1" applyProtection="1">
      <alignment horizontal="left" vertical="center" wrapText="1"/>
      <protection/>
    </xf>
    <xf numFmtId="0" fontId="37" fillId="0" borderId="33" xfId="60" applyFont="1" applyFill="1" applyBorder="1" applyAlignment="1" applyProtection="1">
      <alignment horizontal="left" vertical="center" wrapText="1"/>
      <protection/>
    </xf>
    <xf numFmtId="0" fontId="37" fillId="0" borderId="80" xfId="60" applyFont="1" applyFill="1" applyBorder="1" applyAlignment="1" applyProtection="1">
      <alignment horizontal="left" vertical="center" wrapText="1"/>
      <protection/>
    </xf>
    <xf numFmtId="0" fontId="37" fillId="0" borderId="70" xfId="60" applyFont="1" applyFill="1" applyBorder="1" applyAlignment="1" applyProtection="1">
      <alignment horizontal="left" vertical="center" wrapText="1"/>
      <protection/>
    </xf>
    <xf numFmtId="0" fontId="37" fillId="0" borderId="19" xfId="60" applyFont="1" applyFill="1" applyBorder="1" applyAlignment="1" applyProtection="1">
      <alignment horizontal="left" vertical="center" wrapText="1"/>
      <protection/>
    </xf>
    <xf numFmtId="0" fontId="37" fillId="0" borderId="97" xfId="60" applyFont="1" applyFill="1" applyBorder="1" applyAlignment="1" applyProtection="1">
      <alignment horizontal="left" vertical="center" wrapText="1"/>
      <protection/>
    </xf>
    <xf numFmtId="0" fontId="37" fillId="0" borderId="69" xfId="60" applyFont="1" applyFill="1" applyBorder="1" applyAlignment="1" applyProtection="1">
      <alignment horizontal="left" vertical="center" wrapText="1"/>
      <protection/>
    </xf>
    <xf numFmtId="0" fontId="37" fillId="0" borderId="48" xfId="60" applyFont="1" applyFill="1" applyBorder="1" applyAlignment="1" applyProtection="1">
      <alignment horizontal="left" vertical="center" wrapText="1"/>
      <protection/>
    </xf>
    <xf numFmtId="0" fontId="37" fillId="0" borderId="81" xfId="60" applyFont="1" applyFill="1" applyBorder="1" applyAlignment="1" applyProtection="1">
      <alignment horizontal="left" vertical="center" wrapText="1"/>
      <protection/>
    </xf>
    <xf numFmtId="165" fontId="69" fillId="0" borderId="0" xfId="60" applyNumberFormat="1" applyFont="1" applyFill="1" applyBorder="1" applyAlignment="1" applyProtection="1">
      <alignment horizontal="left" vertical="center"/>
      <protection/>
    </xf>
    <xf numFmtId="0" fontId="57" fillId="0" borderId="0" xfId="60" applyFont="1" applyFill="1" applyBorder="1" applyAlignment="1">
      <alignment horizontal="center" wrapText="1"/>
      <protection/>
    </xf>
    <xf numFmtId="0" fontId="54" fillId="0" borderId="0" xfId="60" applyFont="1" applyFill="1" applyBorder="1" applyAlignment="1">
      <alignment horizontal="left"/>
      <protection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65" fontId="53" fillId="0" borderId="0" xfId="60" applyNumberFormat="1" applyFont="1" applyFill="1" applyBorder="1" applyAlignment="1" applyProtection="1">
      <alignment horizontal="left" vertical="center"/>
      <protection/>
    </xf>
    <xf numFmtId="0" fontId="86" fillId="0" borderId="32" xfId="0" applyFont="1" applyFill="1" applyBorder="1" applyAlignment="1">
      <alignment horizontal="center" vertical="center" wrapText="1"/>
    </xf>
    <xf numFmtId="0" fontId="86" fillId="0" borderId="38" xfId="0" applyFont="1" applyFill="1" applyBorder="1" applyAlignment="1">
      <alignment horizontal="center" vertical="center" wrapText="1"/>
    </xf>
    <xf numFmtId="0" fontId="86" fillId="0" borderId="46" xfId="0" applyFont="1" applyFill="1" applyBorder="1" applyAlignment="1">
      <alignment horizontal="center" vertical="center" wrapText="1"/>
    </xf>
    <xf numFmtId="165" fontId="57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37" fillId="0" borderId="71" xfId="60" applyFont="1" applyFill="1" applyBorder="1" applyAlignment="1" applyProtection="1">
      <alignment horizontal="left" vertical="center" wrapText="1"/>
      <protection/>
    </xf>
    <xf numFmtId="0" fontId="37" fillId="0" borderId="63" xfId="60" applyFont="1" applyFill="1" applyBorder="1" applyAlignment="1" applyProtection="1">
      <alignment horizontal="left" vertical="center" wrapText="1"/>
      <protection/>
    </xf>
    <xf numFmtId="0" fontId="37" fillId="0" borderId="92" xfId="60" applyFont="1" applyFill="1" applyBorder="1" applyAlignment="1" applyProtection="1">
      <alignment horizontal="left" vertical="center" wrapText="1"/>
      <protection/>
    </xf>
    <xf numFmtId="0" fontId="35" fillId="0" borderId="69" xfId="60" applyFont="1" applyFill="1" applyBorder="1" applyAlignment="1">
      <alignment horizontal="left" vertical="center"/>
      <protection/>
    </xf>
    <xf numFmtId="0" fontId="35" fillId="0" borderId="48" xfId="60" applyFont="1" applyFill="1" applyBorder="1" applyAlignment="1">
      <alignment horizontal="left" vertical="center"/>
      <protection/>
    </xf>
    <xf numFmtId="0" fontId="35" fillId="0" borderId="81" xfId="60" applyFont="1" applyFill="1" applyBorder="1" applyAlignment="1">
      <alignment horizontal="left" vertical="center"/>
      <protection/>
    </xf>
    <xf numFmtId="0" fontId="37" fillId="0" borderId="37" xfId="60" applyFont="1" applyFill="1" applyBorder="1" applyAlignment="1">
      <alignment horizontal="left"/>
      <protection/>
    </xf>
    <xf numFmtId="0" fontId="57" fillId="0" borderId="0" xfId="60" applyFont="1" applyFill="1" applyAlignment="1">
      <alignment horizontal="center" wrapText="1"/>
      <protection/>
    </xf>
    <xf numFmtId="0" fontId="69" fillId="0" borderId="0" xfId="60" applyFont="1" applyFill="1" applyBorder="1" applyAlignment="1">
      <alignment horizontal="left"/>
      <protection/>
    </xf>
    <xf numFmtId="0" fontId="37" fillId="0" borderId="0" xfId="60" applyFont="1" applyFill="1" applyBorder="1" applyAlignment="1">
      <alignment horizontal="left"/>
      <protection/>
    </xf>
    <xf numFmtId="0" fontId="10" fillId="0" borderId="0" xfId="57" applyFont="1" applyAlignment="1">
      <alignment horizontal="right" vertical="center"/>
      <protection/>
    </xf>
    <xf numFmtId="0" fontId="87" fillId="0" borderId="0" xfId="57" applyFont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7" fillId="0" borderId="67" xfId="0" applyFont="1" applyFill="1" applyBorder="1" applyAlignment="1">
      <alignment horizontal="left" vertical="center" wrapText="1"/>
    </xf>
    <xf numFmtId="0" fontId="7" fillId="0" borderId="67" xfId="0" applyFont="1" applyBorder="1" applyAlignment="1">
      <alignment wrapText="1"/>
    </xf>
    <xf numFmtId="0" fontId="7" fillId="0" borderId="76" xfId="0" applyFont="1" applyBorder="1" applyAlignment="1">
      <alignment horizontal="left" wrapText="1"/>
    </xf>
    <xf numFmtId="0" fontId="7" fillId="0" borderId="73" xfId="0" applyFont="1" applyBorder="1" applyAlignment="1">
      <alignment horizontal="left" wrapText="1"/>
    </xf>
    <xf numFmtId="0" fontId="7" fillId="0" borderId="76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7" fillId="0" borderId="3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165" fontId="71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 applyProtection="1">
      <alignment horizontal="center" vertical="center" wrapText="1"/>
      <protection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0" fillId="0" borderId="32" xfId="58" applyFont="1" applyBorder="1" applyAlignment="1">
      <alignment horizontal="left" vertical="center"/>
      <protection/>
    </xf>
    <xf numFmtId="0" fontId="30" fillId="0" borderId="38" xfId="58" applyFont="1" applyBorder="1" applyAlignment="1">
      <alignment horizontal="left" vertical="center"/>
      <protection/>
    </xf>
    <xf numFmtId="0" fontId="30" fillId="0" borderId="54" xfId="58" applyFont="1" applyBorder="1" applyAlignment="1">
      <alignment horizontal="left" vertical="center"/>
      <protection/>
    </xf>
    <xf numFmtId="0" fontId="73" fillId="0" borderId="0" xfId="58" applyFont="1" applyAlignment="1">
      <alignment horizontal="right" vertical="center"/>
      <protection/>
    </xf>
    <xf numFmtId="0" fontId="30" fillId="0" borderId="69" xfId="58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73" xfId="0" applyBorder="1" applyAlignment="1">
      <alignment/>
    </xf>
    <xf numFmtId="0" fontId="30" fillId="0" borderId="45" xfId="58" applyFont="1" applyBorder="1" applyAlignment="1">
      <alignment horizontal="center" vertical="center" wrapText="1"/>
      <protection/>
    </xf>
    <xf numFmtId="0" fontId="30" fillId="0" borderId="39" xfId="58" applyFont="1" applyBorder="1" applyAlignment="1">
      <alignment horizontal="center" vertical="center" wrapText="1"/>
      <protection/>
    </xf>
    <xf numFmtId="0" fontId="43" fillId="0" borderId="0" xfId="58" applyFont="1" applyAlignment="1">
      <alignment horizontal="center" vertical="center"/>
      <protection/>
    </xf>
    <xf numFmtId="0" fontId="45" fillId="0" borderId="20" xfId="58" applyFont="1" applyBorder="1" applyAlignment="1">
      <alignment horizontal="center" vertical="center" wrapText="1"/>
      <protection/>
    </xf>
    <xf numFmtId="0" fontId="45" fillId="0" borderId="43" xfId="58" applyFont="1" applyBorder="1" applyAlignment="1">
      <alignment horizontal="center" vertical="center" wrapText="1"/>
      <protection/>
    </xf>
    <xf numFmtId="0" fontId="30" fillId="0" borderId="94" xfId="58" applyFont="1" applyFill="1" applyBorder="1" applyAlignment="1">
      <alignment horizontal="center" vertical="center" wrapText="1"/>
      <protection/>
    </xf>
    <xf numFmtId="16" fontId="43" fillId="0" borderId="0" xfId="58" applyNumberFormat="1" applyFont="1" applyBorder="1" applyAlignment="1">
      <alignment horizontal="center" vertical="center" wrapText="1"/>
      <protection/>
    </xf>
    <xf numFmtId="0" fontId="45" fillId="0" borderId="0" xfId="58" applyFont="1" applyAlignment="1">
      <alignment horizontal="center" vertical="center"/>
      <protection/>
    </xf>
    <xf numFmtId="0" fontId="25" fillId="0" borderId="38" xfId="59" applyFont="1" applyBorder="1" applyAlignment="1">
      <alignment horizontal="center" vertical="center" wrapText="1"/>
      <protection/>
    </xf>
    <xf numFmtId="0" fontId="23" fillId="0" borderId="89" xfId="59" applyFont="1" applyFill="1" applyBorder="1" applyAlignment="1">
      <alignment horizontal="left"/>
      <protection/>
    </xf>
    <xf numFmtId="0" fontId="23" fillId="0" borderId="89" xfId="59" applyFont="1" applyFill="1" applyBorder="1" applyAlignment="1">
      <alignment horizontal="left" vertical="center" wrapText="1"/>
      <protection/>
    </xf>
    <xf numFmtId="0" fontId="0" fillId="0" borderId="89" xfId="0" applyBorder="1" applyAlignment="1">
      <alignment horizontal="left" vertical="center" wrapText="1"/>
    </xf>
    <xf numFmtId="164" fontId="22" fillId="0" borderId="38" xfId="59" applyNumberFormat="1" applyFont="1" applyBorder="1" applyAlignment="1">
      <alignment horizontal="center" vertical="center" wrapText="1"/>
      <protection/>
    </xf>
    <xf numFmtId="164" fontId="23" fillId="0" borderId="89" xfId="59" applyNumberFormat="1" applyFont="1" applyBorder="1" applyAlignment="1">
      <alignment horizontal="left" vertical="center" wrapText="1"/>
      <protection/>
    </xf>
    <xf numFmtId="3" fontId="17" fillId="0" borderId="0" xfId="57" applyNumberFormat="1" applyFont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0" fontId="58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3" fontId="22" fillId="0" borderId="11" xfId="59" applyNumberFormat="1" applyFont="1" applyBorder="1" applyAlignment="1">
      <alignment horizontal="center" vertical="center" wrapText="1"/>
      <protection/>
    </xf>
    <xf numFmtId="3" fontId="22" fillId="0" borderId="12" xfId="59" applyNumberFormat="1" applyFont="1" applyBorder="1" applyAlignment="1">
      <alignment horizontal="center" vertical="center" wrapText="1"/>
      <protection/>
    </xf>
    <xf numFmtId="3" fontId="22" fillId="0" borderId="42" xfId="59" applyNumberFormat="1" applyFont="1" applyBorder="1" applyAlignment="1">
      <alignment horizontal="center" vertical="center" wrapText="1"/>
      <protection/>
    </xf>
    <xf numFmtId="164" fontId="23" fillId="0" borderId="89" xfId="59" applyNumberFormat="1" applyFont="1" applyBorder="1" applyAlignment="1">
      <alignment horizontal="left" wrapText="1"/>
      <protection/>
    </xf>
    <xf numFmtId="0" fontId="0" fillId="0" borderId="89" xfId="0" applyBorder="1" applyAlignment="1">
      <alignment/>
    </xf>
    <xf numFmtId="3" fontId="28" fillId="34" borderId="68" xfId="57" applyNumberFormat="1" applyFont="1" applyFill="1" applyBorder="1" applyAlignment="1">
      <alignment horizontal="center" vertical="center" wrapText="1"/>
      <protection/>
    </xf>
    <xf numFmtId="3" fontId="28" fillId="34" borderId="64" xfId="57" applyNumberFormat="1" applyFont="1" applyFill="1" applyBorder="1" applyAlignment="1">
      <alignment horizontal="center" vertical="center" wrapText="1"/>
      <protection/>
    </xf>
    <xf numFmtId="3" fontId="28" fillId="34" borderId="72" xfId="57" applyNumberFormat="1" applyFont="1" applyFill="1" applyBorder="1" applyAlignment="1">
      <alignment horizontal="center" vertical="center" wrapText="1"/>
      <protection/>
    </xf>
    <xf numFmtId="3" fontId="28" fillId="34" borderId="78" xfId="57" applyNumberFormat="1" applyFont="1" applyFill="1" applyBorder="1" applyAlignment="1">
      <alignment horizontal="center" vertical="center" wrapText="1"/>
      <protection/>
    </xf>
    <xf numFmtId="3" fontId="28" fillId="34" borderId="0" xfId="57" applyNumberFormat="1" applyFont="1" applyFill="1" applyBorder="1" applyAlignment="1">
      <alignment horizontal="center" vertical="center" wrapText="1"/>
      <protection/>
    </xf>
    <xf numFmtId="3" fontId="28" fillId="34" borderId="93" xfId="57" applyNumberFormat="1" applyFont="1" applyFill="1" applyBorder="1" applyAlignment="1">
      <alignment horizontal="center" vertical="center" wrapText="1"/>
      <protection/>
    </xf>
    <xf numFmtId="3" fontId="28" fillId="34" borderId="99" xfId="57" applyNumberFormat="1" applyFont="1" applyFill="1" applyBorder="1" applyAlignment="1">
      <alignment horizontal="center" vertical="center" wrapText="1"/>
      <protection/>
    </xf>
    <xf numFmtId="3" fontId="28" fillId="34" borderId="100" xfId="57" applyNumberFormat="1" applyFont="1" applyFill="1" applyBorder="1" applyAlignment="1">
      <alignment horizontal="center" vertical="center" wrapText="1"/>
      <protection/>
    </xf>
    <xf numFmtId="3" fontId="28" fillId="34" borderId="101" xfId="57" applyNumberFormat="1" applyFont="1" applyFill="1" applyBorder="1" applyAlignment="1">
      <alignment horizontal="center" vertical="center" wrapText="1"/>
      <protection/>
    </xf>
    <xf numFmtId="0" fontId="28" fillId="34" borderId="94" xfId="57" applyFont="1" applyFill="1" applyBorder="1" applyAlignment="1">
      <alignment horizontal="center" vertical="center" wrapText="1"/>
      <protection/>
    </xf>
    <xf numFmtId="0" fontId="28" fillId="34" borderId="23" xfId="57" applyFont="1" applyFill="1" applyBorder="1" applyAlignment="1">
      <alignment horizontal="center" vertical="center" wrapText="1"/>
      <protection/>
    </xf>
    <xf numFmtId="0" fontId="28" fillId="34" borderId="24" xfId="57" applyFont="1" applyFill="1" applyBorder="1" applyAlignment="1">
      <alignment horizontal="center" vertical="center" wrapText="1"/>
      <protection/>
    </xf>
    <xf numFmtId="0" fontId="28" fillId="34" borderId="41" xfId="57" applyFont="1" applyFill="1" applyBorder="1" applyAlignment="1">
      <alignment horizontal="center" vertical="center" wrapText="1"/>
      <protection/>
    </xf>
    <xf numFmtId="0" fontId="28" fillId="34" borderId="29" xfId="57" applyFont="1" applyFill="1" applyBorder="1" applyAlignment="1">
      <alignment horizontal="center" vertical="center" wrapText="1"/>
      <protection/>
    </xf>
    <xf numFmtId="0" fontId="28" fillId="34" borderId="102" xfId="57" applyFont="1" applyFill="1" applyBorder="1" applyAlignment="1">
      <alignment horizontal="center" vertical="center" wrapText="1"/>
      <protection/>
    </xf>
    <xf numFmtId="3" fontId="28" fillId="34" borderId="65" xfId="57" applyNumberFormat="1" applyFont="1" applyFill="1" applyBorder="1" applyAlignment="1">
      <alignment horizontal="center" vertical="center" wrapText="1"/>
      <protection/>
    </xf>
    <xf numFmtId="3" fontId="28" fillId="34" borderId="79" xfId="57" applyNumberFormat="1" applyFont="1" applyFill="1" applyBorder="1" applyAlignment="1">
      <alignment horizontal="center" vertical="center" wrapText="1"/>
      <protection/>
    </xf>
    <xf numFmtId="3" fontId="28" fillId="34" borderId="103" xfId="57" applyNumberFormat="1" applyFont="1" applyFill="1" applyBorder="1" applyAlignment="1">
      <alignment horizontal="center" vertical="center" wrapText="1"/>
      <protection/>
    </xf>
    <xf numFmtId="0" fontId="32" fillId="0" borderId="0" xfId="57" applyFont="1" applyAlignment="1">
      <alignment horizontal="center" vertical="center" wrapText="1"/>
      <protection/>
    </xf>
    <xf numFmtId="0" fontId="32" fillId="0" borderId="0" xfId="57" applyFont="1" applyAlignment="1">
      <alignment horizontal="center" vertical="center"/>
      <protection/>
    </xf>
    <xf numFmtId="3" fontId="17" fillId="0" borderId="0" xfId="57" applyNumberFormat="1" applyFont="1" applyAlignment="1">
      <alignment horizontal="right" vertical="center"/>
      <protection/>
    </xf>
    <xf numFmtId="0" fontId="12" fillId="0" borderId="0" xfId="57" applyFont="1" applyFill="1" applyAlignment="1">
      <alignment horizontal="center" vertical="center"/>
      <protection/>
    </xf>
    <xf numFmtId="0" fontId="29" fillId="0" borderId="0" xfId="57" applyFont="1" applyAlignment="1">
      <alignment horizontal="center" vertical="center"/>
      <protection/>
    </xf>
    <xf numFmtId="0" fontId="12" fillId="1" borderId="13" xfId="57" applyFont="1" applyFill="1" applyBorder="1" applyAlignment="1">
      <alignment horizontal="center" vertical="center"/>
      <protection/>
    </xf>
    <xf numFmtId="0" fontId="12" fillId="1" borderId="17" xfId="57" applyFont="1" applyFill="1" applyBorder="1" applyAlignment="1">
      <alignment horizontal="center" vertical="center"/>
      <protection/>
    </xf>
    <xf numFmtId="0" fontId="12" fillId="1" borderId="61" xfId="57" applyFont="1" applyFill="1" applyBorder="1" applyAlignment="1">
      <alignment horizontal="center" vertical="center"/>
      <protection/>
    </xf>
    <xf numFmtId="0" fontId="12" fillId="1" borderId="33" xfId="57" applyFont="1" applyFill="1" applyBorder="1" applyAlignment="1">
      <alignment horizontal="center" vertical="center"/>
      <protection/>
    </xf>
    <xf numFmtId="0" fontId="12" fillId="1" borderId="80" xfId="57" applyFont="1" applyFill="1" applyBorder="1" applyAlignment="1">
      <alignment horizontal="center" vertical="center"/>
      <protection/>
    </xf>
    <xf numFmtId="0" fontId="12" fillId="1" borderId="10" xfId="57" applyFont="1" applyFill="1" applyBorder="1" applyAlignment="1">
      <alignment horizontal="center" vertical="center"/>
      <protection/>
    </xf>
    <xf numFmtId="0" fontId="12" fillId="1" borderId="20" xfId="57" applyFont="1" applyFill="1" applyBorder="1" applyAlignment="1">
      <alignment horizontal="center" vertical="center"/>
      <protection/>
    </xf>
    <xf numFmtId="0" fontId="12" fillId="1" borderId="22" xfId="57" applyFont="1" applyFill="1" applyBorder="1" applyAlignment="1">
      <alignment horizontal="center" vertical="center"/>
      <protection/>
    </xf>
    <xf numFmtId="0" fontId="12" fillId="1" borderId="43" xfId="57" applyFont="1" applyFill="1" applyBorder="1" applyAlignment="1">
      <alignment horizontal="center" vertical="center"/>
      <protection/>
    </xf>
    <xf numFmtId="0" fontId="12" fillId="1" borderId="69" xfId="57" applyFont="1" applyFill="1" applyBorder="1" applyAlignment="1">
      <alignment horizontal="center" vertical="center"/>
      <protection/>
    </xf>
    <xf numFmtId="0" fontId="12" fillId="1" borderId="48" xfId="57" applyFont="1" applyFill="1" applyBorder="1" applyAlignment="1">
      <alignment horizontal="center" vertical="center"/>
      <protection/>
    </xf>
    <xf numFmtId="0" fontId="19" fillId="0" borderId="0" xfId="57" applyFont="1" applyAlignment="1">
      <alignment horizontal="right"/>
      <protection/>
    </xf>
    <xf numFmtId="0" fontId="14" fillId="0" borderId="0" xfId="57" applyFont="1" applyAlignment="1">
      <alignment horizontal="center" wrapText="1"/>
      <protection/>
    </xf>
    <xf numFmtId="0" fontId="12" fillId="1" borderId="45" xfId="57" applyFont="1" applyFill="1" applyBorder="1" applyAlignment="1">
      <alignment horizontal="center" vertical="center" wrapText="1"/>
      <protection/>
    </xf>
    <xf numFmtId="0" fontId="12" fillId="1" borderId="18" xfId="57" applyFont="1" applyFill="1" applyBorder="1" applyAlignment="1">
      <alignment horizontal="center" vertical="center" wrapText="1"/>
      <protection/>
    </xf>
    <xf numFmtId="0" fontId="26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2" fillId="0" borderId="32" xfId="57" applyFont="1" applyBorder="1" applyAlignment="1">
      <alignment horizontal="center" vertical="center"/>
      <protection/>
    </xf>
    <xf numFmtId="0" fontId="12" fillId="0" borderId="38" xfId="57" applyFont="1" applyBorder="1" applyAlignment="1">
      <alignment horizontal="center" vertical="center"/>
      <protection/>
    </xf>
    <xf numFmtId="0" fontId="12" fillId="0" borderId="54" xfId="57" applyFont="1" applyBorder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3" fontId="16" fillId="33" borderId="11" xfId="57" applyNumberFormat="1" applyFont="1" applyFill="1" applyBorder="1" applyAlignment="1">
      <alignment horizontal="center" vertical="center"/>
      <protection/>
    </xf>
    <xf numFmtId="3" fontId="16" fillId="33" borderId="42" xfId="57" applyNumberFormat="1" applyFont="1" applyFill="1" applyBorder="1" applyAlignment="1">
      <alignment horizontal="center" vertical="center"/>
      <protection/>
    </xf>
    <xf numFmtId="0" fontId="16" fillId="33" borderId="89" xfId="57" applyFont="1" applyFill="1" applyBorder="1" applyAlignment="1">
      <alignment horizontal="center" vertical="center"/>
      <protection/>
    </xf>
    <xf numFmtId="3" fontId="16" fillId="33" borderId="38" xfId="57" applyNumberFormat="1" applyFont="1" applyFill="1" applyBorder="1" applyAlignment="1">
      <alignment horizontal="center" vertical="center"/>
      <protection/>
    </xf>
    <xf numFmtId="0" fontId="16" fillId="33" borderId="11" xfId="57" applyFont="1" applyFill="1" applyBorder="1" applyAlignment="1">
      <alignment horizontal="center" vertical="center"/>
      <protection/>
    </xf>
    <xf numFmtId="0" fontId="16" fillId="33" borderId="12" xfId="57" applyFont="1" applyFill="1" applyBorder="1" applyAlignment="1">
      <alignment horizontal="center" vertical="center"/>
      <protection/>
    </xf>
    <xf numFmtId="0" fontId="16" fillId="33" borderId="42" xfId="57" applyFont="1" applyFill="1" applyBorder="1" applyAlignment="1">
      <alignment horizontal="center" vertical="center"/>
      <protection/>
    </xf>
    <xf numFmtId="0" fontId="13" fillId="0" borderId="0" xfId="5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3" fontId="76" fillId="0" borderId="0" xfId="61" applyNumberFormat="1" applyFont="1" applyFill="1" applyAlignment="1" applyProtection="1">
      <alignment horizontal="center"/>
      <protection locked="0"/>
    </xf>
    <xf numFmtId="3" fontId="57" fillId="0" borderId="0" xfId="61" applyNumberFormat="1" applyFont="1" applyFill="1" applyAlignment="1" applyProtection="1">
      <alignment horizontal="center" wrapText="1"/>
      <protection/>
    </xf>
    <xf numFmtId="3" fontId="57" fillId="0" borderId="0" xfId="61" applyNumberFormat="1" applyFont="1" applyFill="1" applyAlignment="1" applyProtection="1">
      <alignment horizontal="center"/>
      <protection/>
    </xf>
    <xf numFmtId="3" fontId="69" fillId="0" borderId="52" xfId="61" applyNumberFormat="1" applyFont="1" applyFill="1" applyBorder="1" applyAlignment="1" applyProtection="1">
      <alignment horizontal="left" vertical="center" indent="1"/>
      <protection/>
    </xf>
    <xf numFmtId="3" fontId="69" fillId="0" borderId="38" xfId="61" applyNumberFormat="1" applyFont="1" applyFill="1" applyBorder="1" applyAlignment="1" applyProtection="1">
      <alignment horizontal="left" vertical="center" indent="1"/>
      <protection/>
    </xf>
    <xf numFmtId="3" fontId="69" fillId="0" borderId="46" xfId="61" applyNumberFormat="1" applyFont="1" applyFill="1" applyBorder="1" applyAlignment="1" applyProtection="1">
      <alignment horizontal="left" vertical="center" indent="1"/>
      <protection/>
    </xf>
    <xf numFmtId="165" fontId="82" fillId="0" borderId="0" xfId="60" applyNumberFormat="1" applyFont="1" applyFill="1" applyBorder="1" applyAlignment="1" applyProtection="1">
      <alignment horizontal="center" vertical="center" wrapText="1"/>
      <protection/>
    </xf>
    <xf numFmtId="0" fontId="57" fillId="0" borderId="11" xfId="60" applyFont="1" applyFill="1" applyBorder="1" applyAlignment="1" applyProtection="1">
      <alignment horizontal="left" vertical="center"/>
      <protection/>
    </xf>
    <xf numFmtId="0" fontId="57" fillId="0" borderId="12" xfId="60" applyFont="1" applyFill="1" applyBorder="1" applyAlignment="1" applyProtection="1">
      <alignment horizontal="left" vertical="center"/>
      <protection/>
    </xf>
    <xf numFmtId="0" fontId="82" fillId="0" borderId="96" xfId="60" applyFont="1" applyFill="1" applyBorder="1" applyAlignment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3" fontId="1" fillId="0" borderId="77" xfId="56" applyNumberFormat="1" applyFont="1" applyFill="1" applyBorder="1" applyAlignment="1">
      <alignment horizontal="center"/>
      <protection/>
    </xf>
    <xf numFmtId="0" fontId="77" fillId="0" borderId="0" xfId="56" applyFont="1" applyFill="1" applyAlignment="1">
      <alignment horizontal="right" vertical="center"/>
      <protection/>
    </xf>
    <xf numFmtId="3" fontId="84" fillId="0" borderId="45" xfId="56" applyNumberFormat="1" applyFont="1" applyFill="1" applyBorder="1" applyAlignment="1">
      <alignment horizontal="center" vertical="center" wrapText="1"/>
      <protection/>
    </xf>
    <xf numFmtId="3" fontId="84" fillId="0" borderId="39" xfId="56" applyNumberFormat="1" applyFont="1" applyFill="1" applyBorder="1" applyAlignment="1">
      <alignment horizontal="center" vertical="center" wrapText="1"/>
      <protection/>
    </xf>
    <xf numFmtId="3" fontId="84" fillId="0" borderId="22" xfId="56" applyNumberFormat="1" applyFont="1" applyFill="1" applyBorder="1" applyAlignment="1">
      <alignment horizontal="center" vertical="center"/>
      <protection/>
    </xf>
    <xf numFmtId="3" fontId="84" fillId="0" borderId="81" xfId="56" applyNumberFormat="1" applyFont="1" applyFill="1" applyBorder="1" applyAlignment="1">
      <alignment horizontal="center" vertical="center"/>
      <protection/>
    </xf>
    <xf numFmtId="3" fontId="84" fillId="0" borderId="43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83" fillId="0" borderId="0" xfId="56" applyNumberFormat="1" applyFont="1" applyAlignment="1">
      <alignment horizontal="center" vertical="center"/>
      <protection/>
    </xf>
    <xf numFmtId="3" fontId="83" fillId="0" borderId="0" xfId="56" applyNumberFormat="1" applyFont="1" applyAlignment="1">
      <alignment horizontal="center" vertical="center"/>
      <protection/>
    </xf>
    <xf numFmtId="3" fontId="83" fillId="0" borderId="0" xfId="56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83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2007. év költségvetés terv 1.mellékletek" xfId="57"/>
    <cellStyle name="Normál_2008. év költségvetés terv 1. sz. melléklet" xfId="58"/>
    <cellStyle name="Normál_Dologi kiad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0"/>
  <sheetViews>
    <sheetView zoomScale="75" zoomScaleNormal="75" zoomScalePageLayoutView="0" workbookViewId="0" topLeftCell="A1">
      <selection activeCell="AA25" sqref="AA25"/>
    </sheetView>
  </sheetViews>
  <sheetFormatPr defaultColWidth="9.140625" defaultRowHeight="12.75"/>
  <cols>
    <col min="1" max="1" width="3.421875" style="102" customWidth="1"/>
    <col min="2" max="2" width="5.7109375" style="102" customWidth="1"/>
    <col min="3" max="3" width="8.8515625" style="102" customWidth="1"/>
    <col min="4" max="4" width="53.57421875" style="17" customWidth="1"/>
    <col min="5" max="5" width="7.28125" style="17" customWidth="1"/>
    <col min="6" max="6" width="11.140625" style="327" customWidth="1"/>
    <col min="7" max="8" width="13.00390625" style="327" hidden="1" customWidth="1"/>
    <col min="9" max="10" width="10.8515625" style="327" hidden="1" customWidth="1"/>
    <col min="11" max="11" width="13.140625" style="327" hidden="1" customWidth="1"/>
    <col min="12" max="12" width="12.28125" style="328" customWidth="1"/>
    <col min="13" max="14" width="13.00390625" style="328" hidden="1" customWidth="1"/>
    <col min="15" max="17" width="10.8515625" style="328" hidden="1" customWidth="1"/>
    <col min="18" max="18" width="10.28125" style="329" customWidth="1"/>
    <col min="19" max="19" width="8.28125" style="328" hidden="1" customWidth="1"/>
    <col min="20" max="20" width="8.8515625" style="328" hidden="1" customWidth="1"/>
    <col min="21" max="21" width="11.00390625" style="328" hidden="1" customWidth="1"/>
    <col min="22" max="22" width="12.7109375" style="329" hidden="1" customWidth="1"/>
    <col min="23" max="23" width="11.8515625" style="329" hidden="1" customWidth="1"/>
    <col min="24" max="24" width="9.00390625" style="329" customWidth="1"/>
    <col min="25" max="16384" width="9.140625" style="329" customWidth="1"/>
  </cols>
  <sheetData>
    <row r="1" spans="1:18" ht="12.75">
      <c r="A1" s="99"/>
      <c r="B1" s="99"/>
      <c r="C1" s="99"/>
      <c r="D1" s="100"/>
      <c r="E1" s="100"/>
      <c r="R1" s="44" t="s">
        <v>449</v>
      </c>
    </row>
    <row r="2" spans="1:21" s="331" customFormat="1" ht="34.5" customHeight="1">
      <c r="A2" s="1020" t="s">
        <v>543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237"/>
      <c r="T2" s="330"/>
      <c r="U2" s="330"/>
    </row>
    <row r="3" spans="1:18" ht="13.5" thickBot="1">
      <c r="A3" s="101"/>
      <c r="B3" s="101"/>
      <c r="C3" s="101"/>
      <c r="D3" s="97"/>
      <c r="E3" s="97"/>
      <c r="L3" s="70"/>
      <c r="M3" s="70"/>
      <c r="N3" s="70"/>
      <c r="O3" s="70"/>
      <c r="P3" s="70"/>
      <c r="Q3" s="70"/>
      <c r="R3" s="32" t="s">
        <v>2</v>
      </c>
    </row>
    <row r="4" spans="1:24" ht="45.75" customHeight="1" thickBot="1">
      <c r="A4" s="1021" t="s">
        <v>6</v>
      </c>
      <c r="B4" s="1022"/>
      <c r="C4" s="1022"/>
      <c r="D4" s="846" t="s">
        <v>9</v>
      </c>
      <c r="E4" s="847" t="s">
        <v>456</v>
      </c>
      <c r="F4" s="1001" t="s">
        <v>5</v>
      </c>
      <c r="G4" s="1002"/>
      <c r="H4" s="1002"/>
      <c r="I4" s="1002"/>
      <c r="J4" s="1002"/>
      <c r="K4" s="1003"/>
      <c r="L4" s="1001" t="s">
        <v>69</v>
      </c>
      <c r="M4" s="1002"/>
      <c r="N4" s="1002"/>
      <c r="O4" s="1002"/>
      <c r="P4" s="1002"/>
      <c r="Q4" s="1003"/>
      <c r="R4" s="1001" t="s">
        <v>70</v>
      </c>
      <c r="S4" s="1002"/>
      <c r="T4" s="1002"/>
      <c r="U4" s="1002"/>
      <c r="V4" s="1002"/>
      <c r="W4" s="1002"/>
      <c r="X4" s="863" t="s">
        <v>455</v>
      </c>
    </row>
    <row r="5" spans="1:24" ht="36.75" customHeight="1" thickBot="1">
      <c r="A5" s="299"/>
      <c r="B5" s="300"/>
      <c r="C5" s="300"/>
      <c r="D5" s="846"/>
      <c r="E5" s="847"/>
      <c r="F5" s="361" t="s">
        <v>75</v>
      </c>
      <c r="G5" s="362" t="s">
        <v>216</v>
      </c>
      <c r="H5" s="362" t="s">
        <v>222</v>
      </c>
      <c r="I5" s="362" t="s">
        <v>228</v>
      </c>
      <c r="J5" s="362" t="s">
        <v>250</v>
      </c>
      <c r="K5" s="363" t="s">
        <v>283</v>
      </c>
      <c r="L5" s="361" t="s">
        <v>75</v>
      </c>
      <c r="M5" s="362" t="s">
        <v>216</v>
      </c>
      <c r="N5" s="362" t="s">
        <v>222</v>
      </c>
      <c r="O5" s="362" t="s">
        <v>228</v>
      </c>
      <c r="P5" s="362" t="s">
        <v>250</v>
      </c>
      <c r="Q5" s="363" t="s">
        <v>283</v>
      </c>
      <c r="R5" s="361" t="s">
        <v>75</v>
      </c>
      <c r="S5" s="362" t="s">
        <v>216</v>
      </c>
      <c r="T5" s="362" t="s">
        <v>222</v>
      </c>
      <c r="U5" s="362" t="s">
        <v>228</v>
      </c>
      <c r="V5" s="362" t="s">
        <v>250</v>
      </c>
      <c r="W5" s="861" t="s">
        <v>283</v>
      </c>
      <c r="X5" s="864"/>
    </row>
    <row r="6" spans="1:24" s="7" customFormat="1" ht="21.75" customHeight="1" thickBot="1">
      <c r="A6" s="112"/>
      <c r="B6" s="1008"/>
      <c r="C6" s="1008"/>
      <c r="D6" s="1008"/>
      <c r="E6" s="848"/>
      <c r="F6" s="364"/>
      <c r="G6" s="272"/>
      <c r="H6" s="272"/>
      <c r="I6" s="272"/>
      <c r="J6" s="272"/>
      <c r="K6" s="272"/>
      <c r="L6" s="364"/>
      <c r="M6" s="272"/>
      <c r="N6" s="272"/>
      <c r="O6" s="272"/>
      <c r="P6" s="272"/>
      <c r="Q6" s="272"/>
      <c r="R6" s="364"/>
      <c r="S6" s="272"/>
      <c r="T6" s="272"/>
      <c r="U6" s="272"/>
      <c r="V6" s="272"/>
      <c r="W6" s="862"/>
      <c r="X6" s="865"/>
    </row>
    <row r="7" spans="1:24" s="7" customFormat="1" ht="21.75" customHeight="1" thickBot="1">
      <c r="A7" s="112" t="s">
        <v>25</v>
      </c>
      <c r="B7" s="1008" t="s">
        <v>366</v>
      </c>
      <c r="C7" s="1008"/>
      <c r="D7" s="1008"/>
      <c r="E7" s="886" t="s">
        <v>457</v>
      </c>
      <c r="F7" s="364">
        <f>F8+F13+F16+F17+F20</f>
        <v>12300</v>
      </c>
      <c r="G7" s="364">
        <f aca="true" t="shared" si="0" ref="G7:X7">G8+G13+G16+G17+G20</f>
        <v>0</v>
      </c>
      <c r="H7" s="364">
        <f t="shared" si="0"/>
        <v>0</v>
      </c>
      <c r="I7" s="364">
        <f t="shared" si="0"/>
        <v>0</v>
      </c>
      <c r="J7" s="364">
        <f t="shared" si="0"/>
        <v>0</v>
      </c>
      <c r="K7" s="364">
        <f t="shared" si="0"/>
        <v>0</v>
      </c>
      <c r="L7" s="364">
        <f t="shared" si="0"/>
        <v>12300</v>
      </c>
      <c r="M7" s="364">
        <f t="shared" si="0"/>
        <v>0</v>
      </c>
      <c r="N7" s="364">
        <f t="shared" si="0"/>
        <v>0</v>
      </c>
      <c r="O7" s="364">
        <f t="shared" si="0"/>
        <v>0</v>
      </c>
      <c r="P7" s="364">
        <f t="shared" si="0"/>
        <v>0</v>
      </c>
      <c r="Q7" s="364">
        <f t="shared" si="0"/>
        <v>0</v>
      </c>
      <c r="R7" s="364">
        <f t="shared" si="0"/>
        <v>0</v>
      </c>
      <c r="S7" s="364">
        <f t="shared" si="0"/>
        <v>0</v>
      </c>
      <c r="T7" s="364">
        <f t="shared" si="0"/>
        <v>0</v>
      </c>
      <c r="U7" s="364">
        <f t="shared" si="0"/>
        <v>0</v>
      </c>
      <c r="V7" s="364">
        <f t="shared" si="0"/>
        <v>0</v>
      </c>
      <c r="W7" s="364">
        <f t="shared" si="0"/>
        <v>0</v>
      </c>
      <c r="X7" s="364">
        <f t="shared" si="0"/>
        <v>0</v>
      </c>
    </row>
    <row r="8" spans="1:24" ht="21.75" customHeight="1">
      <c r="A8" s="814"/>
      <c r="B8" s="239" t="s">
        <v>35</v>
      </c>
      <c r="C8" s="1004" t="s">
        <v>367</v>
      </c>
      <c r="D8" s="1004"/>
      <c r="E8" s="849" t="s">
        <v>458</v>
      </c>
      <c r="F8" s="497">
        <v>2000</v>
      </c>
      <c r="G8" s="498"/>
      <c r="H8" s="498"/>
      <c r="I8" s="498"/>
      <c r="J8" s="498"/>
      <c r="K8" s="498"/>
      <c r="L8" s="497">
        <v>2000</v>
      </c>
      <c r="M8" s="498"/>
      <c r="N8" s="498"/>
      <c r="O8" s="498"/>
      <c r="P8" s="498"/>
      <c r="Q8" s="498"/>
      <c r="R8" s="497"/>
      <c r="S8" s="273"/>
      <c r="T8" s="273"/>
      <c r="U8" s="273"/>
      <c r="V8" s="273"/>
      <c r="W8" s="866"/>
      <c r="X8" s="871"/>
    </row>
    <row r="9" spans="1:24" ht="21.75" customHeight="1">
      <c r="A9" s="109"/>
      <c r="B9" s="105"/>
      <c r="C9" s="105" t="s">
        <v>372</v>
      </c>
      <c r="D9" s="333" t="s">
        <v>368</v>
      </c>
      <c r="E9" s="850"/>
      <c r="F9" s="366"/>
      <c r="G9" s="274"/>
      <c r="H9" s="274"/>
      <c r="I9" s="274"/>
      <c r="J9" s="274"/>
      <c r="K9" s="274"/>
      <c r="L9" s="366"/>
      <c r="M9" s="274"/>
      <c r="N9" s="274"/>
      <c r="O9" s="274"/>
      <c r="P9" s="274"/>
      <c r="Q9" s="274"/>
      <c r="R9" s="366"/>
      <c r="S9" s="274"/>
      <c r="T9" s="274"/>
      <c r="U9" s="274"/>
      <c r="V9" s="274"/>
      <c r="W9" s="867"/>
      <c r="X9" s="872"/>
    </row>
    <row r="10" spans="1:24" ht="21.75" customHeight="1">
      <c r="A10" s="109"/>
      <c r="B10" s="105"/>
      <c r="C10" s="105" t="s">
        <v>373</v>
      </c>
      <c r="D10" s="333" t="s">
        <v>351</v>
      </c>
      <c r="E10" s="850"/>
      <c r="F10" s="366">
        <v>2000</v>
      </c>
      <c r="G10" s="274"/>
      <c r="H10" s="274"/>
      <c r="I10" s="274"/>
      <c r="J10" s="274"/>
      <c r="K10" s="274"/>
      <c r="L10" s="366">
        <v>2000</v>
      </c>
      <c r="M10" s="274"/>
      <c r="N10" s="274"/>
      <c r="O10" s="274"/>
      <c r="P10" s="274"/>
      <c r="Q10" s="274"/>
      <c r="R10" s="366"/>
      <c r="S10" s="274"/>
      <c r="T10" s="274"/>
      <c r="U10" s="274"/>
      <c r="V10" s="274"/>
      <c r="W10" s="867"/>
      <c r="X10" s="872"/>
    </row>
    <row r="11" spans="1:24" ht="21.75" customHeight="1">
      <c r="A11" s="109"/>
      <c r="B11" s="105"/>
      <c r="C11" s="105" t="s">
        <v>374</v>
      </c>
      <c r="D11" s="333" t="s">
        <v>348</v>
      </c>
      <c r="E11" s="850"/>
      <c r="F11" s="366"/>
      <c r="G11" s="274"/>
      <c r="H11" s="274"/>
      <c r="I11" s="274"/>
      <c r="J11" s="274"/>
      <c r="K11" s="274"/>
      <c r="L11" s="366"/>
      <c r="M11" s="274"/>
      <c r="N11" s="274"/>
      <c r="O11" s="274"/>
      <c r="P11" s="274"/>
      <c r="Q11" s="274"/>
      <c r="R11" s="366"/>
      <c r="S11" s="274"/>
      <c r="T11" s="274"/>
      <c r="U11" s="274"/>
      <c r="V11" s="274"/>
      <c r="W11" s="867"/>
      <c r="X11" s="872"/>
    </row>
    <row r="12" spans="1:33" ht="21.75" customHeight="1" hidden="1">
      <c r="A12" s="109"/>
      <c r="B12" s="105"/>
      <c r="C12" s="105"/>
      <c r="D12" s="333"/>
      <c r="E12" s="850"/>
      <c r="F12" s="366"/>
      <c r="G12" s="274"/>
      <c r="H12" s="274"/>
      <c r="I12" s="274"/>
      <c r="J12" s="274"/>
      <c r="K12" s="274"/>
      <c r="L12" s="366"/>
      <c r="M12" s="274"/>
      <c r="N12" s="274"/>
      <c r="O12" s="274"/>
      <c r="P12" s="274"/>
      <c r="Q12" s="274"/>
      <c r="R12" s="366"/>
      <c r="S12" s="274"/>
      <c r="T12" s="274"/>
      <c r="U12" s="274"/>
      <c r="V12" s="274"/>
      <c r="W12" s="867"/>
      <c r="X12" s="872"/>
      <c r="AG12" s="329" t="s">
        <v>245</v>
      </c>
    </row>
    <row r="13" spans="1:24" ht="21.75" customHeight="1">
      <c r="A13" s="109"/>
      <c r="B13" s="105" t="s">
        <v>36</v>
      </c>
      <c r="C13" s="1007" t="s">
        <v>369</v>
      </c>
      <c r="D13" s="1007"/>
      <c r="E13" s="851" t="s">
        <v>460</v>
      </c>
      <c r="F13" s="366">
        <v>8000</v>
      </c>
      <c r="G13" s="274"/>
      <c r="H13" s="274"/>
      <c r="I13" s="274"/>
      <c r="J13" s="274"/>
      <c r="K13" s="274"/>
      <c r="L13" s="366">
        <v>8000</v>
      </c>
      <c r="M13" s="274"/>
      <c r="N13" s="274"/>
      <c r="O13" s="274"/>
      <c r="P13" s="274"/>
      <c r="Q13" s="274"/>
      <c r="R13" s="366"/>
      <c r="S13" s="274"/>
      <c r="T13" s="274"/>
      <c r="U13" s="274"/>
      <c r="V13" s="274"/>
      <c r="W13" s="867"/>
      <c r="X13" s="872"/>
    </row>
    <row r="14" spans="1:24" ht="21.75" customHeight="1">
      <c r="A14" s="109"/>
      <c r="B14" s="105"/>
      <c r="C14" s="105" t="s">
        <v>370</v>
      </c>
      <c r="D14" s="644" t="s">
        <v>375</v>
      </c>
      <c r="E14" s="851"/>
      <c r="F14" s="366">
        <v>8000</v>
      </c>
      <c r="G14" s="274"/>
      <c r="H14" s="274"/>
      <c r="I14" s="274"/>
      <c r="J14" s="274"/>
      <c r="K14" s="274"/>
      <c r="L14" s="366">
        <v>8000</v>
      </c>
      <c r="M14" s="274"/>
      <c r="N14" s="274"/>
      <c r="O14" s="274"/>
      <c r="P14" s="274"/>
      <c r="Q14" s="274"/>
      <c r="R14" s="366"/>
      <c r="S14" s="367"/>
      <c r="T14" s="367"/>
      <c r="U14" s="367"/>
      <c r="V14" s="367"/>
      <c r="W14" s="868"/>
      <c r="X14" s="872"/>
    </row>
    <row r="15" spans="1:24" ht="21.75" customHeight="1">
      <c r="A15" s="109"/>
      <c r="B15" s="105"/>
      <c r="C15" s="105" t="s">
        <v>371</v>
      </c>
      <c r="D15" s="644" t="s">
        <v>376</v>
      </c>
      <c r="E15" s="851"/>
      <c r="F15" s="366"/>
      <c r="G15" s="274"/>
      <c r="H15" s="274"/>
      <c r="I15" s="274"/>
      <c r="J15" s="274"/>
      <c r="K15" s="274"/>
      <c r="L15" s="366"/>
      <c r="M15" s="274"/>
      <c r="N15" s="274"/>
      <c r="O15" s="274"/>
      <c r="P15" s="274"/>
      <c r="Q15" s="274"/>
      <c r="R15" s="366"/>
      <c r="S15" s="367"/>
      <c r="T15" s="367"/>
      <c r="U15" s="367"/>
      <c r="V15" s="367"/>
      <c r="W15" s="868"/>
      <c r="X15" s="872"/>
    </row>
    <row r="16" spans="1:24" ht="21.75" customHeight="1">
      <c r="A16" s="109"/>
      <c r="B16" s="105" t="s">
        <v>123</v>
      </c>
      <c r="C16" s="1007" t="s">
        <v>377</v>
      </c>
      <c r="D16" s="1007"/>
      <c r="E16" s="851" t="s">
        <v>459</v>
      </c>
      <c r="F16" s="366">
        <v>1500</v>
      </c>
      <c r="G16" s="274"/>
      <c r="H16" s="274"/>
      <c r="I16" s="815"/>
      <c r="J16" s="815"/>
      <c r="K16" s="815"/>
      <c r="L16" s="366">
        <v>1500</v>
      </c>
      <c r="M16" s="274"/>
      <c r="N16" s="274"/>
      <c r="O16" s="815"/>
      <c r="P16" s="815"/>
      <c r="Q16" s="815"/>
      <c r="R16" s="366"/>
      <c r="S16" s="367"/>
      <c r="T16" s="367"/>
      <c r="U16" s="433"/>
      <c r="V16" s="433"/>
      <c r="W16" s="869"/>
      <c r="X16" s="872"/>
    </row>
    <row r="17" spans="1:24" ht="21.75" customHeight="1">
      <c r="A17" s="109"/>
      <c r="B17" s="105" t="s">
        <v>51</v>
      </c>
      <c r="C17" s="1017" t="s">
        <v>378</v>
      </c>
      <c r="D17" s="1017"/>
      <c r="E17" s="852" t="s">
        <v>461</v>
      </c>
      <c r="F17" s="366">
        <v>700</v>
      </c>
      <c r="G17" s="274"/>
      <c r="H17" s="274"/>
      <c r="I17" s="815"/>
      <c r="J17" s="815"/>
      <c r="K17" s="815"/>
      <c r="L17" s="366">
        <v>700</v>
      </c>
      <c r="M17" s="274"/>
      <c r="N17" s="274"/>
      <c r="O17" s="815"/>
      <c r="P17" s="815"/>
      <c r="Q17" s="815"/>
      <c r="R17" s="366"/>
      <c r="S17" s="812"/>
      <c r="T17" s="812"/>
      <c r="U17" s="813"/>
      <c r="V17" s="813"/>
      <c r="W17" s="870"/>
      <c r="X17" s="872"/>
    </row>
    <row r="18" spans="1:24" ht="21.75" customHeight="1">
      <c r="A18" s="109"/>
      <c r="B18" s="105"/>
      <c r="C18" s="105" t="s">
        <v>379</v>
      </c>
      <c r="D18" s="644" t="s">
        <v>381</v>
      </c>
      <c r="E18" s="851"/>
      <c r="F18" s="366"/>
      <c r="G18" s="274"/>
      <c r="H18" s="274"/>
      <c r="I18" s="815"/>
      <c r="J18" s="815"/>
      <c r="K18" s="815"/>
      <c r="L18" s="366"/>
      <c r="M18" s="274"/>
      <c r="N18" s="274"/>
      <c r="O18" s="815"/>
      <c r="P18" s="815"/>
      <c r="Q18" s="815"/>
      <c r="R18" s="366"/>
      <c r="S18" s="812"/>
      <c r="T18" s="812"/>
      <c r="U18" s="813"/>
      <c r="V18" s="813"/>
      <c r="W18" s="870"/>
      <c r="X18" s="872"/>
    </row>
    <row r="19" spans="1:24" ht="21.75" customHeight="1">
      <c r="A19" s="109"/>
      <c r="B19" s="105"/>
      <c r="C19" s="105" t="s">
        <v>380</v>
      </c>
      <c r="D19" s="644" t="s">
        <v>352</v>
      </c>
      <c r="E19" s="851"/>
      <c r="F19" s="366">
        <v>700</v>
      </c>
      <c r="G19" s="274"/>
      <c r="H19" s="274"/>
      <c r="I19" s="815"/>
      <c r="J19" s="815"/>
      <c r="K19" s="815"/>
      <c r="L19" s="366">
        <v>700</v>
      </c>
      <c r="M19" s="274"/>
      <c r="N19" s="274"/>
      <c r="O19" s="815"/>
      <c r="P19" s="815"/>
      <c r="Q19" s="815"/>
      <c r="R19" s="366"/>
      <c r="S19" s="812"/>
      <c r="T19" s="812"/>
      <c r="U19" s="813"/>
      <c r="V19" s="813"/>
      <c r="W19" s="870"/>
      <c r="X19" s="874"/>
    </row>
    <row r="20" spans="1:24" ht="21.75" customHeight="1" thickBot="1">
      <c r="A20" s="501"/>
      <c r="B20" s="816" t="s">
        <v>52</v>
      </c>
      <c r="C20" s="1018" t="s">
        <v>382</v>
      </c>
      <c r="D20" s="1018"/>
      <c r="E20" s="853" t="s">
        <v>462</v>
      </c>
      <c r="F20" s="366">
        <v>100</v>
      </c>
      <c r="G20" s="500"/>
      <c r="H20" s="500"/>
      <c r="I20" s="817"/>
      <c r="J20" s="817"/>
      <c r="K20" s="817"/>
      <c r="L20" s="499">
        <v>100</v>
      </c>
      <c r="M20" s="500"/>
      <c r="N20" s="500"/>
      <c r="O20" s="817"/>
      <c r="P20" s="817"/>
      <c r="Q20" s="817"/>
      <c r="R20" s="499"/>
      <c r="S20" s="812"/>
      <c r="T20" s="812"/>
      <c r="U20" s="813"/>
      <c r="V20" s="813"/>
      <c r="W20" s="870"/>
      <c r="X20" s="873"/>
    </row>
    <row r="21" spans="1:24" ht="21.75" customHeight="1" thickBot="1">
      <c r="A21" s="112" t="s">
        <v>383</v>
      </c>
      <c r="B21" s="1008" t="s">
        <v>384</v>
      </c>
      <c r="C21" s="1008"/>
      <c r="D21" s="1008"/>
      <c r="E21" s="848" t="s">
        <v>464</v>
      </c>
      <c r="F21" s="364">
        <f>F22+F23+F24+F28+F29+F30+F31</f>
        <v>14299</v>
      </c>
      <c r="G21" s="364">
        <f aca="true" t="shared" si="1" ref="G21:X21">G22+G23+G24+G28+G29+G30+G31</f>
        <v>0</v>
      </c>
      <c r="H21" s="364">
        <f t="shared" si="1"/>
        <v>0</v>
      </c>
      <c r="I21" s="364">
        <f t="shared" si="1"/>
        <v>0</v>
      </c>
      <c r="J21" s="364">
        <f t="shared" si="1"/>
        <v>0</v>
      </c>
      <c r="K21" s="364">
        <f t="shared" si="1"/>
        <v>0</v>
      </c>
      <c r="L21" s="364">
        <f t="shared" si="1"/>
        <v>10806</v>
      </c>
      <c r="M21" s="364">
        <f t="shared" si="1"/>
        <v>0</v>
      </c>
      <c r="N21" s="364">
        <f t="shared" si="1"/>
        <v>0</v>
      </c>
      <c r="O21" s="364">
        <f t="shared" si="1"/>
        <v>0</v>
      </c>
      <c r="P21" s="364">
        <f t="shared" si="1"/>
        <v>0</v>
      </c>
      <c r="Q21" s="364">
        <f t="shared" si="1"/>
        <v>0</v>
      </c>
      <c r="R21" s="364">
        <f t="shared" si="1"/>
        <v>3493</v>
      </c>
      <c r="S21" s="364">
        <f t="shared" si="1"/>
        <v>0</v>
      </c>
      <c r="T21" s="364">
        <f t="shared" si="1"/>
        <v>0</v>
      </c>
      <c r="U21" s="364">
        <f t="shared" si="1"/>
        <v>0</v>
      </c>
      <c r="V21" s="364">
        <f t="shared" si="1"/>
        <v>0</v>
      </c>
      <c r="W21" s="364">
        <f t="shared" si="1"/>
        <v>870</v>
      </c>
      <c r="X21" s="364">
        <f t="shared" si="1"/>
        <v>0</v>
      </c>
    </row>
    <row r="22" spans="1:24" ht="21.75" customHeight="1">
      <c r="A22" s="110"/>
      <c r="B22" s="111" t="s">
        <v>38</v>
      </c>
      <c r="C22" s="1009" t="s">
        <v>385</v>
      </c>
      <c r="D22" s="1009"/>
      <c r="E22" s="854" t="s">
        <v>465</v>
      </c>
      <c r="F22" s="365">
        <v>7834</v>
      </c>
      <c r="G22" s="273"/>
      <c r="H22" s="273"/>
      <c r="I22" s="435"/>
      <c r="J22" s="435"/>
      <c r="K22" s="435"/>
      <c r="L22" s="365">
        <v>4341</v>
      </c>
      <c r="M22" s="273"/>
      <c r="N22" s="273"/>
      <c r="O22" s="435"/>
      <c r="P22" s="435"/>
      <c r="Q22" s="435"/>
      <c r="R22" s="365">
        <v>3493</v>
      </c>
      <c r="S22" s="273"/>
      <c r="T22" s="273"/>
      <c r="U22" s="435"/>
      <c r="V22" s="435"/>
      <c r="W22" s="877">
        <v>600</v>
      </c>
      <c r="X22" s="871"/>
    </row>
    <row r="23" spans="1:24" ht="21.75" customHeight="1">
      <c r="A23" s="109"/>
      <c r="B23" s="105" t="s">
        <v>39</v>
      </c>
      <c r="C23" s="1005" t="s">
        <v>386</v>
      </c>
      <c r="D23" s="1005"/>
      <c r="E23" s="850" t="s">
        <v>466</v>
      </c>
      <c r="F23" s="371"/>
      <c r="G23" s="276"/>
      <c r="H23" s="276"/>
      <c r="I23" s="276"/>
      <c r="J23" s="276"/>
      <c r="K23" s="276"/>
      <c r="L23" s="371"/>
      <c r="M23" s="276"/>
      <c r="N23" s="276"/>
      <c r="O23" s="276"/>
      <c r="P23" s="276"/>
      <c r="Q23" s="276"/>
      <c r="R23" s="371"/>
      <c r="S23" s="276"/>
      <c r="T23" s="276"/>
      <c r="U23" s="276"/>
      <c r="V23" s="276"/>
      <c r="W23" s="875"/>
      <c r="X23" s="872"/>
    </row>
    <row r="24" spans="1:24" ht="21.75" customHeight="1">
      <c r="A24" s="109"/>
      <c r="B24" s="105" t="s">
        <v>40</v>
      </c>
      <c r="C24" s="1005" t="s">
        <v>387</v>
      </c>
      <c r="D24" s="1005"/>
      <c r="E24" s="850" t="s">
        <v>467</v>
      </c>
      <c r="F24" s="371">
        <v>6265</v>
      </c>
      <c r="G24" s="276"/>
      <c r="H24" s="276"/>
      <c r="I24" s="276"/>
      <c r="J24" s="276"/>
      <c r="K24" s="276"/>
      <c r="L24" s="371">
        <v>6265</v>
      </c>
      <c r="M24" s="276"/>
      <c r="N24" s="276"/>
      <c r="O24" s="276"/>
      <c r="P24" s="276"/>
      <c r="Q24" s="276"/>
      <c r="R24" s="371"/>
      <c r="S24" s="276"/>
      <c r="T24" s="276"/>
      <c r="U24" s="276"/>
      <c r="V24" s="276"/>
      <c r="W24" s="875"/>
      <c r="X24" s="872"/>
    </row>
    <row r="25" spans="1:24" ht="21.75" customHeight="1">
      <c r="A25" s="109"/>
      <c r="B25" s="105"/>
      <c r="C25" s="105" t="s">
        <v>107</v>
      </c>
      <c r="D25" s="333" t="s">
        <v>388</v>
      </c>
      <c r="E25" s="850"/>
      <c r="F25" s="371">
        <v>6265</v>
      </c>
      <c r="G25" s="276"/>
      <c r="H25" s="276"/>
      <c r="I25" s="276"/>
      <c r="J25" s="276"/>
      <c r="K25" s="276"/>
      <c r="L25" s="371">
        <v>6265</v>
      </c>
      <c r="M25" s="276"/>
      <c r="N25" s="276"/>
      <c r="O25" s="276"/>
      <c r="P25" s="276"/>
      <c r="Q25" s="276"/>
      <c r="R25" s="371"/>
      <c r="S25" s="276"/>
      <c r="T25" s="276"/>
      <c r="U25" s="276"/>
      <c r="V25" s="276"/>
      <c r="W25" s="875"/>
      <c r="X25" s="872"/>
    </row>
    <row r="26" spans="1:24" ht="41.25" customHeight="1">
      <c r="A26" s="109"/>
      <c r="B26" s="105"/>
      <c r="C26" s="105" t="s">
        <v>108</v>
      </c>
      <c r="D26" s="333" t="s">
        <v>389</v>
      </c>
      <c r="E26" s="850"/>
      <c r="F26" s="371"/>
      <c r="G26" s="276"/>
      <c r="H26" s="276"/>
      <c r="I26" s="276"/>
      <c r="J26" s="276"/>
      <c r="K26" s="276"/>
      <c r="L26" s="371"/>
      <c r="M26" s="276"/>
      <c r="N26" s="276"/>
      <c r="O26" s="276"/>
      <c r="P26" s="276"/>
      <c r="Q26" s="276"/>
      <c r="R26" s="371"/>
      <c r="S26" s="276"/>
      <c r="T26" s="276"/>
      <c r="U26" s="276"/>
      <c r="V26" s="276"/>
      <c r="W26" s="875"/>
      <c r="X26" s="872"/>
    </row>
    <row r="27" spans="1:24" ht="21.75" customHeight="1">
      <c r="A27" s="109"/>
      <c r="B27" s="105"/>
      <c r="C27" s="105" t="s">
        <v>109</v>
      </c>
      <c r="D27" s="333" t="s">
        <v>390</v>
      </c>
      <c r="E27" s="850"/>
      <c r="F27" s="371"/>
      <c r="G27" s="276"/>
      <c r="H27" s="276"/>
      <c r="I27" s="276"/>
      <c r="J27" s="276"/>
      <c r="K27" s="276"/>
      <c r="L27" s="371"/>
      <c r="M27" s="276"/>
      <c r="N27" s="276"/>
      <c r="O27" s="276"/>
      <c r="P27" s="276"/>
      <c r="Q27" s="276"/>
      <c r="R27" s="371"/>
      <c r="S27" s="276"/>
      <c r="T27" s="276"/>
      <c r="U27" s="276"/>
      <c r="V27" s="276"/>
      <c r="W27" s="875"/>
      <c r="X27" s="872"/>
    </row>
    <row r="28" spans="1:24" ht="21.75" customHeight="1">
      <c r="A28" s="109"/>
      <c r="B28" s="105" t="s">
        <v>354</v>
      </c>
      <c r="C28" s="1005" t="s">
        <v>391</v>
      </c>
      <c r="D28" s="1005"/>
      <c r="E28" s="850"/>
      <c r="F28" s="371"/>
      <c r="G28" s="276"/>
      <c r="H28" s="276"/>
      <c r="I28" s="276"/>
      <c r="J28" s="276"/>
      <c r="K28" s="276"/>
      <c r="L28" s="371"/>
      <c r="M28" s="276"/>
      <c r="N28" s="276"/>
      <c r="O28" s="276"/>
      <c r="P28" s="276"/>
      <c r="Q28" s="276"/>
      <c r="R28" s="371"/>
      <c r="S28" s="276"/>
      <c r="T28" s="276"/>
      <c r="U28" s="276"/>
      <c r="V28" s="276"/>
      <c r="W28" s="875">
        <v>270</v>
      </c>
      <c r="X28" s="872"/>
    </row>
    <row r="29" spans="1:24" ht="21.75" customHeight="1">
      <c r="A29" s="113"/>
      <c r="B29" s="114" t="s">
        <v>392</v>
      </c>
      <c r="C29" s="1005" t="s">
        <v>393</v>
      </c>
      <c r="D29" s="1005"/>
      <c r="E29" s="850"/>
      <c r="F29" s="371"/>
      <c r="G29" s="276"/>
      <c r="H29" s="276"/>
      <c r="I29" s="276"/>
      <c r="J29" s="276"/>
      <c r="K29" s="276"/>
      <c r="L29" s="371"/>
      <c r="M29" s="276"/>
      <c r="N29" s="276"/>
      <c r="O29" s="276"/>
      <c r="P29" s="276"/>
      <c r="Q29" s="276"/>
      <c r="R29" s="371"/>
      <c r="S29" s="276"/>
      <c r="T29" s="276"/>
      <c r="U29" s="276"/>
      <c r="V29" s="276"/>
      <c r="W29" s="875"/>
      <c r="X29" s="872"/>
    </row>
    <row r="30" spans="1:24" ht="21.75" customHeight="1">
      <c r="A30" s="113"/>
      <c r="B30" s="114" t="s">
        <v>394</v>
      </c>
      <c r="C30" s="1005" t="s">
        <v>395</v>
      </c>
      <c r="D30" s="1005"/>
      <c r="E30" s="850" t="s">
        <v>468</v>
      </c>
      <c r="F30" s="371"/>
      <c r="G30" s="276"/>
      <c r="H30" s="276"/>
      <c r="I30" s="276"/>
      <c r="J30" s="276"/>
      <c r="K30" s="276"/>
      <c r="L30" s="371"/>
      <c r="M30" s="276"/>
      <c r="N30" s="276"/>
      <c r="O30" s="276"/>
      <c r="P30" s="276"/>
      <c r="Q30" s="276"/>
      <c r="R30" s="371"/>
      <c r="S30" s="276"/>
      <c r="T30" s="276"/>
      <c r="U30" s="276"/>
      <c r="V30" s="276"/>
      <c r="W30" s="875"/>
      <c r="X30" s="872"/>
    </row>
    <row r="31" spans="1:24" ht="21.75" customHeight="1" thickBot="1">
      <c r="A31" s="113"/>
      <c r="B31" s="114" t="s">
        <v>80</v>
      </c>
      <c r="C31" s="1006" t="s">
        <v>81</v>
      </c>
      <c r="D31" s="1006"/>
      <c r="E31" s="855" t="s">
        <v>469</v>
      </c>
      <c r="F31" s="371">
        <v>200</v>
      </c>
      <c r="G31" s="276"/>
      <c r="H31" s="276"/>
      <c r="I31" s="276"/>
      <c r="J31" s="276"/>
      <c r="K31" s="276"/>
      <c r="L31" s="371">
        <v>200</v>
      </c>
      <c r="M31" s="276"/>
      <c r="N31" s="276"/>
      <c r="O31" s="276"/>
      <c r="P31" s="276"/>
      <c r="Q31" s="276"/>
      <c r="R31" s="371"/>
      <c r="S31" s="276"/>
      <c r="T31" s="276"/>
      <c r="U31" s="276"/>
      <c r="V31" s="276"/>
      <c r="W31" s="875"/>
      <c r="X31" s="873"/>
    </row>
    <row r="32" spans="1:24" ht="21.75" customHeight="1" thickBot="1">
      <c r="A32" s="116" t="s">
        <v>10</v>
      </c>
      <c r="B32" s="1008" t="s">
        <v>396</v>
      </c>
      <c r="C32" s="1008"/>
      <c r="D32" s="1008"/>
      <c r="E32" s="848" t="s">
        <v>463</v>
      </c>
      <c r="F32" s="359">
        <f>F33+F34+F35+F36</f>
        <v>38210</v>
      </c>
      <c r="G32" s="359">
        <f aca="true" t="shared" si="2" ref="G32:X32">G33+G34+G35+G36</f>
        <v>0</v>
      </c>
      <c r="H32" s="359">
        <f t="shared" si="2"/>
        <v>0</v>
      </c>
      <c r="I32" s="359">
        <f t="shared" si="2"/>
        <v>0</v>
      </c>
      <c r="J32" s="359">
        <f t="shared" si="2"/>
        <v>0</v>
      </c>
      <c r="K32" s="359">
        <f t="shared" si="2"/>
        <v>0</v>
      </c>
      <c r="L32" s="359">
        <f t="shared" si="2"/>
        <v>38210</v>
      </c>
      <c r="M32" s="359">
        <f t="shared" si="2"/>
        <v>0</v>
      </c>
      <c r="N32" s="359">
        <f t="shared" si="2"/>
        <v>0</v>
      </c>
      <c r="O32" s="359">
        <f t="shared" si="2"/>
        <v>0</v>
      </c>
      <c r="P32" s="359">
        <f t="shared" si="2"/>
        <v>0</v>
      </c>
      <c r="Q32" s="359">
        <f t="shared" si="2"/>
        <v>0</v>
      </c>
      <c r="R32" s="359">
        <f t="shared" si="2"/>
        <v>0</v>
      </c>
      <c r="S32" s="359">
        <f t="shared" si="2"/>
        <v>0</v>
      </c>
      <c r="T32" s="359">
        <f t="shared" si="2"/>
        <v>0</v>
      </c>
      <c r="U32" s="359">
        <f t="shared" si="2"/>
        <v>0</v>
      </c>
      <c r="V32" s="359">
        <f t="shared" si="2"/>
        <v>0</v>
      </c>
      <c r="W32" s="359">
        <f t="shared" si="2"/>
        <v>0</v>
      </c>
      <c r="X32" s="359">
        <f t="shared" si="2"/>
        <v>0</v>
      </c>
    </row>
    <row r="33" spans="1:24" ht="21.75" customHeight="1" thickBot="1">
      <c r="A33" s="110"/>
      <c r="B33" s="114" t="s">
        <v>41</v>
      </c>
      <c r="C33" s="1019" t="s">
        <v>397</v>
      </c>
      <c r="D33" s="1019"/>
      <c r="E33" s="856" t="s">
        <v>470</v>
      </c>
      <c r="F33" s="371">
        <v>25036</v>
      </c>
      <c r="G33" s="820"/>
      <c r="H33" s="820"/>
      <c r="I33" s="820"/>
      <c r="J33" s="820"/>
      <c r="K33" s="820"/>
      <c r="L33" s="819">
        <v>25036</v>
      </c>
      <c r="M33" s="820"/>
      <c r="N33" s="820"/>
      <c r="O33" s="820"/>
      <c r="P33" s="820"/>
      <c r="Q33" s="820"/>
      <c r="R33" s="819"/>
      <c r="S33" s="119"/>
      <c r="T33" s="119"/>
      <c r="U33" s="119"/>
      <c r="V33" s="119"/>
      <c r="W33" s="876"/>
      <c r="X33" s="871"/>
    </row>
    <row r="34" spans="1:24" ht="21.75" customHeight="1" thickBot="1">
      <c r="A34" s="109"/>
      <c r="B34" s="114" t="s">
        <v>42</v>
      </c>
      <c r="C34" s="1005" t="s">
        <v>398</v>
      </c>
      <c r="D34" s="1005"/>
      <c r="E34" s="850"/>
      <c r="F34" s="371"/>
      <c r="G34" s="822"/>
      <c r="H34" s="822"/>
      <c r="I34" s="822"/>
      <c r="J34" s="822"/>
      <c r="K34" s="822"/>
      <c r="L34" s="821"/>
      <c r="M34" s="822"/>
      <c r="N34" s="822"/>
      <c r="O34" s="822"/>
      <c r="P34" s="822"/>
      <c r="Q34" s="822"/>
      <c r="R34" s="821"/>
      <c r="S34" s="119"/>
      <c r="T34" s="119"/>
      <c r="U34" s="119"/>
      <c r="V34" s="119"/>
      <c r="W34" s="876"/>
      <c r="X34" s="872"/>
    </row>
    <row r="35" spans="1:24" ht="21.75" customHeight="1" thickBot="1">
      <c r="A35" s="109"/>
      <c r="B35" s="114" t="s">
        <v>78</v>
      </c>
      <c r="C35" s="1005" t="s">
        <v>399</v>
      </c>
      <c r="D35" s="1005"/>
      <c r="E35" s="850"/>
      <c r="F35" s="371">
        <v>13174</v>
      </c>
      <c r="G35" s="822"/>
      <c r="H35" s="822"/>
      <c r="I35" s="822"/>
      <c r="J35" s="822"/>
      <c r="K35" s="822"/>
      <c r="L35" s="821">
        <v>13174</v>
      </c>
      <c r="M35" s="822"/>
      <c r="N35" s="822"/>
      <c r="O35" s="822"/>
      <c r="P35" s="822"/>
      <c r="Q35" s="822"/>
      <c r="R35" s="821"/>
      <c r="S35" s="119"/>
      <c r="T35" s="119"/>
      <c r="U35" s="119"/>
      <c r="V35" s="119"/>
      <c r="W35" s="876"/>
      <c r="X35" s="872"/>
    </row>
    <row r="36" spans="1:24" ht="21.75" customHeight="1" thickBot="1">
      <c r="A36" s="109"/>
      <c r="B36" s="114" t="s">
        <v>79</v>
      </c>
      <c r="C36" s="1005" t="s">
        <v>400</v>
      </c>
      <c r="D36" s="1005"/>
      <c r="E36" s="850" t="s">
        <v>471</v>
      </c>
      <c r="F36" s="371"/>
      <c r="G36" s="822"/>
      <c r="H36" s="822"/>
      <c r="I36" s="822"/>
      <c r="J36" s="822"/>
      <c r="K36" s="822"/>
      <c r="L36" s="821"/>
      <c r="M36" s="822"/>
      <c r="N36" s="822"/>
      <c r="O36" s="822"/>
      <c r="P36" s="822"/>
      <c r="Q36" s="822"/>
      <c r="R36" s="821"/>
      <c r="S36" s="119"/>
      <c r="T36" s="119"/>
      <c r="U36" s="119"/>
      <c r="V36" s="119"/>
      <c r="W36" s="876"/>
      <c r="X36" s="872"/>
    </row>
    <row r="37" spans="1:24" ht="21.75" customHeight="1" thickBot="1">
      <c r="A37" s="109"/>
      <c r="B37" s="114"/>
      <c r="C37" s="111" t="s">
        <v>401</v>
      </c>
      <c r="D37" s="818" t="s">
        <v>31</v>
      </c>
      <c r="E37" s="854"/>
      <c r="F37" s="371">
        <v>8101</v>
      </c>
      <c r="G37" s="822"/>
      <c r="H37" s="822"/>
      <c r="I37" s="822"/>
      <c r="J37" s="822"/>
      <c r="K37" s="822"/>
      <c r="L37" s="821">
        <v>8101</v>
      </c>
      <c r="M37" s="822"/>
      <c r="N37" s="822"/>
      <c r="O37" s="822"/>
      <c r="P37" s="822"/>
      <c r="Q37" s="822"/>
      <c r="R37" s="821"/>
      <c r="S37" s="119"/>
      <c r="T37" s="119"/>
      <c r="U37" s="119"/>
      <c r="V37" s="119"/>
      <c r="W37" s="876"/>
      <c r="X37" s="872"/>
    </row>
    <row r="38" spans="1:24" ht="21.75" customHeight="1" thickBot="1">
      <c r="A38" s="109"/>
      <c r="B38" s="114"/>
      <c r="C38" s="105" t="s">
        <v>402</v>
      </c>
      <c r="D38" s="333" t="s">
        <v>30</v>
      </c>
      <c r="E38" s="850"/>
      <c r="F38" s="371"/>
      <c r="G38" s="822"/>
      <c r="H38" s="822"/>
      <c r="I38" s="822"/>
      <c r="J38" s="822"/>
      <c r="K38" s="822"/>
      <c r="L38" s="821"/>
      <c r="M38" s="822"/>
      <c r="N38" s="822"/>
      <c r="O38" s="822"/>
      <c r="P38" s="822"/>
      <c r="Q38" s="822"/>
      <c r="R38" s="821"/>
      <c r="S38" s="119"/>
      <c r="T38" s="119"/>
      <c r="U38" s="119"/>
      <c r="V38" s="119"/>
      <c r="W38" s="876"/>
      <c r="X38" s="872"/>
    </row>
    <row r="39" spans="1:24" ht="21.75" customHeight="1" thickBot="1">
      <c r="A39" s="109"/>
      <c r="B39" s="114"/>
      <c r="C39" s="105" t="s">
        <v>403</v>
      </c>
      <c r="D39" s="333" t="s">
        <v>32</v>
      </c>
      <c r="E39" s="850"/>
      <c r="F39" s="371">
        <v>5073</v>
      </c>
      <c r="G39" s="824"/>
      <c r="H39" s="824"/>
      <c r="I39" s="824"/>
      <c r="J39" s="824"/>
      <c r="K39" s="824"/>
      <c r="L39" s="823">
        <v>5073</v>
      </c>
      <c r="M39" s="824"/>
      <c r="N39" s="824"/>
      <c r="O39" s="824"/>
      <c r="P39" s="824"/>
      <c r="Q39" s="824"/>
      <c r="R39" s="823"/>
      <c r="S39" s="119"/>
      <c r="T39" s="119"/>
      <c r="U39" s="119"/>
      <c r="V39" s="119"/>
      <c r="W39" s="876"/>
      <c r="X39" s="873"/>
    </row>
    <row r="40" spans="1:24" ht="21.75" customHeight="1" thickBot="1">
      <c r="A40" s="116" t="s">
        <v>11</v>
      </c>
      <c r="B40" s="1010" t="s">
        <v>404</v>
      </c>
      <c r="C40" s="1010"/>
      <c r="D40" s="1010"/>
      <c r="E40" s="857" t="s">
        <v>472</v>
      </c>
      <c r="F40" s="359">
        <f>F41+F42</f>
        <v>0</v>
      </c>
      <c r="G40" s="359">
        <f aca="true" t="shared" si="3" ref="G40:X40">G41+G42</f>
        <v>0</v>
      </c>
      <c r="H40" s="359">
        <f t="shared" si="3"/>
        <v>0</v>
      </c>
      <c r="I40" s="359">
        <f t="shared" si="3"/>
        <v>0</v>
      </c>
      <c r="J40" s="359">
        <f t="shared" si="3"/>
        <v>0</v>
      </c>
      <c r="K40" s="359">
        <f t="shared" si="3"/>
        <v>0</v>
      </c>
      <c r="L40" s="359">
        <f t="shared" si="3"/>
        <v>0</v>
      </c>
      <c r="M40" s="359">
        <f t="shared" si="3"/>
        <v>0</v>
      </c>
      <c r="N40" s="359">
        <f t="shared" si="3"/>
        <v>0</v>
      </c>
      <c r="O40" s="359">
        <f t="shared" si="3"/>
        <v>0</v>
      </c>
      <c r="P40" s="359">
        <f t="shared" si="3"/>
        <v>0</v>
      </c>
      <c r="Q40" s="359">
        <f t="shared" si="3"/>
        <v>0</v>
      </c>
      <c r="R40" s="359">
        <f t="shared" si="3"/>
        <v>0</v>
      </c>
      <c r="S40" s="359">
        <f t="shared" si="3"/>
        <v>0</v>
      </c>
      <c r="T40" s="359">
        <f t="shared" si="3"/>
        <v>0</v>
      </c>
      <c r="U40" s="359">
        <f t="shared" si="3"/>
        <v>0</v>
      </c>
      <c r="V40" s="359">
        <f t="shared" si="3"/>
        <v>0</v>
      </c>
      <c r="W40" s="359">
        <f t="shared" si="3"/>
        <v>0</v>
      </c>
      <c r="X40" s="359">
        <f t="shared" si="3"/>
        <v>0</v>
      </c>
    </row>
    <row r="41" spans="1:24" ht="21.75" customHeight="1">
      <c r="A41" s="110"/>
      <c r="B41" s="117" t="s">
        <v>405</v>
      </c>
      <c r="C41" s="1009" t="s">
        <v>407</v>
      </c>
      <c r="D41" s="1009"/>
      <c r="E41" s="854" t="s">
        <v>473</v>
      </c>
      <c r="F41" s="371"/>
      <c r="G41" s="369"/>
      <c r="H41" s="369"/>
      <c r="I41" s="369"/>
      <c r="J41" s="369"/>
      <c r="K41" s="369"/>
      <c r="L41" s="368"/>
      <c r="M41" s="369"/>
      <c r="N41" s="369"/>
      <c r="O41" s="369"/>
      <c r="P41" s="369"/>
      <c r="Q41" s="369"/>
      <c r="R41" s="368"/>
      <c r="S41" s="369"/>
      <c r="T41" s="369"/>
      <c r="U41" s="369"/>
      <c r="V41" s="369"/>
      <c r="W41" s="878"/>
      <c r="X41" s="871"/>
    </row>
    <row r="42" spans="1:24" ht="21.75" customHeight="1">
      <c r="A42" s="109"/>
      <c r="B42" s="106" t="s">
        <v>406</v>
      </c>
      <c r="C42" s="1005" t="s">
        <v>408</v>
      </c>
      <c r="D42" s="1005"/>
      <c r="E42" s="850" t="s">
        <v>474</v>
      </c>
      <c r="F42" s="371"/>
      <c r="G42" s="276"/>
      <c r="H42" s="276"/>
      <c r="I42" s="276"/>
      <c r="J42" s="276"/>
      <c r="K42" s="276"/>
      <c r="L42" s="371"/>
      <c r="M42" s="276"/>
      <c r="N42" s="276"/>
      <c r="O42" s="276"/>
      <c r="P42" s="276"/>
      <c r="Q42" s="276"/>
      <c r="R42" s="371"/>
      <c r="S42" s="276"/>
      <c r="T42" s="276"/>
      <c r="U42" s="276"/>
      <c r="V42" s="276"/>
      <c r="W42" s="875"/>
      <c r="X42" s="872"/>
    </row>
    <row r="43" spans="1:24" ht="21.75" customHeight="1">
      <c r="A43" s="109"/>
      <c r="B43" s="117"/>
      <c r="C43" s="111" t="s">
        <v>409</v>
      </c>
      <c r="D43" s="818" t="s">
        <v>31</v>
      </c>
      <c r="E43" s="854"/>
      <c r="F43" s="371"/>
      <c r="G43" s="276"/>
      <c r="H43" s="276"/>
      <c r="I43" s="276"/>
      <c r="J43" s="276"/>
      <c r="K43" s="276"/>
      <c r="L43" s="371"/>
      <c r="M43" s="276"/>
      <c r="N43" s="276"/>
      <c r="O43" s="276"/>
      <c r="P43" s="276"/>
      <c r="Q43" s="276"/>
      <c r="R43" s="371"/>
      <c r="S43" s="276"/>
      <c r="T43" s="276"/>
      <c r="U43" s="276"/>
      <c r="V43" s="276"/>
      <c r="W43" s="875"/>
      <c r="X43" s="872"/>
    </row>
    <row r="44" spans="1:24" ht="21.75" customHeight="1">
      <c r="A44" s="109"/>
      <c r="B44" s="106"/>
      <c r="C44" s="105" t="s">
        <v>410</v>
      </c>
      <c r="D44" s="818" t="s">
        <v>30</v>
      </c>
      <c r="E44" s="854"/>
      <c r="F44" s="371"/>
      <c r="G44" s="276"/>
      <c r="H44" s="276"/>
      <c r="I44" s="276"/>
      <c r="J44" s="276"/>
      <c r="K44" s="645"/>
      <c r="L44" s="371"/>
      <c r="M44" s="276"/>
      <c r="N44" s="276"/>
      <c r="O44" s="276"/>
      <c r="P44" s="276"/>
      <c r="Q44" s="645"/>
      <c r="R44" s="371"/>
      <c r="S44" s="276"/>
      <c r="T44" s="276"/>
      <c r="U44" s="276"/>
      <c r="V44" s="276"/>
      <c r="W44" s="875"/>
      <c r="X44" s="872"/>
    </row>
    <row r="45" spans="1:24" ht="21.75" customHeight="1" thickBot="1">
      <c r="A45" s="113"/>
      <c r="B45" s="117"/>
      <c r="C45" s="111" t="s">
        <v>411</v>
      </c>
      <c r="D45" s="818" t="s">
        <v>412</v>
      </c>
      <c r="E45" s="854"/>
      <c r="F45" s="371"/>
      <c r="G45" s="276"/>
      <c r="H45" s="276"/>
      <c r="I45" s="276"/>
      <c r="J45" s="276"/>
      <c r="K45" s="645"/>
      <c r="L45" s="371"/>
      <c r="M45" s="276"/>
      <c r="N45" s="276"/>
      <c r="O45" s="276"/>
      <c r="P45" s="276"/>
      <c r="Q45" s="645"/>
      <c r="R45" s="431"/>
      <c r="S45" s="432"/>
      <c r="T45" s="432"/>
      <c r="U45" s="432"/>
      <c r="V45" s="432"/>
      <c r="W45" s="879"/>
      <c r="X45" s="873"/>
    </row>
    <row r="46" spans="1:23" ht="21.75" customHeight="1" hidden="1">
      <c r="A46" s="380"/>
      <c r="B46" s="106"/>
      <c r="C46" s="1005"/>
      <c r="D46" s="1005"/>
      <c r="E46" s="850"/>
      <c r="F46" s="371"/>
      <c r="G46" s="276"/>
      <c r="H46" s="276"/>
      <c r="I46" s="276"/>
      <c r="J46" s="276"/>
      <c r="K46" s="645"/>
      <c r="L46" s="371"/>
      <c r="M46" s="276"/>
      <c r="N46" s="276"/>
      <c r="O46" s="276"/>
      <c r="P46" s="276"/>
      <c r="Q46" s="645"/>
      <c r="R46" s="381"/>
      <c r="S46" s="382"/>
      <c r="T46" s="382"/>
      <c r="U46" s="382"/>
      <c r="V46" s="382"/>
      <c r="W46" s="382"/>
    </row>
    <row r="47" spans="1:23" ht="21.75" customHeight="1" hidden="1" thickBot="1">
      <c r="A47" s="380"/>
      <c r="B47" s="117"/>
      <c r="C47" s="1000"/>
      <c r="D47" s="1000"/>
      <c r="E47" s="858"/>
      <c r="F47" s="646"/>
      <c r="G47" s="647"/>
      <c r="H47" s="647"/>
      <c r="I47" s="647"/>
      <c r="J47" s="647"/>
      <c r="K47" s="648"/>
      <c r="L47" s="646"/>
      <c r="M47" s="647"/>
      <c r="N47" s="647"/>
      <c r="O47" s="647"/>
      <c r="P47" s="647"/>
      <c r="Q47" s="648"/>
      <c r="R47" s="381"/>
      <c r="S47" s="382"/>
      <c r="T47" s="382"/>
      <c r="U47" s="382"/>
      <c r="V47" s="382"/>
      <c r="W47" s="382"/>
    </row>
    <row r="48" spans="1:24" ht="21.75" customHeight="1" thickBot="1">
      <c r="A48" s="116" t="s">
        <v>12</v>
      </c>
      <c r="B48" s="1008" t="s">
        <v>85</v>
      </c>
      <c r="C48" s="1008"/>
      <c r="D48" s="1008"/>
      <c r="E48" s="848"/>
      <c r="F48" s="359">
        <f>F49+F50</f>
        <v>800</v>
      </c>
      <c r="G48" s="359">
        <f aca="true" t="shared" si="4" ref="G48:X48">G49+G50</f>
        <v>0</v>
      </c>
      <c r="H48" s="359">
        <f t="shared" si="4"/>
        <v>0</v>
      </c>
      <c r="I48" s="359">
        <f t="shared" si="4"/>
        <v>0</v>
      </c>
      <c r="J48" s="359">
        <f t="shared" si="4"/>
        <v>0</v>
      </c>
      <c r="K48" s="359">
        <f t="shared" si="4"/>
        <v>0</v>
      </c>
      <c r="L48" s="359">
        <f t="shared" si="4"/>
        <v>800</v>
      </c>
      <c r="M48" s="359">
        <f t="shared" si="4"/>
        <v>0</v>
      </c>
      <c r="N48" s="359">
        <f t="shared" si="4"/>
        <v>0</v>
      </c>
      <c r="O48" s="359">
        <f t="shared" si="4"/>
        <v>0</v>
      </c>
      <c r="P48" s="359">
        <f t="shared" si="4"/>
        <v>0</v>
      </c>
      <c r="Q48" s="359">
        <f t="shared" si="4"/>
        <v>0</v>
      </c>
      <c r="R48" s="359">
        <f t="shared" si="4"/>
        <v>0</v>
      </c>
      <c r="S48" s="359" t="e">
        <f t="shared" si="4"/>
        <v>#REF!</v>
      </c>
      <c r="T48" s="359" t="e">
        <f t="shared" si="4"/>
        <v>#REF!</v>
      </c>
      <c r="U48" s="359" t="e">
        <f t="shared" si="4"/>
        <v>#REF!</v>
      </c>
      <c r="V48" s="359" t="e">
        <f t="shared" si="4"/>
        <v>#REF!</v>
      </c>
      <c r="W48" s="359" t="e">
        <f t="shared" si="4"/>
        <v>#REF!</v>
      </c>
      <c r="X48" s="359">
        <f t="shared" si="4"/>
        <v>0</v>
      </c>
    </row>
    <row r="49" spans="1:24" s="7" customFormat="1" ht="21.75" customHeight="1">
      <c r="A49" s="118"/>
      <c r="B49" s="117" t="s">
        <v>43</v>
      </c>
      <c r="C49" s="1009" t="s">
        <v>83</v>
      </c>
      <c r="D49" s="1009"/>
      <c r="E49" s="854" t="s">
        <v>475</v>
      </c>
      <c r="F49" s="371">
        <v>800</v>
      </c>
      <c r="G49" s="275"/>
      <c r="H49" s="275"/>
      <c r="I49" s="275"/>
      <c r="J49" s="275"/>
      <c r="K49" s="275"/>
      <c r="L49" s="370">
        <v>800</v>
      </c>
      <c r="M49" s="275"/>
      <c r="N49" s="275"/>
      <c r="O49" s="275"/>
      <c r="P49" s="275"/>
      <c r="Q49" s="275"/>
      <c r="R49" s="370"/>
      <c r="S49" s="275" t="e">
        <f>SUM(#REF!)</f>
        <v>#REF!</v>
      </c>
      <c r="T49" s="275" t="e">
        <f>SUM(#REF!)</f>
        <v>#REF!</v>
      </c>
      <c r="U49" s="275" t="e">
        <f>SUM(#REF!)</f>
        <v>#REF!</v>
      </c>
      <c r="V49" s="275" t="e">
        <f>SUM(#REF!)</f>
        <v>#REF!</v>
      </c>
      <c r="W49" s="880" t="e">
        <f>SUM(#REF!)</f>
        <v>#REF!</v>
      </c>
      <c r="X49" s="882"/>
    </row>
    <row r="50" spans="1:24" ht="21.75" customHeight="1" thickBot="1">
      <c r="A50" s="109"/>
      <c r="B50" s="105" t="s">
        <v>44</v>
      </c>
      <c r="C50" s="1005" t="s">
        <v>84</v>
      </c>
      <c r="D50" s="1005"/>
      <c r="E50" s="850" t="s">
        <v>476</v>
      </c>
      <c r="F50" s="371"/>
      <c r="G50" s="277"/>
      <c r="H50" s="277"/>
      <c r="I50" s="277"/>
      <c r="J50" s="277"/>
      <c r="K50" s="277"/>
      <c r="L50" s="349"/>
      <c r="M50" s="277"/>
      <c r="N50" s="277"/>
      <c r="O50" s="277"/>
      <c r="P50" s="277"/>
      <c r="Q50" s="277"/>
      <c r="R50" s="349"/>
      <c r="S50" s="277" t="e">
        <f>SUM(#REF!)</f>
        <v>#REF!</v>
      </c>
      <c r="T50" s="277" t="e">
        <f>SUM(#REF!)</f>
        <v>#REF!</v>
      </c>
      <c r="U50" s="277" t="e">
        <f>SUM(#REF!)</f>
        <v>#REF!</v>
      </c>
      <c r="V50" s="277" t="e">
        <f>SUM(#REF!)</f>
        <v>#REF!</v>
      </c>
      <c r="W50" s="881" t="e">
        <f>SUM(#REF!)</f>
        <v>#REF!</v>
      </c>
      <c r="X50" s="873"/>
    </row>
    <row r="51" spans="1:24" ht="21.75" customHeight="1" thickBot="1">
      <c r="A51" s="116" t="s">
        <v>13</v>
      </c>
      <c r="B51" s="1008" t="s">
        <v>413</v>
      </c>
      <c r="C51" s="1008"/>
      <c r="D51" s="1008"/>
      <c r="E51" s="848" t="s">
        <v>477</v>
      </c>
      <c r="F51" s="354">
        <f>F52+F53</f>
        <v>0</v>
      </c>
      <c r="G51" s="354">
        <f aca="true" t="shared" si="5" ref="G51:X51">G52+G53</f>
        <v>0</v>
      </c>
      <c r="H51" s="354">
        <f t="shared" si="5"/>
        <v>0</v>
      </c>
      <c r="I51" s="354">
        <f t="shared" si="5"/>
        <v>0</v>
      </c>
      <c r="J51" s="354">
        <f t="shared" si="5"/>
        <v>0</v>
      </c>
      <c r="K51" s="354">
        <f t="shared" si="5"/>
        <v>0</v>
      </c>
      <c r="L51" s="354">
        <f t="shared" si="5"/>
        <v>0</v>
      </c>
      <c r="M51" s="354">
        <f t="shared" si="5"/>
        <v>0</v>
      </c>
      <c r="N51" s="354">
        <f t="shared" si="5"/>
        <v>0</v>
      </c>
      <c r="O51" s="354">
        <f t="shared" si="5"/>
        <v>0</v>
      </c>
      <c r="P51" s="354">
        <f t="shared" si="5"/>
        <v>0</v>
      </c>
      <c r="Q51" s="354">
        <f t="shared" si="5"/>
        <v>0</v>
      </c>
      <c r="R51" s="354">
        <f t="shared" si="5"/>
        <v>0</v>
      </c>
      <c r="S51" s="354">
        <f t="shared" si="5"/>
        <v>0</v>
      </c>
      <c r="T51" s="354">
        <f t="shared" si="5"/>
        <v>0</v>
      </c>
      <c r="U51" s="354">
        <f t="shared" si="5"/>
        <v>0</v>
      </c>
      <c r="V51" s="354">
        <f t="shared" si="5"/>
        <v>0</v>
      </c>
      <c r="W51" s="354">
        <f t="shared" si="5"/>
        <v>0</v>
      </c>
      <c r="X51" s="354">
        <f t="shared" si="5"/>
        <v>0</v>
      </c>
    </row>
    <row r="52" spans="1:24" s="7" customFormat="1" ht="21.75" customHeight="1">
      <c r="A52" s="118"/>
      <c r="B52" s="111" t="s">
        <v>45</v>
      </c>
      <c r="C52" s="1009" t="s">
        <v>415</v>
      </c>
      <c r="D52" s="1009"/>
      <c r="E52" s="854" t="s">
        <v>478</v>
      </c>
      <c r="F52" s="374"/>
      <c r="G52" s="280"/>
      <c r="H52" s="280"/>
      <c r="I52" s="280"/>
      <c r="J52" s="280"/>
      <c r="K52" s="280"/>
      <c r="L52" s="374"/>
      <c r="M52" s="280"/>
      <c r="N52" s="280"/>
      <c r="O52" s="280"/>
      <c r="P52" s="280"/>
      <c r="Q52" s="280"/>
      <c r="R52" s="374"/>
      <c r="S52" s="280"/>
      <c r="T52" s="280"/>
      <c r="U52" s="280"/>
      <c r="V52" s="280"/>
      <c r="W52" s="883"/>
      <c r="X52" s="882"/>
    </row>
    <row r="53" spans="1:24" ht="21.75" customHeight="1" thickBot="1">
      <c r="A53" s="113"/>
      <c r="B53" s="114" t="s">
        <v>414</v>
      </c>
      <c r="C53" s="1006" t="s">
        <v>416</v>
      </c>
      <c r="D53" s="1006"/>
      <c r="E53" s="855" t="s">
        <v>479</v>
      </c>
      <c r="F53" s="372"/>
      <c r="G53" s="373"/>
      <c r="H53" s="373"/>
      <c r="I53" s="373"/>
      <c r="J53" s="373"/>
      <c r="K53" s="373"/>
      <c r="L53" s="372"/>
      <c r="M53" s="373"/>
      <c r="N53" s="373"/>
      <c r="O53" s="373"/>
      <c r="P53" s="373"/>
      <c r="Q53" s="373"/>
      <c r="R53" s="372"/>
      <c r="S53" s="373"/>
      <c r="T53" s="373"/>
      <c r="U53" s="373"/>
      <c r="V53" s="373"/>
      <c r="W53" s="884"/>
      <c r="X53" s="873"/>
    </row>
    <row r="54" spans="1:24" ht="21.75" customHeight="1" thickBot="1">
      <c r="A54" s="116" t="s">
        <v>14</v>
      </c>
      <c r="B54" s="1014" t="s">
        <v>87</v>
      </c>
      <c r="C54" s="1014"/>
      <c r="D54" s="1014"/>
      <c r="E54" s="859"/>
      <c r="F54" s="354">
        <f>F7+F21+F32+F40+F48+F51</f>
        <v>65609</v>
      </c>
      <c r="G54" s="354">
        <f aca="true" t="shared" si="6" ref="G54:X54">G7+G21+G32+G40+G48+G51</f>
        <v>0</v>
      </c>
      <c r="H54" s="354">
        <f t="shared" si="6"/>
        <v>0</v>
      </c>
      <c r="I54" s="354">
        <f t="shared" si="6"/>
        <v>0</v>
      </c>
      <c r="J54" s="354">
        <f t="shared" si="6"/>
        <v>0</v>
      </c>
      <c r="K54" s="354">
        <f t="shared" si="6"/>
        <v>0</v>
      </c>
      <c r="L54" s="354">
        <f t="shared" si="6"/>
        <v>62116</v>
      </c>
      <c r="M54" s="354">
        <f t="shared" si="6"/>
        <v>0</v>
      </c>
      <c r="N54" s="354">
        <f t="shared" si="6"/>
        <v>0</v>
      </c>
      <c r="O54" s="354">
        <f t="shared" si="6"/>
        <v>0</v>
      </c>
      <c r="P54" s="354">
        <f t="shared" si="6"/>
        <v>0</v>
      </c>
      <c r="Q54" s="354">
        <f t="shared" si="6"/>
        <v>0</v>
      </c>
      <c r="R54" s="354">
        <f t="shared" si="6"/>
        <v>3493</v>
      </c>
      <c r="S54" s="354" t="e">
        <f t="shared" si="6"/>
        <v>#REF!</v>
      </c>
      <c r="T54" s="354" t="e">
        <f t="shared" si="6"/>
        <v>#REF!</v>
      </c>
      <c r="U54" s="354" t="e">
        <f t="shared" si="6"/>
        <v>#REF!</v>
      </c>
      <c r="V54" s="354" t="e">
        <f t="shared" si="6"/>
        <v>#REF!</v>
      </c>
      <c r="W54" s="354" t="e">
        <f t="shared" si="6"/>
        <v>#REF!</v>
      </c>
      <c r="X54" s="354">
        <f t="shared" si="6"/>
        <v>0</v>
      </c>
    </row>
    <row r="55" spans="1:24" ht="24" customHeight="1" thickBot="1">
      <c r="A55" s="112" t="s">
        <v>61</v>
      </c>
      <c r="B55" s="1008" t="s">
        <v>417</v>
      </c>
      <c r="C55" s="1008"/>
      <c r="D55" s="1008"/>
      <c r="E55" s="848"/>
      <c r="F55" s="354">
        <f>F56+F57+F58</f>
        <v>3750</v>
      </c>
      <c r="G55" s="354">
        <f aca="true" t="shared" si="7" ref="G55:W55">G56+G57+G58</f>
        <v>0</v>
      </c>
      <c r="H55" s="354">
        <f t="shared" si="7"/>
        <v>0</v>
      </c>
      <c r="I55" s="354">
        <f t="shared" si="7"/>
        <v>0</v>
      </c>
      <c r="J55" s="354">
        <f t="shared" si="7"/>
        <v>0</v>
      </c>
      <c r="K55" s="354">
        <f t="shared" si="7"/>
        <v>0</v>
      </c>
      <c r="L55" s="354">
        <f t="shared" si="7"/>
        <v>3750</v>
      </c>
      <c r="M55" s="354">
        <f t="shared" si="7"/>
        <v>0</v>
      </c>
      <c r="N55" s="354">
        <f t="shared" si="7"/>
        <v>0</v>
      </c>
      <c r="O55" s="354">
        <f t="shared" si="7"/>
        <v>0</v>
      </c>
      <c r="P55" s="354">
        <f t="shared" si="7"/>
        <v>0</v>
      </c>
      <c r="Q55" s="354">
        <f t="shared" si="7"/>
        <v>0</v>
      </c>
      <c r="R55" s="354">
        <f t="shared" si="7"/>
        <v>0</v>
      </c>
      <c r="S55" s="354">
        <f t="shared" si="7"/>
        <v>0</v>
      </c>
      <c r="T55" s="354">
        <f t="shared" si="7"/>
        <v>0</v>
      </c>
      <c r="U55" s="354">
        <f t="shared" si="7"/>
        <v>0</v>
      </c>
      <c r="V55" s="354">
        <f t="shared" si="7"/>
        <v>0</v>
      </c>
      <c r="W55" s="354">
        <f t="shared" si="7"/>
        <v>0</v>
      </c>
      <c r="X55" s="864"/>
    </row>
    <row r="56" spans="1:24" ht="21.75" customHeight="1">
      <c r="A56" s="110"/>
      <c r="B56" s="111" t="s">
        <v>47</v>
      </c>
      <c r="C56" s="1009" t="s">
        <v>418</v>
      </c>
      <c r="D56" s="1009"/>
      <c r="E56" s="854" t="s">
        <v>480</v>
      </c>
      <c r="F56" s="371"/>
      <c r="G56" s="280"/>
      <c r="H56" s="280"/>
      <c r="I56" s="280"/>
      <c r="J56" s="280"/>
      <c r="K56" s="280"/>
      <c r="L56" s="374"/>
      <c r="M56" s="280"/>
      <c r="N56" s="280"/>
      <c r="O56" s="280"/>
      <c r="P56" s="280"/>
      <c r="Q56" s="280"/>
      <c r="R56" s="374"/>
      <c r="S56" s="280">
        <f>SUM(S57:S58)</f>
        <v>0</v>
      </c>
      <c r="T56" s="280">
        <f>SUM(T57:T58)</f>
        <v>0</v>
      </c>
      <c r="U56" s="280">
        <f>SUM(U57:U58)</f>
        <v>0</v>
      </c>
      <c r="V56" s="280">
        <f>SUM(V57:V58)</f>
        <v>0</v>
      </c>
      <c r="W56" s="883">
        <f>SUM(W57:W58)</f>
        <v>0</v>
      </c>
      <c r="X56" s="871"/>
    </row>
    <row r="57" spans="1:24" ht="21.75" customHeight="1">
      <c r="A57" s="109"/>
      <c r="B57" s="106" t="s">
        <v>48</v>
      </c>
      <c r="C57" s="1009" t="s">
        <v>419</v>
      </c>
      <c r="D57" s="1009"/>
      <c r="E57" s="854" t="s">
        <v>481</v>
      </c>
      <c r="F57" s="371"/>
      <c r="G57" s="278"/>
      <c r="H57" s="278"/>
      <c r="I57" s="278"/>
      <c r="J57" s="278"/>
      <c r="K57" s="278"/>
      <c r="L57" s="350"/>
      <c r="M57" s="278"/>
      <c r="N57" s="278"/>
      <c r="O57" s="278"/>
      <c r="P57" s="278"/>
      <c r="Q57" s="278"/>
      <c r="R57" s="350"/>
      <c r="S57" s="278"/>
      <c r="T57" s="278"/>
      <c r="U57" s="278"/>
      <c r="V57" s="278"/>
      <c r="W57" s="885"/>
      <c r="X57" s="872"/>
    </row>
    <row r="58" spans="1:24" ht="21.75" customHeight="1" thickBot="1">
      <c r="A58" s="109"/>
      <c r="B58" s="106" t="s">
        <v>86</v>
      </c>
      <c r="C58" s="1009" t="s">
        <v>420</v>
      </c>
      <c r="D58" s="1009"/>
      <c r="E58" s="854" t="s">
        <v>482</v>
      </c>
      <c r="F58" s="371">
        <v>3750</v>
      </c>
      <c r="G58" s="278"/>
      <c r="H58" s="278"/>
      <c r="I58" s="278"/>
      <c r="J58" s="278"/>
      <c r="K58" s="278"/>
      <c r="L58" s="350">
        <v>3750</v>
      </c>
      <c r="M58" s="278"/>
      <c r="N58" s="278"/>
      <c r="O58" s="278"/>
      <c r="P58" s="278"/>
      <c r="Q58" s="278"/>
      <c r="R58" s="350"/>
      <c r="S58" s="278"/>
      <c r="T58" s="278"/>
      <c r="U58" s="278"/>
      <c r="V58" s="278"/>
      <c r="W58" s="885"/>
      <c r="X58" s="873"/>
    </row>
    <row r="59" spans="1:24" ht="35.25" customHeight="1" thickBot="1">
      <c r="A59" s="887" t="s">
        <v>62</v>
      </c>
      <c r="B59" s="1013" t="s">
        <v>88</v>
      </c>
      <c r="C59" s="1013"/>
      <c r="D59" s="1013"/>
      <c r="E59" s="860"/>
      <c r="F59" s="356">
        <f>F54+F55</f>
        <v>69359</v>
      </c>
      <c r="G59" s="356">
        <f aca="true" t="shared" si="8" ref="G59:X59">G54+G55</f>
        <v>0</v>
      </c>
      <c r="H59" s="356">
        <f t="shared" si="8"/>
        <v>0</v>
      </c>
      <c r="I59" s="356">
        <f t="shared" si="8"/>
        <v>0</v>
      </c>
      <c r="J59" s="356">
        <f t="shared" si="8"/>
        <v>0</v>
      </c>
      <c r="K59" s="356">
        <f t="shared" si="8"/>
        <v>0</v>
      </c>
      <c r="L59" s="356">
        <f t="shared" si="8"/>
        <v>65866</v>
      </c>
      <c r="M59" s="356">
        <f t="shared" si="8"/>
        <v>0</v>
      </c>
      <c r="N59" s="356">
        <f t="shared" si="8"/>
        <v>0</v>
      </c>
      <c r="O59" s="356">
        <f t="shared" si="8"/>
        <v>0</v>
      </c>
      <c r="P59" s="356">
        <f t="shared" si="8"/>
        <v>0</v>
      </c>
      <c r="Q59" s="356">
        <f t="shared" si="8"/>
        <v>0</v>
      </c>
      <c r="R59" s="356">
        <f t="shared" si="8"/>
        <v>3493</v>
      </c>
      <c r="S59" s="356" t="e">
        <f t="shared" si="8"/>
        <v>#REF!</v>
      </c>
      <c r="T59" s="356" t="e">
        <f t="shared" si="8"/>
        <v>#REF!</v>
      </c>
      <c r="U59" s="356" t="e">
        <f t="shared" si="8"/>
        <v>#REF!</v>
      </c>
      <c r="V59" s="356" t="e">
        <f t="shared" si="8"/>
        <v>#REF!</v>
      </c>
      <c r="W59" s="356" t="e">
        <f t="shared" si="8"/>
        <v>#REF!</v>
      </c>
      <c r="X59" s="356">
        <f t="shared" si="8"/>
        <v>0</v>
      </c>
    </row>
    <row r="60" spans="1:23" ht="21.75" customHeight="1" hidden="1" thickBot="1">
      <c r="A60" s="1015" t="s">
        <v>246</v>
      </c>
      <c r="B60" s="1016"/>
      <c r="C60" s="1016"/>
      <c r="D60" s="1016"/>
      <c r="E60" s="845"/>
      <c r="F60" s="649"/>
      <c r="G60" s="650"/>
      <c r="H60" s="650"/>
      <c r="I60" s="650"/>
      <c r="J60" s="650"/>
      <c r="K60" s="651"/>
      <c r="L60" s="649"/>
      <c r="M60" s="650"/>
      <c r="N60" s="650"/>
      <c r="O60" s="650"/>
      <c r="P60" s="650"/>
      <c r="Q60" s="651"/>
      <c r="R60" s="649"/>
      <c r="S60" s="650"/>
      <c r="T60" s="650"/>
      <c r="U60" s="650"/>
      <c r="V60" s="650"/>
      <c r="W60" s="651"/>
    </row>
    <row r="61" spans="1:23" ht="21.75" customHeight="1" hidden="1" thickBot="1">
      <c r="A61" s="1011" t="s">
        <v>7</v>
      </c>
      <c r="B61" s="1012"/>
      <c r="C61" s="1012"/>
      <c r="D61" s="1012"/>
      <c r="E61" s="844"/>
      <c r="F61" s="436"/>
      <c r="G61" s="437"/>
      <c r="H61" s="437"/>
      <c r="I61" s="437"/>
      <c r="J61" s="437"/>
      <c r="K61" s="438"/>
      <c r="L61" s="436"/>
      <c r="M61" s="437"/>
      <c r="N61" s="437"/>
      <c r="O61" s="437"/>
      <c r="P61" s="437"/>
      <c r="Q61" s="438"/>
      <c r="R61" s="436"/>
      <c r="S61" s="437"/>
      <c r="T61" s="437"/>
      <c r="U61" s="437"/>
      <c r="V61" s="437"/>
      <c r="W61" s="439"/>
    </row>
    <row r="62" spans="1:23" ht="21.75" customHeight="1">
      <c r="A62" s="652"/>
      <c r="B62" s="653"/>
      <c r="C62" s="653"/>
      <c r="D62" s="653"/>
      <c r="E62" s="653"/>
      <c r="F62" s="654"/>
      <c r="G62" s="654"/>
      <c r="H62" s="654"/>
      <c r="I62" s="654"/>
      <c r="J62" s="654"/>
      <c r="K62" s="654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4"/>
    </row>
    <row r="63" spans="1:21" ht="21.75" customHeight="1">
      <c r="A63" s="94"/>
      <c r="B63" s="142"/>
      <c r="C63" s="142"/>
      <c r="D63" s="142"/>
      <c r="E63" s="142"/>
      <c r="F63" s="329"/>
      <c r="G63" s="329"/>
      <c r="H63" s="329"/>
      <c r="I63" s="329"/>
      <c r="J63" s="329"/>
      <c r="K63" s="329"/>
      <c r="L63" s="329"/>
      <c r="S63" s="329"/>
      <c r="T63" s="329"/>
      <c r="U63" s="329"/>
    </row>
    <row r="64" spans="1:21" ht="35.25" customHeight="1">
      <c r="A64" s="94"/>
      <c r="B64" s="142"/>
      <c r="C64" s="142"/>
      <c r="D64" s="142"/>
      <c r="E64" s="142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S64" s="329"/>
      <c r="T64" s="329"/>
      <c r="U64" s="329"/>
    </row>
    <row r="65" spans="1:21" ht="35.25" customHeight="1">
      <c r="A65" s="94"/>
      <c r="B65" s="142"/>
      <c r="C65" s="142"/>
      <c r="D65" s="142"/>
      <c r="E65" s="142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S65" s="329"/>
      <c r="T65" s="329"/>
      <c r="U65" s="329"/>
    </row>
    <row r="66" spans="6:21" ht="12.75"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S66" s="329"/>
      <c r="T66" s="329"/>
      <c r="U66" s="329"/>
    </row>
    <row r="67" spans="6:21" ht="12.75"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S67" s="329"/>
      <c r="T67" s="329"/>
      <c r="U67" s="329"/>
    </row>
    <row r="68" spans="6:21" ht="12.75"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S68" s="329"/>
      <c r="T68" s="329"/>
      <c r="U68" s="329"/>
    </row>
    <row r="69" spans="4:21" ht="12.75">
      <c r="D69" s="103"/>
      <c r="E69" s="103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S69" s="329"/>
      <c r="T69" s="329"/>
      <c r="U69" s="329"/>
    </row>
    <row r="70" spans="4:21" ht="48.75" customHeight="1">
      <c r="D70" s="103"/>
      <c r="E70" s="103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S70" s="329"/>
      <c r="T70" s="329"/>
      <c r="U70" s="329"/>
    </row>
    <row r="71" spans="4:21" ht="46.5" customHeight="1">
      <c r="D71" s="103"/>
      <c r="E71" s="103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S71" s="329"/>
      <c r="T71" s="329"/>
      <c r="U71" s="329"/>
    </row>
    <row r="72" spans="6:21" ht="41.25" customHeight="1"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S72" s="329"/>
      <c r="T72" s="329"/>
      <c r="U72" s="329"/>
    </row>
    <row r="73" spans="6:21" ht="12.75"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S73" s="329"/>
      <c r="T73" s="329"/>
      <c r="U73" s="329"/>
    </row>
    <row r="74" spans="6:21" ht="12.75"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S74" s="329"/>
      <c r="T74" s="329"/>
      <c r="U74" s="329"/>
    </row>
    <row r="75" spans="6:21" ht="12.75"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S75" s="329"/>
      <c r="T75" s="329"/>
      <c r="U75" s="329"/>
    </row>
    <row r="76" spans="6:21" ht="12.75"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S76" s="329"/>
      <c r="T76" s="329"/>
      <c r="U76" s="329"/>
    </row>
    <row r="77" spans="6:21" ht="12.75"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S77" s="329"/>
      <c r="T77" s="329"/>
      <c r="U77" s="329"/>
    </row>
    <row r="78" spans="6:21" ht="12.75"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S78" s="329"/>
      <c r="T78" s="329"/>
      <c r="U78" s="329"/>
    </row>
    <row r="79" spans="6:21" ht="12.75"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S79" s="329"/>
      <c r="T79" s="329"/>
      <c r="U79" s="329"/>
    </row>
    <row r="80" spans="6:21" ht="12.75"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S80" s="329"/>
      <c r="T80" s="329"/>
      <c r="U80" s="329"/>
    </row>
    <row r="81" spans="6:21" ht="12.75"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S81" s="329"/>
      <c r="T81" s="329"/>
      <c r="U81" s="329"/>
    </row>
    <row r="82" spans="6:21" ht="12.75"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S82" s="329"/>
      <c r="T82" s="329"/>
      <c r="U82" s="329"/>
    </row>
    <row r="83" spans="6:21" ht="12.75"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S83" s="329"/>
      <c r="T83" s="329"/>
      <c r="U83" s="329"/>
    </row>
    <row r="84" spans="6:21" ht="12.75"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S84" s="329"/>
      <c r="T84" s="329"/>
      <c r="U84" s="329"/>
    </row>
    <row r="85" spans="6:21" ht="12.75"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S85" s="329"/>
      <c r="T85" s="329"/>
      <c r="U85" s="329"/>
    </row>
    <row r="86" spans="6:21" ht="12.75"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S86" s="329"/>
      <c r="T86" s="329"/>
      <c r="U86" s="329"/>
    </row>
    <row r="87" spans="6:21" ht="12.75"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S87" s="329"/>
      <c r="T87" s="329"/>
      <c r="U87" s="329"/>
    </row>
    <row r="88" spans="6:21" ht="12.75"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S88" s="329"/>
      <c r="T88" s="329"/>
      <c r="U88" s="329"/>
    </row>
    <row r="89" spans="6:21" ht="12.75"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S89" s="329"/>
      <c r="T89" s="329"/>
      <c r="U89" s="329"/>
    </row>
    <row r="90" spans="6:21" ht="12.75"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S90" s="329"/>
      <c r="T90" s="329"/>
      <c r="U90" s="329"/>
    </row>
    <row r="91" spans="6:21" ht="12.75"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S91" s="329"/>
      <c r="T91" s="329"/>
      <c r="U91" s="329"/>
    </row>
    <row r="92" spans="6:21" ht="12.75"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S92" s="329"/>
      <c r="T92" s="329"/>
      <c r="U92" s="329"/>
    </row>
    <row r="93" spans="6:21" ht="12.75"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S93" s="329"/>
      <c r="T93" s="329"/>
      <c r="U93" s="329"/>
    </row>
    <row r="94" spans="6:21" ht="12.75"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S94" s="329"/>
      <c r="T94" s="329"/>
      <c r="U94" s="329"/>
    </row>
    <row r="95" spans="6:21" ht="12.75"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S95" s="329"/>
      <c r="T95" s="329"/>
      <c r="U95" s="329"/>
    </row>
    <row r="96" spans="6:21" ht="12.75"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S96" s="329"/>
      <c r="T96" s="329"/>
      <c r="U96" s="329"/>
    </row>
    <row r="97" spans="6:21" ht="12.75"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S97" s="329"/>
      <c r="T97" s="329"/>
      <c r="U97" s="329"/>
    </row>
    <row r="98" spans="6:21" ht="12.75"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S98" s="329"/>
      <c r="T98" s="329"/>
      <c r="U98" s="329"/>
    </row>
    <row r="99" spans="6:21" ht="12.75"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S99" s="329"/>
      <c r="T99" s="329"/>
      <c r="U99" s="329"/>
    </row>
    <row r="100" spans="6:21" ht="12.75"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S100" s="329"/>
      <c r="T100" s="329"/>
      <c r="U100" s="329"/>
    </row>
    <row r="101" spans="6:21" ht="12.75"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S101" s="329"/>
      <c r="T101" s="329"/>
      <c r="U101" s="329"/>
    </row>
    <row r="102" spans="6:21" ht="12.75"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S102" s="329"/>
      <c r="T102" s="329"/>
      <c r="U102" s="329"/>
    </row>
    <row r="103" spans="6:21" ht="12.75"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S103" s="329"/>
      <c r="T103" s="329"/>
      <c r="U103" s="329"/>
    </row>
    <row r="104" spans="6:21" ht="12.75"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S104" s="329"/>
      <c r="T104" s="329"/>
      <c r="U104" s="329"/>
    </row>
    <row r="105" spans="6:21" ht="12.75"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S105" s="329"/>
      <c r="T105" s="329"/>
      <c r="U105" s="329"/>
    </row>
    <row r="106" spans="6:21" ht="12.75"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S106" s="329"/>
      <c r="T106" s="329"/>
      <c r="U106" s="329"/>
    </row>
    <row r="107" spans="6:21" ht="12.75"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S107" s="329"/>
      <c r="T107" s="329"/>
      <c r="U107" s="329"/>
    </row>
    <row r="108" spans="6:21" ht="12.75"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S108" s="329"/>
      <c r="T108" s="329"/>
      <c r="U108" s="329"/>
    </row>
    <row r="109" spans="6:21" ht="12.75"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S109" s="329"/>
      <c r="T109" s="329"/>
      <c r="U109" s="329"/>
    </row>
    <row r="110" spans="6:21" ht="12.75"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S110" s="329"/>
      <c r="T110" s="329"/>
      <c r="U110" s="329"/>
    </row>
  </sheetData>
  <sheetProtection/>
  <mergeCells count="44">
    <mergeCell ref="A2:R2"/>
    <mergeCell ref="A4:C4"/>
    <mergeCell ref="B6:D6"/>
    <mergeCell ref="B7:D7"/>
    <mergeCell ref="F4:K4"/>
    <mergeCell ref="R4:W4"/>
    <mergeCell ref="C24:D24"/>
    <mergeCell ref="C36:D36"/>
    <mergeCell ref="C17:D17"/>
    <mergeCell ref="C20:D20"/>
    <mergeCell ref="C29:D29"/>
    <mergeCell ref="C30:D30"/>
    <mergeCell ref="B32:D32"/>
    <mergeCell ref="C33:D33"/>
    <mergeCell ref="C34:D34"/>
    <mergeCell ref="C35:D35"/>
    <mergeCell ref="A61:D61"/>
    <mergeCell ref="B59:D59"/>
    <mergeCell ref="C49:D49"/>
    <mergeCell ref="C50:D50"/>
    <mergeCell ref="C58:D58"/>
    <mergeCell ref="B54:D54"/>
    <mergeCell ref="B55:D55"/>
    <mergeCell ref="C56:D56"/>
    <mergeCell ref="A60:D60"/>
    <mergeCell ref="C57:D57"/>
    <mergeCell ref="B48:D48"/>
    <mergeCell ref="B51:D51"/>
    <mergeCell ref="C52:D52"/>
    <mergeCell ref="C53:D53"/>
    <mergeCell ref="B40:D40"/>
    <mergeCell ref="C41:D41"/>
    <mergeCell ref="C42:D42"/>
    <mergeCell ref="C46:D46"/>
    <mergeCell ref="C47:D47"/>
    <mergeCell ref="L4:Q4"/>
    <mergeCell ref="C8:D8"/>
    <mergeCell ref="C28:D28"/>
    <mergeCell ref="C31:D31"/>
    <mergeCell ref="C13:D13"/>
    <mergeCell ref="C16:D16"/>
    <mergeCell ref="B21:D21"/>
    <mergeCell ref="C22:D22"/>
    <mergeCell ref="C23:D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75" zoomScaleNormal="75" zoomScalePageLayoutView="0" workbookViewId="0" topLeftCell="A7">
      <selection activeCell="Q14" sqref="Q14:Q20"/>
    </sheetView>
  </sheetViews>
  <sheetFormatPr defaultColWidth="9.140625" defaultRowHeight="12.75"/>
  <cols>
    <col min="1" max="1" width="37.8515625" style="312" customWidth="1"/>
    <col min="2" max="2" width="14.8515625" style="15" customWidth="1"/>
    <col min="3" max="4" width="9.8515625" style="15" hidden="1" customWidth="1"/>
    <col min="5" max="5" width="11.7109375" style="15" hidden="1" customWidth="1"/>
    <col min="6" max="6" width="16.00390625" style="15" hidden="1" customWidth="1"/>
    <col min="7" max="7" width="19.57421875" style="15" customWidth="1"/>
    <col min="8" max="9" width="9.8515625" style="15" hidden="1" customWidth="1"/>
    <col min="10" max="10" width="11.7109375" style="15" hidden="1" customWidth="1"/>
    <col min="11" max="11" width="9.8515625" style="15" hidden="1" customWidth="1"/>
    <col min="12" max="12" width="16.7109375" style="15" customWidth="1"/>
    <col min="13" max="13" width="8.421875" style="15" hidden="1" customWidth="1"/>
    <col min="14" max="14" width="9.28125" style="15" hidden="1" customWidth="1"/>
    <col min="15" max="15" width="11.7109375" style="15" hidden="1" customWidth="1"/>
    <col min="16" max="16" width="8.57421875" style="15" hidden="1" customWidth="1"/>
    <col min="17" max="17" width="22.140625" style="15" customWidth="1"/>
    <col min="18" max="18" width="8.421875" style="15" hidden="1" customWidth="1"/>
    <col min="19" max="19" width="12.140625" style="15" hidden="1" customWidth="1"/>
    <col min="20" max="20" width="11.7109375" style="15" hidden="1" customWidth="1"/>
    <col min="21" max="21" width="8.57421875" style="15" hidden="1" customWidth="1"/>
    <col min="22" max="16384" width="9.140625" style="15" customWidth="1"/>
  </cols>
  <sheetData>
    <row r="1" spans="12:17" ht="12.75" customHeight="1">
      <c r="L1" s="1158" t="s">
        <v>184</v>
      </c>
      <c r="M1" s="1158"/>
      <c r="N1" s="1158"/>
      <c r="O1" s="1158"/>
      <c r="P1" s="1158"/>
      <c r="Q1" s="1158"/>
    </row>
    <row r="2" spans="1:17" ht="19.5">
      <c r="A2" s="1162" t="s">
        <v>17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7" ht="15.75">
      <c r="A3" s="1163" t="s">
        <v>510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3"/>
    </row>
    <row r="4" spans="1:17" ht="14.25">
      <c r="A4" s="1164" t="s">
        <v>180</v>
      </c>
      <c r="B4" s="1164"/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4"/>
      <c r="P4" s="1164"/>
      <c r="Q4" s="1164"/>
    </row>
    <row r="5" ht="13.5" thickBot="1">
      <c r="Q5" s="10" t="s">
        <v>2</v>
      </c>
    </row>
    <row r="6" spans="1:22" ht="24.75" customHeight="1">
      <c r="A6" s="1160" t="s">
        <v>18</v>
      </c>
      <c r="B6" s="1156" t="s">
        <v>19</v>
      </c>
      <c r="C6" s="1157"/>
      <c r="D6" s="1157"/>
      <c r="E6" s="1157"/>
      <c r="F6" s="1157"/>
      <c r="G6" s="1157"/>
      <c r="H6" s="1157"/>
      <c r="I6" s="1157"/>
      <c r="J6" s="1157"/>
      <c r="K6" s="1157"/>
      <c r="L6" s="1153" t="s">
        <v>20</v>
      </c>
      <c r="M6" s="1154"/>
      <c r="N6" s="1154"/>
      <c r="O6" s="1154"/>
      <c r="P6" s="1154"/>
      <c r="Q6" s="1154"/>
      <c r="R6" s="1154"/>
      <c r="S6" s="1154"/>
      <c r="T6" s="1154"/>
      <c r="U6" s="1155"/>
      <c r="V6" s="614"/>
    </row>
    <row r="7" spans="1:22" ht="24.75" customHeight="1">
      <c r="A7" s="1161"/>
      <c r="B7" s="1149" t="s">
        <v>73</v>
      </c>
      <c r="C7" s="1150"/>
      <c r="D7" s="1150"/>
      <c r="E7" s="1150"/>
      <c r="F7" s="1151"/>
      <c r="G7" s="1149" t="s">
        <v>74</v>
      </c>
      <c r="H7" s="1150"/>
      <c r="I7" s="1150"/>
      <c r="J7" s="1150"/>
      <c r="K7" s="1150"/>
      <c r="L7" s="1152" t="s">
        <v>73</v>
      </c>
      <c r="M7" s="1147"/>
      <c r="N7" s="1147"/>
      <c r="O7" s="1147"/>
      <c r="P7" s="1147"/>
      <c r="Q7" s="1147" t="s">
        <v>74</v>
      </c>
      <c r="R7" s="1147"/>
      <c r="S7" s="1147"/>
      <c r="T7" s="1147"/>
      <c r="U7" s="1148"/>
      <c r="V7" s="614"/>
    </row>
    <row r="8" spans="1:22" ht="42" customHeight="1" hidden="1">
      <c r="A8" s="297"/>
      <c r="B8" s="298" t="s">
        <v>218</v>
      </c>
      <c r="C8" s="298" t="s">
        <v>216</v>
      </c>
      <c r="D8" s="616" t="s">
        <v>247</v>
      </c>
      <c r="E8" s="298" t="s">
        <v>250</v>
      </c>
      <c r="F8" s="298" t="s">
        <v>283</v>
      </c>
      <c r="G8" s="298" t="s">
        <v>218</v>
      </c>
      <c r="H8" s="298" t="s">
        <v>216</v>
      </c>
      <c r="I8" s="616" t="s">
        <v>247</v>
      </c>
      <c r="J8" s="298" t="s">
        <v>250</v>
      </c>
      <c r="K8" s="298" t="s">
        <v>283</v>
      </c>
      <c r="L8" s="415" t="s">
        <v>218</v>
      </c>
      <c r="M8" s="332" t="s">
        <v>216</v>
      </c>
      <c r="N8" s="616" t="s">
        <v>252</v>
      </c>
      <c r="O8" s="298" t="s">
        <v>250</v>
      </c>
      <c r="P8" s="298" t="s">
        <v>283</v>
      </c>
      <c r="Q8" s="332" t="s">
        <v>218</v>
      </c>
      <c r="R8" s="332" t="s">
        <v>216</v>
      </c>
      <c r="S8" s="616" t="s">
        <v>247</v>
      </c>
      <c r="T8" s="298" t="s">
        <v>286</v>
      </c>
      <c r="U8" s="298" t="s">
        <v>283</v>
      </c>
      <c r="V8" s="614"/>
    </row>
    <row r="9" spans="1:22" ht="18">
      <c r="A9" s="34" t="s">
        <v>200</v>
      </c>
      <c r="B9" s="38"/>
      <c r="C9" s="38"/>
      <c r="D9" s="38"/>
      <c r="E9" s="38"/>
      <c r="F9" s="38"/>
      <c r="G9" s="38"/>
      <c r="H9" s="38"/>
      <c r="I9" s="38"/>
      <c r="J9" s="38"/>
      <c r="K9" s="413"/>
      <c r="L9" s="416"/>
      <c r="M9" s="39"/>
      <c r="N9" s="39"/>
      <c r="O9" s="39"/>
      <c r="P9" s="39"/>
      <c r="Q9" s="41"/>
      <c r="R9" s="41"/>
      <c r="S9" s="41"/>
      <c r="T9" s="38"/>
      <c r="U9" s="72"/>
      <c r="V9" s="614"/>
    </row>
    <row r="10" spans="1:22" ht="30.75" hidden="1">
      <c r="A10" s="34" t="s">
        <v>244</v>
      </c>
      <c r="B10" s="38"/>
      <c r="C10" s="38"/>
      <c r="D10" s="38"/>
      <c r="E10" s="38"/>
      <c r="F10" s="38"/>
      <c r="G10" s="38"/>
      <c r="H10" s="38"/>
      <c r="I10" s="38"/>
      <c r="J10" s="38"/>
      <c r="K10" s="413"/>
      <c r="L10" s="416"/>
      <c r="M10" s="39"/>
      <c r="N10" s="39"/>
      <c r="O10" s="39"/>
      <c r="P10" s="39"/>
      <c r="Q10" s="41"/>
      <c r="R10" s="41"/>
      <c r="S10" s="41"/>
      <c r="T10" s="38"/>
      <c r="U10" s="72"/>
      <c r="V10" s="614"/>
    </row>
    <row r="11" spans="1:22" ht="18" hidden="1">
      <c r="A11" s="34" t="s">
        <v>219</v>
      </c>
      <c r="B11" s="38"/>
      <c r="C11" s="38"/>
      <c r="D11" s="38"/>
      <c r="E11" s="38"/>
      <c r="F11" s="38"/>
      <c r="G11" s="38"/>
      <c r="H11" s="38"/>
      <c r="I11" s="38"/>
      <c r="J11" s="38"/>
      <c r="K11" s="413"/>
      <c r="L11" s="416"/>
      <c r="M11" s="39"/>
      <c r="N11" s="39"/>
      <c r="O11" s="39"/>
      <c r="P11" s="39"/>
      <c r="Q11" s="41"/>
      <c r="R11" s="41"/>
      <c r="S11" s="41"/>
      <c r="T11" s="38"/>
      <c r="U11" s="72"/>
      <c r="V11" s="614"/>
    </row>
    <row r="12" spans="1:22" ht="18">
      <c r="A12" s="35" t="s">
        <v>201</v>
      </c>
      <c r="B12" s="38"/>
      <c r="C12" s="38"/>
      <c r="D12" s="38"/>
      <c r="E12" s="38"/>
      <c r="F12" s="38"/>
      <c r="G12" s="38">
        <v>30</v>
      </c>
      <c r="H12" s="38"/>
      <c r="I12" s="38"/>
      <c r="J12" s="38"/>
      <c r="K12" s="413"/>
      <c r="L12" s="416"/>
      <c r="M12" s="39"/>
      <c r="N12" s="39"/>
      <c r="O12" s="39"/>
      <c r="P12" s="39"/>
      <c r="Q12" s="41"/>
      <c r="R12" s="41"/>
      <c r="S12" s="41"/>
      <c r="T12" s="38"/>
      <c r="U12" s="72"/>
      <c r="V12" s="614"/>
    </row>
    <row r="13" spans="1:22" ht="18">
      <c r="A13" s="35" t="s">
        <v>202</v>
      </c>
      <c r="B13" s="38"/>
      <c r="C13" s="38"/>
      <c r="D13" s="38"/>
      <c r="E13" s="38"/>
      <c r="F13" s="38"/>
      <c r="G13" s="38">
        <v>450</v>
      </c>
      <c r="H13" s="38"/>
      <c r="I13" s="38"/>
      <c r="J13" s="38"/>
      <c r="K13" s="413"/>
      <c r="L13" s="416"/>
      <c r="M13" s="39"/>
      <c r="N13" s="39"/>
      <c r="O13" s="39"/>
      <c r="P13" s="39"/>
      <c r="Q13" s="41"/>
      <c r="R13" s="41"/>
      <c r="S13" s="41"/>
      <c r="T13" s="38"/>
      <c r="U13" s="72"/>
      <c r="V13" s="614"/>
    </row>
    <row r="14" spans="1:22" ht="18">
      <c r="A14" s="35" t="s">
        <v>203</v>
      </c>
      <c r="B14" s="38"/>
      <c r="C14" s="38"/>
      <c r="D14" s="38"/>
      <c r="E14" s="38"/>
      <c r="F14" s="38"/>
      <c r="G14" s="38"/>
      <c r="H14" s="38"/>
      <c r="I14" s="38"/>
      <c r="J14" s="38"/>
      <c r="K14" s="413"/>
      <c r="L14" s="416"/>
      <c r="M14" s="39"/>
      <c r="N14" s="39"/>
      <c r="O14" s="39"/>
      <c r="P14" s="39"/>
      <c r="Q14" s="41">
        <v>400</v>
      </c>
      <c r="R14" s="41"/>
      <c r="S14" s="41"/>
      <c r="T14" s="38"/>
      <c r="U14" s="72"/>
      <c r="V14" s="614"/>
    </row>
    <row r="15" spans="1:22" ht="17.25" customHeight="1">
      <c r="A15" s="35" t="s">
        <v>204</v>
      </c>
      <c r="B15" s="38"/>
      <c r="C15" s="38"/>
      <c r="D15" s="38"/>
      <c r="E15" s="38"/>
      <c r="F15" s="38"/>
      <c r="G15" s="38">
        <v>1146</v>
      </c>
      <c r="H15" s="38"/>
      <c r="I15" s="38"/>
      <c r="J15" s="38"/>
      <c r="K15" s="413"/>
      <c r="L15" s="417"/>
      <c r="M15" s="41"/>
      <c r="N15" s="41"/>
      <c r="O15" s="41"/>
      <c r="P15" s="41"/>
      <c r="Q15" s="41"/>
      <c r="R15" s="41"/>
      <c r="S15" s="41"/>
      <c r="T15" s="38"/>
      <c r="U15" s="72"/>
      <c r="V15" s="614"/>
    </row>
    <row r="16" spans="1:22" ht="33" customHeight="1">
      <c r="A16" s="86" t="s">
        <v>241</v>
      </c>
      <c r="B16" s="38"/>
      <c r="C16" s="38"/>
      <c r="D16" s="38"/>
      <c r="E16" s="38"/>
      <c r="F16" s="38"/>
      <c r="G16" s="38">
        <v>12</v>
      </c>
      <c r="H16" s="38"/>
      <c r="I16" s="38"/>
      <c r="J16" s="38"/>
      <c r="K16" s="413"/>
      <c r="L16" s="417"/>
      <c r="M16" s="41"/>
      <c r="N16" s="41"/>
      <c r="O16" s="41"/>
      <c r="P16" s="41"/>
      <c r="Q16" s="41"/>
      <c r="R16" s="41"/>
      <c r="S16" s="41"/>
      <c r="T16" s="38"/>
      <c r="U16" s="72"/>
      <c r="V16" s="614"/>
    </row>
    <row r="17" spans="1:22" s="16" customFormat="1" ht="18">
      <c r="A17" s="35" t="s">
        <v>205</v>
      </c>
      <c r="B17" s="38">
        <v>86</v>
      </c>
      <c r="C17" s="38"/>
      <c r="D17" s="38"/>
      <c r="E17" s="38"/>
      <c r="F17" s="38"/>
      <c r="G17" s="38"/>
      <c r="H17" s="38"/>
      <c r="I17" s="38"/>
      <c r="J17" s="38"/>
      <c r="K17" s="413"/>
      <c r="L17" s="418"/>
      <c r="M17" s="38"/>
      <c r="N17" s="38"/>
      <c r="O17" s="38"/>
      <c r="P17" s="38"/>
      <c r="Q17" s="38"/>
      <c r="R17" s="38"/>
      <c r="S17" s="38"/>
      <c r="T17" s="38"/>
      <c r="U17" s="72"/>
      <c r="V17" s="615"/>
    </row>
    <row r="18" spans="1:22" ht="18" hidden="1">
      <c r="A18" s="34"/>
      <c r="B18" s="41"/>
      <c r="C18" s="41"/>
      <c r="D18" s="41"/>
      <c r="E18" s="41"/>
      <c r="F18" s="41"/>
      <c r="G18" s="41"/>
      <c r="H18" s="41"/>
      <c r="I18" s="41"/>
      <c r="J18" s="41"/>
      <c r="K18" s="414"/>
      <c r="L18" s="418"/>
      <c r="M18" s="38"/>
      <c r="N18" s="38"/>
      <c r="O18" s="38"/>
      <c r="P18" s="38"/>
      <c r="Q18" s="41"/>
      <c r="R18" s="41"/>
      <c r="S18" s="41"/>
      <c r="T18" s="41"/>
      <c r="U18" s="40"/>
      <c r="V18" s="614"/>
    </row>
    <row r="19" spans="1:22" ht="18" hidden="1">
      <c r="A19" s="34"/>
      <c r="B19" s="41"/>
      <c r="C19" s="41"/>
      <c r="D19" s="41"/>
      <c r="E19" s="41"/>
      <c r="F19" s="41"/>
      <c r="G19" s="41"/>
      <c r="H19" s="41"/>
      <c r="I19" s="41"/>
      <c r="J19" s="41"/>
      <c r="K19" s="414"/>
      <c r="L19" s="418"/>
      <c r="M19" s="38"/>
      <c r="N19" s="38"/>
      <c r="O19" s="38"/>
      <c r="P19" s="38"/>
      <c r="Q19" s="41"/>
      <c r="R19" s="41"/>
      <c r="S19" s="41"/>
      <c r="T19" s="41"/>
      <c r="U19" s="40"/>
      <c r="V19" s="614"/>
    </row>
    <row r="20" spans="1:22" ht="23.25" customHeight="1" thickBot="1">
      <c r="A20" s="36" t="s">
        <v>1</v>
      </c>
      <c r="B20" s="42">
        <f>SUM(B9:B19)</f>
        <v>86</v>
      </c>
      <c r="C20" s="42"/>
      <c r="D20" s="42"/>
      <c r="E20" s="42"/>
      <c r="F20" s="42"/>
      <c r="G20" s="42">
        <f>SUM(G9:G19)</f>
        <v>1638</v>
      </c>
      <c r="H20" s="42"/>
      <c r="I20" s="42"/>
      <c r="J20" s="42"/>
      <c r="K20" s="42"/>
      <c r="L20" s="419"/>
      <c r="M20" s="42"/>
      <c r="N20" s="42"/>
      <c r="O20" s="42"/>
      <c r="P20" s="42"/>
      <c r="Q20" s="42">
        <f>SUM(Q14:Q19)</f>
        <v>400</v>
      </c>
      <c r="R20" s="42">
        <f>SUM(R9:R19)</f>
        <v>0</v>
      </c>
      <c r="S20" s="42">
        <f>SUM(S9:S19)</f>
        <v>0</v>
      </c>
      <c r="T20" s="42">
        <f>SUM(T9:T19)</f>
        <v>0</v>
      </c>
      <c r="U20" s="42">
        <f>SUM(U9:U19)</f>
        <v>0</v>
      </c>
      <c r="V20" s="614"/>
    </row>
    <row r="21" spans="1:21" ht="15">
      <c r="A21" s="33"/>
      <c r="B21" s="13"/>
      <c r="C21" s="13"/>
      <c r="D21" s="13"/>
      <c r="E21" s="13"/>
      <c r="F21" s="13"/>
      <c r="G21" s="282">
        <f>SUM(B20:G20)</f>
        <v>1724</v>
      </c>
      <c r="H21" s="282"/>
      <c r="I21" s="282"/>
      <c r="J21" s="282"/>
      <c r="K21" s="282"/>
      <c r="L21" s="13"/>
      <c r="M21" s="13"/>
      <c r="N21" s="13"/>
      <c r="O21" s="13"/>
      <c r="P21" s="13"/>
      <c r="Q21" s="282">
        <f>SUM(L20:Q20)</f>
        <v>400</v>
      </c>
      <c r="T21" s="412"/>
      <c r="U21" s="412"/>
    </row>
    <row r="22" spans="1:17" ht="14.25">
      <c r="A22" s="1159" t="s">
        <v>207</v>
      </c>
      <c r="B22" s="1159"/>
      <c r="C22" s="1159"/>
      <c r="D22" s="1159"/>
      <c r="E22" s="1159"/>
      <c r="F22" s="1159"/>
      <c r="G22" s="1159"/>
      <c r="H22" s="1159"/>
      <c r="I22" s="1159"/>
      <c r="J22" s="1159"/>
      <c r="K22" s="1159"/>
      <c r="L22" s="1159"/>
      <c r="M22" s="1159"/>
      <c r="N22" s="1159"/>
      <c r="O22" s="1159"/>
      <c r="P22" s="1159"/>
      <c r="Q22" s="1159"/>
    </row>
    <row r="23" ht="13.5" thickBot="1">
      <c r="Q23" s="10"/>
    </row>
    <row r="24" spans="1:22" ht="29.25" customHeight="1">
      <c r="A24" s="1160" t="s">
        <v>206</v>
      </c>
      <c r="B24" s="1156" t="s">
        <v>19</v>
      </c>
      <c r="C24" s="1157"/>
      <c r="D24" s="1157"/>
      <c r="E24" s="1157"/>
      <c r="F24" s="1157"/>
      <c r="G24" s="1157"/>
      <c r="H24" s="1157"/>
      <c r="I24" s="1157"/>
      <c r="J24" s="1157"/>
      <c r="K24" s="1157"/>
      <c r="L24" s="1153" t="s">
        <v>20</v>
      </c>
      <c r="M24" s="1154"/>
      <c r="N24" s="1154"/>
      <c r="O24" s="1154"/>
      <c r="P24" s="1154"/>
      <c r="Q24" s="1154"/>
      <c r="R24" s="1154"/>
      <c r="S24" s="1154"/>
      <c r="T24" s="1154"/>
      <c r="U24" s="1155"/>
      <c r="V24" s="614"/>
    </row>
    <row r="25" spans="1:22" ht="29.25" customHeight="1">
      <c r="A25" s="1161"/>
      <c r="B25" s="1149" t="s">
        <v>73</v>
      </c>
      <c r="C25" s="1150"/>
      <c r="D25" s="1150"/>
      <c r="E25" s="1150"/>
      <c r="F25" s="1151"/>
      <c r="G25" s="1149" t="s">
        <v>74</v>
      </c>
      <c r="H25" s="1150"/>
      <c r="I25" s="1150"/>
      <c r="J25" s="1150"/>
      <c r="K25" s="1150"/>
      <c r="L25" s="1152" t="s">
        <v>73</v>
      </c>
      <c r="M25" s="1147"/>
      <c r="N25" s="1147"/>
      <c r="O25" s="1147"/>
      <c r="P25" s="1147"/>
      <c r="Q25" s="1147" t="s">
        <v>74</v>
      </c>
      <c r="R25" s="1147"/>
      <c r="S25" s="1147"/>
      <c r="T25" s="1147"/>
      <c r="U25" s="1148"/>
      <c r="V25" s="614"/>
    </row>
    <row r="26" spans="1:22" ht="29.25" customHeight="1" hidden="1">
      <c r="A26" s="297"/>
      <c r="B26" s="298" t="s">
        <v>218</v>
      </c>
      <c r="C26" s="298" t="s">
        <v>216</v>
      </c>
      <c r="D26" s="616" t="s">
        <v>247</v>
      </c>
      <c r="E26" s="298" t="s">
        <v>250</v>
      </c>
      <c r="F26" s="298" t="s">
        <v>283</v>
      </c>
      <c r="G26" s="298" t="s">
        <v>218</v>
      </c>
      <c r="H26" s="298" t="s">
        <v>216</v>
      </c>
      <c r="I26" s="298" t="s">
        <v>224</v>
      </c>
      <c r="J26" s="298" t="s">
        <v>231</v>
      </c>
      <c r="K26" s="298" t="s">
        <v>283</v>
      </c>
      <c r="L26" s="415" t="s">
        <v>218</v>
      </c>
      <c r="M26" s="332" t="s">
        <v>216</v>
      </c>
      <c r="N26" s="332" t="s">
        <v>224</v>
      </c>
      <c r="O26" s="298" t="s">
        <v>250</v>
      </c>
      <c r="P26" s="298" t="s">
        <v>283</v>
      </c>
      <c r="Q26" s="332" t="s">
        <v>218</v>
      </c>
      <c r="R26" s="332" t="s">
        <v>216</v>
      </c>
      <c r="S26" s="616" t="s">
        <v>247</v>
      </c>
      <c r="T26" s="298" t="s">
        <v>250</v>
      </c>
      <c r="U26" s="298" t="s">
        <v>283</v>
      </c>
      <c r="V26" s="614"/>
    </row>
    <row r="27" spans="1:22" ht="18" hidden="1">
      <c r="A27" s="34" t="s">
        <v>208</v>
      </c>
      <c r="B27" s="41"/>
      <c r="C27" s="41"/>
      <c r="D27" s="41"/>
      <c r="E27" s="41"/>
      <c r="F27" s="41"/>
      <c r="G27" s="41"/>
      <c r="H27" s="41"/>
      <c r="I27" s="41"/>
      <c r="J27" s="41"/>
      <c r="K27" s="414"/>
      <c r="L27" s="418"/>
      <c r="M27" s="38"/>
      <c r="N27" s="38"/>
      <c r="O27" s="38"/>
      <c r="P27" s="38"/>
      <c r="Q27" s="41"/>
      <c r="R27" s="41"/>
      <c r="S27" s="41"/>
      <c r="T27" s="38"/>
      <c r="U27" s="72"/>
      <c r="V27" s="614"/>
    </row>
    <row r="28" spans="1:22" ht="18" hidden="1">
      <c r="A28" s="86" t="s">
        <v>209</v>
      </c>
      <c r="B28" s="85"/>
      <c r="C28" s="85"/>
      <c r="D28" s="85"/>
      <c r="E28" s="85"/>
      <c r="F28" s="85"/>
      <c r="G28" s="85"/>
      <c r="H28" s="85"/>
      <c r="I28" s="85"/>
      <c r="J28" s="85"/>
      <c r="K28" s="420"/>
      <c r="L28" s="418"/>
      <c r="M28" s="38"/>
      <c r="N28" s="38"/>
      <c r="O28" s="38"/>
      <c r="P28" s="38"/>
      <c r="Q28" s="41"/>
      <c r="R28" s="41"/>
      <c r="S28" s="41"/>
      <c r="T28" s="38"/>
      <c r="U28" s="72"/>
      <c r="V28" s="614"/>
    </row>
    <row r="29" spans="1:22" ht="18">
      <c r="A29" s="86" t="s">
        <v>210</v>
      </c>
      <c r="B29" s="85">
        <v>18</v>
      </c>
      <c r="C29" s="85"/>
      <c r="D29" s="85"/>
      <c r="E29" s="85"/>
      <c r="F29" s="85"/>
      <c r="G29" s="85"/>
      <c r="H29" s="85"/>
      <c r="I29" s="85"/>
      <c r="J29" s="85"/>
      <c r="K29" s="420"/>
      <c r="L29" s="418"/>
      <c r="M29" s="38"/>
      <c r="N29" s="38"/>
      <c r="O29" s="38"/>
      <c r="P29" s="38"/>
      <c r="Q29" s="41"/>
      <c r="R29" s="41"/>
      <c r="S29" s="41"/>
      <c r="T29" s="38"/>
      <c r="U29" s="72"/>
      <c r="V29" s="614"/>
    </row>
    <row r="30" spans="1:22" ht="18">
      <c r="A30" s="86" t="s">
        <v>211</v>
      </c>
      <c r="B30" s="85"/>
      <c r="C30" s="85"/>
      <c r="D30" s="85"/>
      <c r="E30" s="85"/>
      <c r="F30" s="85"/>
      <c r="G30" s="85"/>
      <c r="H30" s="85"/>
      <c r="I30" s="85"/>
      <c r="J30" s="85"/>
      <c r="K30" s="420"/>
      <c r="L30" s="418"/>
      <c r="M30" s="38"/>
      <c r="N30" s="38"/>
      <c r="O30" s="38"/>
      <c r="P30" s="38"/>
      <c r="Q30" s="41"/>
      <c r="R30" s="41"/>
      <c r="S30" s="41"/>
      <c r="T30" s="38"/>
      <c r="U30" s="72"/>
      <c r="V30" s="614"/>
    </row>
    <row r="31" spans="1:22" ht="18">
      <c r="A31" s="86" t="s">
        <v>431</v>
      </c>
      <c r="B31" s="85">
        <v>15</v>
      </c>
      <c r="C31" s="85"/>
      <c r="D31" s="85"/>
      <c r="E31" s="85"/>
      <c r="F31" s="85"/>
      <c r="G31" s="85"/>
      <c r="H31" s="85"/>
      <c r="I31" s="85"/>
      <c r="J31" s="85"/>
      <c r="K31" s="420"/>
      <c r="L31" s="418"/>
      <c r="M31" s="38"/>
      <c r="N31" s="38"/>
      <c r="O31" s="38"/>
      <c r="P31" s="38"/>
      <c r="Q31" s="41"/>
      <c r="R31" s="41"/>
      <c r="S31" s="41"/>
      <c r="T31" s="38"/>
      <c r="U31" s="72"/>
      <c r="V31" s="614"/>
    </row>
    <row r="32" spans="1:22" ht="18">
      <c r="A32" s="86" t="s">
        <v>212</v>
      </c>
      <c r="B32" s="85"/>
      <c r="C32" s="85"/>
      <c r="D32" s="85"/>
      <c r="E32" s="85"/>
      <c r="F32" s="85"/>
      <c r="G32" s="85"/>
      <c r="H32" s="85"/>
      <c r="I32" s="85"/>
      <c r="J32" s="85"/>
      <c r="K32" s="420"/>
      <c r="L32" s="418"/>
      <c r="M32" s="38"/>
      <c r="N32" s="38"/>
      <c r="O32" s="38"/>
      <c r="P32" s="38"/>
      <c r="Q32" s="41"/>
      <c r="R32" s="41"/>
      <c r="S32" s="41"/>
      <c r="T32" s="38"/>
      <c r="U32" s="72"/>
      <c r="V32" s="614"/>
    </row>
    <row r="33" spans="1:22" ht="18">
      <c r="A33" s="86" t="s">
        <v>213</v>
      </c>
      <c r="B33" s="85"/>
      <c r="C33" s="85"/>
      <c r="D33" s="85"/>
      <c r="E33" s="85"/>
      <c r="F33" s="85"/>
      <c r="G33" s="85"/>
      <c r="H33" s="85"/>
      <c r="I33" s="85"/>
      <c r="J33" s="85"/>
      <c r="K33" s="420"/>
      <c r="L33" s="418"/>
      <c r="M33" s="38"/>
      <c r="N33" s="38"/>
      <c r="O33" s="38"/>
      <c r="P33" s="38"/>
      <c r="Q33" s="41"/>
      <c r="R33" s="41"/>
      <c r="S33" s="41"/>
      <c r="T33" s="38"/>
      <c r="U33" s="72"/>
      <c r="V33" s="614"/>
    </row>
    <row r="34" spans="1:22" ht="18">
      <c r="A34" s="86" t="s">
        <v>214</v>
      </c>
      <c r="B34" s="85"/>
      <c r="C34" s="85"/>
      <c r="D34" s="85"/>
      <c r="E34" s="85"/>
      <c r="F34" s="85"/>
      <c r="G34" s="85">
        <v>15</v>
      </c>
      <c r="H34" s="85"/>
      <c r="I34" s="85"/>
      <c r="J34" s="85"/>
      <c r="K34" s="420"/>
      <c r="L34" s="418"/>
      <c r="M34" s="38"/>
      <c r="N34" s="38"/>
      <c r="O34" s="38"/>
      <c r="P34" s="38"/>
      <c r="Q34" s="41"/>
      <c r="R34" s="41"/>
      <c r="S34" s="41"/>
      <c r="T34" s="38"/>
      <c r="U34" s="72"/>
      <c r="V34" s="614"/>
    </row>
    <row r="35" spans="1:22" ht="18">
      <c r="A35" s="86" t="s">
        <v>215</v>
      </c>
      <c r="B35" s="85"/>
      <c r="C35" s="85"/>
      <c r="D35" s="85"/>
      <c r="E35" s="85"/>
      <c r="F35" s="85"/>
      <c r="G35" s="85"/>
      <c r="H35" s="85"/>
      <c r="I35" s="85"/>
      <c r="J35" s="85"/>
      <c r="K35" s="420"/>
      <c r="L35" s="418"/>
      <c r="M35" s="38"/>
      <c r="N35" s="38"/>
      <c r="O35" s="38"/>
      <c r="P35" s="38"/>
      <c r="Q35" s="41"/>
      <c r="R35" s="41"/>
      <c r="S35" s="41"/>
      <c r="T35" s="38"/>
      <c r="U35" s="72"/>
      <c r="V35" s="614"/>
    </row>
    <row r="36" spans="1:22" ht="18">
      <c r="A36" s="86" t="s">
        <v>445</v>
      </c>
      <c r="B36" s="85">
        <v>50</v>
      </c>
      <c r="C36" s="85"/>
      <c r="D36" s="85"/>
      <c r="E36" s="85"/>
      <c r="F36" s="85"/>
      <c r="G36" s="85"/>
      <c r="H36" s="85"/>
      <c r="I36" s="85"/>
      <c r="J36" s="85"/>
      <c r="K36" s="420"/>
      <c r="L36" s="418"/>
      <c r="M36" s="38"/>
      <c r="N36" s="38"/>
      <c r="O36" s="38"/>
      <c r="P36" s="38"/>
      <c r="Q36" s="41"/>
      <c r="R36" s="41"/>
      <c r="S36" s="41"/>
      <c r="T36" s="38"/>
      <c r="U36" s="72"/>
      <c r="V36" s="614"/>
    </row>
    <row r="37" spans="1:22" ht="39" customHeight="1">
      <c r="A37" s="34" t="s">
        <v>225</v>
      </c>
      <c r="B37" s="85">
        <v>366</v>
      </c>
      <c r="C37" s="85"/>
      <c r="D37" s="85"/>
      <c r="E37" s="85"/>
      <c r="F37" s="85"/>
      <c r="G37" s="85"/>
      <c r="H37" s="85"/>
      <c r="I37" s="85"/>
      <c r="J37" s="85"/>
      <c r="K37" s="420"/>
      <c r="L37" s="418"/>
      <c r="M37" s="38"/>
      <c r="N37" s="38"/>
      <c r="O37" s="38"/>
      <c r="P37" s="38"/>
      <c r="Q37" s="41"/>
      <c r="R37" s="41"/>
      <c r="S37" s="41"/>
      <c r="T37" s="38"/>
      <c r="U37" s="72"/>
      <c r="V37" s="614"/>
    </row>
    <row r="38" spans="1:22" ht="18">
      <c r="A38" s="15"/>
      <c r="B38" s="85"/>
      <c r="C38" s="85"/>
      <c r="D38" s="85"/>
      <c r="E38" s="85"/>
      <c r="F38" s="85"/>
      <c r="G38" s="85"/>
      <c r="H38" s="85"/>
      <c r="I38" s="85"/>
      <c r="J38" s="85"/>
      <c r="K38" s="420"/>
      <c r="L38" s="418"/>
      <c r="M38" s="38"/>
      <c r="N38" s="38"/>
      <c r="O38" s="38"/>
      <c r="P38" s="38"/>
      <c r="Q38" s="41"/>
      <c r="R38" s="41"/>
      <c r="S38" s="41"/>
      <c r="T38" s="38"/>
      <c r="U38" s="72"/>
      <c r="V38" s="614"/>
    </row>
    <row r="39" spans="1:22" ht="18" hidden="1">
      <c r="A39" s="86" t="s">
        <v>242</v>
      </c>
      <c r="B39" s="85"/>
      <c r="C39" s="85"/>
      <c r="D39" s="85"/>
      <c r="E39" s="85"/>
      <c r="F39" s="85"/>
      <c r="G39" s="85"/>
      <c r="H39" s="85"/>
      <c r="I39" s="85"/>
      <c r="J39" s="85"/>
      <c r="K39" s="420"/>
      <c r="L39" s="418"/>
      <c r="M39" s="38"/>
      <c r="N39" s="38"/>
      <c r="O39" s="38"/>
      <c r="P39" s="38"/>
      <c r="Q39" s="41"/>
      <c r="R39" s="41"/>
      <c r="S39" s="41"/>
      <c r="T39" s="38"/>
      <c r="U39" s="72"/>
      <c r="V39" s="614"/>
    </row>
    <row r="40" spans="1:22" ht="47.25" customHeight="1" hidden="1">
      <c r="A40" s="86" t="s">
        <v>243</v>
      </c>
      <c r="B40" s="85"/>
      <c r="C40" s="85"/>
      <c r="D40" s="85"/>
      <c r="E40" s="85"/>
      <c r="F40" s="85"/>
      <c r="G40" s="85"/>
      <c r="H40" s="85"/>
      <c r="I40" s="85"/>
      <c r="J40" s="85"/>
      <c r="K40" s="420"/>
      <c r="L40" s="418"/>
      <c r="M40" s="38"/>
      <c r="N40" s="38"/>
      <c r="O40" s="38"/>
      <c r="P40" s="38"/>
      <c r="Q40" s="41"/>
      <c r="R40" s="41"/>
      <c r="S40" s="41"/>
      <c r="T40" s="38"/>
      <c r="U40" s="72"/>
      <c r="V40" s="614"/>
    </row>
    <row r="41" spans="1:22" ht="39" customHeight="1" hidden="1">
      <c r="A41" s="242"/>
      <c r="B41" s="85"/>
      <c r="C41" s="85"/>
      <c r="D41" s="85"/>
      <c r="E41" s="85"/>
      <c r="F41" s="85"/>
      <c r="G41" s="85"/>
      <c r="H41" s="85"/>
      <c r="I41" s="85"/>
      <c r="J41" s="85"/>
      <c r="K41" s="420"/>
      <c r="L41" s="418"/>
      <c r="M41" s="38"/>
      <c r="N41" s="38"/>
      <c r="O41" s="38"/>
      <c r="P41" s="38"/>
      <c r="Q41" s="41"/>
      <c r="R41" s="41"/>
      <c r="S41" s="41"/>
      <c r="T41" s="38"/>
      <c r="U41" s="72"/>
      <c r="V41" s="614"/>
    </row>
    <row r="42" spans="1:22" ht="39" customHeight="1" hidden="1">
      <c r="A42" s="242"/>
      <c r="B42" s="85"/>
      <c r="C42" s="85"/>
      <c r="D42" s="85"/>
      <c r="E42" s="85"/>
      <c r="F42" s="85"/>
      <c r="G42" s="85"/>
      <c r="H42" s="85"/>
      <c r="I42" s="85"/>
      <c r="J42" s="85"/>
      <c r="K42" s="420"/>
      <c r="L42" s="418"/>
      <c r="M42" s="38"/>
      <c r="N42" s="38"/>
      <c r="O42" s="38"/>
      <c r="P42" s="38"/>
      <c r="Q42" s="41"/>
      <c r="R42" s="41"/>
      <c r="S42" s="41"/>
      <c r="T42" s="38"/>
      <c r="U42" s="72"/>
      <c r="V42" s="614"/>
    </row>
    <row r="43" spans="1:22" ht="39" customHeight="1" hidden="1">
      <c r="A43" s="242"/>
      <c r="B43" s="85"/>
      <c r="C43" s="85"/>
      <c r="D43" s="85"/>
      <c r="E43" s="85"/>
      <c r="F43" s="85"/>
      <c r="G43" s="85"/>
      <c r="H43" s="85"/>
      <c r="I43" s="85"/>
      <c r="J43" s="85"/>
      <c r="K43" s="420"/>
      <c r="L43" s="418"/>
      <c r="M43" s="38"/>
      <c r="N43" s="38"/>
      <c r="O43" s="38"/>
      <c r="P43" s="38"/>
      <c r="Q43" s="41"/>
      <c r="R43" s="41"/>
      <c r="S43" s="41"/>
      <c r="T43" s="38"/>
      <c r="U43" s="72"/>
      <c r="V43" s="614"/>
    </row>
    <row r="44" spans="1:22" ht="39" customHeight="1" hidden="1">
      <c r="A44" s="242"/>
      <c r="B44" s="85"/>
      <c r="C44" s="85"/>
      <c r="D44" s="85"/>
      <c r="E44" s="85"/>
      <c r="F44" s="85"/>
      <c r="G44" s="85"/>
      <c r="H44" s="85"/>
      <c r="I44" s="85"/>
      <c r="J44" s="85"/>
      <c r="K44" s="420"/>
      <c r="L44" s="418"/>
      <c r="M44" s="38"/>
      <c r="N44" s="38"/>
      <c r="O44" s="38"/>
      <c r="P44" s="38"/>
      <c r="Q44" s="41"/>
      <c r="R44" s="41"/>
      <c r="S44" s="41"/>
      <c r="T44" s="38"/>
      <c r="U44" s="72"/>
      <c r="V44" s="614"/>
    </row>
    <row r="45" spans="1:22" ht="39" customHeight="1" hidden="1">
      <c r="A45" s="242"/>
      <c r="B45" s="85"/>
      <c r="C45" s="85"/>
      <c r="D45" s="85"/>
      <c r="E45" s="85"/>
      <c r="F45" s="85"/>
      <c r="G45" s="85"/>
      <c r="H45" s="85"/>
      <c r="I45" s="85"/>
      <c r="J45" s="85"/>
      <c r="K45" s="420"/>
      <c r="L45" s="418"/>
      <c r="M45" s="38"/>
      <c r="N45" s="38"/>
      <c r="O45" s="38"/>
      <c r="P45" s="38"/>
      <c r="Q45" s="41"/>
      <c r="R45" s="41"/>
      <c r="S45" s="41"/>
      <c r="T45" s="38"/>
      <c r="U45" s="72"/>
      <c r="V45" s="614"/>
    </row>
    <row r="46" spans="1:22" ht="39" customHeight="1" hidden="1">
      <c r="A46" s="242"/>
      <c r="B46" s="85"/>
      <c r="C46" s="85"/>
      <c r="D46" s="85"/>
      <c r="E46" s="85"/>
      <c r="F46" s="85"/>
      <c r="G46" s="85"/>
      <c r="H46" s="85"/>
      <c r="I46" s="85"/>
      <c r="J46" s="85"/>
      <c r="K46" s="420"/>
      <c r="L46" s="418"/>
      <c r="M46" s="38"/>
      <c r="N46" s="38"/>
      <c r="O46" s="38"/>
      <c r="P46" s="38"/>
      <c r="Q46" s="41"/>
      <c r="R46" s="41"/>
      <c r="S46" s="41"/>
      <c r="T46" s="38"/>
      <c r="U46" s="72"/>
      <c r="V46" s="614"/>
    </row>
    <row r="47" spans="1:22" s="14" customFormat="1" ht="27" customHeight="1" thickBot="1">
      <c r="A47" s="37" t="s">
        <v>1</v>
      </c>
      <c r="B47" s="43">
        <f>SUM(B29:B46)</f>
        <v>449</v>
      </c>
      <c r="C47" s="43"/>
      <c r="D47" s="43"/>
      <c r="E47" s="43"/>
      <c r="F47" s="43"/>
      <c r="G47" s="265">
        <v>15</v>
      </c>
      <c r="H47" s="826"/>
      <c r="I47" s="826"/>
      <c r="J47" s="826"/>
      <c r="K47" s="826"/>
      <c r="L47" s="421"/>
      <c r="M47" s="43"/>
      <c r="N47" s="43"/>
      <c r="O47" s="43"/>
      <c r="P47" s="43"/>
      <c r="Q47" s="43"/>
      <c r="R47" s="43"/>
      <c r="S47" s="43"/>
      <c r="T47" s="43"/>
      <c r="U47" s="265"/>
      <c r="V47" s="614"/>
    </row>
    <row r="48" spans="7:17" ht="15">
      <c r="G48" s="282"/>
      <c r="Q48" s="282">
        <f>SUM(L47:Q47)</f>
        <v>0</v>
      </c>
    </row>
    <row r="51" ht="12.75">
      <c r="A51" s="313"/>
    </row>
  </sheetData>
  <sheetProtection/>
  <mergeCells count="19">
    <mergeCell ref="L1:Q1"/>
    <mergeCell ref="A22:Q22"/>
    <mergeCell ref="A6:A7"/>
    <mergeCell ref="A24:A25"/>
    <mergeCell ref="B6:K6"/>
    <mergeCell ref="L6:U6"/>
    <mergeCell ref="B25:F25"/>
    <mergeCell ref="A2:Q2"/>
    <mergeCell ref="A3:Q3"/>
    <mergeCell ref="A4:Q4"/>
    <mergeCell ref="Q7:U7"/>
    <mergeCell ref="Q25:U25"/>
    <mergeCell ref="G25:K25"/>
    <mergeCell ref="B7:F7"/>
    <mergeCell ref="G7:K7"/>
    <mergeCell ref="L7:P7"/>
    <mergeCell ref="L25:P25"/>
    <mergeCell ref="L24:U24"/>
    <mergeCell ref="B24:K2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0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7">
      <selection activeCell="A1" sqref="A1:M1"/>
    </sheetView>
  </sheetViews>
  <sheetFormatPr defaultColWidth="9.140625" defaultRowHeight="12.75"/>
  <cols>
    <col min="1" max="2" width="9.140625" style="27" customWidth="1"/>
    <col min="3" max="3" width="54.28125" style="27" customWidth="1"/>
    <col min="4" max="4" width="5.57421875" style="63" customWidth="1"/>
    <col min="5" max="5" width="14.140625" style="66" customWidth="1"/>
    <col min="6" max="8" width="14.140625" style="66" hidden="1" customWidth="1"/>
    <col min="9" max="9" width="17.57421875" style="27" customWidth="1"/>
    <col min="10" max="12" width="15.28125" style="27" hidden="1" customWidth="1"/>
    <col min="13" max="13" width="18.28125" style="27" customWidth="1"/>
    <col min="14" max="14" width="11.8515625" style="27" hidden="1" customWidth="1"/>
    <col min="15" max="16384" width="9.140625" style="27" customWidth="1"/>
  </cols>
  <sheetData>
    <row r="1" spans="1:13" ht="29.25" customHeight="1">
      <c r="A1" s="1176" t="s">
        <v>549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</row>
    <row r="2" ht="12.75">
      <c r="M2" s="27" t="s">
        <v>542</v>
      </c>
    </row>
    <row r="3" spans="1:14" ht="15.75">
      <c r="A3" s="1168" t="s">
        <v>66</v>
      </c>
      <c r="B3" s="1168"/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47"/>
    </row>
    <row r="4" spans="1:14" ht="16.5" thickBot="1">
      <c r="A4" s="55"/>
      <c r="B4" s="967"/>
      <c r="C4" s="47"/>
      <c r="D4" s="47"/>
      <c r="E4" s="56"/>
      <c r="F4" s="56"/>
      <c r="G4" s="56"/>
      <c r="H4" s="56"/>
      <c r="I4" s="47"/>
      <c r="J4" s="47"/>
      <c r="K4" s="47"/>
      <c r="L4" s="47"/>
      <c r="M4" s="47" t="s">
        <v>2</v>
      </c>
      <c r="N4" s="47"/>
    </row>
    <row r="5" spans="1:15" s="57" customFormat="1" ht="31.5" customHeight="1" thickBot="1">
      <c r="A5" s="20" t="s">
        <v>6</v>
      </c>
      <c r="B5" s="968" t="s">
        <v>456</v>
      </c>
      <c r="C5" s="21" t="s">
        <v>34</v>
      </c>
      <c r="D5" s="512" t="s">
        <v>307</v>
      </c>
      <c r="E5" s="1169" t="s">
        <v>5</v>
      </c>
      <c r="F5" s="1170"/>
      <c r="G5" s="1172"/>
      <c r="H5" s="1172"/>
      <c r="I5" s="1173" t="s">
        <v>308</v>
      </c>
      <c r="J5" s="1174"/>
      <c r="K5" s="1174"/>
      <c r="L5" s="1175"/>
      <c r="M5" s="1171" t="s">
        <v>24</v>
      </c>
      <c r="N5" s="1171"/>
      <c r="O5" s="712"/>
    </row>
    <row r="6" spans="1:15" s="57" customFormat="1" ht="31.5" customHeight="1" hidden="1">
      <c r="A6" s="301"/>
      <c r="B6" s="969"/>
      <c r="C6" s="302"/>
      <c r="D6" s="565"/>
      <c r="E6" s="585" t="s">
        <v>75</v>
      </c>
      <c r="F6" s="586" t="s">
        <v>284</v>
      </c>
      <c r="G6" s="576" t="s">
        <v>231</v>
      </c>
      <c r="H6" s="569" t="s">
        <v>232</v>
      </c>
      <c r="I6" s="585" t="s">
        <v>75</v>
      </c>
      <c r="J6" s="586" t="s">
        <v>284</v>
      </c>
      <c r="K6" s="303"/>
      <c r="L6" s="595"/>
      <c r="M6" s="713" t="s">
        <v>75</v>
      </c>
      <c r="N6" s="714" t="s">
        <v>284</v>
      </c>
      <c r="O6" s="712"/>
    </row>
    <row r="7" spans="1:15" ht="29.25" customHeight="1">
      <c r="A7" s="46">
        <v>1</v>
      </c>
      <c r="B7" s="970" t="s">
        <v>524</v>
      </c>
      <c r="C7" s="87" t="s">
        <v>525</v>
      </c>
      <c r="D7" s="566" t="s">
        <v>191</v>
      </c>
      <c r="E7" s="587">
        <v>216</v>
      </c>
      <c r="F7" s="588"/>
      <c r="G7" s="577"/>
      <c r="H7" s="570"/>
      <c r="I7" s="587"/>
      <c r="J7" s="59"/>
      <c r="K7" s="59"/>
      <c r="L7" s="596"/>
      <c r="M7" s="715">
        <v>216</v>
      </c>
      <c r="N7" s="715"/>
      <c r="O7" s="716"/>
    </row>
    <row r="8" spans="1:15" ht="29.25" customHeight="1">
      <c r="A8" s="46">
        <v>2</v>
      </c>
      <c r="B8" s="970" t="s">
        <v>524</v>
      </c>
      <c r="C8" s="87" t="s">
        <v>526</v>
      </c>
      <c r="D8" s="566" t="s">
        <v>191</v>
      </c>
      <c r="E8" s="589">
        <v>635</v>
      </c>
      <c r="F8" s="306"/>
      <c r="G8" s="578"/>
      <c r="H8" s="570"/>
      <c r="I8" s="597"/>
      <c r="J8" s="58"/>
      <c r="K8" s="58"/>
      <c r="L8" s="596"/>
      <c r="M8" s="715">
        <v>635</v>
      </c>
      <c r="N8" s="715"/>
      <c r="O8" s="716"/>
    </row>
    <row r="9" spans="1:15" ht="29.25" customHeight="1">
      <c r="A9" s="46">
        <v>3</v>
      </c>
      <c r="B9" s="970" t="s">
        <v>524</v>
      </c>
      <c r="C9" s="87" t="s">
        <v>527</v>
      </c>
      <c r="D9" s="567" t="s">
        <v>191</v>
      </c>
      <c r="E9" s="590">
        <v>25</v>
      </c>
      <c r="F9" s="591"/>
      <c r="G9" s="579"/>
      <c r="H9" s="570"/>
      <c r="I9" s="598"/>
      <c r="J9" s="60"/>
      <c r="K9" s="60"/>
      <c r="L9" s="596"/>
      <c r="M9" s="715">
        <v>25</v>
      </c>
      <c r="N9" s="715"/>
      <c r="O9" s="716"/>
    </row>
    <row r="10" spans="1:15" ht="29.25" customHeight="1">
      <c r="A10" s="46">
        <v>4</v>
      </c>
      <c r="B10" s="970" t="s">
        <v>524</v>
      </c>
      <c r="C10" s="87" t="s">
        <v>528</v>
      </c>
      <c r="D10" s="567" t="s">
        <v>191</v>
      </c>
      <c r="E10" s="592">
        <v>50</v>
      </c>
      <c r="F10" s="62"/>
      <c r="G10" s="580"/>
      <c r="H10" s="570"/>
      <c r="I10" s="598"/>
      <c r="J10" s="61"/>
      <c r="K10" s="61"/>
      <c r="L10" s="596"/>
      <c r="M10" s="717">
        <v>50</v>
      </c>
      <c r="N10" s="717"/>
      <c r="O10" s="716"/>
    </row>
    <row r="11" spans="1:15" ht="29.25" customHeight="1" thickBot="1">
      <c r="A11" s="46">
        <v>5</v>
      </c>
      <c r="B11" s="970" t="s">
        <v>524</v>
      </c>
      <c r="C11" s="88" t="s">
        <v>529</v>
      </c>
      <c r="D11" s="567" t="s">
        <v>191</v>
      </c>
      <c r="E11" s="592">
        <v>218</v>
      </c>
      <c r="F11" s="62"/>
      <c r="G11" s="580"/>
      <c r="H11" s="570"/>
      <c r="I11" s="598"/>
      <c r="J11" s="61"/>
      <c r="K11" s="61"/>
      <c r="L11" s="596"/>
      <c r="M11" s="717">
        <v>218</v>
      </c>
      <c r="N11" s="717"/>
      <c r="O11" s="716"/>
    </row>
    <row r="12" spans="1:15" ht="29.25" customHeight="1" hidden="1">
      <c r="A12" s="46"/>
      <c r="B12" s="970"/>
      <c r="C12" s="87"/>
      <c r="D12" s="567"/>
      <c r="E12" s="592"/>
      <c r="F12" s="62"/>
      <c r="G12" s="580"/>
      <c r="H12" s="570"/>
      <c r="I12" s="598"/>
      <c r="J12" s="61"/>
      <c r="K12" s="61"/>
      <c r="L12" s="596"/>
      <c r="M12" s="717"/>
      <c r="N12" s="717"/>
      <c r="O12" s="716"/>
    </row>
    <row r="13" spans="1:15" ht="29.25" customHeight="1" hidden="1">
      <c r="A13" s="46"/>
      <c r="B13" s="971"/>
      <c r="C13" s="89"/>
      <c r="D13" s="567"/>
      <c r="E13" s="592"/>
      <c r="F13" s="62"/>
      <c r="G13" s="580"/>
      <c r="H13" s="570"/>
      <c r="I13" s="598"/>
      <c r="J13" s="61"/>
      <c r="K13" s="61"/>
      <c r="L13" s="596"/>
      <c r="M13" s="717"/>
      <c r="N13" s="717"/>
      <c r="O13" s="718"/>
    </row>
    <row r="14" spans="1:15" ht="29.25" customHeight="1" hidden="1">
      <c r="A14" s="46"/>
      <c r="B14" s="970"/>
      <c r="C14" s="87"/>
      <c r="D14" s="567"/>
      <c r="E14" s="592"/>
      <c r="F14" s="62"/>
      <c r="G14" s="580"/>
      <c r="H14" s="570"/>
      <c r="I14" s="598"/>
      <c r="J14" s="61"/>
      <c r="K14" s="61"/>
      <c r="L14" s="596"/>
      <c r="M14" s="717"/>
      <c r="N14" s="717"/>
      <c r="O14" s="718"/>
    </row>
    <row r="15" spans="1:15" ht="29.25" customHeight="1" hidden="1">
      <c r="A15" s="46"/>
      <c r="B15" s="970"/>
      <c r="C15" s="88"/>
      <c r="D15" s="567"/>
      <c r="E15" s="592"/>
      <c r="F15" s="62"/>
      <c r="G15" s="580"/>
      <c r="H15" s="570"/>
      <c r="I15" s="598"/>
      <c r="J15" s="61"/>
      <c r="K15" s="61"/>
      <c r="L15" s="596"/>
      <c r="M15" s="717"/>
      <c r="N15" s="717"/>
      <c r="O15" s="716"/>
    </row>
    <row r="16" spans="1:15" ht="29.25" customHeight="1" hidden="1" thickBot="1">
      <c r="A16" s="46"/>
      <c r="B16" s="970"/>
      <c r="C16" s="88"/>
      <c r="D16" s="567"/>
      <c r="E16" s="592"/>
      <c r="F16" s="62"/>
      <c r="G16" s="580"/>
      <c r="H16" s="570"/>
      <c r="I16" s="598"/>
      <c r="J16" s="61"/>
      <c r="K16" s="61"/>
      <c r="L16" s="596"/>
      <c r="M16" s="719"/>
      <c r="N16" s="719"/>
      <c r="O16" s="716"/>
    </row>
    <row r="17" spans="1:15" ht="31.5" customHeight="1" thickBot="1">
      <c r="A17" s="1165" t="s">
        <v>1</v>
      </c>
      <c r="B17" s="1166"/>
      <c r="C17" s="1166"/>
      <c r="D17" s="568"/>
      <c r="E17" s="593">
        <f>SUM(E7:E16)</f>
        <v>1144</v>
      </c>
      <c r="F17" s="594"/>
      <c r="G17" s="581"/>
      <c r="H17" s="571"/>
      <c r="I17" s="593"/>
      <c r="J17" s="593"/>
      <c r="K17" s="593"/>
      <c r="L17" s="593"/>
      <c r="M17" s="593">
        <f>SUM(M7:M16)</f>
        <v>1144</v>
      </c>
      <c r="N17" s="720"/>
      <c r="O17" s="716"/>
    </row>
    <row r="18" spans="1:15" ht="31.5" customHeight="1">
      <c r="A18" s="47"/>
      <c r="B18" s="47"/>
      <c r="C18" s="47"/>
      <c r="D18" s="48"/>
      <c r="E18" s="49"/>
      <c r="F18" s="49"/>
      <c r="G18" s="49"/>
      <c r="H18" s="991"/>
      <c r="I18" s="49"/>
      <c r="J18" s="49"/>
      <c r="K18" s="49"/>
      <c r="L18" s="49"/>
      <c r="M18" s="49"/>
      <c r="N18" s="49"/>
      <c r="O18" s="992"/>
    </row>
    <row r="19" spans="1:13" ht="15.75">
      <c r="A19" s="47"/>
      <c r="B19" s="47"/>
      <c r="C19" s="47"/>
      <c r="D19" s="48"/>
      <c r="E19" s="49"/>
      <c r="F19" s="49"/>
      <c r="G19" s="49"/>
      <c r="H19" s="49"/>
      <c r="I19" s="993"/>
      <c r="J19" s="993"/>
      <c r="K19" s="993"/>
      <c r="L19" s="993"/>
      <c r="M19" s="993"/>
    </row>
    <row r="20" spans="1:13" ht="14.25">
      <c r="A20" s="1168" t="s">
        <v>67</v>
      </c>
      <c r="B20" s="1168"/>
      <c r="C20" s="1168"/>
      <c r="D20" s="1168"/>
      <c r="E20" s="1168"/>
      <c r="F20" s="1168"/>
      <c r="G20" s="1168"/>
      <c r="H20" s="1168"/>
      <c r="I20" s="1168"/>
      <c r="J20" s="1168"/>
      <c r="K20" s="1168"/>
      <c r="L20" s="1168"/>
      <c r="M20" s="1168"/>
    </row>
    <row r="21" spans="1:13" ht="13.5" thickBot="1">
      <c r="A21" s="63"/>
      <c r="B21" s="63"/>
      <c r="C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5" ht="29.25" customHeight="1" thickBot="1">
      <c r="A22" s="20" t="s">
        <v>6</v>
      </c>
      <c r="B22" s="968"/>
      <c r="C22" s="21" t="s">
        <v>29</v>
      </c>
      <c r="D22" s="512" t="s">
        <v>307</v>
      </c>
      <c r="E22" s="1169" t="s">
        <v>5</v>
      </c>
      <c r="F22" s="1170"/>
      <c r="G22" s="1172"/>
      <c r="H22" s="1172"/>
      <c r="I22" s="1173" t="s">
        <v>308</v>
      </c>
      <c r="J22" s="1174"/>
      <c r="K22" s="1174"/>
      <c r="L22" s="1175"/>
      <c r="M22" s="1171" t="s">
        <v>24</v>
      </c>
      <c r="N22" s="1171"/>
      <c r="O22" s="721"/>
    </row>
    <row r="23" spans="1:15" ht="28.5" customHeight="1" hidden="1" thickBot="1">
      <c r="A23" s="304"/>
      <c r="B23" s="972"/>
      <c r="C23" s="305"/>
      <c r="D23" s="572"/>
      <c r="E23" s="585" t="s">
        <v>75</v>
      </c>
      <c r="F23" s="586" t="s">
        <v>284</v>
      </c>
      <c r="G23" s="576" t="s">
        <v>231</v>
      </c>
      <c r="H23" s="569" t="s">
        <v>232</v>
      </c>
      <c r="I23" s="585" t="s">
        <v>75</v>
      </c>
      <c r="J23" s="586" t="s">
        <v>284</v>
      </c>
      <c r="K23" s="303" t="s">
        <v>231</v>
      </c>
      <c r="L23" s="595" t="s">
        <v>232</v>
      </c>
      <c r="M23" s="722" t="s">
        <v>75</v>
      </c>
      <c r="N23" s="723" t="s">
        <v>284</v>
      </c>
      <c r="O23" s="721"/>
    </row>
    <row r="24" spans="1:15" ht="29.25" customHeight="1">
      <c r="A24" s="64">
        <v>1</v>
      </c>
      <c r="B24" s="973" t="s">
        <v>530</v>
      </c>
      <c r="C24" s="90" t="s">
        <v>531</v>
      </c>
      <c r="D24" s="573" t="s">
        <v>191</v>
      </c>
      <c r="E24" s="599">
        <v>1279</v>
      </c>
      <c r="F24" s="600"/>
      <c r="G24" s="582"/>
      <c r="H24" s="570"/>
      <c r="I24" s="604"/>
      <c r="J24" s="73"/>
      <c r="K24" s="65"/>
      <c r="L24" s="596"/>
      <c r="M24" s="724">
        <v>1279</v>
      </c>
      <c r="N24" s="724"/>
      <c r="O24" s="716"/>
    </row>
    <row r="25" spans="1:15" ht="29.25" customHeight="1" thickBot="1">
      <c r="A25" s="45"/>
      <c r="B25" s="974"/>
      <c r="C25" s="91"/>
      <c r="D25" s="574"/>
      <c r="E25" s="601"/>
      <c r="F25" s="602"/>
      <c r="G25" s="583"/>
      <c r="H25" s="570"/>
      <c r="I25" s="605"/>
      <c r="J25" s="65"/>
      <c r="K25" s="65"/>
      <c r="L25" s="596"/>
      <c r="M25" s="717"/>
      <c r="N25" s="717"/>
      <c r="O25" s="716"/>
    </row>
    <row r="26" spans="1:15" ht="29.25" customHeight="1" hidden="1">
      <c r="A26" s="45"/>
      <c r="B26" s="974"/>
      <c r="C26" s="87"/>
      <c r="D26" s="575"/>
      <c r="E26" s="589"/>
      <c r="F26" s="306"/>
      <c r="G26" s="578"/>
      <c r="H26" s="570"/>
      <c r="I26" s="597"/>
      <c r="J26" s="58"/>
      <c r="K26" s="65"/>
      <c r="L26" s="596"/>
      <c r="M26" s="724"/>
      <c r="N26" s="724"/>
      <c r="O26" s="721"/>
    </row>
    <row r="27" spans="1:15" ht="29.25" customHeight="1" hidden="1">
      <c r="A27" s="45"/>
      <c r="B27" s="974"/>
      <c r="C27" s="87"/>
      <c r="D27" s="575"/>
      <c r="E27" s="589"/>
      <c r="F27" s="306"/>
      <c r="G27" s="578"/>
      <c r="H27" s="570"/>
      <c r="I27" s="597"/>
      <c r="J27" s="58"/>
      <c r="K27" s="58"/>
      <c r="L27" s="596"/>
      <c r="M27" s="725"/>
      <c r="N27" s="725"/>
      <c r="O27" s="721"/>
    </row>
    <row r="28" spans="1:15" ht="29.25" customHeight="1" hidden="1" thickBot="1">
      <c r="A28" s="45"/>
      <c r="B28" s="971"/>
      <c r="C28" s="92"/>
      <c r="D28" s="566"/>
      <c r="E28" s="589"/>
      <c r="F28" s="306"/>
      <c r="G28" s="578"/>
      <c r="H28" s="570"/>
      <c r="I28" s="597"/>
      <c r="J28" s="58"/>
      <c r="K28" s="58"/>
      <c r="L28" s="596"/>
      <c r="M28" s="725"/>
      <c r="N28" s="725"/>
      <c r="O28" s="721"/>
    </row>
    <row r="29" spans="1:15" ht="29.25" customHeight="1" thickBot="1">
      <c r="A29" s="1165" t="s">
        <v>1</v>
      </c>
      <c r="B29" s="1166"/>
      <c r="C29" s="1167"/>
      <c r="D29" s="568"/>
      <c r="E29" s="603">
        <v>1279</v>
      </c>
      <c r="F29" s="289"/>
      <c r="G29" s="584"/>
      <c r="H29" s="571"/>
      <c r="I29" s="603"/>
      <c r="J29" s="603"/>
      <c r="K29" s="603"/>
      <c r="L29" s="603"/>
      <c r="M29" s="603">
        <v>1279</v>
      </c>
      <c r="N29" s="726"/>
      <c r="O29" s="721"/>
    </row>
    <row r="31" spans="9:13" ht="12.75">
      <c r="I31" s="66"/>
      <c r="J31" s="66"/>
      <c r="K31" s="66"/>
      <c r="L31" s="66"/>
      <c r="M31" s="66"/>
    </row>
  </sheetData>
  <sheetProtection/>
  <mergeCells count="13">
    <mergeCell ref="A1:M1"/>
    <mergeCell ref="A3:M3"/>
    <mergeCell ref="A17:C17"/>
    <mergeCell ref="A29:C29"/>
    <mergeCell ref="A20:M20"/>
    <mergeCell ref="E5:F5"/>
    <mergeCell ref="M5:N5"/>
    <mergeCell ref="E22:F22"/>
    <mergeCell ref="M22:N22"/>
    <mergeCell ref="G5:H5"/>
    <mergeCell ref="G22:H22"/>
    <mergeCell ref="I22:L22"/>
    <mergeCell ref="I5:L5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5.57421875" style="617" customWidth="1"/>
    <col min="2" max="2" width="24.7109375" style="618" customWidth="1"/>
    <col min="3" max="4" width="7.7109375" style="619" customWidth="1"/>
    <col min="5" max="5" width="8.140625" style="619" customWidth="1"/>
    <col min="6" max="6" width="7.57421875" style="619" customWidth="1"/>
    <col min="7" max="7" width="7.421875" style="619" customWidth="1"/>
    <col min="8" max="8" width="7.57421875" style="619" customWidth="1"/>
    <col min="9" max="9" width="7.00390625" style="619" customWidth="1"/>
    <col min="10" max="14" width="8.140625" style="619" customWidth="1"/>
    <col min="15" max="15" width="10.8515625" style="617" customWidth="1"/>
    <col min="16" max="17" width="0" style="619" hidden="1" customWidth="1"/>
    <col min="18" max="16384" width="9.140625" style="619" customWidth="1"/>
  </cols>
  <sheetData>
    <row r="1" spans="13:15" ht="15.75">
      <c r="M1" s="1178" t="s">
        <v>522</v>
      </c>
      <c r="N1" s="1178"/>
      <c r="O1" s="1178"/>
    </row>
    <row r="2" spans="1:15" ht="31.5" customHeight="1">
      <c r="A2" s="1179" t="s">
        <v>523</v>
      </c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0"/>
    </row>
    <row r="3" ht="16.5" thickBot="1">
      <c r="O3" s="620" t="s">
        <v>253</v>
      </c>
    </row>
    <row r="4" spans="1:15" s="617" customFormat="1" ht="35.25" customHeight="1" thickBot="1">
      <c r="A4" s="621" t="s">
        <v>254</v>
      </c>
      <c r="B4" s="622" t="s">
        <v>4</v>
      </c>
      <c r="C4" s="623" t="s">
        <v>255</v>
      </c>
      <c r="D4" s="623" t="s">
        <v>256</v>
      </c>
      <c r="E4" s="623" t="s">
        <v>257</v>
      </c>
      <c r="F4" s="623" t="s">
        <v>258</v>
      </c>
      <c r="G4" s="623" t="s">
        <v>259</v>
      </c>
      <c r="H4" s="623" t="s">
        <v>260</v>
      </c>
      <c r="I4" s="623" t="s">
        <v>261</v>
      </c>
      <c r="J4" s="623" t="s">
        <v>262</v>
      </c>
      <c r="K4" s="623" t="s">
        <v>263</v>
      </c>
      <c r="L4" s="623" t="s">
        <v>264</v>
      </c>
      <c r="M4" s="623" t="s">
        <v>265</v>
      </c>
      <c r="N4" s="623" t="s">
        <v>266</v>
      </c>
      <c r="O4" s="624" t="s">
        <v>16</v>
      </c>
    </row>
    <row r="5" spans="1:15" s="626" customFormat="1" ht="15" customHeight="1" thickBot="1">
      <c r="A5" s="625" t="s">
        <v>25</v>
      </c>
      <c r="B5" s="1181" t="s">
        <v>120</v>
      </c>
      <c r="C5" s="1182"/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3"/>
    </row>
    <row r="6" spans="1:16" s="626" customFormat="1" ht="15" customHeight="1">
      <c r="A6" s="988" t="s">
        <v>26</v>
      </c>
      <c r="B6" s="989" t="s">
        <v>267</v>
      </c>
      <c r="C6" s="990"/>
      <c r="D6" s="990"/>
      <c r="E6" s="990">
        <v>5000</v>
      </c>
      <c r="F6" s="990">
        <v>1150</v>
      </c>
      <c r="G6" s="990"/>
      <c r="H6" s="990"/>
      <c r="I6" s="990"/>
      <c r="J6" s="990"/>
      <c r="K6" s="990">
        <v>5000</v>
      </c>
      <c r="L6" s="990">
        <v>1150</v>
      </c>
      <c r="M6" s="990"/>
      <c r="N6" s="990"/>
      <c r="O6" s="637">
        <f aca="true" t="shared" si="0" ref="O6:O13">SUM(C6:N6)</f>
        <v>12300</v>
      </c>
      <c r="P6" s="626">
        <v>105070</v>
      </c>
    </row>
    <row r="7" spans="1:16" s="631" customFormat="1" ht="13.5" customHeight="1">
      <c r="A7" s="627" t="s">
        <v>10</v>
      </c>
      <c r="B7" s="628" t="s">
        <v>268</v>
      </c>
      <c r="C7" s="629">
        <v>1191</v>
      </c>
      <c r="D7" s="629">
        <v>1191</v>
      </c>
      <c r="E7" s="629">
        <v>1191</v>
      </c>
      <c r="F7" s="629">
        <v>1191</v>
      </c>
      <c r="G7" s="629">
        <v>1191</v>
      </c>
      <c r="H7" s="629">
        <v>1191</v>
      </c>
      <c r="I7" s="629">
        <v>1191</v>
      </c>
      <c r="J7" s="629">
        <v>1191</v>
      </c>
      <c r="K7" s="629">
        <v>1191</v>
      </c>
      <c r="L7" s="629">
        <v>1191</v>
      </c>
      <c r="M7" s="629">
        <v>1191</v>
      </c>
      <c r="N7" s="629">
        <v>1198</v>
      </c>
      <c r="O7" s="630">
        <f t="shared" si="0"/>
        <v>14299</v>
      </c>
      <c r="P7" s="631">
        <v>73977</v>
      </c>
    </row>
    <row r="8" spans="1:16" s="631" customFormat="1" ht="19.5" customHeight="1">
      <c r="A8" s="627" t="s">
        <v>11</v>
      </c>
      <c r="B8" s="632" t="s">
        <v>538</v>
      </c>
      <c r="C8" s="633">
        <v>3184</v>
      </c>
      <c r="D8" s="633">
        <v>3184</v>
      </c>
      <c r="E8" s="633">
        <v>3184</v>
      </c>
      <c r="F8" s="633">
        <v>3184</v>
      </c>
      <c r="G8" s="633">
        <v>3184</v>
      </c>
      <c r="H8" s="633">
        <v>3184</v>
      </c>
      <c r="I8" s="633">
        <v>3184</v>
      </c>
      <c r="J8" s="633">
        <v>3184</v>
      </c>
      <c r="K8" s="633">
        <v>3184</v>
      </c>
      <c r="L8" s="633">
        <v>3184</v>
      </c>
      <c r="M8" s="633">
        <v>3184</v>
      </c>
      <c r="N8" s="633">
        <v>3186</v>
      </c>
      <c r="O8" s="630">
        <f t="shared" si="0"/>
        <v>38210</v>
      </c>
      <c r="P8" s="631">
        <v>13700</v>
      </c>
    </row>
    <row r="9" spans="1:16" s="631" customFormat="1" ht="19.5" customHeight="1">
      <c r="A9" s="627" t="s">
        <v>12</v>
      </c>
      <c r="B9" s="632" t="s">
        <v>539</v>
      </c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0">
        <f t="shared" si="0"/>
        <v>0</v>
      </c>
      <c r="P9" s="631">
        <v>246945</v>
      </c>
    </row>
    <row r="10" spans="1:16" s="631" customFormat="1" ht="23.25" customHeight="1">
      <c r="A10" s="627" t="s">
        <v>13</v>
      </c>
      <c r="B10" s="628" t="s">
        <v>269</v>
      </c>
      <c r="C10" s="629"/>
      <c r="D10" s="629"/>
      <c r="E10" s="629"/>
      <c r="F10" s="629"/>
      <c r="G10" s="629">
        <v>800</v>
      </c>
      <c r="H10" s="629"/>
      <c r="I10" s="629"/>
      <c r="J10" s="629"/>
      <c r="K10" s="629"/>
      <c r="L10" s="629"/>
      <c r="M10" s="629"/>
      <c r="N10" s="629"/>
      <c r="O10" s="630">
        <f t="shared" si="0"/>
        <v>800</v>
      </c>
      <c r="P10" s="631">
        <v>0</v>
      </c>
    </row>
    <row r="11" spans="1:16" s="631" customFormat="1" ht="23.25" customHeight="1">
      <c r="A11" s="627" t="s">
        <v>14</v>
      </c>
      <c r="B11" s="628" t="s">
        <v>270</v>
      </c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30">
        <f t="shared" si="0"/>
        <v>0</v>
      </c>
      <c r="P11" s="631">
        <v>7592</v>
      </c>
    </row>
    <row r="12" spans="1:16" s="631" customFormat="1" ht="17.25" customHeight="1" thickBot="1">
      <c r="A12" s="627" t="s">
        <v>62</v>
      </c>
      <c r="B12" s="628" t="s">
        <v>271</v>
      </c>
      <c r="C12" s="629"/>
      <c r="D12" s="629"/>
      <c r="E12" s="629"/>
      <c r="F12" s="629"/>
      <c r="G12" s="629"/>
      <c r="H12" s="629"/>
      <c r="I12" s="629"/>
      <c r="J12" s="629">
        <v>2000</v>
      </c>
      <c r="K12" s="629"/>
      <c r="L12" s="629"/>
      <c r="M12" s="629"/>
      <c r="N12" s="629">
        <v>1750</v>
      </c>
      <c r="O12" s="837">
        <f t="shared" si="0"/>
        <v>3750</v>
      </c>
      <c r="P12" s="631">
        <v>156053</v>
      </c>
    </row>
    <row r="13" spans="1:17" s="626" customFormat="1" ht="21.75" customHeight="1" thickBot="1">
      <c r="A13" s="627" t="s">
        <v>63</v>
      </c>
      <c r="B13" s="634" t="s">
        <v>272</v>
      </c>
      <c r="C13" s="635">
        <f aca="true" t="shared" si="1" ref="C13:N13">SUM(C6:C12)</f>
        <v>4375</v>
      </c>
      <c r="D13" s="635">
        <f t="shared" si="1"/>
        <v>4375</v>
      </c>
      <c r="E13" s="635">
        <f t="shared" si="1"/>
        <v>9375</v>
      </c>
      <c r="F13" s="635">
        <f t="shared" si="1"/>
        <v>5525</v>
      </c>
      <c r="G13" s="635">
        <f t="shared" si="1"/>
        <v>5175</v>
      </c>
      <c r="H13" s="635">
        <f t="shared" si="1"/>
        <v>4375</v>
      </c>
      <c r="I13" s="635">
        <f t="shared" si="1"/>
        <v>4375</v>
      </c>
      <c r="J13" s="635">
        <f t="shared" si="1"/>
        <v>6375</v>
      </c>
      <c r="K13" s="635">
        <f t="shared" si="1"/>
        <v>9375</v>
      </c>
      <c r="L13" s="635">
        <f t="shared" si="1"/>
        <v>5525</v>
      </c>
      <c r="M13" s="635">
        <f t="shared" si="1"/>
        <v>4375</v>
      </c>
      <c r="N13" s="635">
        <f t="shared" si="1"/>
        <v>6134</v>
      </c>
      <c r="O13" s="836">
        <f t="shared" si="0"/>
        <v>69359</v>
      </c>
      <c r="Q13" s="626">
        <f>SUM(P6:P12)</f>
        <v>603337</v>
      </c>
    </row>
    <row r="14" spans="1:15" s="626" customFormat="1" ht="22.5" customHeight="1" thickBot="1">
      <c r="A14" s="627" t="s">
        <v>64</v>
      </c>
      <c r="B14" s="1181" t="s">
        <v>133</v>
      </c>
      <c r="C14" s="1182"/>
      <c r="D14" s="1182"/>
      <c r="E14" s="1182"/>
      <c r="F14" s="1182"/>
      <c r="G14" s="1182"/>
      <c r="H14" s="1182"/>
      <c r="I14" s="1182"/>
      <c r="J14" s="1182"/>
      <c r="K14" s="1182"/>
      <c r="L14" s="1182"/>
      <c r="M14" s="1182"/>
      <c r="N14" s="1182"/>
      <c r="O14" s="1183"/>
    </row>
    <row r="15" spans="1:16" s="631" customFormat="1" ht="27.75" customHeight="1">
      <c r="A15" s="627" t="s">
        <v>65</v>
      </c>
      <c r="B15" s="632" t="s">
        <v>273</v>
      </c>
      <c r="C15" s="633">
        <v>4350</v>
      </c>
      <c r="D15" s="633">
        <v>4375</v>
      </c>
      <c r="E15" s="633">
        <v>5479</v>
      </c>
      <c r="F15" s="633">
        <v>6240</v>
      </c>
      <c r="G15" s="633">
        <v>5479</v>
      </c>
      <c r="H15" s="633">
        <v>5479</v>
      </c>
      <c r="I15" s="633">
        <v>5029</v>
      </c>
      <c r="J15" s="633">
        <v>5096</v>
      </c>
      <c r="K15" s="633">
        <v>5479</v>
      </c>
      <c r="L15" s="633">
        <v>6250</v>
      </c>
      <c r="M15" s="633">
        <v>6250</v>
      </c>
      <c r="N15" s="633">
        <v>6249</v>
      </c>
      <c r="O15" s="637">
        <f>SUM(C15:N15)</f>
        <v>65755</v>
      </c>
      <c r="P15" s="631">
        <v>550166</v>
      </c>
    </row>
    <row r="16" spans="1:16" s="631" customFormat="1" ht="27" customHeight="1">
      <c r="A16" s="627" t="s">
        <v>274</v>
      </c>
      <c r="B16" s="628" t="s">
        <v>540</v>
      </c>
      <c r="C16" s="629">
        <v>25</v>
      </c>
      <c r="D16" s="629"/>
      <c r="E16" s="629"/>
      <c r="F16" s="629">
        <v>50</v>
      </c>
      <c r="G16" s="629">
        <v>216</v>
      </c>
      <c r="H16" s="629">
        <v>635</v>
      </c>
      <c r="I16" s="629">
        <v>218</v>
      </c>
      <c r="J16" s="629">
        <v>1279</v>
      </c>
      <c r="K16" s="629">
        <v>400</v>
      </c>
      <c r="L16" s="629"/>
      <c r="M16" s="629"/>
      <c r="N16" s="629"/>
      <c r="O16" s="630">
        <f>SUM(C16:N16)</f>
        <v>2823</v>
      </c>
      <c r="P16" s="631">
        <v>124458</v>
      </c>
    </row>
    <row r="17" spans="1:16" s="631" customFormat="1" ht="20.25" customHeight="1" thickBot="1">
      <c r="A17" s="627" t="s">
        <v>275</v>
      </c>
      <c r="B17" s="628" t="s">
        <v>276</v>
      </c>
      <c r="C17" s="629"/>
      <c r="D17" s="629"/>
      <c r="E17" s="629"/>
      <c r="F17" s="629"/>
      <c r="G17" s="629"/>
      <c r="H17" s="629"/>
      <c r="I17" s="629"/>
      <c r="J17" s="629"/>
      <c r="K17" s="629">
        <v>781</v>
      </c>
      <c r="L17" s="629"/>
      <c r="M17" s="629"/>
      <c r="N17" s="629"/>
      <c r="O17" s="630">
        <f>SUM(C17:N17)</f>
        <v>781</v>
      </c>
      <c r="P17" s="631">
        <v>47140</v>
      </c>
    </row>
    <row r="18" spans="1:17" s="626" customFormat="1" ht="21.75" customHeight="1" thickBot="1">
      <c r="A18" s="627" t="s">
        <v>277</v>
      </c>
      <c r="B18" s="634" t="s">
        <v>278</v>
      </c>
      <c r="C18" s="635">
        <f aca="true" t="shared" si="2" ref="C18:O18">SUM(C15:C17)</f>
        <v>4375</v>
      </c>
      <c r="D18" s="635">
        <f t="shared" si="2"/>
        <v>4375</v>
      </c>
      <c r="E18" s="635">
        <f t="shared" si="2"/>
        <v>5479</v>
      </c>
      <c r="F18" s="635">
        <f t="shared" si="2"/>
        <v>6290</v>
      </c>
      <c r="G18" s="635">
        <f t="shared" si="2"/>
        <v>5695</v>
      </c>
      <c r="H18" s="635">
        <f t="shared" si="2"/>
        <v>6114</v>
      </c>
      <c r="I18" s="635">
        <f t="shared" si="2"/>
        <v>5247</v>
      </c>
      <c r="J18" s="635">
        <f t="shared" si="2"/>
        <v>6375</v>
      </c>
      <c r="K18" s="635">
        <f t="shared" si="2"/>
        <v>6660</v>
      </c>
      <c r="L18" s="635">
        <f t="shared" si="2"/>
        <v>6250</v>
      </c>
      <c r="M18" s="635">
        <f t="shared" si="2"/>
        <v>6250</v>
      </c>
      <c r="N18" s="635">
        <f t="shared" si="2"/>
        <v>6249</v>
      </c>
      <c r="O18" s="636">
        <f t="shared" si="2"/>
        <v>69359</v>
      </c>
      <c r="Q18" s="626">
        <f>SUM(P15:P17)</f>
        <v>721764</v>
      </c>
    </row>
    <row r="19" spans="1:15" ht="26.25" customHeight="1" thickBot="1">
      <c r="A19" s="627" t="s">
        <v>279</v>
      </c>
      <c r="B19" s="638" t="s">
        <v>280</v>
      </c>
      <c r="C19" s="639">
        <f>C13-C18</f>
        <v>0</v>
      </c>
      <c r="D19" s="639">
        <f>C13+D13-C18-D18</f>
        <v>0</v>
      </c>
      <c r="E19" s="639">
        <f>C13+D13+E13-C18-D18-E18</f>
        <v>3896</v>
      </c>
      <c r="F19" s="639">
        <f>C13+D13+E13+F13-C18-D18-E18-F18</f>
        <v>3131</v>
      </c>
      <c r="G19" s="639">
        <f>(SUM(C13:G13))-(SUM(C18:G18))</f>
        <v>2611</v>
      </c>
      <c r="H19" s="639">
        <f>(SUM(C13:H13))-(SUM(C18:H18))</f>
        <v>872</v>
      </c>
      <c r="I19" s="639">
        <f>(SUM(C13:I13))-(SUM(C18:I18))</f>
        <v>0</v>
      </c>
      <c r="J19" s="639">
        <f>(SUM(C13:J13))-(SUM(C18:J18))</f>
        <v>0</v>
      </c>
      <c r="K19" s="639">
        <f>(SUM(C13:K13))-(SUM(C18:K18))</f>
        <v>2715</v>
      </c>
      <c r="L19" s="639">
        <f>(SUM(C13:L13))-(SUM(C18:L18))</f>
        <v>1990</v>
      </c>
      <c r="M19" s="639">
        <f>(SUM(C13:M13))-(SUM(C18:M18))</f>
        <v>115</v>
      </c>
      <c r="N19" s="639">
        <f>(SUM(C13:N13))-(SUM(C18:N18))</f>
        <v>0</v>
      </c>
      <c r="O19" s="640">
        <f>O13-O18</f>
        <v>0</v>
      </c>
    </row>
    <row r="20" ht="15.75">
      <c r="A20" s="641"/>
    </row>
    <row r="21" spans="2:4" ht="15.75">
      <c r="B21" s="642"/>
      <c r="C21" s="643"/>
      <c r="D21" s="643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8.140625" style="728" customWidth="1"/>
    <col min="2" max="2" width="64.00390625" style="728" customWidth="1"/>
    <col min="3" max="3" width="16.7109375" style="728" customWidth="1"/>
    <col min="4" max="4" width="12.7109375" style="728" hidden="1" customWidth="1"/>
    <col min="5" max="16384" width="9.140625" style="728" customWidth="1"/>
  </cols>
  <sheetData>
    <row r="1" ht="15">
      <c r="C1" s="729" t="s">
        <v>230</v>
      </c>
    </row>
    <row r="2" spans="1:3" ht="47.25" customHeight="1">
      <c r="A2" s="1184" t="s">
        <v>310</v>
      </c>
      <c r="B2" s="1184"/>
      <c r="C2" s="1184"/>
    </row>
    <row r="3" spans="1:4" ht="15.75" customHeight="1" thickBot="1">
      <c r="A3" s="727"/>
      <c r="B3" s="727"/>
      <c r="C3" s="730" t="s">
        <v>59</v>
      </c>
      <c r="D3" s="731"/>
    </row>
    <row r="4" spans="1:4" ht="44.25" customHeight="1" thickBot="1">
      <c r="A4" s="732" t="s">
        <v>254</v>
      </c>
      <c r="B4" s="733" t="s">
        <v>311</v>
      </c>
      <c r="C4" s="734" t="s">
        <v>513</v>
      </c>
      <c r="D4" s="734" t="s">
        <v>312</v>
      </c>
    </row>
    <row r="5" spans="1:4" ht="26.25" customHeight="1" thickBot="1">
      <c r="A5" s="735">
        <v>1</v>
      </c>
      <c r="B5" s="736">
        <v>2</v>
      </c>
      <c r="C5" s="737">
        <v>3</v>
      </c>
      <c r="D5" s="737">
        <v>3</v>
      </c>
    </row>
    <row r="6" spans="1:4" ht="26.25" customHeight="1">
      <c r="A6" s="738" t="s">
        <v>25</v>
      </c>
      <c r="B6" s="739" t="s">
        <v>27</v>
      </c>
      <c r="C6" s="740">
        <v>10000</v>
      </c>
      <c r="D6" s="740"/>
    </row>
    <row r="7" spans="1:4" ht="26.25" customHeight="1">
      <c r="A7" s="741" t="s">
        <v>26</v>
      </c>
      <c r="B7" s="739" t="s">
        <v>313</v>
      </c>
      <c r="C7" s="742">
        <v>100</v>
      </c>
      <c r="D7" s="742"/>
    </row>
    <row r="8" spans="1:4" ht="33.75" customHeight="1">
      <c r="A8" s="743" t="s">
        <v>10</v>
      </c>
      <c r="B8" s="744" t="s">
        <v>314</v>
      </c>
      <c r="C8" s="745">
        <v>6265</v>
      </c>
      <c r="D8" s="745"/>
    </row>
    <row r="9" spans="1:4" ht="33" customHeight="1">
      <c r="A9" s="741" t="s">
        <v>11</v>
      </c>
      <c r="B9" s="746" t="s">
        <v>315</v>
      </c>
      <c r="C9" s="745"/>
      <c r="D9" s="745"/>
    </row>
    <row r="10" spans="1:4" ht="26.25" customHeight="1">
      <c r="A10" s="743" t="s">
        <v>12</v>
      </c>
      <c r="B10" s="746" t="s">
        <v>316</v>
      </c>
      <c r="C10" s="747">
        <v>700</v>
      </c>
      <c r="D10" s="747"/>
    </row>
    <row r="11" spans="1:4" ht="26.25" customHeight="1" thickBot="1">
      <c r="A11" s="743" t="s">
        <v>13</v>
      </c>
      <c r="B11" s="748" t="s">
        <v>317</v>
      </c>
      <c r="C11" s="745"/>
      <c r="D11" s="745"/>
    </row>
    <row r="12" spans="1:4" ht="26.25" customHeight="1" thickBot="1">
      <c r="A12" s="1185" t="s">
        <v>318</v>
      </c>
      <c r="B12" s="1186"/>
      <c r="C12" s="749">
        <f>SUM(C6:C11)</f>
        <v>17065</v>
      </c>
      <c r="D12" s="749">
        <f>SUM(D6:D11)</f>
        <v>0</v>
      </c>
    </row>
    <row r="13" spans="1:8" ht="33.75" customHeight="1" thickBot="1">
      <c r="A13" s="1187" t="s">
        <v>446</v>
      </c>
      <c r="B13" s="1187"/>
      <c r="C13" s="835">
        <f>C12/2</f>
        <v>8532.5</v>
      </c>
      <c r="H13" s="834"/>
    </row>
    <row r="14" ht="15.75" thickTop="1"/>
  </sheetData>
  <sheetProtection/>
  <mergeCells count="3">
    <mergeCell ref="A2:C2"/>
    <mergeCell ref="A12:B12"/>
    <mergeCell ref="A13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76.00390625" style="666" customWidth="1"/>
    <col min="2" max="2" width="22.7109375" style="666" customWidth="1"/>
    <col min="3" max="3" width="13.140625" style="666" hidden="1" customWidth="1"/>
    <col min="4" max="4" width="13.28125" style="666" hidden="1" customWidth="1"/>
    <col min="5" max="5" width="12.140625" style="666" hidden="1" customWidth="1"/>
    <col min="6" max="6" width="9.140625" style="666" customWidth="1"/>
    <col min="7" max="7" width="10.421875" style="666" bestFit="1" customWidth="1"/>
    <col min="8" max="16384" width="9.140625" style="666" customWidth="1"/>
  </cols>
  <sheetData>
    <row r="1" spans="2:5" ht="21" customHeight="1">
      <c r="B1" s="1190" t="s">
        <v>452</v>
      </c>
      <c r="C1" s="1190"/>
      <c r="D1" s="1190"/>
      <c r="E1" s="1190"/>
    </row>
    <row r="2" spans="1:4" s="667" customFormat="1" ht="51.75" customHeight="1">
      <c r="A2" s="1188" t="s">
        <v>532</v>
      </c>
      <c r="B2" s="1188"/>
      <c r="C2" s="1188"/>
      <c r="D2" s="1188"/>
    </row>
    <row r="3" spans="1:5" ht="15.75" customHeight="1" thickBot="1">
      <c r="A3" s="668"/>
      <c r="B3" s="697" t="s">
        <v>541</v>
      </c>
      <c r="E3" s="669" t="s">
        <v>287</v>
      </c>
    </row>
    <row r="4" spans="1:5" s="672" customFormat="1" ht="24" customHeight="1" thickBot="1">
      <c r="A4" s="670" t="s">
        <v>288</v>
      </c>
      <c r="B4" s="698" t="s">
        <v>289</v>
      </c>
      <c r="C4" s="698" t="s">
        <v>216</v>
      </c>
      <c r="D4" s="698" t="s">
        <v>304</v>
      </c>
      <c r="E4" s="671" t="s">
        <v>283</v>
      </c>
    </row>
    <row r="5" spans="1:7" s="675" customFormat="1" ht="21" customHeight="1">
      <c r="A5" s="673"/>
      <c r="B5" s="699"/>
      <c r="C5" s="699"/>
      <c r="D5" s="699"/>
      <c r="E5" s="674"/>
      <c r="G5" s="676"/>
    </row>
    <row r="6" spans="1:5" s="675" customFormat="1" ht="21" customHeight="1">
      <c r="A6" s="677" t="s">
        <v>290</v>
      </c>
      <c r="B6" s="700">
        <v>1910031</v>
      </c>
      <c r="C6" s="700"/>
      <c r="D6" s="700"/>
      <c r="E6" s="678"/>
    </row>
    <row r="7" spans="1:5" s="675" customFormat="1" ht="21" customHeight="1">
      <c r="A7" s="677" t="s">
        <v>291</v>
      </c>
      <c r="B7" s="700">
        <v>1920000</v>
      </c>
      <c r="C7" s="700"/>
      <c r="D7" s="700"/>
      <c r="E7" s="678"/>
    </row>
    <row r="8" spans="1:5" s="675" customFormat="1" ht="21" customHeight="1">
      <c r="A8" s="677" t="s">
        <v>292</v>
      </c>
      <c r="B8" s="700">
        <v>100000</v>
      </c>
      <c r="C8" s="700"/>
      <c r="D8" s="700"/>
      <c r="E8" s="678"/>
    </row>
    <row r="9" spans="1:5" s="675" customFormat="1" ht="21" customHeight="1">
      <c r="A9" s="679" t="s">
        <v>293</v>
      </c>
      <c r="B9" s="700">
        <v>1175860</v>
      </c>
      <c r="C9" s="700"/>
      <c r="D9" s="700"/>
      <c r="E9" s="678"/>
    </row>
    <row r="10" spans="1:5" s="675" customFormat="1" ht="21" customHeight="1">
      <c r="A10" s="673" t="s">
        <v>294</v>
      </c>
      <c r="B10" s="701">
        <f>SUM(B6:B9)</f>
        <v>5105891</v>
      </c>
      <c r="C10" s="700"/>
      <c r="D10" s="700"/>
      <c r="E10" s="678"/>
    </row>
    <row r="11" spans="1:5" s="675" customFormat="1" ht="21" customHeight="1">
      <c r="A11" s="679" t="s">
        <v>533</v>
      </c>
      <c r="B11" s="700">
        <v>4000000</v>
      </c>
      <c r="C11" s="700"/>
      <c r="D11" s="700"/>
      <c r="E11" s="678"/>
    </row>
    <row r="12" spans="1:5" s="675" customFormat="1" ht="21" customHeight="1">
      <c r="A12" s="675" t="s">
        <v>534</v>
      </c>
      <c r="B12" s="975">
        <v>-261695</v>
      </c>
      <c r="C12" s="701">
        <f>SUM(C6:C9)</f>
        <v>0</v>
      </c>
      <c r="D12" s="701">
        <f>SUM(D6:D9)</f>
        <v>0</v>
      </c>
      <c r="E12" s="680">
        <f>SUM(E6:E9)</f>
        <v>0</v>
      </c>
    </row>
    <row r="13" spans="1:5" s="675" customFormat="1" ht="21" customHeight="1" hidden="1">
      <c r="A13" s="681" t="s">
        <v>295</v>
      </c>
      <c r="B13" s="701"/>
      <c r="C13" s="701"/>
      <c r="D13" s="701"/>
      <c r="E13" s="680"/>
    </row>
    <row r="14" spans="1:5" s="675" customFormat="1" ht="21" customHeight="1">
      <c r="A14" s="682" t="s">
        <v>535</v>
      </c>
      <c r="B14" s="702">
        <v>3738305</v>
      </c>
      <c r="C14" s="702"/>
      <c r="D14" s="702"/>
      <c r="E14" s="683"/>
    </row>
    <row r="15" spans="1:5" s="675" customFormat="1" ht="21" customHeight="1" thickBot="1">
      <c r="A15" s="681" t="s">
        <v>536</v>
      </c>
      <c r="B15" s="827">
        <v>12750</v>
      </c>
      <c r="C15" s="827"/>
      <c r="D15" s="827"/>
      <c r="E15" s="828"/>
    </row>
    <row r="16" spans="1:5" s="685" customFormat="1" ht="24.75" customHeight="1" thickBot="1">
      <c r="A16" s="980" t="s">
        <v>432</v>
      </c>
      <c r="B16" s="981">
        <f>B10+B14+B15</f>
        <v>8856946</v>
      </c>
      <c r="C16" s="703">
        <f>C5+C12-C13+C14</f>
        <v>0</v>
      </c>
      <c r="D16" s="703">
        <f>D5+D12-D13+D14</f>
        <v>0</v>
      </c>
      <c r="E16" s="684">
        <f>E5+E12-E13+E14</f>
        <v>0</v>
      </c>
    </row>
    <row r="17" spans="1:5" ht="24.75" customHeight="1">
      <c r="A17" s="686" t="s">
        <v>296</v>
      </c>
      <c r="B17" s="699">
        <v>9336600</v>
      </c>
      <c r="C17" s="699"/>
      <c r="D17" s="699"/>
      <c r="E17" s="674"/>
    </row>
    <row r="18" spans="1:5" ht="24.75" customHeight="1" thickBot="1">
      <c r="A18" s="681" t="s">
        <v>297</v>
      </c>
      <c r="B18" s="701">
        <v>886667</v>
      </c>
      <c r="C18" s="701"/>
      <c r="D18" s="701"/>
      <c r="E18" s="680"/>
    </row>
    <row r="19" spans="1:5" s="685" customFormat="1" ht="24.75" customHeight="1" thickBot="1">
      <c r="A19" s="980" t="s">
        <v>433</v>
      </c>
      <c r="B19" s="982">
        <f>SUM(B17:B18)</f>
        <v>10223267</v>
      </c>
      <c r="C19" s="704">
        <f>SUM(C17:C18)</f>
        <v>0</v>
      </c>
      <c r="D19" s="704">
        <f>SUM(D17:D18)</f>
        <v>0</v>
      </c>
      <c r="E19" s="687">
        <f>SUM(E17:E18)</f>
        <v>0</v>
      </c>
    </row>
    <row r="20" spans="1:5" ht="24.75" customHeight="1" thickBot="1">
      <c r="A20" s="983" t="s">
        <v>537</v>
      </c>
      <c r="B20" s="984">
        <v>2139380</v>
      </c>
      <c r="C20" s="705"/>
      <c r="D20" s="705"/>
      <c r="E20" s="688"/>
    </row>
    <row r="21" spans="1:5" ht="24.75" customHeight="1">
      <c r="A21" s="977" t="s">
        <v>436</v>
      </c>
      <c r="B21" s="978">
        <v>1370880</v>
      </c>
      <c r="C21" s="706"/>
      <c r="D21" s="706"/>
      <c r="E21" s="1189"/>
    </row>
    <row r="22" spans="1:5" ht="24.75" customHeight="1" thickBot="1">
      <c r="A22" s="976" t="s">
        <v>435</v>
      </c>
      <c r="B22" s="979">
        <v>1245557</v>
      </c>
      <c r="C22" s="706"/>
      <c r="D22" s="706"/>
      <c r="E22" s="1189"/>
    </row>
    <row r="23" spans="1:5" ht="24.75" customHeight="1" thickBot="1">
      <c r="A23" s="985" t="s">
        <v>434</v>
      </c>
      <c r="B23" s="984">
        <f>SUM(B21:B22)</f>
        <v>2616437</v>
      </c>
      <c r="C23" s="706"/>
      <c r="D23" s="706"/>
      <c r="E23" s="1189"/>
    </row>
    <row r="24" spans="1:5" ht="24.75" customHeight="1" thickBot="1">
      <c r="A24" s="986" t="s">
        <v>447</v>
      </c>
      <c r="B24" s="987">
        <v>1200000</v>
      </c>
      <c r="C24" s="706"/>
      <c r="D24" s="706"/>
      <c r="E24" s="1189"/>
    </row>
    <row r="25" spans="1:5" s="689" customFormat="1" ht="24.75" customHeight="1" thickBot="1">
      <c r="A25" s="690"/>
      <c r="B25" s="707"/>
      <c r="C25" s="707"/>
      <c r="D25" s="707"/>
      <c r="E25" s="691"/>
    </row>
    <row r="26" spans="1:5" ht="24.75" customHeight="1" hidden="1">
      <c r="A26" s="681" t="s">
        <v>298</v>
      </c>
      <c r="B26" s="708"/>
      <c r="C26" s="708"/>
      <c r="D26" s="708"/>
      <c r="E26" s="692"/>
    </row>
    <row r="27" spans="1:5" ht="24.75" customHeight="1" hidden="1">
      <c r="A27" s="682" t="s">
        <v>299</v>
      </c>
      <c r="B27" s="709"/>
      <c r="C27" s="709"/>
      <c r="D27" s="709"/>
      <c r="E27" s="693"/>
    </row>
    <row r="28" spans="1:5" ht="24.75" customHeight="1" hidden="1">
      <c r="A28" s="682" t="s">
        <v>300</v>
      </c>
      <c r="B28" s="709"/>
      <c r="C28" s="709"/>
      <c r="D28" s="709"/>
      <c r="E28" s="693"/>
    </row>
    <row r="29" spans="1:5" ht="24.75" customHeight="1" hidden="1">
      <c r="A29" s="682" t="s">
        <v>301</v>
      </c>
      <c r="B29" s="709"/>
      <c r="C29" s="709"/>
      <c r="D29" s="709"/>
      <c r="E29" s="693"/>
    </row>
    <row r="30" spans="1:5" ht="24.75" customHeight="1" hidden="1">
      <c r="A30" s="682" t="s">
        <v>302</v>
      </c>
      <c r="B30" s="709"/>
      <c r="C30" s="709"/>
      <c r="D30" s="709"/>
      <c r="E30" s="693"/>
    </row>
    <row r="31" spans="1:5" ht="24.75" customHeight="1" hidden="1">
      <c r="A31" s="682" t="s">
        <v>305</v>
      </c>
      <c r="B31" s="709"/>
      <c r="C31" s="709"/>
      <c r="D31" s="709"/>
      <c r="E31" s="693"/>
    </row>
    <row r="32" spans="1:5" ht="24.75" customHeight="1" hidden="1">
      <c r="A32" s="682" t="s">
        <v>303</v>
      </c>
      <c r="B32" s="709"/>
      <c r="C32" s="709"/>
      <c r="D32" s="709"/>
      <c r="E32" s="693"/>
    </row>
    <row r="33" spans="1:5" ht="24.75" customHeight="1" hidden="1">
      <c r="A33" s="682" t="s">
        <v>306</v>
      </c>
      <c r="B33" s="709"/>
      <c r="C33" s="709"/>
      <c r="D33" s="709"/>
      <c r="E33" s="693"/>
    </row>
    <row r="34" spans="1:5" s="696" customFormat="1" ht="26.25" customHeight="1" thickBot="1">
      <c r="A34" s="694" t="s">
        <v>22</v>
      </c>
      <c r="B34" s="710">
        <f>B16+B19+B20+B23+B24</f>
        <v>25036030</v>
      </c>
      <c r="C34" s="710" t="e">
        <f>#REF!+C26+C27</f>
        <v>#REF!</v>
      </c>
      <c r="D34" s="710" t="e">
        <f>#REF!+D26+D27+D29+D30+D32+D28</f>
        <v>#REF!</v>
      </c>
      <c r="E34" s="695" t="e">
        <f>#REF!+E26+E27+E29+E30+E32+E28+E31+E33</f>
        <v>#REF!</v>
      </c>
    </row>
    <row r="36" ht="15">
      <c r="A36" s="697"/>
    </row>
  </sheetData>
  <sheetProtection/>
  <mergeCells count="3">
    <mergeCell ref="A2:D2"/>
    <mergeCell ref="E21:E24"/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0">
      <selection activeCell="H13" sqref="H13"/>
    </sheetView>
  </sheetViews>
  <sheetFormatPr defaultColWidth="9.140625" defaultRowHeight="12.75"/>
  <cols>
    <col min="1" max="1" width="31.00390625" style="778" customWidth="1"/>
    <col min="2" max="2" width="21.140625" style="779" customWidth="1"/>
    <col min="3" max="7" width="14.28125" style="779" customWidth="1"/>
    <col min="8" max="8" width="13.57421875" style="779" customWidth="1"/>
    <col min="9" max="16384" width="9.140625" style="779" customWidth="1"/>
  </cols>
  <sheetData>
    <row r="1" spans="6:7" ht="15">
      <c r="F1" s="1196" t="s">
        <v>319</v>
      </c>
      <c r="G1" s="1196"/>
    </row>
    <row r="2" spans="1:7" ht="24.75" customHeight="1">
      <c r="A2" s="1197" t="s">
        <v>339</v>
      </c>
      <c r="B2" s="1197"/>
      <c r="C2" s="1197"/>
      <c r="D2" s="1197"/>
      <c r="E2" s="1197"/>
      <c r="F2" s="1197"/>
      <c r="G2" s="1197"/>
    </row>
    <row r="3" spans="1:7" ht="18.75" customHeight="1">
      <c r="A3" s="1198" t="s">
        <v>309</v>
      </c>
      <c r="B3" s="1198"/>
      <c r="C3" s="1198"/>
      <c r="D3" s="1198"/>
      <c r="E3" s="1198"/>
      <c r="F3" s="1198"/>
      <c r="G3" s="1198"/>
    </row>
    <row r="4" spans="1:7" ht="24.75" customHeight="1">
      <c r="A4" s="1199" t="s">
        <v>340</v>
      </c>
      <c r="B4" s="1199"/>
      <c r="C4" s="1199"/>
      <c r="D4" s="1199"/>
      <c r="E4" s="1199"/>
      <c r="F4" s="1199"/>
      <c r="G4" s="1199"/>
    </row>
    <row r="5" ht="15.75" thickBot="1">
      <c r="G5" s="780" t="s">
        <v>2</v>
      </c>
    </row>
    <row r="6" spans="1:7" ht="24.75" customHeight="1">
      <c r="A6" s="1191" t="s">
        <v>341</v>
      </c>
      <c r="B6" s="1193" t="s">
        <v>342</v>
      </c>
      <c r="C6" s="1193"/>
      <c r="D6" s="1193"/>
      <c r="E6" s="1194" t="s">
        <v>343</v>
      </c>
      <c r="F6" s="1193"/>
      <c r="G6" s="1195"/>
    </row>
    <row r="7" spans="1:7" ht="24.75" customHeight="1" thickBot="1">
      <c r="A7" s="1192"/>
      <c r="B7" s="781" t="s">
        <v>344</v>
      </c>
      <c r="C7" s="781" t="s">
        <v>345</v>
      </c>
      <c r="D7" s="781" t="s">
        <v>346</v>
      </c>
      <c r="E7" s="782" t="s">
        <v>344</v>
      </c>
      <c r="F7" s="781" t="s">
        <v>347</v>
      </c>
      <c r="G7" s="783" t="s">
        <v>346</v>
      </c>
    </row>
    <row r="8" spans="1:7" ht="33.75" customHeight="1">
      <c r="A8" s="784" t="s">
        <v>348</v>
      </c>
      <c r="B8" s="785"/>
      <c r="C8" s="785"/>
      <c r="D8" s="785"/>
      <c r="E8" s="786"/>
      <c r="F8" s="786"/>
      <c r="G8" s="787"/>
    </row>
    <row r="9" spans="1:7" ht="33.75" customHeight="1">
      <c r="A9" s="788" t="s">
        <v>349</v>
      </c>
      <c r="B9" s="789"/>
      <c r="C9" s="789"/>
      <c r="D9" s="785"/>
      <c r="E9" s="790"/>
      <c r="F9" s="790"/>
      <c r="G9" s="791"/>
    </row>
    <row r="10" spans="1:7" ht="33.75" customHeight="1">
      <c r="A10" s="788" t="s">
        <v>350</v>
      </c>
      <c r="B10" s="789"/>
      <c r="C10" s="789"/>
      <c r="D10" s="785"/>
      <c r="E10" s="790"/>
      <c r="F10" s="790"/>
      <c r="G10" s="791"/>
    </row>
    <row r="11" spans="1:7" ht="33.75" customHeight="1">
      <c r="A11" s="792" t="s">
        <v>351</v>
      </c>
      <c r="B11" s="793"/>
      <c r="C11" s="793">
        <v>6515</v>
      </c>
      <c r="D11" s="785">
        <v>6515</v>
      </c>
      <c r="E11" s="794"/>
      <c r="F11" s="794"/>
      <c r="G11" s="791"/>
    </row>
    <row r="12" spans="1:7" ht="33.75" customHeight="1" thickBot="1">
      <c r="A12" s="795" t="s">
        <v>352</v>
      </c>
      <c r="B12" s="796"/>
      <c r="C12" s="796"/>
      <c r="D12" s="796"/>
      <c r="E12" s="797"/>
      <c r="F12" s="797"/>
      <c r="G12" s="798"/>
    </row>
    <row r="13" spans="1:7" ht="33.75" customHeight="1" thickBot="1">
      <c r="A13" s="799" t="s">
        <v>1</v>
      </c>
      <c r="B13" s="800"/>
      <c r="C13" s="800">
        <v>6515</v>
      </c>
      <c r="D13" s="800">
        <v>6515</v>
      </c>
      <c r="E13" s="800"/>
      <c r="F13" s="800"/>
      <c r="G13" s="801"/>
    </row>
    <row r="15" spans="1:7" ht="28.5" customHeight="1" thickBot="1">
      <c r="A15" s="1200" t="s">
        <v>353</v>
      </c>
      <c r="B15" s="1200"/>
      <c r="C15" s="1200"/>
      <c r="D15" s="1200"/>
      <c r="E15" s="1200"/>
      <c r="F15" s="1200"/>
      <c r="G15" s="1200"/>
    </row>
    <row r="16" spans="1:7" ht="16.5">
      <c r="A16" s="1191" t="s">
        <v>288</v>
      </c>
      <c r="B16" s="1193" t="s">
        <v>342</v>
      </c>
      <c r="C16" s="1193"/>
      <c r="D16" s="1193"/>
      <c r="E16" s="1194" t="s">
        <v>343</v>
      </c>
      <c r="F16" s="1193"/>
      <c r="G16" s="1195"/>
    </row>
    <row r="17" spans="1:7" ht="19.5" customHeight="1" thickBot="1">
      <c r="A17" s="1192"/>
      <c r="B17" s="781" t="s">
        <v>344</v>
      </c>
      <c r="C17" s="781" t="s">
        <v>345</v>
      </c>
      <c r="D17" s="781" t="s">
        <v>346</v>
      </c>
      <c r="E17" s="782" t="s">
        <v>344</v>
      </c>
      <c r="F17" s="781" t="s">
        <v>347</v>
      </c>
      <c r="G17" s="783" t="s">
        <v>346</v>
      </c>
    </row>
    <row r="18" spans="1:7" ht="30" customHeight="1">
      <c r="A18" s="956" t="s">
        <v>453</v>
      </c>
      <c r="B18" s="997">
        <v>226380</v>
      </c>
      <c r="C18" s="957"/>
      <c r="D18" s="995">
        <f>SUM(B18:C18)</f>
        <v>226380</v>
      </c>
      <c r="E18" s="958"/>
      <c r="F18" s="958"/>
      <c r="G18" s="959"/>
    </row>
    <row r="19" spans="1:7" ht="29.25" customHeight="1" thickBot="1">
      <c r="A19" s="960" t="s">
        <v>454</v>
      </c>
      <c r="B19" s="996">
        <v>211455</v>
      </c>
      <c r="C19" s="961"/>
      <c r="D19" s="998">
        <f>SUM(B19:C19)</f>
        <v>211455</v>
      </c>
      <c r="E19" s="962"/>
      <c r="F19" s="962"/>
      <c r="G19" s="963"/>
    </row>
    <row r="20" spans="1:7" s="802" customFormat="1" ht="27.75" customHeight="1" thickBot="1">
      <c r="A20" s="966" t="s">
        <v>1</v>
      </c>
      <c r="B20" s="999">
        <f>SUM(B18:B19)</f>
        <v>437835</v>
      </c>
      <c r="C20" s="999"/>
      <c r="D20" s="999">
        <f>SUM(D18:D19)</f>
        <v>437835</v>
      </c>
      <c r="E20" s="964"/>
      <c r="F20" s="964"/>
      <c r="G20" s="965"/>
    </row>
  </sheetData>
  <sheetProtection/>
  <mergeCells count="11">
    <mergeCell ref="A15:G15"/>
    <mergeCell ref="A16:A17"/>
    <mergeCell ref="B16:D16"/>
    <mergeCell ref="E16:G16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3" sqref="I13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201" t="s">
        <v>338</v>
      </c>
      <c r="F1" s="1201"/>
    </row>
    <row r="2" spans="1:6" ht="17.25">
      <c r="A2" s="1202" t="s">
        <v>320</v>
      </c>
      <c r="B2" s="1202"/>
      <c r="C2" s="1202"/>
      <c r="D2" s="1202"/>
      <c r="E2" s="1202"/>
      <c r="F2" s="1202"/>
    </row>
    <row r="3" spans="1:6" ht="14.25">
      <c r="A3" s="1203" t="s">
        <v>321</v>
      </c>
      <c r="B3" s="1203"/>
      <c r="C3" s="1203"/>
      <c r="D3" s="1203"/>
      <c r="E3" s="1203"/>
      <c r="F3" s="1203"/>
    </row>
    <row r="4" spans="1:6" ht="33.75" customHeight="1">
      <c r="A4" s="750"/>
      <c r="B4" s="750"/>
      <c r="C4" s="750"/>
      <c r="D4" s="750"/>
      <c r="E4" s="750"/>
      <c r="F4" s="750"/>
    </row>
    <row r="5" spans="1:6" ht="15.75">
      <c r="A5" s="751" t="s">
        <v>322</v>
      </c>
      <c r="B5" s="752"/>
      <c r="C5" s="752"/>
      <c r="D5" s="752"/>
      <c r="E5" s="752"/>
      <c r="F5" s="752"/>
    </row>
    <row r="6" spans="1:6" ht="15.75">
      <c r="A6" s="752"/>
      <c r="B6" s="752"/>
      <c r="C6" s="752"/>
      <c r="D6" s="752"/>
      <c r="E6" s="752"/>
      <c r="F6" s="752"/>
    </row>
    <row r="7" spans="1:6" ht="15.75">
      <c r="A7" s="751" t="s">
        <v>323</v>
      </c>
      <c r="B7" s="752"/>
      <c r="C7" s="752"/>
      <c r="D7" s="752"/>
      <c r="E7" s="752"/>
      <c r="F7" s="752"/>
    </row>
    <row r="8" spans="1:6" ht="15.75">
      <c r="A8" s="751"/>
      <c r="B8" s="752"/>
      <c r="C8" s="752"/>
      <c r="D8" s="752"/>
      <c r="E8" s="752"/>
      <c r="F8" s="752"/>
    </row>
    <row r="9" spans="1:6" ht="15">
      <c r="A9" s="753" t="s">
        <v>324</v>
      </c>
      <c r="B9" s="754"/>
      <c r="C9" s="754"/>
      <c r="D9" s="754"/>
      <c r="E9" s="754"/>
      <c r="F9" s="755"/>
    </row>
    <row r="10" spans="1:6" ht="15">
      <c r="A10" s="753"/>
      <c r="B10" s="754"/>
      <c r="C10" s="754"/>
      <c r="D10" s="754"/>
      <c r="E10" s="754"/>
      <c r="F10" s="755"/>
    </row>
    <row r="11" spans="1:5" ht="15">
      <c r="A11" s="753" t="s">
        <v>325</v>
      </c>
      <c r="B11" s="754"/>
      <c r="C11" s="754"/>
      <c r="D11" s="754"/>
      <c r="E11" s="754"/>
    </row>
    <row r="12" ht="13.5" thickBot="1"/>
    <row r="13" spans="1:6" ht="39" thickBot="1">
      <c r="A13" s="756" t="s">
        <v>254</v>
      </c>
      <c r="B13" s="757" t="s">
        <v>326</v>
      </c>
      <c r="C13" s="758" t="s">
        <v>327</v>
      </c>
      <c r="D13" s="758" t="s">
        <v>328</v>
      </c>
      <c r="E13" s="758" t="s">
        <v>329</v>
      </c>
      <c r="F13" s="759" t="s">
        <v>16</v>
      </c>
    </row>
    <row r="14" spans="1:6" ht="24.75" customHeight="1">
      <c r="A14" s="760" t="s">
        <v>25</v>
      </c>
      <c r="B14" s="761" t="s">
        <v>330</v>
      </c>
      <c r="C14" s="762"/>
      <c r="D14" s="762"/>
      <c r="E14" s="762"/>
      <c r="F14" s="763">
        <v>0</v>
      </c>
    </row>
    <row r="15" spans="1:6" ht="25.5">
      <c r="A15" s="764" t="s">
        <v>26</v>
      </c>
      <c r="B15" s="765" t="s">
        <v>331</v>
      </c>
      <c r="C15" s="766"/>
      <c r="D15" s="766"/>
      <c r="E15" s="766"/>
      <c r="F15" s="767">
        <v>0</v>
      </c>
    </row>
    <row r="16" spans="1:6" ht="25.5">
      <c r="A16" s="764" t="s">
        <v>10</v>
      </c>
      <c r="B16" s="765" t="s">
        <v>332</v>
      </c>
      <c r="C16" s="766"/>
      <c r="D16" s="766"/>
      <c r="E16" s="766"/>
      <c r="F16" s="767">
        <v>0</v>
      </c>
    </row>
    <row r="17" spans="1:6" ht="21" customHeight="1">
      <c r="A17" s="764" t="s">
        <v>11</v>
      </c>
      <c r="B17" s="765" t="s">
        <v>333</v>
      </c>
      <c r="C17" s="766"/>
      <c r="D17" s="766"/>
      <c r="E17" s="766"/>
      <c r="F17" s="767">
        <v>0</v>
      </c>
    </row>
    <row r="18" spans="1:6" ht="40.5" customHeight="1">
      <c r="A18" s="764" t="s">
        <v>12</v>
      </c>
      <c r="B18" s="765" t="s">
        <v>334</v>
      </c>
      <c r="C18" s="766"/>
      <c r="D18" s="766"/>
      <c r="E18" s="766"/>
      <c r="F18" s="767">
        <v>0</v>
      </c>
    </row>
    <row r="19" spans="1:6" ht="21.75" customHeight="1" thickBot="1">
      <c r="A19" s="768" t="s">
        <v>13</v>
      </c>
      <c r="B19" s="769" t="s">
        <v>335</v>
      </c>
      <c r="C19" s="770"/>
      <c r="D19" s="770"/>
      <c r="E19" s="770"/>
      <c r="F19" s="771">
        <v>0</v>
      </c>
    </row>
    <row r="20" spans="1:6" ht="21.75" customHeight="1" thickBot="1">
      <c r="A20" s="772" t="s">
        <v>14</v>
      </c>
      <c r="B20" s="773" t="s">
        <v>16</v>
      </c>
      <c r="C20" s="774">
        <v>0</v>
      </c>
      <c r="D20" s="774">
        <v>0</v>
      </c>
      <c r="E20" s="774">
        <v>0</v>
      </c>
      <c r="F20" s="775">
        <v>0</v>
      </c>
    </row>
    <row r="21" spans="1:6" ht="12.75">
      <c r="A21" s="755"/>
      <c r="B21" s="755"/>
      <c r="C21" s="755"/>
      <c r="D21" s="755"/>
      <c r="E21" s="755"/>
      <c r="F21" s="755"/>
    </row>
    <row r="22" spans="1:6" ht="12.75">
      <c r="A22" s="755"/>
      <c r="B22" s="755"/>
      <c r="C22" s="755"/>
      <c r="D22" s="755"/>
      <c r="E22" s="755"/>
      <c r="F22" s="755"/>
    </row>
    <row r="23" spans="1:6" ht="12.75">
      <c r="A23" s="755"/>
      <c r="B23" s="755"/>
      <c r="C23" s="755"/>
      <c r="D23" s="755"/>
      <c r="E23" s="755"/>
      <c r="F23" s="755"/>
    </row>
    <row r="24" spans="1:6" ht="15.75">
      <c r="A24" s="752" t="s">
        <v>336</v>
      </c>
      <c r="B24" s="755"/>
      <c r="C24" s="755"/>
      <c r="D24" s="755"/>
      <c r="E24" s="755"/>
      <c r="F24" s="755"/>
    </row>
    <row r="25" spans="1:6" ht="12.75">
      <c r="A25" s="755"/>
      <c r="B25" s="755"/>
      <c r="C25" s="755"/>
      <c r="D25" s="755"/>
      <c r="E25" s="755"/>
      <c r="F25" s="755"/>
    </row>
    <row r="26" spans="1:6" ht="12.75">
      <c r="A26" s="755"/>
      <c r="B26" s="755"/>
      <c r="C26" s="755"/>
      <c r="D26" s="755"/>
      <c r="E26" s="755"/>
      <c r="F26" s="755"/>
    </row>
    <row r="29" spans="3:5" ht="13.5">
      <c r="C29" s="776"/>
      <c r="D29" s="777" t="s">
        <v>337</v>
      </c>
      <c r="E29" s="776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zoomScale="50" zoomScaleNormal="50" zoomScalePageLayoutView="0" workbookViewId="0" topLeftCell="A12">
      <selection activeCell="AG13" sqref="AG13"/>
    </sheetView>
  </sheetViews>
  <sheetFormatPr defaultColWidth="9.140625" defaultRowHeight="12.75"/>
  <cols>
    <col min="1" max="1" width="2.8515625" style="124" customWidth="1"/>
    <col min="2" max="2" width="3.8515625" style="131" customWidth="1"/>
    <col min="3" max="3" width="5.28125" style="131" customWidth="1"/>
    <col min="4" max="4" width="74.57421875" style="132" customWidth="1"/>
    <col min="5" max="5" width="12.28125" style="132" customWidth="1"/>
    <col min="6" max="6" width="22.57421875" style="1" customWidth="1"/>
    <col min="7" max="8" width="15.7109375" style="1" hidden="1" customWidth="1"/>
    <col min="9" max="10" width="14.421875" style="1" hidden="1" customWidth="1"/>
    <col min="11" max="11" width="14.57421875" style="1" hidden="1" customWidth="1"/>
    <col min="12" max="12" width="24.7109375" style="69" customWidth="1"/>
    <col min="13" max="14" width="15.7109375" style="69" hidden="1" customWidth="1"/>
    <col min="15" max="16" width="14.421875" style="69" hidden="1" customWidth="1"/>
    <col min="17" max="17" width="14.140625" style="69" hidden="1" customWidth="1"/>
    <col min="18" max="18" width="26.7109375" style="69" customWidth="1"/>
    <col min="19" max="20" width="13.7109375" style="69" hidden="1" customWidth="1"/>
    <col min="21" max="22" width="14.421875" style="69" hidden="1" customWidth="1"/>
    <col min="23" max="23" width="12.28125" style="69" hidden="1" customWidth="1"/>
    <col min="24" max="24" width="23.28125" style="69" customWidth="1"/>
    <col min="25" max="28" width="10.57421875" style="1" hidden="1" customWidth="1"/>
    <col min="29" max="29" width="12.57421875" style="1" hidden="1" customWidth="1"/>
    <col min="30" max="30" width="11.7109375" style="1" hidden="1" customWidth="1"/>
    <col min="31" max="16384" width="9.140625" style="1" customWidth="1"/>
  </cols>
  <sheetData>
    <row r="1" spans="1:24" ht="44.25" customHeight="1" hidden="1">
      <c r="A1" s="1050"/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</row>
    <row r="2" spans="1:24" ht="21.75" customHeight="1" hidden="1" thickBot="1">
      <c r="A2" s="1054"/>
      <c r="B2" s="1054"/>
      <c r="C2" s="123"/>
      <c r="D2" s="133"/>
      <c r="E2" s="133"/>
      <c r="X2" s="139" t="s">
        <v>2</v>
      </c>
    </row>
    <row r="3" spans="1:24" ht="41.25" customHeight="1">
      <c r="A3" s="1058" t="s">
        <v>544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9"/>
      <c r="S3" s="1059"/>
      <c r="T3" s="1059"/>
      <c r="U3" s="1059"/>
      <c r="V3" s="1059"/>
      <c r="W3" s="1059"/>
      <c r="X3" s="1059"/>
    </row>
    <row r="4" spans="1:24" ht="21.75" customHeight="1">
      <c r="A4" s="994"/>
      <c r="B4" s="994"/>
      <c r="C4" s="123"/>
      <c r="D4" s="133"/>
      <c r="E4" s="133"/>
      <c r="X4" s="139"/>
    </row>
    <row r="5" spans="1:24" ht="21.75" customHeight="1" thickBot="1">
      <c r="A5" s="994"/>
      <c r="B5" s="994"/>
      <c r="C5" s="123"/>
      <c r="D5" s="133"/>
      <c r="E5" s="133"/>
      <c r="X5" s="139" t="s">
        <v>2</v>
      </c>
    </row>
    <row r="6" spans="1:30" s="2" customFormat="1" ht="56.25" customHeight="1" thickBot="1">
      <c r="A6" s="1052" t="s">
        <v>4</v>
      </c>
      <c r="B6" s="1053"/>
      <c r="C6" s="1053"/>
      <c r="D6" s="1053"/>
      <c r="E6" s="859" t="s">
        <v>456</v>
      </c>
      <c r="F6" s="489" t="s">
        <v>5</v>
      </c>
      <c r="G6" s="423"/>
      <c r="H6" s="423"/>
      <c r="I6" s="423"/>
      <c r="J6" s="423"/>
      <c r="K6" s="424"/>
      <c r="L6" s="489" t="s">
        <v>69</v>
      </c>
      <c r="M6" s="423"/>
      <c r="N6" s="423"/>
      <c r="O6" s="423"/>
      <c r="P6" s="423"/>
      <c r="Q6" s="424"/>
      <c r="R6" s="489" t="s">
        <v>70</v>
      </c>
      <c r="S6" s="423"/>
      <c r="T6" s="423"/>
      <c r="U6" s="423"/>
      <c r="V6" s="423"/>
      <c r="W6" s="424"/>
      <c r="X6" s="1055" t="s">
        <v>77</v>
      </c>
      <c r="Y6" s="1056"/>
      <c r="Z6" s="1056"/>
      <c r="AA6" s="1056"/>
      <c r="AB6" s="1056"/>
      <c r="AC6" s="1056"/>
      <c r="AD6" s="1057"/>
    </row>
    <row r="7" spans="1:30" s="2" customFormat="1" ht="32.25" hidden="1" thickBot="1">
      <c r="A7" s="293"/>
      <c r="B7" s="291"/>
      <c r="C7" s="291"/>
      <c r="D7" s="291"/>
      <c r="E7" s="859"/>
      <c r="F7" s="351" t="s">
        <v>75</v>
      </c>
      <c r="G7" s="352" t="s">
        <v>217</v>
      </c>
      <c r="H7" s="352" t="s">
        <v>221</v>
      </c>
      <c r="I7" s="352" t="s">
        <v>227</v>
      </c>
      <c r="J7" s="352" t="s">
        <v>248</v>
      </c>
      <c r="K7" s="353" t="s">
        <v>282</v>
      </c>
      <c r="L7" s="351" t="s">
        <v>75</v>
      </c>
      <c r="M7" s="352" t="s">
        <v>217</v>
      </c>
      <c r="N7" s="352" t="s">
        <v>221</v>
      </c>
      <c r="O7" s="352" t="s">
        <v>227</v>
      </c>
      <c r="P7" s="352" t="s">
        <v>248</v>
      </c>
      <c r="Q7" s="353" t="s">
        <v>282</v>
      </c>
      <c r="R7" s="351" t="s">
        <v>75</v>
      </c>
      <c r="S7" s="352" t="s">
        <v>217</v>
      </c>
      <c r="T7" s="352" t="s">
        <v>221</v>
      </c>
      <c r="U7" s="352" t="s">
        <v>227</v>
      </c>
      <c r="V7" s="352" t="s">
        <v>248</v>
      </c>
      <c r="W7" s="353" t="s">
        <v>282</v>
      </c>
      <c r="X7" s="351" t="s">
        <v>75</v>
      </c>
      <c r="Y7" s="352" t="s">
        <v>217</v>
      </c>
      <c r="Z7" s="352" t="s">
        <v>221</v>
      </c>
      <c r="AA7" s="352" t="s">
        <v>227</v>
      </c>
      <c r="AB7" s="352" t="s">
        <v>248</v>
      </c>
      <c r="AC7" s="353" t="s">
        <v>282</v>
      </c>
      <c r="AD7" s="353" t="s">
        <v>282</v>
      </c>
    </row>
    <row r="8" spans="1:30" s="68" customFormat="1" ht="33" customHeight="1" thickBot="1">
      <c r="A8" s="116" t="s">
        <v>25</v>
      </c>
      <c r="B8" s="1024" t="s">
        <v>89</v>
      </c>
      <c r="C8" s="1024"/>
      <c r="D8" s="1024"/>
      <c r="E8" s="915"/>
      <c r="F8" s="354">
        <f>F9+F10+F11+F12+F13</f>
        <v>65755</v>
      </c>
      <c r="G8" s="354">
        <f aca="true" t="shared" si="0" ref="G8:AD8">G9+G10+G11+G12+G13</f>
        <v>0</v>
      </c>
      <c r="H8" s="354">
        <f t="shared" si="0"/>
        <v>0</v>
      </c>
      <c r="I8" s="354">
        <f t="shared" si="0"/>
        <v>0</v>
      </c>
      <c r="J8" s="354">
        <f t="shared" si="0"/>
        <v>0</v>
      </c>
      <c r="K8" s="354">
        <f t="shared" si="0"/>
        <v>0</v>
      </c>
      <c r="L8" s="354">
        <f t="shared" si="0"/>
        <v>59385</v>
      </c>
      <c r="M8" s="354">
        <f t="shared" si="0"/>
        <v>0</v>
      </c>
      <c r="N8" s="354">
        <f t="shared" si="0"/>
        <v>0</v>
      </c>
      <c r="O8" s="354">
        <f t="shared" si="0"/>
        <v>0</v>
      </c>
      <c r="P8" s="354">
        <f t="shared" si="0"/>
        <v>0</v>
      </c>
      <c r="Q8" s="354">
        <f t="shared" si="0"/>
        <v>0</v>
      </c>
      <c r="R8" s="354">
        <f t="shared" si="0"/>
        <v>6370</v>
      </c>
      <c r="S8" s="354">
        <f t="shared" si="0"/>
        <v>0</v>
      </c>
      <c r="T8" s="354">
        <f t="shared" si="0"/>
        <v>0</v>
      </c>
      <c r="U8" s="354">
        <f t="shared" si="0"/>
        <v>0</v>
      </c>
      <c r="V8" s="354">
        <f t="shared" si="0"/>
        <v>0</v>
      </c>
      <c r="W8" s="354">
        <f t="shared" si="0"/>
        <v>0</v>
      </c>
      <c r="X8" s="354">
        <f t="shared" si="0"/>
        <v>0</v>
      </c>
      <c r="Y8" s="354" t="e">
        <f t="shared" si="0"/>
        <v>#REF!</v>
      </c>
      <c r="Z8" s="354" t="e">
        <f t="shared" si="0"/>
        <v>#REF!</v>
      </c>
      <c r="AA8" s="354" t="e">
        <f t="shared" si="0"/>
        <v>#REF!</v>
      </c>
      <c r="AB8" s="354" t="e">
        <f t="shared" si="0"/>
        <v>#REF!</v>
      </c>
      <c r="AC8" s="354" t="e">
        <f t="shared" si="0"/>
        <v>#REF!</v>
      </c>
      <c r="AD8" s="354" t="e">
        <f t="shared" si="0"/>
        <v>#REF!</v>
      </c>
    </row>
    <row r="9" spans="1:30" s="5" customFormat="1" ht="33" customHeight="1">
      <c r="A9" s="115"/>
      <c r="B9" s="120" t="s">
        <v>35</v>
      </c>
      <c r="C9" s="120"/>
      <c r="D9" s="910" t="s">
        <v>0</v>
      </c>
      <c r="E9" s="916" t="s">
        <v>489</v>
      </c>
      <c r="F9" s="355">
        <v>30161</v>
      </c>
      <c r="G9" s="281"/>
      <c r="H9" s="281"/>
      <c r="I9" s="281"/>
      <c r="J9" s="281"/>
      <c r="K9" s="281"/>
      <c r="L9" s="355">
        <v>28937</v>
      </c>
      <c r="M9" s="281"/>
      <c r="N9" s="281"/>
      <c r="O9" s="281"/>
      <c r="P9" s="281"/>
      <c r="Q9" s="281"/>
      <c r="R9" s="355">
        <v>1224</v>
      </c>
      <c r="S9" s="281"/>
      <c r="T9" s="281"/>
      <c r="U9" s="281"/>
      <c r="V9" s="281"/>
      <c r="W9" s="281"/>
      <c r="X9" s="355"/>
      <c r="Y9" s="281" t="e">
        <f>#REF!</f>
        <v>#REF!</v>
      </c>
      <c r="Z9" s="281" t="e">
        <f>#REF!</f>
        <v>#REF!</v>
      </c>
      <c r="AA9" s="281" t="e">
        <f>#REF!</f>
        <v>#REF!</v>
      </c>
      <c r="AB9" s="281" t="e">
        <f>#REF!</f>
        <v>#REF!</v>
      </c>
      <c r="AC9" s="281" t="e">
        <f>#REF!</f>
        <v>#REF!</v>
      </c>
      <c r="AD9" s="281" t="e">
        <f>#REF!</f>
        <v>#REF!</v>
      </c>
    </row>
    <row r="10" spans="1:30" s="5" customFormat="1" ht="33" customHeight="1">
      <c r="A10" s="98"/>
      <c r="B10" s="107" t="s">
        <v>36</v>
      </c>
      <c r="C10" s="107"/>
      <c r="D10" s="911" t="s">
        <v>90</v>
      </c>
      <c r="E10" s="916" t="s">
        <v>490</v>
      </c>
      <c r="F10" s="355">
        <v>7767</v>
      </c>
      <c r="G10" s="281"/>
      <c r="H10" s="281"/>
      <c r="I10" s="281"/>
      <c r="J10" s="281"/>
      <c r="K10" s="281"/>
      <c r="L10" s="355">
        <v>7430</v>
      </c>
      <c r="M10" s="281"/>
      <c r="N10" s="281"/>
      <c r="O10" s="281"/>
      <c r="P10" s="281"/>
      <c r="Q10" s="281"/>
      <c r="R10" s="355">
        <v>337</v>
      </c>
      <c r="S10" s="281"/>
      <c r="T10" s="281"/>
      <c r="U10" s="281"/>
      <c r="V10" s="281"/>
      <c r="W10" s="281"/>
      <c r="X10" s="355"/>
      <c r="Y10" s="281" t="e">
        <f>#REF!</f>
        <v>#REF!</v>
      </c>
      <c r="Z10" s="281" t="e">
        <f>#REF!</f>
        <v>#REF!</v>
      </c>
      <c r="AA10" s="281" t="e">
        <f>#REF!</f>
        <v>#REF!</v>
      </c>
      <c r="AB10" s="281" t="e">
        <f>#REF!</f>
        <v>#REF!</v>
      </c>
      <c r="AC10" s="281" t="e">
        <f>#REF!</f>
        <v>#REF!</v>
      </c>
      <c r="AD10" s="281" t="e">
        <f>#REF!</f>
        <v>#REF!</v>
      </c>
    </row>
    <row r="11" spans="1:30" s="5" customFormat="1" ht="33" customHeight="1">
      <c r="A11" s="98"/>
      <c r="B11" s="107" t="s">
        <v>37</v>
      </c>
      <c r="C11" s="107"/>
      <c r="D11" s="911" t="s">
        <v>91</v>
      </c>
      <c r="E11" s="916" t="s">
        <v>491</v>
      </c>
      <c r="F11" s="355">
        <v>23780</v>
      </c>
      <c r="G11" s="281"/>
      <c r="H11" s="281"/>
      <c r="I11" s="281"/>
      <c r="J11" s="281"/>
      <c r="K11" s="281"/>
      <c r="L11" s="355">
        <v>22148</v>
      </c>
      <c r="M11" s="281"/>
      <c r="N11" s="281"/>
      <c r="O11" s="281"/>
      <c r="P11" s="281"/>
      <c r="Q11" s="281"/>
      <c r="R11" s="355">
        <v>1632</v>
      </c>
      <c r="S11" s="281"/>
      <c r="T11" s="281"/>
      <c r="U11" s="281"/>
      <c r="V11" s="281"/>
      <c r="W11" s="281"/>
      <c r="X11" s="355"/>
      <c r="Y11" s="281" t="e">
        <f>#REF!</f>
        <v>#REF!</v>
      </c>
      <c r="Z11" s="281" t="e">
        <f>#REF!</f>
        <v>#REF!</v>
      </c>
      <c r="AA11" s="281" t="e">
        <f>#REF!</f>
        <v>#REF!</v>
      </c>
      <c r="AB11" s="281" t="e">
        <f>#REF!</f>
        <v>#REF!</v>
      </c>
      <c r="AC11" s="281" t="e">
        <f>#REF!</f>
        <v>#REF!</v>
      </c>
      <c r="AD11" s="281" t="e">
        <f>#REF!</f>
        <v>#REF!</v>
      </c>
    </row>
    <row r="12" spans="1:30" s="5" customFormat="1" ht="33" customHeight="1">
      <c r="A12" s="98"/>
      <c r="B12" s="107" t="s">
        <v>51</v>
      </c>
      <c r="C12" s="107"/>
      <c r="D12" s="911" t="s">
        <v>92</v>
      </c>
      <c r="E12" s="916" t="s">
        <v>492</v>
      </c>
      <c r="F12" s="355">
        <v>1859</v>
      </c>
      <c r="G12" s="281"/>
      <c r="H12" s="281"/>
      <c r="I12" s="281"/>
      <c r="J12" s="281"/>
      <c r="K12" s="281"/>
      <c r="L12" s="355">
        <v>323</v>
      </c>
      <c r="M12" s="281"/>
      <c r="N12" s="281"/>
      <c r="O12" s="281"/>
      <c r="P12" s="281"/>
      <c r="Q12" s="281"/>
      <c r="R12" s="355">
        <v>1536</v>
      </c>
      <c r="S12" s="281"/>
      <c r="T12" s="281"/>
      <c r="U12" s="281"/>
      <c r="V12" s="281"/>
      <c r="W12" s="281"/>
      <c r="X12" s="355"/>
      <c r="Y12" s="281"/>
      <c r="Z12" s="281"/>
      <c r="AA12" s="281"/>
      <c r="AB12" s="281"/>
      <c r="AC12" s="281"/>
      <c r="AD12" s="281"/>
    </row>
    <row r="13" spans="1:30" s="5" customFormat="1" ht="33" customHeight="1">
      <c r="A13" s="98"/>
      <c r="B13" s="107" t="s">
        <v>52</v>
      </c>
      <c r="C13" s="107"/>
      <c r="D13" s="912" t="s">
        <v>94</v>
      </c>
      <c r="E13" s="917" t="s">
        <v>493</v>
      </c>
      <c r="F13" s="355">
        <v>2188</v>
      </c>
      <c r="G13" s="281"/>
      <c r="H13" s="281"/>
      <c r="I13" s="281"/>
      <c r="J13" s="281"/>
      <c r="K13" s="281"/>
      <c r="L13" s="355">
        <v>547</v>
      </c>
      <c r="M13" s="281"/>
      <c r="N13" s="281"/>
      <c r="O13" s="281"/>
      <c r="P13" s="281"/>
      <c r="Q13" s="281"/>
      <c r="R13" s="355">
        <v>1641</v>
      </c>
      <c r="S13" s="281"/>
      <c r="T13" s="281"/>
      <c r="U13" s="281"/>
      <c r="V13" s="281"/>
      <c r="W13" s="281"/>
      <c r="X13" s="355"/>
      <c r="Y13" s="281"/>
      <c r="Z13" s="281"/>
      <c r="AA13" s="281"/>
      <c r="AB13" s="281"/>
      <c r="AC13" s="281"/>
      <c r="AD13" s="281"/>
    </row>
    <row r="14" spans="1:30" s="5" customFormat="1" ht="33" customHeight="1">
      <c r="A14" s="98"/>
      <c r="B14" s="130"/>
      <c r="C14" s="107" t="s">
        <v>93</v>
      </c>
      <c r="D14" s="913" t="s">
        <v>360</v>
      </c>
      <c r="E14" s="918"/>
      <c r="F14" s="355"/>
      <c r="G14" s="281"/>
      <c r="H14" s="281"/>
      <c r="I14" s="281"/>
      <c r="J14" s="281"/>
      <c r="K14" s="281"/>
      <c r="L14" s="355"/>
      <c r="M14" s="281"/>
      <c r="N14" s="281"/>
      <c r="O14" s="281"/>
      <c r="P14" s="281"/>
      <c r="Q14" s="281"/>
      <c r="R14" s="355"/>
      <c r="S14" s="281"/>
      <c r="T14" s="281"/>
      <c r="U14" s="281"/>
      <c r="V14" s="281"/>
      <c r="W14" s="281"/>
      <c r="X14" s="355"/>
      <c r="Y14" s="281"/>
      <c r="Z14" s="281"/>
      <c r="AA14" s="281"/>
      <c r="AB14" s="281"/>
      <c r="AC14" s="281"/>
      <c r="AD14" s="281"/>
    </row>
    <row r="15" spans="1:30" s="5" customFormat="1" ht="57.75" customHeight="1">
      <c r="A15" s="98"/>
      <c r="B15" s="107"/>
      <c r="C15" s="107" t="s">
        <v>95</v>
      </c>
      <c r="D15" s="911" t="s">
        <v>361</v>
      </c>
      <c r="E15" s="916"/>
      <c r="F15" s="355">
        <v>1724</v>
      </c>
      <c r="G15" s="281"/>
      <c r="H15" s="281"/>
      <c r="I15" s="281"/>
      <c r="J15" s="281"/>
      <c r="K15" s="281"/>
      <c r="L15" s="355">
        <v>98</v>
      </c>
      <c r="M15" s="281"/>
      <c r="N15" s="281"/>
      <c r="O15" s="281"/>
      <c r="P15" s="281"/>
      <c r="Q15" s="281"/>
      <c r="R15" s="355">
        <v>1626</v>
      </c>
      <c r="S15" s="281"/>
      <c r="T15" s="281"/>
      <c r="U15" s="281"/>
      <c r="V15" s="281"/>
      <c r="W15" s="281"/>
      <c r="X15" s="355"/>
      <c r="Y15" s="281"/>
      <c r="Z15" s="281"/>
      <c r="AA15" s="281"/>
      <c r="AB15" s="281"/>
      <c r="AC15" s="281"/>
      <c r="AD15" s="281"/>
    </row>
    <row r="16" spans="1:30" s="5" customFormat="1" ht="54.75" customHeight="1" thickBot="1">
      <c r="A16" s="126"/>
      <c r="B16" s="127"/>
      <c r="C16" s="107" t="s">
        <v>96</v>
      </c>
      <c r="D16" s="911" t="s">
        <v>362</v>
      </c>
      <c r="E16" s="916"/>
      <c r="F16" s="355">
        <v>464</v>
      </c>
      <c r="G16" s="281"/>
      <c r="H16" s="281"/>
      <c r="I16" s="281"/>
      <c r="J16" s="281"/>
      <c r="K16" s="281"/>
      <c r="L16" s="355">
        <v>449</v>
      </c>
      <c r="M16" s="281"/>
      <c r="N16" s="281"/>
      <c r="O16" s="281"/>
      <c r="P16" s="281"/>
      <c r="Q16" s="281"/>
      <c r="R16" s="355">
        <v>15</v>
      </c>
      <c r="S16" s="281"/>
      <c r="T16" s="281"/>
      <c r="U16" s="281"/>
      <c r="V16" s="281"/>
      <c r="W16" s="281"/>
      <c r="X16" s="355"/>
      <c r="Y16" s="281"/>
      <c r="Z16" s="281"/>
      <c r="AA16" s="281"/>
      <c r="AB16" s="281"/>
      <c r="AC16" s="281"/>
      <c r="AD16" s="281"/>
    </row>
    <row r="17" spans="1:30" s="5" customFormat="1" ht="33" customHeight="1" hidden="1">
      <c r="A17" s="98"/>
      <c r="B17" s="107"/>
      <c r="C17" s="107" t="s">
        <v>99</v>
      </c>
      <c r="D17" s="911" t="s">
        <v>101</v>
      </c>
      <c r="E17" s="916"/>
      <c r="F17" s="355"/>
      <c r="G17" s="281"/>
      <c r="H17" s="281"/>
      <c r="I17" s="281"/>
      <c r="J17" s="281"/>
      <c r="K17" s="281"/>
      <c r="L17" s="355"/>
      <c r="M17" s="281"/>
      <c r="N17" s="281"/>
      <c r="O17" s="281"/>
      <c r="P17" s="281"/>
      <c r="Q17" s="281"/>
      <c r="R17" s="355"/>
      <c r="S17" s="281"/>
      <c r="T17" s="281"/>
      <c r="U17" s="281"/>
      <c r="V17" s="281"/>
      <c r="W17" s="281"/>
      <c r="X17" s="355"/>
      <c r="Y17" s="281"/>
      <c r="Z17" s="281"/>
      <c r="AA17" s="281"/>
      <c r="AB17" s="281"/>
      <c r="AC17" s="281"/>
      <c r="AD17" s="281"/>
    </row>
    <row r="18" spans="1:30" s="5" customFormat="1" ht="33" customHeight="1" hidden="1" thickBot="1">
      <c r="A18" s="134"/>
      <c r="B18" s="121"/>
      <c r="C18" s="121" t="s">
        <v>100</v>
      </c>
      <c r="D18" s="914" t="s">
        <v>102</v>
      </c>
      <c r="E18" s="919"/>
      <c r="F18" s="355"/>
      <c r="G18" s="281"/>
      <c r="H18" s="281"/>
      <c r="I18" s="281"/>
      <c r="J18" s="281"/>
      <c r="K18" s="281"/>
      <c r="L18" s="355"/>
      <c r="M18" s="281"/>
      <c r="N18" s="281"/>
      <c r="O18" s="281"/>
      <c r="P18" s="281"/>
      <c r="Q18" s="281"/>
      <c r="R18" s="355"/>
      <c r="S18" s="281"/>
      <c r="T18" s="281"/>
      <c r="U18" s="281"/>
      <c r="V18" s="281"/>
      <c r="W18" s="281"/>
      <c r="X18" s="355"/>
      <c r="Y18" s="281"/>
      <c r="Z18" s="281"/>
      <c r="AA18" s="281"/>
      <c r="AB18" s="281"/>
      <c r="AC18" s="281"/>
      <c r="AD18" s="281"/>
    </row>
    <row r="19" spans="1:30" s="5" customFormat="1" ht="33" customHeight="1" thickBot="1">
      <c r="A19" s="116" t="s">
        <v>26</v>
      </c>
      <c r="B19" s="1024" t="s">
        <v>103</v>
      </c>
      <c r="C19" s="1024"/>
      <c r="D19" s="1024"/>
      <c r="E19" s="915"/>
      <c r="F19" s="356">
        <f>F20+F21+F22</f>
        <v>2823</v>
      </c>
      <c r="G19" s="356">
        <f aca="true" t="shared" si="1" ref="G19:X19">G20+G21+G22</f>
        <v>0</v>
      </c>
      <c r="H19" s="356">
        <f t="shared" si="1"/>
        <v>0</v>
      </c>
      <c r="I19" s="356">
        <f t="shared" si="1"/>
        <v>0</v>
      </c>
      <c r="J19" s="356">
        <f t="shared" si="1"/>
        <v>0</v>
      </c>
      <c r="K19" s="356">
        <f t="shared" si="1"/>
        <v>0</v>
      </c>
      <c r="L19" s="356">
        <f t="shared" si="1"/>
        <v>2423</v>
      </c>
      <c r="M19" s="356">
        <f t="shared" si="1"/>
        <v>0</v>
      </c>
      <c r="N19" s="356">
        <f t="shared" si="1"/>
        <v>0</v>
      </c>
      <c r="O19" s="356">
        <f t="shared" si="1"/>
        <v>0</v>
      </c>
      <c r="P19" s="356">
        <f t="shared" si="1"/>
        <v>0</v>
      </c>
      <c r="Q19" s="356">
        <f t="shared" si="1"/>
        <v>0</v>
      </c>
      <c r="R19" s="356">
        <f t="shared" si="1"/>
        <v>400</v>
      </c>
      <c r="S19" s="356">
        <f t="shared" si="1"/>
        <v>0</v>
      </c>
      <c r="T19" s="356">
        <f t="shared" si="1"/>
        <v>0</v>
      </c>
      <c r="U19" s="356">
        <f t="shared" si="1"/>
        <v>0</v>
      </c>
      <c r="V19" s="356">
        <f t="shared" si="1"/>
        <v>0</v>
      </c>
      <c r="W19" s="356">
        <f t="shared" si="1"/>
        <v>0</v>
      </c>
      <c r="X19" s="356">
        <f t="shared" si="1"/>
        <v>0</v>
      </c>
      <c r="Y19" s="67">
        <f aca="true" t="shared" si="2" ref="Y19:AD19">SUM(Y20:Y22)</f>
        <v>0</v>
      </c>
      <c r="Z19" s="67">
        <f t="shared" si="2"/>
        <v>0</v>
      </c>
      <c r="AA19" s="67">
        <f t="shared" si="2"/>
        <v>0</v>
      </c>
      <c r="AB19" s="67">
        <f t="shared" si="2"/>
        <v>0</v>
      </c>
      <c r="AC19" s="67">
        <f t="shared" si="2"/>
        <v>0</v>
      </c>
      <c r="AD19" s="67">
        <f t="shared" si="2"/>
        <v>0</v>
      </c>
    </row>
    <row r="20" spans="1:30" s="5" customFormat="1" ht="33" customHeight="1">
      <c r="A20" s="115"/>
      <c r="B20" s="120" t="s">
        <v>38</v>
      </c>
      <c r="C20" s="1025" t="s">
        <v>104</v>
      </c>
      <c r="D20" s="1025"/>
      <c r="E20" s="920" t="s">
        <v>494</v>
      </c>
      <c r="F20" s="355">
        <v>1144</v>
      </c>
      <c r="G20" s="281"/>
      <c r="H20" s="281"/>
      <c r="I20" s="281"/>
      <c r="J20" s="281"/>
      <c r="K20" s="281"/>
      <c r="L20" s="355">
        <v>1144</v>
      </c>
      <c r="M20" s="281"/>
      <c r="N20" s="281"/>
      <c r="O20" s="281"/>
      <c r="P20" s="281"/>
      <c r="Q20" s="281"/>
      <c r="R20" s="355"/>
      <c r="S20" s="281"/>
      <c r="T20" s="281"/>
      <c r="U20" s="281"/>
      <c r="V20" s="281"/>
      <c r="W20" s="281"/>
      <c r="X20" s="355"/>
      <c r="Y20" s="281"/>
      <c r="Z20" s="281"/>
      <c r="AA20" s="281"/>
      <c r="AB20" s="281"/>
      <c r="AC20" s="281"/>
      <c r="AD20" s="281"/>
    </row>
    <row r="21" spans="1:30" s="5" customFormat="1" ht="33" customHeight="1">
      <c r="A21" s="98"/>
      <c r="B21" s="107" t="s">
        <v>39</v>
      </c>
      <c r="C21" s="1046" t="s">
        <v>105</v>
      </c>
      <c r="D21" s="1046"/>
      <c r="E21" s="920" t="s">
        <v>495</v>
      </c>
      <c r="F21" s="355">
        <v>1279</v>
      </c>
      <c r="G21" s="281"/>
      <c r="H21" s="281"/>
      <c r="I21" s="281"/>
      <c r="J21" s="281"/>
      <c r="K21" s="281"/>
      <c r="L21" s="355">
        <v>1279</v>
      </c>
      <c r="M21" s="281"/>
      <c r="N21" s="281"/>
      <c r="O21" s="281"/>
      <c r="P21" s="281"/>
      <c r="Q21" s="281"/>
      <c r="R21" s="355"/>
      <c r="S21" s="281"/>
      <c r="T21" s="281"/>
      <c r="U21" s="281"/>
      <c r="V21" s="281"/>
      <c r="W21" s="281"/>
      <c r="X21" s="355"/>
      <c r="Y21" s="281"/>
      <c r="Z21" s="281"/>
      <c r="AA21" s="281"/>
      <c r="AB21" s="281"/>
      <c r="AC21" s="281"/>
      <c r="AD21" s="281"/>
    </row>
    <row r="22" spans="1:30" s="5" customFormat="1" ht="33" customHeight="1">
      <c r="A22" s="128"/>
      <c r="B22" s="107" t="s">
        <v>40</v>
      </c>
      <c r="C22" s="1023" t="s">
        <v>106</v>
      </c>
      <c r="D22" s="1023"/>
      <c r="E22" s="921" t="s">
        <v>496</v>
      </c>
      <c r="F22" s="355">
        <v>400</v>
      </c>
      <c r="G22" s="281"/>
      <c r="H22" s="281"/>
      <c r="I22" s="281"/>
      <c r="J22" s="281"/>
      <c r="K22" s="281"/>
      <c r="L22" s="355"/>
      <c r="M22" s="281"/>
      <c r="N22" s="281"/>
      <c r="O22" s="281"/>
      <c r="P22" s="281"/>
      <c r="Q22" s="281"/>
      <c r="R22" s="355">
        <v>400</v>
      </c>
      <c r="S22" s="281"/>
      <c r="T22" s="281"/>
      <c r="U22" s="281"/>
      <c r="V22" s="281"/>
      <c r="W22" s="281"/>
      <c r="X22" s="355"/>
      <c r="Y22" s="281"/>
      <c r="Z22" s="281"/>
      <c r="AA22" s="281"/>
      <c r="AB22" s="281"/>
      <c r="AC22" s="281"/>
      <c r="AD22" s="281"/>
    </row>
    <row r="23" spans="1:30" s="5" customFormat="1" ht="33" customHeight="1">
      <c r="A23" s="104"/>
      <c r="B23" s="108"/>
      <c r="C23" s="108" t="s">
        <v>107</v>
      </c>
      <c r="D23" s="241" t="s">
        <v>97</v>
      </c>
      <c r="E23" s="921"/>
      <c r="F23" s="355">
        <v>400</v>
      </c>
      <c r="G23" s="281"/>
      <c r="H23" s="281"/>
      <c r="I23" s="281"/>
      <c r="J23" s="281"/>
      <c r="K23" s="281"/>
      <c r="L23" s="355"/>
      <c r="M23" s="281"/>
      <c r="N23" s="281"/>
      <c r="O23" s="281"/>
      <c r="P23" s="281"/>
      <c r="Q23" s="281"/>
      <c r="R23" s="355">
        <v>400</v>
      </c>
      <c r="S23" s="281"/>
      <c r="T23" s="281"/>
      <c r="U23" s="281"/>
      <c r="V23" s="281"/>
      <c r="W23" s="281"/>
      <c r="X23" s="355"/>
      <c r="Y23" s="281"/>
      <c r="Z23" s="281"/>
      <c r="AA23" s="281"/>
      <c r="AB23" s="281"/>
      <c r="AC23" s="281"/>
      <c r="AD23" s="281"/>
    </row>
    <row r="24" spans="1:30" s="5" customFormat="1" ht="33" customHeight="1">
      <c r="A24" s="104"/>
      <c r="B24" s="108"/>
      <c r="C24" s="108" t="s">
        <v>108</v>
      </c>
      <c r="D24" s="241" t="s">
        <v>98</v>
      </c>
      <c r="E24" s="921"/>
      <c r="F24" s="355"/>
      <c r="G24" s="281"/>
      <c r="H24" s="281"/>
      <c r="I24" s="281"/>
      <c r="J24" s="281"/>
      <c r="K24" s="281"/>
      <c r="L24" s="355"/>
      <c r="M24" s="281"/>
      <c r="N24" s="281"/>
      <c r="O24" s="281"/>
      <c r="P24" s="281"/>
      <c r="Q24" s="281"/>
      <c r="R24" s="355"/>
      <c r="S24" s="281"/>
      <c r="T24" s="281"/>
      <c r="U24" s="281"/>
      <c r="V24" s="281"/>
      <c r="W24" s="281"/>
      <c r="X24" s="355"/>
      <c r="Y24" s="281"/>
      <c r="Z24" s="281"/>
      <c r="AA24" s="281"/>
      <c r="AB24" s="281"/>
      <c r="AC24" s="281"/>
      <c r="AD24" s="281"/>
    </row>
    <row r="25" spans="1:30" s="5" customFormat="1" ht="33" customHeight="1">
      <c r="A25" s="128"/>
      <c r="B25" s="241"/>
      <c r="C25" s="108" t="s">
        <v>109</v>
      </c>
      <c r="D25" s="241" t="s">
        <v>101</v>
      </c>
      <c r="E25" s="921"/>
      <c r="F25" s="355"/>
      <c r="G25" s="281"/>
      <c r="H25" s="281"/>
      <c r="I25" s="281"/>
      <c r="J25" s="281"/>
      <c r="K25" s="281"/>
      <c r="L25" s="355"/>
      <c r="M25" s="281"/>
      <c r="N25" s="281"/>
      <c r="O25" s="281"/>
      <c r="P25" s="281"/>
      <c r="Q25" s="281"/>
      <c r="R25" s="355"/>
      <c r="S25" s="281"/>
      <c r="T25" s="281"/>
      <c r="U25" s="281"/>
      <c r="V25" s="281"/>
      <c r="W25" s="281"/>
      <c r="X25" s="355"/>
      <c r="Y25" s="281"/>
      <c r="Z25" s="281"/>
      <c r="AA25" s="281"/>
      <c r="AB25" s="281"/>
      <c r="AC25" s="281"/>
      <c r="AD25" s="281"/>
    </row>
    <row r="26" spans="1:30" s="5" customFormat="1" ht="33" customHeight="1" thickBot="1">
      <c r="A26" s="266"/>
      <c r="B26" s="267"/>
      <c r="C26" s="268" t="s">
        <v>192</v>
      </c>
      <c r="D26" s="267" t="s">
        <v>193</v>
      </c>
      <c r="E26" s="922"/>
      <c r="F26" s="355"/>
      <c r="G26" s="281"/>
      <c r="H26" s="281"/>
      <c r="I26" s="281"/>
      <c r="J26" s="281"/>
      <c r="K26" s="281"/>
      <c r="L26" s="355"/>
      <c r="M26" s="281"/>
      <c r="N26" s="281"/>
      <c r="O26" s="281"/>
      <c r="P26" s="281"/>
      <c r="Q26" s="281"/>
      <c r="R26" s="355"/>
      <c r="S26" s="281"/>
      <c r="T26" s="281"/>
      <c r="U26" s="281"/>
      <c r="V26" s="281"/>
      <c r="W26" s="281"/>
      <c r="X26" s="355"/>
      <c r="Y26" s="281"/>
      <c r="Z26" s="281"/>
      <c r="AA26" s="281"/>
      <c r="AB26" s="281"/>
      <c r="AC26" s="281"/>
      <c r="AD26" s="281"/>
    </row>
    <row r="27" spans="1:30" s="5" customFormat="1" ht="33" customHeight="1" thickBot="1">
      <c r="A27" s="116" t="s">
        <v>10</v>
      </c>
      <c r="B27" s="1024" t="s">
        <v>110</v>
      </c>
      <c r="C27" s="1024"/>
      <c r="D27" s="1024"/>
      <c r="E27" s="915" t="s">
        <v>498</v>
      </c>
      <c r="F27" s="356">
        <f>F28+F29+F30</f>
        <v>781</v>
      </c>
      <c r="G27" s="356">
        <f aca="true" t="shared" si="3" ref="G27:X27">G28+G29+G30</f>
        <v>0</v>
      </c>
      <c r="H27" s="356">
        <f t="shared" si="3"/>
        <v>0</v>
      </c>
      <c r="I27" s="356">
        <f t="shared" si="3"/>
        <v>0</v>
      </c>
      <c r="J27" s="356">
        <f t="shared" si="3"/>
        <v>0</v>
      </c>
      <c r="K27" s="356">
        <f t="shared" si="3"/>
        <v>0</v>
      </c>
      <c r="L27" s="356">
        <f t="shared" si="3"/>
        <v>781</v>
      </c>
      <c r="M27" s="356">
        <f t="shared" si="3"/>
        <v>0</v>
      </c>
      <c r="N27" s="356">
        <f t="shared" si="3"/>
        <v>0</v>
      </c>
      <c r="O27" s="356">
        <f t="shared" si="3"/>
        <v>0</v>
      </c>
      <c r="P27" s="356">
        <f t="shared" si="3"/>
        <v>0</v>
      </c>
      <c r="Q27" s="356">
        <f t="shared" si="3"/>
        <v>0</v>
      </c>
      <c r="R27" s="356">
        <f t="shared" si="3"/>
        <v>0</v>
      </c>
      <c r="S27" s="356">
        <f t="shared" si="3"/>
        <v>0</v>
      </c>
      <c r="T27" s="356">
        <f t="shared" si="3"/>
        <v>0</v>
      </c>
      <c r="U27" s="356">
        <f t="shared" si="3"/>
        <v>0</v>
      </c>
      <c r="V27" s="356">
        <f t="shared" si="3"/>
        <v>0</v>
      </c>
      <c r="W27" s="356">
        <f t="shared" si="3"/>
        <v>0</v>
      </c>
      <c r="X27" s="356">
        <f t="shared" si="3"/>
        <v>0</v>
      </c>
      <c r="Y27" s="67">
        <f aca="true" t="shared" si="4" ref="Y27:AD27">SUM(Y28:Y30)</f>
        <v>0</v>
      </c>
      <c r="Z27" s="67">
        <f t="shared" si="4"/>
        <v>0</v>
      </c>
      <c r="AA27" s="67">
        <f t="shared" si="4"/>
        <v>0</v>
      </c>
      <c r="AB27" s="67">
        <f t="shared" si="4"/>
        <v>0</v>
      </c>
      <c r="AC27" s="67">
        <f t="shared" si="4"/>
        <v>0</v>
      </c>
      <c r="AD27" s="67">
        <f t="shared" si="4"/>
        <v>0</v>
      </c>
    </row>
    <row r="28" spans="1:30" s="5" customFormat="1" ht="33" customHeight="1">
      <c r="A28" s="115"/>
      <c r="B28" s="120" t="s">
        <v>41</v>
      </c>
      <c r="C28" s="1025" t="s">
        <v>3</v>
      </c>
      <c r="D28" s="1025"/>
      <c r="E28" s="920"/>
      <c r="F28" s="355"/>
      <c r="G28" s="281"/>
      <c r="H28" s="281"/>
      <c r="I28" s="281"/>
      <c r="J28" s="281"/>
      <c r="K28" s="281"/>
      <c r="L28" s="355"/>
      <c r="M28" s="281"/>
      <c r="N28" s="281"/>
      <c r="O28" s="281"/>
      <c r="P28" s="281"/>
      <c r="Q28" s="281"/>
      <c r="R28" s="355"/>
      <c r="S28" s="281"/>
      <c r="T28" s="281"/>
      <c r="U28" s="281"/>
      <c r="V28" s="281"/>
      <c r="W28" s="281"/>
      <c r="X28" s="355"/>
      <c r="Y28" s="281"/>
      <c r="Z28" s="281"/>
      <c r="AA28" s="281"/>
      <c r="AB28" s="281"/>
      <c r="AC28" s="281"/>
      <c r="AD28" s="281"/>
    </row>
    <row r="29" spans="1:30" s="8" customFormat="1" ht="33" customHeight="1">
      <c r="A29" s="129"/>
      <c r="B29" s="107" t="s">
        <v>42</v>
      </c>
      <c r="C29" s="1047" t="s">
        <v>363</v>
      </c>
      <c r="D29" s="1047"/>
      <c r="E29" s="923"/>
      <c r="F29" s="355"/>
      <c r="G29" s="281"/>
      <c r="H29" s="281"/>
      <c r="I29" s="281"/>
      <c r="J29" s="281"/>
      <c r="K29" s="281"/>
      <c r="L29" s="355"/>
      <c r="M29" s="281"/>
      <c r="N29" s="281"/>
      <c r="O29" s="281"/>
      <c r="P29" s="281"/>
      <c r="Q29" s="281"/>
      <c r="R29" s="355"/>
      <c r="S29" s="281"/>
      <c r="T29" s="281"/>
      <c r="U29" s="281"/>
      <c r="V29" s="281"/>
      <c r="W29" s="281"/>
      <c r="X29" s="355"/>
      <c r="Y29" s="281"/>
      <c r="Z29" s="281"/>
      <c r="AA29" s="281"/>
      <c r="AB29" s="281"/>
      <c r="AC29" s="281"/>
      <c r="AD29" s="281"/>
    </row>
    <row r="30" spans="1:30" s="8" customFormat="1" ht="33" customHeight="1" thickBot="1">
      <c r="A30" s="135"/>
      <c r="B30" s="121" t="s">
        <v>78</v>
      </c>
      <c r="C30" s="136" t="s">
        <v>111</v>
      </c>
      <c r="D30" s="136"/>
      <c r="E30" s="924"/>
      <c r="F30" s="355">
        <v>781</v>
      </c>
      <c r="G30" s="281"/>
      <c r="H30" s="281"/>
      <c r="I30" s="281"/>
      <c r="J30" s="281"/>
      <c r="K30" s="281"/>
      <c r="L30" s="355">
        <v>781</v>
      </c>
      <c r="M30" s="281"/>
      <c r="N30" s="281"/>
      <c r="O30" s="281"/>
      <c r="P30" s="281"/>
      <c r="Q30" s="281"/>
      <c r="R30" s="355"/>
      <c r="S30" s="281"/>
      <c r="T30" s="281"/>
      <c r="U30" s="281"/>
      <c r="V30" s="281"/>
      <c r="W30" s="281"/>
      <c r="X30" s="355"/>
      <c r="Y30" s="281"/>
      <c r="Z30" s="281"/>
      <c r="AA30" s="281"/>
      <c r="AB30" s="281"/>
      <c r="AC30" s="281"/>
      <c r="AD30" s="281"/>
    </row>
    <row r="31" spans="1:30" s="8" customFormat="1" ht="33" customHeight="1" thickBot="1">
      <c r="A31" s="95" t="s">
        <v>11</v>
      </c>
      <c r="B31" s="122" t="s">
        <v>112</v>
      </c>
      <c r="C31" s="122"/>
      <c r="D31" s="122"/>
      <c r="E31" s="925"/>
      <c r="F31" s="357"/>
      <c r="G31" s="358"/>
      <c r="H31" s="358"/>
      <c r="I31" s="358"/>
      <c r="J31" s="358"/>
      <c r="K31" s="358"/>
      <c r="L31" s="357"/>
      <c r="M31" s="358"/>
      <c r="N31" s="358"/>
      <c r="O31" s="358"/>
      <c r="P31" s="358"/>
      <c r="Q31" s="358"/>
      <c r="R31" s="357"/>
      <c r="S31" s="358"/>
      <c r="T31" s="358"/>
      <c r="U31" s="358"/>
      <c r="V31" s="358"/>
      <c r="W31" s="358"/>
      <c r="X31" s="357"/>
      <c r="Y31" s="358"/>
      <c r="Z31" s="358"/>
      <c r="AA31" s="358"/>
      <c r="AB31" s="358"/>
      <c r="AC31" s="358"/>
      <c r="AD31" s="358"/>
    </row>
    <row r="32" spans="1:30" s="8" customFormat="1" ht="33" customHeight="1" thickBot="1">
      <c r="A32" s="116" t="s">
        <v>12</v>
      </c>
      <c r="B32" s="1012" t="s">
        <v>113</v>
      </c>
      <c r="C32" s="1012"/>
      <c r="D32" s="1012"/>
      <c r="E32" s="860"/>
      <c r="F32" s="354">
        <f>F8+F19+F27+F31</f>
        <v>69359</v>
      </c>
      <c r="G32" s="354">
        <f aca="true" t="shared" si="5" ref="G32:X32">G8+G19+G27+G31</f>
        <v>0</v>
      </c>
      <c r="H32" s="354">
        <f t="shared" si="5"/>
        <v>0</v>
      </c>
      <c r="I32" s="354">
        <f t="shared" si="5"/>
        <v>0</v>
      </c>
      <c r="J32" s="354">
        <f t="shared" si="5"/>
        <v>0</v>
      </c>
      <c r="K32" s="354">
        <f t="shared" si="5"/>
        <v>0</v>
      </c>
      <c r="L32" s="354">
        <f t="shared" si="5"/>
        <v>62589</v>
      </c>
      <c r="M32" s="354">
        <f t="shared" si="5"/>
        <v>0</v>
      </c>
      <c r="N32" s="354">
        <f t="shared" si="5"/>
        <v>0</v>
      </c>
      <c r="O32" s="354">
        <f t="shared" si="5"/>
        <v>0</v>
      </c>
      <c r="P32" s="354">
        <f t="shared" si="5"/>
        <v>0</v>
      </c>
      <c r="Q32" s="354">
        <f t="shared" si="5"/>
        <v>0</v>
      </c>
      <c r="R32" s="354">
        <f t="shared" si="5"/>
        <v>6770</v>
      </c>
      <c r="S32" s="354">
        <f t="shared" si="5"/>
        <v>0</v>
      </c>
      <c r="T32" s="354">
        <f t="shared" si="5"/>
        <v>0</v>
      </c>
      <c r="U32" s="354">
        <f t="shared" si="5"/>
        <v>0</v>
      </c>
      <c r="V32" s="354">
        <f t="shared" si="5"/>
        <v>0</v>
      </c>
      <c r="W32" s="354">
        <f t="shared" si="5"/>
        <v>0</v>
      </c>
      <c r="X32" s="354">
        <f t="shared" si="5"/>
        <v>0</v>
      </c>
      <c r="Y32" s="279" t="e">
        <f aca="true" t="shared" si="6" ref="Y32:AD32">Y8+Y19+Y27+Y31</f>
        <v>#REF!</v>
      </c>
      <c r="Z32" s="279" t="e">
        <f t="shared" si="6"/>
        <v>#REF!</v>
      </c>
      <c r="AA32" s="279" t="e">
        <f t="shared" si="6"/>
        <v>#REF!</v>
      </c>
      <c r="AB32" s="279" t="e">
        <f t="shared" si="6"/>
        <v>#REF!</v>
      </c>
      <c r="AC32" s="279" t="e">
        <f t="shared" si="6"/>
        <v>#REF!</v>
      </c>
      <c r="AD32" s="279" t="e">
        <f t="shared" si="6"/>
        <v>#REF!</v>
      </c>
    </row>
    <row r="33" spans="1:30" s="8" customFormat="1" ht="33" customHeight="1" thickBot="1">
      <c r="A33" s="93" t="s">
        <v>13</v>
      </c>
      <c r="B33" s="1048" t="s">
        <v>194</v>
      </c>
      <c r="C33" s="1048"/>
      <c r="D33" s="1048"/>
      <c r="E33" s="926" t="s">
        <v>497</v>
      </c>
      <c r="F33" s="359">
        <f>F34+F35</f>
        <v>0</v>
      </c>
      <c r="G33" s="119"/>
      <c r="H33" s="119"/>
      <c r="I33" s="119"/>
      <c r="J33" s="119"/>
      <c r="K33" s="119"/>
      <c r="L33" s="359"/>
      <c r="M33" s="119"/>
      <c r="N33" s="119"/>
      <c r="O33" s="119"/>
      <c r="P33" s="119"/>
      <c r="Q33" s="119"/>
      <c r="R33" s="359"/>
      <c r="S33" s="119"/>
      <c r="T33" s="119"/>
      <c r="U33" s="119"/>
      <c r="V33" s="119"/>
      <c r="W33" s="119"/>
      <c r="X33" s="359"/>
      <c r="Y33" s="119"/>
      <c r="Z33" s="119"/>
      <c r="AA33" s="119"/>
      <c r="AB33" s="119"/>
      <c r="AC33" s="119"/>
      <c r="AD33" s="119"/>
    </row>
    <row r="34" spans="1:30" s="5" customFormat="1" ht="33" customHeight="1">
      <c r="A34" s="138"/>
      <c r="B34" s="120" t="s">
        <v>46</v>
      </c>
      <c r="C34" s="1009" t="s">
        <v>364</v>
      </c>
      <c r="D34" s="1009"/>
      <c r="E34" s="854"/>
      <c r="F34" s="355"/>
      <c r="G34" s="281"/>
      <c r="H34" s="281"/>
      <c r="I34" s="281"/>
      <c r="J34" s="281"/>
      <c r="K34" s="281"/>
      <c r="L34" s="355"/>
      <c r="M34" s="281"/>
      <c r="N34" s="281"/>
      <c r="O34" s="281"/>
      <c r="P34" s="281"/>
      <c r="Q34" s="281"/>
      <c r="R34" s="355"/>
      <c r="S34" s="281"/>
      <c r="T34" s="281"/>
      <c r="U34" s="281"/>
      <c r="V34" s="281"/>
      <c r="W34" s="281"/>
      <c r="X34" s="355"/>
      <c r="Y34" s="281"/>
      <c r="Z34" s="281"/>
      <c r="AA34" s="281"/>
      <c r="AB34" s="281"/>
      <c r="AC34" s="281"/>
      <c r="AD34" s="281"/>
    </row>
    <row r="35" spans="1:30" s="5" customFormat="1" ht="33" customHeight="1" thickBot="1">
      <c r="A35" s="134"/>
      <c r="B35" s="121" t="s">
        <v>60</v>
      </c>
      <c r="C35" s="1049" t="s">
        <v>365</v>
      </c>
      <c r="D35" s="1049"/>
      <c r="E35" s="927"/>
      <c r="F35" s="360"/>
      <c r="G35" s="137"/>
      <c r="H35" s="137"/>
      <c r="I35" s="137"/>
      <c r="J35" s="137"/>
      <c r="K35" s="137"/>
      <c r="L35" s="360"/>
      <c r="M35" s="137"/>
      <c r="N35" s="137"/>
      <c r="O35" s="137"/>
      <c r="P35" s="137"/>
      <c r="Q35" s="137"/>
      <c r="R35" s="360"/>
      <c r="S35" s="137"/>
      <c r="T35" s="137"/>
      <c r="U35" s="137"/>
      <c r="V35" s="137"/>
      <c r="W35" s="137"/>
      <c r="X35" s="360"/>
      <c r="Y35" s="137"/>
      <c r="Z35" s="137"/>
      <c r="AA35" s="137"/>
      <c r="AB35" s="137"/>
      <c r="AC35" s="137"/>
      <c r="AD35" s="137"/>
    </row>
    <row r="36" spans="1:30" s="5" customFormat="1" ht="33" customHeight="1" hidden="1" thickBot="1">
      <c r="A36" s="384" t="s">
        <v>14</v>
      </c>
      <c r="B36" s="1028"/>
      <c r="C36" s="1028"/>
      <c r="D36" s="1028"/>
      <c r="E36" s="928"/>
      <c r="F36" s="385"/>
      <c r="G36" s="386"/>
      <c r="H36" s="386"/>
      <c r="I36" s="386"/>
      <c r="J36" s="386"/>
      <c r="K36" s="386"/>
      <c r="L36" s="385"/>
      <c r="M36" s="386"/>
      <c r="N36" s="386"/>
      <c r="O36" s="386"/>
      <c r="P36" s="386"/>
      <c r="Q36" s="386"/>
      <c r="R36" s="385"/>
      <c r="S36" s="386"/>
      <c r="T36" s="386"/>
      <c r="U36" s="386"/>
      <c r="V36" s="386"/>
      <c r="W36" s="386"/>
      <c r="X36" s="385"/>
      <c r="Y36" s="386" t="e">
        <f aca="true" t="shared" si="7" ref="Y36:AD36">Y32+Y33</f>
        <v>#REF!</v>
      </c>
      <c r="Z36" s="386" t="e">
        <f t="shared" si="7"/>
        <v>#REF!</v>
      </c>
      <c r="AA36" s="386" t="e">
        <f t="shared" si="7"/>
        <v>#REF!</v>
      </c>
      <c r="AB36" s="386" t="e">
        <f t="shared" si="7"/>
        <v>#REF!</v>
      </c>
      <c r="AC36" s="386" t="e">
        <f t="shared" si="7"/>
        <v>#REF!</v>
      </c>
      <c r="AD36" s="386" t="e">
        <f t="shared" si="7"/>
        <v>#REF!</v>
      </c>
    </row>
    <row r="37" spans="1:30" s="5" customFormat="1" ht="33" customHeight="1" hidden="1" thickBot="1">
      <c r="A37" s="1026" t="s">
        <v>235</v>
      </c>
      <c r="B37" s="1027"/>
      <c r="C37" s="1027"/>
      <c r="D37" s="1027"/>
      <c r="E37" s="929"/>
      <c r="F37" s="490"/>
      <c r="G37" s="387"/>
      <c r="H37" s="387"/>
      <c r="I37" s="387"/>
      <c r="J37" s="137"/>
      <c r="K37" s="137"/>
      <c r="L37" s="490"/>
      <c r="M37" s="387"/>
      <c r="N37" s="387"/>
      <c r="O37" s="387"/>
      <c r="P37" s="137"/>
      <c r="Q37" s="137"/>
      <c r="R37" s="490"/>
      <c r="S37" s="387"/>
      <c r="T37" s="387"/>
      <c r="U37" s="387"/>
      <c r="V37" s="137"/>
      <c r="W37" s="137"/>
      <c r="X37" s="490"/>
      <c r="Y37" s="387"/>
      <c r="Z37" s="387"/>
      <c r="AA37" s="387"/>
      <c r="AB37" s="137"/>
      <c r="AC37" s="137"/>
      <c r="AD37" s="137"/>
    </row>
    <row r="38" spans="1:30" s="5" customFormat="1" ht="43.5" customHeight="1" thickBot="1">
      <c r="A38" s="1011" t="s">
        <v>115</v>
      </c>
      <c r="B38" s="1012"/>
      <c r="C38" s="1012"/>
      <c r="D38" s="1012"/>
      <c r="E38" s="860"/>
      <c r="F38" s="356">
        <f>F32+F33</f>
        <v>69359</v>
      </c>
      <c r="G38" s="356">
        <f aca="true" t="shared" si="8" ref="G38:X38">G32+G33</f>
        <v>0</v>
      </c>
      <c r="H38" s="356">
        <f t="shared" si="8"/>
        <v>0</v>
      </c>
      <c r="I38" s="356">
        <f t="shared" si="8"/>
        <v>0</v>
      </c>
      <c r="J38" s="356">
        <f t="shared" si="8"/>
        <v>0</v>
      </c>
      <c r="K38" s="356">
        <f t="shared" si="8"/>
        <v>0</v>
      </c>
      <c r="L38" s="356">
        <f t="shared" si="8"/>
        <v>62589</v>
      </c>
      <c r="M38" s="356">
        <f t="shared" si="8"/>
        <v>0</v>
      </c>
      <c r="N38" s="356">
        <f t="shared" si="8"/>
        <v>0</v>
      </c>
      <c r="O38" s="356">
        <f t="shared" si="8"/>
        <v>0</v>
      </c>
      <c r="P38" s="356">
        <f t="shared" si="8"/>
        <v>0</v>
      </c>
      <c r="Q38" s="356">
        <f t="shared" si="8"/>
        <v>0</v>
      </c>
      <c r="R38" s="356">
        <f t="shared" si="8"/>
        <v>6770</v>
      </c>
      <c r="S38" s="356">
        <f t="shared" si="8"/>
        <v>0</v>
      </c>
      <c r="T38" s="356">
        <f t="shared" si="8"/>
        <v>0</v>
      </c>
      <c r="U38" s="356">
        <f t="shared" si="8"/>
        <v>0</v>
      </c>
      <c r="V38" s="356">
        <f t="shared" si="8"/>
        <v>0</v>
      </c>
      <c r="W38" s="356">
        <f t="shared" si="8"/>
        <v>0</v>
      </c>
      <c r="X38" s="356">
        <f t="shared" si="8"/>
        <v>0</v>
      </c>
      <c r="Y38" s="67" t="e">
        <f aca="true" t="shared" si="9" ref="Y38:AD38">Y36+Y37</f>
        <v>#REF!</v>
      </c>
      <c r="Z38" s="67" t="e">
        <f t="shared" si="9"/>
        <v>#REF!</v>
      </c>
      <c r="AA38" s="67" t="e">
        <f t="shared" si="9"/>
        <v>#REF!</v>
      </c>
      <c r="AB38" s="67" t="e">
        <f t="shared" si="9"/>
        <v>#REF!</v>
      </c>
      <c r="AC38" s="67" t="e">
        <f t="shared" si="9"/>
        <v>#REF!</v>
      </c>
      <c r="AD38" s="67" t="e">
        <f t="shared" si="9"/>
        <v>#REF!</v>
      </c>
    </row>
    <row r="39" spans="1:29" s="5" customFormat="1" ht="19.5" customHeight="1">
      <c r="A39" s="51"/>
      <c r="B39" s="123"/>
      <c r="C39" s="51"/>
      <c r="D39" s="51"/>
      <c r="E39" s="51"/>
      <c r="F39" s="6"/>
      <c r="G39" s="6"/>
      <c r="H39" s="6"/>
      <c r="I39" s="6"/>
      <c r="J39" s="6"/>
      <c r="K39" s="6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492"/>
      <c r="Y39" s="492"/>
      <c r="Z39" s="492"/>
      <c r="AA39" s="492"/>
      <c r="AB39" s="492"/>
      <c r="AC39" s="492"/>
    </row>
    <row r="40" spans="1:29" s="5" customFormat="1" ht="19.5" customHeight="1">
      <c r="A40" s="51"/>
      <c r="B40" s="123"/>
      <c r="C40" s="51"/>
      <c r="D40" s="51"/>
      <c r="E40" s="51"/>
      <c r="F40" s="6"/>
      <c r="G40" s="6"/>
      <c r="H40" s="6"/>
      <c r="I40" s="6"/>
      <c r="J40" s="6"/>
      <c r="K40" s="6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491"/>
      <c r="Y40" s="491"/>
      <c r="Z40" s="491"/>
      <c r="AA40" s="491"/>
      <c r="AB40" s="491"/>
      <c r="AC40" s="491"/>
    </row>
    <row r="41" spans="1:29" s="5" customFormat="1" ht="19.5" customHeight="1">
      <c r="A41" s="51"/>
      <c r="B41" s="123"/>
      <c r="C41" s="1033" t="s">
        <v>55</v>
      </c>
      <c r="D41" s="1033"/>
      <c r="E41" s="1033"/>
      <c r="F41" s="1033"/>
      <c r="G41" s="1033"/>
      <c r="H41" s="1033"/>
      <c r="I41" s="1033"/>
      <c r="J41" s="1033"/>
      <c r="K41" s="1033"/>
      <c r="L41" s="1033"/>
      <c r="M41" s="1033"/>
      <c r="N41" s="1033"/>
      <c r="O41" s="1033"/>
      <c r="P41" s="1033"/>
      <c r="Q41" s="1033"/>
      <c r="R41" s="1033"/>
      <c r="S41" s="292"/>
      <c r="T41" s="292"/>
      <c r="U41" s="292"/>
      <c r="V41" s="292"/>
      <c r="W41" s="292"/>
      <c r="X41" s="493"/>
      <c r="Y41" s="493"/>
      <c r="Z41" s="493"/>
      <c r="AA41" s="493"/>
      <c r="AB41" s="493"/>
      <c r="AC41" s="494"/>
    </row>
    <row r="42" spans="1:29" s="5" customFormat="1" ht="19.5" customHeight="1" thickBot="1">
      <c r="A42" s="249" t="s">
        <v>56</v>
      </c>
      <c r="B42" s="249"/>
      <c r="F42" s="226"/>
      <c r="G42" s="226"/>
      <c r="H42" s="226"/>
      <c r="I42" s="226"/>
      <c r="J42" s="226"/>
      <c r="K42" s="226"/>
      <c r="L42" s="227"/>
      <c r="M42" s="227"/>
      <c r="N42" s="227"/>
      <c r="O42" s="227"/>
      <c r="P42" s="227"/>
      <c r="Q42" s="227"/>
      <c r="R42" s="228">
        <v>0</v>
      </c>
      <c r="S42" s="228"/>
      <c r="T42" s="228"/>
      <c r="U42" s="228"/>
      <c r="V42" s="228"/>
      <c r="W42" s="228"/>
      <c r="X42" s="495"/>
      <c r="Y42" s="495"/>
      <c r="Z42" s="495"/>
      <c r="AA42" s="495"/>
      <c r="AB42" s="495"/>
      <c r="AC42" s="496"/>
    </row>
    <row r="43" spans="1:30" ht="52.5" customHeight="1" thickBot="1">
      <c r="A43" s="229">
        <v>1</v>
      </c>
      <c r="B43" s="1029" t="s">
        <v>483</v>
      </c>
      <c r="C43" s="1030"/>
      <c r="D43" s="1031"/>
      <c r="E43" s="888"/>
      <c r="F43" s="248">
        <f>'1.sz.m-önk.össze.bev'!F54-'1 .sz.m.önk.össz.kiad.'!F32</f>
        <v>-3750</v>
      </c>
      <c r="G43" s="248">
        <f>'1.sz.m-önk.össze.bev'!G54-'1 .sz.m.önk.össz.kiad.'!G32</f>
        <v>0</v>
      </c>
      <c r="H43" s="248">
        <f>'1.sz.m-önk.össze.bev'!H54-'1 .sz.m.önk.össz.kiad.'!H32</f>
        <v>0</v>
      </c>
      <c r="I43" s="248">
        <f>'1.sz.m-önk.össze.bev'!I54-'1 .sz.m.önk.össz.kiad.'!I32</f>
        <v>0</v>
      </c>
      <c r="J43" s="248">
        <f>'1.sz.m-önk.össze.bev'!J54-'1 .sz.m.önk.össz.kiad.'!J32</f>
        <v>0</v>
      </c>
      <c r="K43" s="248">
        <f>'1.sz.m-önk.össze.bev'!K54-'1 .sz.m.önk.össz.kiad.'!K32</f>
        <v>0</v>
      </c>
      <c r="L43" s="248">
        <f>'1.sz.m-önk.össze.bev'!L54-'1 .sz.m.önk.össz.kiad.'!L32</f>
        <v>-473</v>
      </c>
      <c r="M43" s="248">
        <f>'1.sz.m-önk.össze.bev'!M54-'1 .sz.m.önk.össz.kiad.'!M32</f>
        <v>0</v>
      </c>
      <c r="N43" s="248">
        <f>'1.sz.m-önk.össze.bev'!N54-'1 .sz.m.önk.össz.kiad.'!N32</f>
        <v>0</v>
      </c>
      <c r="O43" s="248">
        <f>'1.sz.m-önk.össze.bev'!O54-'1 .sz.m.önk.össz.kiad.'!O32</f>
        <v>0</v>
      </c>
      <c r="P43" s="248">
        <f>'1.sz.m-önk.össze.bev'!P54-'1 .sz.m.önk.össz.kiad.'!P32</f>
        <v>0</v>
      </c>
      <c r="Q43" s="248">
        <f>'1.sz.m-önk.össze.bev'!Q54-'1 .sz.m.önk.össz.kiad.'!Q32</f>
        <v>0</v>
      </c>
      <c r="R43" s="248">
        <f>'1.sz.m-önk.össze.bev'!R54-'1 .sz.m.önk.össz.kiad.'!R32</f>
        <v>-3277</v>
      </c>
      <c r="S43" s="248" t="e">
        <f>'1.sz.m-önk.össze.bev'!S54-'1 .sz.m.önk.össz.kiad.'!S32</f>
        <v>#REF!</v>
      </c>
      <c r="T43" s="248" t="e">
        <f>'1.sz.m-önk.össze.bev'!T54-'1 .sz.m.önk.össz.kiad.'!T32</f>
        <v>#REF!</v>
      </c>
      <c r="U43" s="248" t="e">
        <f>'1.sz.m-önk.össze.bev'!U54-'1 .sz.m.önk.össz.kiad.'!U32</f>
        <v>#REF!</v>
      </c>
      <c r="V43" s="248" t="e">
        <f>'1.sz.m-önk.össze.bev'!V54-'1 .sz.m.önk.össz.kiad.'!V32</f>
        <v>#REF!</v>
      </c>
      <c r="W43" s="248" t="e">
        <f>'1.sz.m-önk.össze.bev'!W54-'1 .sz.m.önk.össz.kiad.'!W32</f>
        <v>#REF!</v>
      </c>
      <c r="X43" s="248">
        <f>'1.sz.m-önk.össze.bev'!X54-'1 .sz.m.önk.össz.kiad.'!X32</f>
        <v>0</v>
      </c>
      <c r="Y43" s="248" t="e">
        <f>#REF!-'1 .sz.m.önk.össz.kiad.'!Y32</f>
        <v>#REF!</v>
      </c>
      <c r="Z43" s="248" t="e">
        <f>#REF!-'1 .sz.m.önk.össz.kiad.'!Z32</f>
        <v>#REF!</v>
      </c>
      <c r="AA43" s="248" t="e">
        <f>#REF!-'1 .sz.m.önk.össz.kiad.'!AA32</f>
        <v>#REF!</v>
      </c>
      <c r="AB43" s="248" t="e">
        <f>#REF!-'1 .sz.m.önk.össz.kiad.'!AB32</f>
        <v>#REF!</v>
      </c>
      <c r="AC43" s="248" t="e">
        <f>#REF!-'1 .sz.m.önk.össz.kiad.'!AC32</f>
        <v>#REF!</v>
      </c>
      <c r="AD43" s="248" t="e">
        <f>#REF!-'1 .sz.m.önk.össz.kiad.'!AD32</f>
        <v>#REF!</v>
      </c>
    </row>
    <row r="44" spans="1:23" ht="18.75" customHeight="1" hidden="1">
      <c r="A44" s="125"/>
      <c r="B44" s="50"/>
      <c r="C44" s="226"/>
      <c r="D44" s="226"/>
      <c r="E44" s="226"/>
      <c r="F44" s="230"/>
      <c r="G44" s="230"/>
      <c r="H44" s="230"/>
      <c r="I44" s="230"/>
      <c r="J44" s="230"/>
      <c r="K44" s="230"/>
      <c r="L44" s="227"/>
      <c r="M44" s="227"/>
      <c r="N44" s="227"/>
      <c r="O44" s="227"/>
      <c r="P44" s="227"/>
      <c r="Q44" s="227"/>
      <c r="R44" s="228">
        <v>0</v>
      </c>
      <c r="S44" s="228"/>
      <c r="T44" s="228"/>
      <c r="U44" s="228"/>
      <c r="V44" s="228"/>
      <c r="W44" s="228"/>
    </row>
    <row r="45" spans="1:23" ht="15.75" customHeight="1" hidden="1">
      <c r="A45" s="125"/>
      <c r="B45" s="50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290"/>
      <c r="T45" s="290"/>
      <c r="U45" s="290"/>
      <c r="V45" s="290"/>
      <c r="W45" s="290"/>
    </row>
    <row r="46" spans="1:23" ht="16.5" hidden="1" thickBot="1">
      <c r="A46" s="249" t="s">
        <v>147</v>
      </c>
      <c r="B46" s="50"/>
      <c r="C46" s="1043"/>
      <c r="D46" s="1043"/>
      <c r="E46" s="838"/>
      <c r="F46" s="226"/>
      <c r="G46" s="226"/>
      <c r="H46" s="226"/>
      <c r="I46" s="226"/>
      <c r="J46" s="226"/>
      <c r="K46" s="226"/>
      <c r="L46" s="227"/>
      <c r="M46" s="227"/>
      <c r="N46" s="227"/>
      <c r="O46" s="227"/>
      <c r="P46" s="227"/>
      <c r="Q46" s="227"/>
      <c r="R46" s="228"/>
      <c r="S46" s="228"/>
      <c r="T46" s="228"/>
      <c r="U46" s="228"/>
      <c r="V46" s="228"/>
      <c r="W46" s="228"/>
    </row>
    <row r="47" spans="1:30" ht="27.75" customHeight="1" hidden="1">
      <c r="A47" s="243" t="s">
        <v>25</v>
      </c>
      <c r="B47" s="1040"/>
      <c r="C47" s="1041"/>
      <c r="D47" s="1042"/>
      <c r="E47" s="88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 t="e">
        <f>#REF!</f>
        <v>#REF!</v>
      </c>
      <c r="Z47" s="259" t="e">
        <f>#REF!</f>
        <v>#REF!</v>
      </c>
      <c r="AA47" s="259" t="e">
        <f>#REF!</f>
        <v>#REF!</v>
      </c>
      <c r="AB47" s="259" t="e">
        <f>#REF!</f>
        <v>#REF!</v>
      </c>
      <c r="AC47" s="259" t="e">
        <f>#REF!</f>
        <v>#REF!</v>
      </c>
      <c r="AD47" s="259" t="e">
        <f>#REF!</f>
        <v>#REF!</v>
      </c>
    </row>
    <row r="48" spans="1:30" ht="27.75" customHeight="1" hidden="1">
      <c r="A48" s="244" t="s">
        <v>26</v>
      </c>
      <c r="B48" s="1034"/>
      <c r="C48" s="1035"/>
      <c r="D48" s="1036"/>
      <c r="E48" s="89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</row>
    <row r="49" spans="1:30" ht="27.75" customHeight="1" hidden="1" thickBot="1">
      <c r="A49" s="245" t="s">
        <v>10</v>
      </c>
      <c r="B49" s="1037"/>
      <c r="C49" s="1038"/>
      <c r="D49" s="1039"/>
      <c r="E49" s="891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 t="e">
        <f aca="true" t="shared" si="10" ref="Y49:AD49">Y47+Y48</f>
        <v>#REF!</v>
      </c>
      <c r="Z49" s="258" t="e">
        <f t="shared" si="10"/>
        <v>#REF!</v>
      </c>
      <c r="AA49" s="258" t="e">
        <f t="shared" si="10"/>
        <v>#REF!</v>
      </c>
      <c r="AB49" s="258" t="e">
        <f t="shared" si="10"/>
        <v>#REF!</v>
      </c>
      <c r="AC49" s="258" t="e">
        <f t="shared" si="10"/>
        <v>#REF!</v>
      </c>
      <c r="AD49" s="258" t="e">
        <f t="shared" si="10"/>
        <v>#REF!</v>
      </c>
    </row>
    <row r="50" spans="1:24" ht="15.75" hidden="1">
      <c r="A50" s="125"/>
      <c r="B50" s="50"/>
      <c r="C50" s="231"/>
      <c r="D50" s="232"/>
      <c r="E50" s="232"/>
      <c r="F50" s="233"/>
      <c r="G50" s="233"/>
      <c r="H50" s="233"/>
      <c r="I50" s="233"/>
      <c r="J50" s="233"/>
      <c r="K50" s="233"/>
      <c r="L50" s="227"/>
      <c r="M50" s="227"/>
      <c r="N50" s="227"/>
      <c r="O50" s="227"/>
      <c r="P50" s="227"/>
      <c r="Q50" s="227"/>
      <c r="R50" s="228"/>
      <c r="S50" s="228"/>
      <c r="T50" s="228"/>
      <c r="U50" s="228"/>
      <c r="V50" s="228"/>
      <c r="W50" s="228"/>
      <c r="X50" s="1"/>
    </row>
    <row r="51" spans="1:23" ht="15.75" customHeight="1" hidden="1">
      <c r="A51" s="125"/>
      <c r="B51" s="50"/>
      <c r="C51" s="1044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  <c r="Q51" s="1044"/>
      <c r="R51" s="1044"/>
      <c r="S51" s="290"/>
      <c r="T51" s="290"/>
      <c r="U51" s="290"/>
      <c r="V51" s="290"/>
      <c r="W51" s="290"/>
    </row>
    <row r="52" spans="1:23" ht="16.5" hidden="1" thickBot="1">
      <c r="A52" s="249" t="s">
        <v>148</v>
      </c>
      <c r="B52" s="249"/>
      <c r="C52" s="1032"/>
      <c r="D52" s="1032"/>
      <c r="E52" s="838"/>
      <c r="F52" s="226"/>
      <c r="G52" s="226"/>
      <c r="H52" s="226"/>
      <c r="I52" s="226"/>
      <c r="J52" s="226"/>
      <c r="K52" s="226"/>
      <c r="L52" s="227"/>
      <c r="M52" s="227"/>
      <c r="N52" s="227"/>
      <c r="O52" s="227"/>
      <c r="P52" s="227"/>
      <c r="Q52" s="227"/>
      <c r="R52" s="228"/>
      <c r="S52" s="228"/>
      <c r="T52" s="228"/>
      <c r="U52" s="228"/>
      <c r="V52" s="228"/>
      <c r="W52" s="228"/>
    </row>
    <row r="53" spans="1:30" ht="27.75" customHeight="1" hidden="1">
      <c r="A53" s="243" t="s">
        <v>25</v>
      </c>
      <c r="B53" s="1040"/>
      <c r="C53" s="1041"/>
      <c r="D53" s="1042"/>
      <c r="E53" s="889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>
        <v>0</v>
      </c>
      <c r="Z53" s="250">
        <v>0</v>
      </c>
      <c r="AA53" s="250">
        <v>0</v>
      </c>
      <c r="AB53" s="250">
        <v>0</v>
      </c>
      <c r="AC53" s="250">
        <v>0</v>
      </c>
      <c r="AD53" s="250">
        <v>0</v>
      </c>
    </row>
    <row r="54" spans="1:30" ht="27.75" customHeight="1" hidden="1">
      <c r="A54" s="244" t="s">
        <v>26</v>
      </c>
      <c r="B54" s="1034"/>
      <c r="C54" s="1035"/>
      <c r="D54" s="1036"/>
      <c r="E54" s="890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 t="e">
        <f>#REF!</f>
        <v>#REF!</v>
      </c>
      <c r="Z54" s="251" t="e">
        <f>#REF!</f>
        <v>#REF!</v>
      </c>
      <c r="AA54" s="251" t="e">
        <f>#REF!</f>
        <v>#REF!</v>
      </c>
      <c r="AB54" s="251" t="e">
        <f>#REF!</f>
        <v>#REF!</v>
      </c>
      <c r="AC54" s="251" t="e">
        <f>#REF!</f>
        <v>#REF!</v>
      </c>
      <c r="AD54" s="251" t="e">
        <f>#REF!</f>
        <v>#REF!</v>
      </c>
    </row>
    <row r="55" spans="1:30" ht="27.75" customHeight="1" hidden="1" thickBot="1">
      <c r="A55" s="245" t="s">
        <v>10</v>
      </c>
      <c r="B55" s="1060"/>
      <c r="C55" s="1061"/>
      <c r="D55" s="1062"/>
      <c r="E55" s="89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 t="e">
        <f aca="true" t="shared" si="11" ref="Y55:AD55">Y53+Y54</f>
        <v>#REF!</v>
      </c>
      <c r="Z55" s="252" t="e">
        <f t="shared" si="11"/>
        <v>#REF!</v>
      </c>
      <c r="AA55" s="252" t="e">
        <f t="shared" si="11"/>
        <v>#REF!</v>
      </c>
      <c r="AB55" s="252" t="e">
        <f t="shared" si="11"/>
        <v>#REF!</v>
      </c>
      <c r="AC55" s="252" t="e">
        <f t="shared" si="11"/>
        <v>#REF!</v>
      </c>
      <c r="AD55" s="252" t="e">
        <f t="shared" si="11"/>
        <v>#REF!</v>
      </c>
    </row>
    <row r="56" spans="1:28" ht="15.75" hidden="1">
      <c r="A56" s="125"/>
      <c r="B56" s="50"/>
      <c r="C56" s="231"/>
      <c r="D56" s="232"/>
      <c r="E56" s="232"/>
      <c r="F56" s="233"/>
      <c r="G56" s="233"/>
      <c r="H56" s="233"/>
      <c r="I56" s="233"/>
      <c r="J56" s="233"/>
      <c r="K56" s="233"/>
      <c r="L56" s="227"/>
      <c r="M56" s="227"/>
      <c r="N56" s="227"/>
      <c r="O56" s="227"/>
      <c r="P56" s="227"/>
      <c r="Q56" s="227"/>
      <c r="R56" s="228"/>
      <c r="S56" s="228"/>
      <c r="T56" s="228"/>
      <c r="U56" s="228"/>
      <c r="V56" s="228"/>
      <c r="W56" s="228"/>
      <c r="AB56" s="69"/>
    </row>
    <row r="57" spans="1:24" ht="15.75" customHeight="1" hidden="1">
      <c r="A57" s="125"/>
      <c r="B57" s="50"/>
      <c r="C57" s="1067"/>
      <c r="D57" s="1067"/>
      <c r="E57" s="1067"/>
      <c r="F57" s="1067"/>
      <c r="G57" s="1067"/>
      <c r="H57" s="1067"/>
      <c r="I57" s="1067"/>
      <c r="J57" s="1067"/>
      <c r="K57" s="1067"/>
      <c r="L57" s="1067"/>
      <c r="M57" s="1067"/>
      <c r="N57" s="1067"/>
      <c r="O57" s="1067"/>
      <c r="P57" s="1067"/>
      <c r="Q57" s="1067"/>
      <c r="R57" s="1044"/>
      <c r="S57" s="290"/>
      <c r="T57" s="290"/>
      <c r="U57" s="290"/>
      <c r="V57" s="290"/>
      <c r="W57" s="290"/>
      <c r="X57" s="141"/>
    </row>
    <row r="58" spans="1:23" ht="15.75" hidden="1">
      <c r="A58" s="125"/>
      <c r="B58" s="50"/>
      <c r="C58" s="234"/>
      <c r="D58" s="234"/>
      <c r="E58" s="234"/>
      <c r="F58" s="234"/>
      <c r="G58" s="234"/>
      <c r="H58" s="234"/>
      <c r="I58" s="234"/>
      <c r="J58" s="234"/>
      <c r="K58" s="234"/>
      <c r="L58" s="235"/>
      <c r="M58" s="235"/>
      <c r="N58" s="235"/>
      <c r="O58" s="235"/>
      <c r="P58" s="235"/>
      <c r="Q58" s="235"/>
      <c r="R58" s="236"/>
      <c r="S58" s="236"/>
      <c r="T58" s="236"/>
      <c r="U58" s="236"/>
      <c r="V58" s="236"/>
      <c r="W58" s="236"/>
    </row>
    <row r="59" spans="1:23" ht="16.5" hidden="1" thickBot="1">
      <c r="A59" s="249" t="s">
        <v>181</v>
      </c>
      <c r="C59" s="1068"/>
      <c r="D59" s="1068"/>
      <c r="E59" s="839"/>
      <c r="F59" s="234"/>
      <c r="G59" s="234"/>
      <c r="H59" s="234"/>
      <c r="I59" s="234"/>
      <c r="J59" s="234"/>
      <c r="K59" s="234"/>
      <c r="L59" s="235"/>
      <c r="M59" s="235"/>
      <c r="N59" s="235"/>
      <c r="O59" s="235"/>
      <c r="P59" s="235"/>
      <c r="Q59" s="235"/>
      <c r="R59" s="236"/>
      <c r="S59" s="236"/>
      <c r="T59" s="236"/>
      <c r="U59" s="236"/>
      <c r="V59" s="236"/>
      <c r="W59" s="236"/>
    </row>
    <row r="60" spans="1:30" ht="58.5" customHeight="1">
      <c r="A60" s="253" t="s">
        <v>25</v>
      </c>
      <c r="B60" s="1063" t="s">
        <v>149</v>
      </c>
      <c r="C60" s="1064"/>
      <c r="D60" s="1065"/>
      <c r="E60" s="840"/>
      <c r="F60" s="254">
        <v>3750</v>
      </c>
      <c r="G60" s="254">
        <f>G61-G64</f>
        <v>0</v>
      </c>
      <c r="H60" s="254">
        <f>H61-H64</f>
        <v>0</v>
      </c>
      <c r="I60" s="254">
        <f>I61-I64</f>
        <v>0</v>
      </c>
      <c r="J60" s="254">
        <f aca="true" t="shared" si="12" ref="J60:Y60">J61-J64</f>
        <v>0</v>
      </c>
      <c r="K60" s="254">
        <f t="shared" si="12"/>
        <v>0</v>
      </c>
      <c r="L60" s="254">
        <v>3750</v>
      </c>
      <c r="M60" s="254">
        <f t="shared" si="12"/>
        <v>0</v>
      </c>
      <c r="N60" s="254">
        <f t="shared" si="12"/>
        <v>0</v>
      </c>
      <c r="O60" s="254">
        <f t="shared" si="12"/>
        <v>0</v>
      </c>
      <c r="P60" s="254">
        <f t="shared" si="12"/>
        <v>0</v>
      </c>
      <c r="Q60" s="254">
        <f t="shared" si="12"/>
        <v>0</v>
      </c>
      <c r="R60" s="254">
        <f t="shared" si="12"/>
        <v>0</v>
      </c>
      <c r="S60" s="254">
        <f t="shared" si="12"/>
        <v>0</v>
      </c>
      <c r="T60" s="254">
        <f t="shared" si="12"/>
        <v>0</v>
      </c>
      <c r="U60" s="254">
        <f t="shared" si="12"/>
        <v>0</v>
      </c>
      <c r="V60" s="254">
        <f t="shared" si="12"/>
        <v>0</v>
      </c>
      <c r="W60" s="254">
        <f t="shared" si="12"/>
        <v>0</v>
      </c>
      <c r="X60" s="254">
        <f t="shared" si="12"/>
        <v>0</v>
      </c>
      <c r="Y60" s="254" t="e">
        <f t="shared" si="12"/>
        <v>#REF!</v>
      </c>
      <c r="Z60" s="254" t="e">
        <f>Z61-Z64</f>
        <v>#REF!</v>
      </c>
      <c r="AA60" s="254" t="e">
        <f>AA61-AA64</f>
        <v>#REF!</v>
      </c>
      <c r="AB60" s="254" t="e">
        <f>AB61-AB64</f>
        <v>#REF!</v>
      </c>
      <c r="AC60" s="254" t="e">
        <f>AC61-AC64</f>
        <v>#REF!</v>
      </c>
      <c r="AD60" s="254" t="e">
        <f>AD61-AD64</f>
        <v>#REF!</v>
      </c>
    </row>
    <row r="61" spans="1:30" ht="27" customHeight="1">
      <c r="A61" s="902"/>
      <c r="B61" s="1066"/>
      <c r="C61" s="1066"/>
      <c r="D61" s="1066"/>
      <c r="E61" s="841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903"/>
      <c r="R61" s="903"/>
      <c r="S61" s="903"/>
      <c r="T61" s="903"/>
      <c r="U61" s="903"/>
      <c r="V61" s="903"/>
      <c r="W61" s="903"/>
      <c r="X61" s="903"/>
      <c r="Y61" s="893" t="e">
        <f>#REF!</f>
        <v>#REF!</v>
      </c>
      <c r="Z61" s="255" t="e">
        <f>#REF!</f>
        <v>#REF!</v>
      </c>
      <c r="AA61" s="255" t="e">
        <f>#REF!</f>
        <v>#REF!</v>
      </c>
      <c r="AB61" s="255" t="e">
        <f>#REF!</f>
        <v>#REF!</v>
      </c>
      <c r="AC61" s="255" t="e">
        <f>#REF!</f>
        <v>#REF!</v>
      </c>
      <c r="AD61" s="255" t="e">
        <f>#REF!</f>
        <v>#REF!</v>
      </c>
    </row>
    <row r="62" spans="1:30" ht="27" customHeight="1">
      <c r="A62" s="896"/>
      <c r="B62" s="1045"/>
      <c r="C62" s="1045"/>
      <c r="D62" s="1045"/>
      <c r="E62" s="843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3" t="e">
        <f>#REF!</f>
        <v>#REF!</v>
      </c>
      <c r="Z62" s="255" t="e">
        <f>#REF!</f>
        <v>#REF!</v>
      </c>
      <c r="AA62" s="255" t="e">
        <f>#REF!</f>
        <v>#REF!</v>
      </c>
      <c r="AB62" s="255" t="e">
        <f>#REF!</f>
        <v>#REF!</v>
      </c>
      <c r="AC62" s="255" t="e">
        <f>#REF!</f>
        <v>#REF!</v>
      </c>
      <c r="AD62" s="255" t="e">
        <f>#REF!</f>
        <v>#REF!</v>
      </c>
    </row>
    <row r="63" spans="1:30" ht="27" customHeight="1">
      <c r="A63" s="898"/>
      <c r="B63" s="1045"/>
      <c r="C63" s="1045"/>
      <c r="D63" s="1045"/>
      <c r="E63" s="843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7"/>
      <c r="X63" s="897"/>
      <c r="Y63" s="893" t="e">
        <f>#REF!</f>
        <v>#REF!</v>
      </c>
      <c r="Z63" s="255" t="e">
        <f>#REF!</f>
        <v>#REF!</v>
      </c>
      <c r="AA63" s="255" t="e">
        <f>#REF!</f>
        <v>#REF!</v>
      </c>
      <c r="AB63" s="255" t="e">
        <f>#REF!</f>
        <v>#REF!</v>
      </c>
      <c r="AC63" s="255" t="e">
        <f>#REF!</f>
        <v>#REF!</v>
      </c>
      <c r="AD63" s="255" t="e">
        <f>#REF!</f>
        <v>#REF!</v>
      </c>
    </row>
    <row r="64" spans="1:30" ht="27" customHeight="1">
      <c r="A64" s="899"/>
      <c r="B64" s="1069"/>
      <c r="C64" s="1069"/>
      <c r="D64" s="1069"/>
      <c r="E64" s="842"/>
      <c r="F64" s="900"/>
      <c r="G64" s="900"/>
      <c r="H64" s="900"/>
      <c r="I64" s="900"/>
      <c r="J64" s="900"/>
      <c r="K64" s="900"/>
      <c r="L64" s="900"/>
      <c r="M64" s="900"/>
      <c r="N64" s="900"/>
      <c r="O64" s="900"/>
      <c r="P64" s="900"/>
      <c r="Q64" s="900"/>
      <c r="R64" s="900"/>
      <c r="S64" s="900"/>
      <c r="T64" s="900"/>
      <c r="U64" s="900"/>
      <c r="V64" s="900"/>
      <c r="W64" s="900"/>
      <c r="X64" s="900"/>
      <c r="Y64" s="894">
        <f aca="true" t="shared" si="13" ref="Y64:AD64">Y33</f>
        <v>0</v>
      </c>
      <c r="Z64" s="256">
        <f t="shared" si="13"/>
        <v>0</v>
      </c>
      <c r="AA64" s="256">
        <f t="shared" si="13"/>
        <v>0</v>
      </c>
      <c r="AB64" s="256">
        <f t="shared" si="13"/>
        <v>0</v>
      </c>
      <c r="AC64" s="256">
        <f t="shared" si="13"/>
        <v>0</v>
      </c>
      <c r="AD64" s="256">
        <f t="shared" si="13"/>
        <v>0</v>
      </c>
    </row>
    <row r="65" spans="1:30" ht="27" customHeight="1">
      <c r="A65" s="896"/>
      <c r="B65" s="1045"/>
      <c r="C65" s="1045"/>
      <c r="D65" s="1045"/>
      <c r="E65" s="843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3">
        <v>0</v>
      </c>
      <c r="Z65" s="255">
        <v>0</v>
      </c>
      <c r="AA65" s="255">
        <v>0</v>
      </c>
      <c r="AB65" s="255">
        <v>0</v>
      </c>
      <c r="AC65" s="255">
        <v>0</v>
      </c>
      <c r="AD65" s="255">
        <v>0</v>
      </c>
    </row>
    <row r="66" spans="1:30" ht="27" customHeight="1" thickBot="1">
      <c r="A66" s="901"/>
      <c r="B66" s="1045"/>
      <c r="C66" s="1045"/>
      <c r="D66" s="1045"/>
      <c r="E66" s="843"/>
      <c r="F66" s="897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Q66" s="897"/>
      <c r="R66" s="897"/>
      <c r="S66" s="897"/>
      <c r="T66" s="897"/>
      <c r="U66" s="897"/>
      <c r="V66" s="897"/>
      <c r="W66" s="897"/>
      <c r="X66" s="897"/>
      <c r="Y66" s="895">
        <v>0</v>
      </c>
      <c r="Z66" s="257">
        <v>0</v>
      </c>
      <c r="AA66" s="257">
        <v>0</v>
      </c>
      <c r="AB66" s="257">
        <v>0</v>
      </c>
      <c r="AC66" s="257">
        <v>0</v>
      </c>
      <c r="AD66" s="257">
        <v>0</v>
      </c>
    </row>
  </sheetData>
  <sheetProtection/>
  <mergeCells count="41">
    <mergeCell ref="B66:D66"/>
    <mergeCell ref="B54:D54"/>
    <mergeCell ref="B55:D55"/>
    <mergeCell ref="B60:D60"/>
    <mergeCell ref="B61:D61"/>
    <mergeCell ref="B62:D62"/>
    <mergeCell ref="C57:R57"/>
    <mergeCell ref="C59:D59"/>
    <mergeCell ref="B65:D65"/>
    <mergeCell ref="B64:D64"/>
    <mergeCell ref="A1:X1"/>
    <mergeCell ref="A6:D6"/>
    <mergeCell ref="A2:B2"/>
    <mergeCell ref="B8:D8"/>
    <mergeCell ref="X6:AD6"/>
    <mergeCell ref="A3:X3"/>
    <mergeCell ref="B53:D53"/>
    <mergeCell ref="B19:D19"/>
    <mergeCell ref="C20:D20"/>
    <mergeCell ref="B63:D63"/>
    <mergeCell ref="C21:D21"/>
    <mergeCell ref="C29:D29"/>
    <mergeCell ref="B32:D32"/>
    <mergeCell ref="B33:D33"/>
    <mergeCell ref="C45:R45"/>
    <mergeCell ref="C35:D35"/>
    <mergeCell ref="B43:D43"/>
    <mergeCell ref="A38:D38"/>
    <mergeCell ref="C52:D52"/>
    <mergeCell ref="C41:R41"/>
    <mergeCell ref="B48:D48"/>
    <mergeCell ref="B49:D49"/>
    <mergeCell ref="B47:D47"/>
    <mergeCell ref="C46:D46"/>
    <mergeCell ref="C51:R51"/>
    <mergeCell ref="C22:D22"/>
    <mergeCell ref="B27:D27"/>
    <mergeCell ref="C28:D28"/>
    <mergeCell ref="A37:D37"/>
    <mergeCell ref="C34:D34"/>
    <mergeCell ref="B36:D36"/>
  </mergeCells>
  <printOptions horizontalCentered="1"/>
  <pageMargins left="0.27" right="0.44" top="0.984251968503937" bottom="0.7874015748031497" header="0.5118110236220472" footer="0.5118110236220472"/>
  <pageSetup horizontalDpi="600" verticalDpi="600" orientation="portrait" paperSize="9" scale="47" r:id="rId1"/>
  <headerFooter differentOddEven="1" alignWithMargins="0">
    <oddFooter>&amp;C2. oldal</oddFooter>
    <evenHeader>&amp;R1. sz?m? mell?klet</evenHeader>
    <evenFooter>&amp;C3. oldal</evenFooter>
    <firstFooter>&amp;C2[Oldal]</firstFooter>
  </headerFooter>
  <rowBreaks count="1" manualBreakCount="1">
    <brk id="39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A2" sqref="A2:I2"/>
    </sheetView>
  </sheetViews>
  <sheetFormatPr defaultColWidth="9.140625" defaultRowHeight="12.75"/>
  <cols>
    <col min="1" max="1" width="47.8515625" style="12" bestFit="1" customWidth="1"/>
    <col min="2" max="2" width="17.7109375" style="12" customWidth="1"/>
    <col min="3" max="7" width="11.421875" style="12" hidden="1" customWidth="1"/>
    <col min="8" max="8" width="43.57421875" style="12" bestFit="1" customWidth="1"/>
    <col min="9" max="9" width="16.140625" style="12" customWidth="1"/>
    <col min="10" max="12" width="11.421875" style="12" hidden="1" customWidth="1"/>
    <col min="13" max="13" width="11.8515625" style="12" hidden="1" customWidth="1"/>
    <col min="14" max="14" width="11.421875" style="12" hidden="1" customWidth="1"/>
    <col min="15" max="16384" width="9.140625" style="12" customWidth="1"/>
  </cols>
  <sheetData>
    <row r="1" spans="8:9" ht="12.75">
      <c r="H1" s="1070" t="s">
        <v>21</v>
      </c>
      <c r="I1" s="1070"/>
    </row>
    <row r="2" spans="1:9" ht="14.25" customHeight="1">
      <c r="A2" s="1071" t="s">
        <v>545</v>
      </c>
      <c r="B2" s="1071"/>
      <c r="C2" s="1071"/>
      <c r="D2" s="1071"/>
      <c r="E2" s="1071"/>
      <c r="F2" s="1071"/>
      <c r="G2" s="1071"/>
      <c r="H2" s="1071"/>
      <c r="I2" s="1071"/>
    </row>
    <row r="3" spans="1:9" ht="11.25" customHeight="1">
      <c r="A3" s="54"/>
      <c r="B3" s="54" t="s">
        <v>484</v>
      </c>
      <c r="C3" s="54"/>
      <c r="D3" s="54"/>
      <c r="E3" s="54"/>
      <c r="F3" s="54"/>
      <c r="G3" s="54"/>
      <c r="H3" s="54"/>
      <c r="I3" s="53" t="s">
        <v>2</v>
      </c>
    </row>
    <row r="4" spans="1:9" ht="17.25" customHeight="1" thickBot="1">
      <c r="A4" s="1072" t="s">
        <v>185</v>
      </c>
      <c r="B4" s="1073"/>
      <c r="C4" s="1073"/>
      <c r="D4" s="1073"/>
      <c r="E4" s="1073"/>
      <c r="F4" s="1073"/>
      <c r="G4" s="1073"/>
      <c r="H4" s="1072"/>
      <c r="I4" s="1073"/>
    </row>
    <row r="5" spans="1:14" ht="22.5" customHeight="1" thickBot="1">
      <c r="A5" s="334" t="s">
        <v>7</v>
      </c>
      <c r="B5" s="452" t="s">
        <v>220</v>
      </c>
      <c r="C5" s="453" t="s">
        <v>217</v>
      </c>
      <c r="D5" s="453" t="s">
        <v>226</v>
      </c>
      <c r="E5" s="453" t="s">
        <v>227</v>
      </c>
      <c r="F5" s="453" t="s">
        <v>248</v>
      </c>
      <c r="G5" s="454" t="s">
        <v>282</v>
      </c>
      <c r="H5" s="383" t="s">
        <v>8</v>
      </c>
      <c r="I5" s="452" t="s">
        <v>220</v>
      </c>
      <c r="J5" s="453" t="s">
        <v>217</v>
      </c>
      <c r="K5" s="453" t="s">
        <v>221</v>
      </c>
      <c r="L5" s="453" t="s">
        <v>227</v>
      </c>
      <c r="M5" s="453" t="s">
        <v>248</v>
      </c>
      <c r="N5" s="454" t="s">
        <v>282</v>
      </c>
    </row>
    <row r="6" spans="1:14" ht="12.75">
      <c r="A6" s="336" t="s">
        <v>421</v>
      </c>
      <c r="B6" s="455">
        <v>10300</v>
      </c>
      <c r="C6" s="456"/>
      <c r="D6" s="456"/>
      <c r="E6" s="456"/>
      <c r="F6" s="456"/>
      <c r="G6" s="456"/>
      <c r="H6" s="440" t="s">
        <v>161</v>
      </c>
      <c r="I6" s="481">
        <v>30161</v>
      </c>
      <c r="J6" s="482" t="e">
        <f>'4.sz.m.ÖNK kiadás'!G7+#REF!+'5. sz. m óvoda'!E30+#REF!</f>
        <v>#REF!</v>
      </c>
      <c r="K6" s="482" t="e">
        <f>'4.sz.m.ÖNK kiadás'!H7+#REF!+'5. sz. m óvoda'!F30+#REF!</f>
        <v>#REF!</v>
      </c>
      <c r="L6" s="482" t="e">
        <f>'4.sz.m.ÖNK kiadás'!I7+#REF!+'5. sz. m óvoda'!G30+#REF!</f>
        <v>#REF!</v>
      </c>
      <c r="M6" s="482" t="e">
        <f>'4.sz.m.ÖNK kiadás'!J7+#REF!+'5. sz. m óvoda'!H30+#REF!</f>
        <v>#REF!</v>
      </c>
      <c r="N6" s="482" t="e">
        <f>'4.sz.m.ÖNK kiadás'!K7+#REF!+'5. sz. m óvoda'!I30+#REF!</f>
        <v>#REF!</v>
      </c>
    </row>
    <row r="7" spans="1:14" ht="12.75">
      <c r="A7" s="337" t="s">
        <v>422</v>
      </c>
      <c r="B7" s="457">
        <v>12695</v>
      </c>
      <c r="C7" s="458"/>
      <c r="D7" s="458"/>
      <c r="E7" s="458"/>
      <c r="F7" s="458"/>
      <c r="G7" s="458"/>
      <c r="H7" s="441" t="s">
        <v>162</v>
      </c>
      <c r="I7" s="457">
        <v>7767</v>
      </c>
      <c r="J7" s="458" t="e">
        <f>'4.sz.m.ÖNK kiadás'!G8+#REF!+'5. sz. m óvoda'!E31+#REF!</f>
        <v>#REF!</v>
      </c>
      <c r="K7" s="458" t="e">
        <f>'4.sz.m.ÖNK kiadás'!H8+#REF!+'5. sz. m óvoda'!F31+#REF!</f>
        <v>#REF!</v>
      </c>
      <c r="L7" s="458" t="e">
        <f>'4.sz.m.ÖNK kiadás'!I8+#REF!+'5. sz. m óvoda'!G31+#REF!</f>
        <v>#REF!</v>
      </c>
      <c r="M7" s="458" t="e">
        <f>'4.sz.m.ÖNK kiadás'!J8+#REF!+'5. sz. m óvoda'!H31+#REF!</f>
        <v>#REF!</v>
      </c>
      <c r="N7" s="458" t="e">
        <f>'4.sz.m.ÖNK kiadás'!K8+#REF!+'5. sz. m óvoda'!I31+#REF!</f>
        <v>#REF!</v>
      </c>
    </row>
    <row r="8" spans="1:14" ht="17.25" customHeight="1">
      <c r="A8" s="337" t="s">
        <v>423</v>
      </c>
      <c r="B8" s="457">
        <v>38210</v>
      </c>
      <c r="C8" s="458"/>
      <c r="D8" s="458"/>
      <c r="E8" s="458"/>
      <c r="F8" s="458"/>
      <c r="G8" s="458"/>
      <c r="H8" s="441" t="s">
        <v>163</v>
      </c>
      <c r="I8" s="457">
        <v>23780</v>
      </c>
      <c r="J8" s="458" t="e">
        <f>'4.sz.m.ÖNK kiadás'!G9+#REF!+'5. sz. m óvoda'!E32+#REF!</f>
        <v>#REF!</v>
      </c>
      <c r="K8" s="458" t="e">
        <f>'4.sz.m.ÖNK kiadás'!H9+#REF!+'5. sz. m óvoda'!F32+#REF!</f>
        <v>#REF!</v>
      </c>
      <c r="L8" s="458" t="e">
        <f>'4.sz.m.ÖNK kiadás'!I9+#REF!+'5. sz. m óvoda'!G32+#REF!</f>
        <v>#REF!</v>
      </c>
      <c r="M8" s="458" t="e">
        <f>'4.sz.m.ÖNK kiadás'!J9+#REF!+'5. sz. m óvoda'!H32+#REF!</f>
        <v>#REF!</v>
      </c>
      <c r="N8" s="458" t="e">
        <f>'4.sz.m.ÖNK kiadás'!K9+#REF!+'5. sz. m óvoda'!I32+#REF!</f>
        <v>#REF!</v>
      </c>
    </row>
    <row r="9" spans="1:14" ht="12.75">
      <c r="A9" s="337" t="s">
        <v>424</v>
      </c>
      <c r="B9" s="457">
        <v>800</v>
      </c>
      <c r="C9" s="458"/>
      <c r="D9" s="458"/>
      <c r="E9" s="458"/>
      <c r="F9" s="458"/>
      <c r="G9" s="458"/>
      <c r="H9" s="441" t="s">
        <v>164</v>
      </c>
      <c r="I9" s="483">
        <v>1859</v>
      </c>
      <c r="J9" s="484" t="e">
        <f>'4.sz.m.ÖNK kiadás'!G10+#REF!+'5. sz. m óvoda'!E33+#REF!</f>
        <v>#REF!</v>
      </c>
      <c r="K9" s="484" t="e">
        <f>'4.sz.m.ÖNK kiadás'!H10+#REF!+'5. sz. m óvoda'!F33+#REF!</f>
        <v>#REF!</v>
      </c>
      <c r="L9" s="484" t="e">
        <f>'4.sz.m.ÖNK kiadás'!I10+#REF!+'5. sz. m óvoda'!G33+#REF!</f>
        <v>#REF!</v>
      </c>
      <c r="M9" s="484" t="e">
        <f>'4.sz.m.ÖNK kiadás'!J10+#REF!+'5. sz. m óvoda'!H33+#REF!</f>
        <v>#REF!</v>
      </c>
      <c r="N9" s="484" t="e">
        <f>'4.sz.m.ÖNK kiadás'!K10+#REF!+'5. sz. m óvoda'!I33+#REF!</f>
        <v>#REF!</v>
      </c>
    </row>
    <row r="10" spans="1:14" ht="11.25" customHeight="1">
      <c r="A10" s="337"/>
      <c r="B10" s="457"/>
      <c r="C10" s="458"/>
      <c r="D10" s="458"/>
      <c r="E10" s="458"/>
      <c r="F10" s="458"/>
      <c r="G10" s="458"/>
      <c r="H10" s="442" t="s">
        <v>165</v>
      </c>
      <c r="I10" s="457">
        <v>2188</v>
      </c>
      <c r="J10" s="458" t="e">
        <f>'4.sz.m.ÖNK kiadás'!G11+#REF!+'5. sz. m óvoda'!E34+#REF!</f>
        <v>#REF!</v>
      </c>
      <c r="K10" s="458" t="e">
        <f>'4.sz.m.ÖNK kiadás'!H11+#REF!+'5. sz. m óvoda'!F34+#REF!</f>
        <v>#REF!</v>
      </c>
      <c r="L10" s="458" t="e">
        <f>'4.sz.m.ÖNK kiadás'!I11+#REF!+'5. sz. m óvoda'!G34+#REF!</f>
        <v>#REF!</v>
      </c>
      <c r="M10" s="458" t="e">
        <f>'4.sz.m.ÖNK kiadás'!J11+#REF!+'5. sz. m óvoda'!H34+#REF!</f>
        <v>#REF!</v>
      </c>
      <c r="N10" s="458" t="e">
        <f>'4.sz.m.ÖNK kiadás'!K11+#REF!+'5. sz. m óvoda'!I34+#REF!</f>
        <v>#REF!</v>
      </c>
    </row>
    <row r="11" spans="1:14" ht="12.75">
      <c r="A11" s="337"/>
      <c r="B11" s="457"/>
      <c r="C11" s="458"/>
      <c r="D11" s="458"/>
      <c r="E11" s="458"/>
      <c r="F11" s="458"/>
      <c r="G11" s="458"/>
      <c r="H11" s="441" t="s">
        <v>166</v>
      </c>
      <c r="I11" s="483"/>
      <c r="J11" s="484">
        <f>'4.sz.m.ÖNK kiadás'!G25</f>
        <v>0</v>
      </c>
      <c r="K11" s="484">
        <f>'4.sz.m.ÖNK kiadás'!H25</f>
        <v>0</v>
      </c>
      <c r="L11" s="484" t="e">
        <f>'4.sz.m.ÖNK kiadás'!I25+#REF!</f>
        <v>#REF!</v>
      </c>
      <c r="M11" s="484" t="e">
        <f>'4.sz.m.ÖNK kiadás'!J25+#REF!</f>
        <v>#REF!</v>
      </c>
      <c r="N11" s="484" t="e">
        <f>'4.sz.m.ÖNK kiadás'!K25+#REF!</f>
        <v>#REF!</v>
      </c>
    </row>
    <row r="12" spans="1:14" ht="12.75" hidden="1">
      <c r="A12" s="338"/>
      <c r="B12" s="459"/>
      <c r="C12" s="460"/>
      <c r="D12" s="460"/>
      <c r="E12" s="460"/>
      <c r="F12" s="460"/>
      <c r="G12" s="460"/>
      <c r="H12" s="443"/>
      <c r="I12" s="459"/>
      <c r="J12" s="460"/>
      <c r="K12" s="460"/>
      <c r="L12" s="460"/>
      <c r="M12" s="460"/>
      <c r="N12" s="460"/>
    </row>
    <row r="13" spans="1:14" ht="16.5" customHeight="1" hidden="1" thickBot="1">
      <c r="A13" s="339"/>
      <c r="B13" s="461"/>
      <c r="C13" s="462"/>
      <c r="D13" s="462"/>
      <c r="E13" s="462"/>
      <c r="F13" s="462"/>
      <c r="G13" s="462"/>
      <c r="H13" s="444"/>
      <c r="I13" s="461"/>
      <c r="J13" s="462"/>
      <c r="K13" s="462"/>
      <c r="L13" s="462"/>
      <c r="M13" s="462"/>
      <c r="N13" s="462"/>
    </row>
    <row r="14" spans="1:14" ht="18" customHeight="1" thickBot="1">
      <c r="A14" s="340" t="s">
        <v>168</v>
      </c>
      <c r="B14" s="463">
        <f>SUM(B6:B13)</f>
        <v>62005</v>
      </c>
      <c r="C14" s="464">
        <f>C6+C9+C10+C11+C13</f>
        <v>0</v>
      </c>
      <c r="D14" s="464">
        <f>D6+D9+D10+D11+D13</f>
        <v>0</v>
      </c>
      <c r="E14" s="464">
        <f>E6+E9+E10+E11+E13</f>
        <v>0</v>
      </c>
      <c r="F14" s="464">
        <f>F6+F9+F10+F11+F13</f>
        <v>0</v>
      </c>
      <c r="G14" s="464">
        <f>G6+G9+G10+G11+G13</f>
        <v>0</v>
      </c>
      <c r="H14" s="825" t="s">
        <v>169</v>
      </c>
      <c r="I14" s="463">
        <f aca="true" t="shared" si="0" ref="I14:N14">SUM(I6:I13)</f>
        <v>65755</v>
      </c>
      <c r="J14" s="464" t="e">
        <f t="shared" si="0"/>
        <v>#REF!</v>
      </c>
      <c r="K14" s="464" t="e">
        <f t="shared" si="0"/>
        <v>#REF!</v>
      </c>
      <c r="L14" s="464" t="e">
        <f t="shared" si="0"/>
        <v>#REF!</v>
      </c>
      <c r="M14" s="464" t="e">
        <f t="shared" si="0"/>
        <v>#REF!</v>
      </c>
      <c r="N14" s="464" t="e">
        <f t="shared" si="0"/>
        <v>#REF!</v>
      </c>
    </row>
    <row r="15" spans="1:14" ht="15.75" customHeight="1">
      <c r="A15" s="341" t="s">
        <v>150</v>
      </c>
      <c r="B15" s="335">
        <v>3750</v>
      </c>
      <c r="C15" s="465" t="e">
        <f>'3.sz.m Önk  bev.'!G57+#REF!+'5. sz. m óvoda'!E21+#REF!</f>
        <v>#REF!</v>
      </c>
      <c r="D15" s="465" t="e">
        <f>'3.sz.m Önk  bev.'!H57+#REF!+'5. sz. m óvoda'!F21+#REF!</f>
        <v>#REF!</v>
      </c>
      <c r="E15" s="465" t="e">
        <f>'3.sz.m Önk  bev.'!I57+#REF!+'5. sz. m óvoda'!G21+#REF!</f>
        <v>#REF!</v>
      </c>
      <c r="F15" s="465" t="e">
        <f>'3.sz.m Önk  bev.'!J57+#REF!+'5. sz. m óvoda'!H21+#REF!</f>
        <v>#REF!</v>
      </c>
      <c r="G15" s="465" t="e">
        <f>'3.sz.m Önk  bev.'!K57+#REF!+'5. sz. m óvoda'!I21+#REF!</f>
        <v>#REF!</v>
      </c>
      <c r="H15" s="440" t="s">
        <v>153</v>
      </c>
      <c r="I15" s="455"/>
      <c r="J15" s="456">
        <v>0</v>
      </c>
      <c r="K15" s="456">
        <v>0</v>
      </c>
      <c r="L15" s="456">
        <v>0</v>
      </c>
      <c r="M15" s="456">
        <v>0</v>
      </c>
      <c r="N15" s="456">
        <v>0</v>
      </c>
    </row>
    <row r="16" spans="1:14" ht="12.75" customHeight="1" thickBot="1">
      <c r="A16" s="342" t="s">
        <v>151</v>
      </c>
      <c r="B16" s="466"/>
      <c r="C16" s="467"/>
      <c r="D16" s="467"/>
      <c r="E16" s="467"/>
      <c r="F16" s="467"/>
      <c r="G16" s="467"/>
      <c r="H16" s="443"/>
      <c r="I16" s="459"/>
      <c r="J16" s="460"/>
      <c r="K16" s="460"/>
      <c r="L16" s="460"/>
      <c r="M16" s="460"/>
      <c r="N16" s="460"/>
    </row>
    <row r="17" spans="1:14" ht="18.75" customHeight="1" thickBot="1">
      <c r="A17" s="343" t="s">
        <v>173</v>
      </c>
      <c r="B17" s="468">
        <f aca="true" t="shared" si="1" ref="B17:G17">SUM(B15:B16)</f>
        <v>3750</v>
      </c>
      <c r="C17" s="469" t="e">
        <f t="shared" si="1"/>
        <v>#REF!</v>
      </c>
      <c r="D17" s="469" t="e">
        <f t="shared" si="1"/>
        <v>#REF!</v>
      </c>
      <c r="E17" s="469" t="e">
        <f t="shared" si="1"/>
        <v>#REF!</v>
      </c>
      <c r="F17" s="469" t="e">
        <f t="shared" si="1"/>
        <v>#REF!</v>
      </c>
      <c r="G17" s="469" t="e">
        <f t="shared" si="1"/>
        <v>#REF!</v>
      </c>
      <c r="H17" s="445" t="s">
        <v>178</v>
      </c>
      <c r="I17" s="468"/>
      <c r="J17" s="469">
        <f>SUM(J15:J16)</f>
        <v>0</v>
      </c>
      <c r="K17" s="469">
        <f>SUM(K15:K16)</f>
        <v>0</v>
      </c>
      <c r="L17" s="469">
        <f>SUM(L15:L16)</f>
        <v>0</v>
      </c>
      <c r="M17" s="469">
        <f>SUM(M15:M16)</f>
        <v>0</v>
      </c>
      <c r="N17" s="469">
        <f>SUM(N15:N16)</f>
        <v>0</v>
      </c>
    </row>
    <row r="18" spans="1:14" ht="17.25" customHeight="1" thickBot="1">
      <c r="A18" s="344" t="s">
        <v>152</v>
      </c>
      <c r="B18" s="470">
        <f aca="true" t="shared" si="2" ref="B18:G18">B14+B17</f>
        <v>65755</v>
      </c>
      <c r="C18" s="471" t="e">
        <f t="shared" si="2"/>
        <v>#REF!</v>
      </c>
      <c r="D18" s="471" t="e">
        <f t="shared" si="2"/>
        <v>#REF!</v>
      </c>
      <c r="E18" s="471" t="e">
        <f t="shared" si="2"/>
        <v>#REF!</v>
      </c>
      <c r="F18" s="471" t="e">
        <f t="shared" si="2"/>
        <v>#REF!</v>
      </c>
      <c r="G18" s="471" t="e">
        <f t="shared" si="2"/>
        <v>#REF!</v>
      </c>
      <c r="H18" s="446" t="s">
        <v>154</v>
      </c>
      <c r="I18" s="470">
        <f aca="true" t="shared" si="3" ref="I18:N18">I14+I17</f>
        <v>65755</v>
      </c>
      <c r="J18" s="471" t="e">
        <f t="shared" si="3"/>
        <v>#REF!</v>
      </c>
      <c r="K18" s="471" t="e">
        <f t="shared" si="3"/>
        <v>#REF!</v>
      </c>
      <c r="L18" s="471" t="e">
        <f t="shared" si="3"/>
        <v>#REF!</v>
      </c>
      <c r="M18" s="471" t="e">
        <f t="shared" si="3"/>
        <v>#REF!</v>
      </c>
      <c r="N18" s="471" t="e">
        <f t="shared" si="3"/>
        <v>#REF!</v>
      </c>
    </row>
    <row r="19" spans="1:14" ht="17.25" customHeight="1" thickBot="1">
      <c r="A19" s="905" t="s">
        <v>485</v>
      </c>
      <c r="B19" s="906">
        <v>0</v>
      </c>
      <c r="C19" s="904"/>
      <c r="D19" s="904"/>
      <c r="E19" s="904"/>
      <c r="F19" s="904"/>
      <c r="G19" s="904"/>
      <c r="H19" s="907" t="s">
        <v>487</v>
      </c>
      <c r="I19" s="906">
        <v>0</v>
      </c>
      <c r="J19" s="904"/>
      <c r="K19" s="904"/>
      <c r="L19" s="904"/>
      <c r="M19" s="904"/>
      <c r="N19" s="904"/>
    </row>
    <row r="20" spans="1:14" ht="17.25" customHeight="1" thickBot="1">
      <c r="A20" s="905" t="s">
        <v>486</v>
      </c>
      <c r="B20" s="906">
        <v>-3750</v>
      </c>
      <c r="C20" s="904"/>
      <c r="D20" s="904"/>
      <c r="E20" s="904"/>
      <c r="F20" s="904"/>
      <c r="G20" s="904"/>
      <c r="H20" s="907" t="s">
        <v>488</v>
      </c>
      <c r="I20" s="906"/>
      <c r="J20" s="904"/>
      <c r="K20" s="904"/>
      <c r="L20" s="904"/>
      <c r="M20" s="904"/>
      <c r="N20" s="904"/>
    </row>
    <row r="21" spans="1:11" ht="22.5" customHeight="1" thickBot="1">
      <c r="A21" s="1072" t="s">
        <v>186</v>
      </c>
      <c r="B21" s="1073"/>
      <c r="C21" s="1073"/>
      <c r="D21" s="1073"/>
      <c r="E21" s="1073"/>
      <c r="F21" s="1073"/>
      <c r="G21" s="1073"/>
      <c r="H21" s="1072"/>
      <c r="I21" s="1073"/>
      <c r="J21" s="26"/>
      <c r="K21" s="26"/>
    </row>
    <row r="22" spans="1:14" ht="12.75">
      <c r="A22" s="336" t="s">
        <v>155</v>
      </c>
      <c r="B22" s="472"/>
      <c r="C22" s="473"/>
      <c r="D22" s="473"/>
      <c r="E22" s="473"/>
      <c r="F22" s="473"/>
      <c r="G22" s="473"/>
      <c r="H22" s="447" t="s">
        <v>158</v>
      </c>
      <c r="I22" s="481">
        <v>1144</v>
      </c>
      <c r="J22" s="482" t="e">
        <f>'4.sz.m.ÖNK kiadás'!G18+#REF!</f>
        <v>#REF!</v>
      </c>
      <c r="K22" s="482" t="e">
        <f>'4.sz.m.ÖNK kiadás'!H18+#REF!</f>
        <v>#REF!</v>
      </c>
      <c r="L22" s="482" t="e">
        <f>'4.sz.m.ÖNK kiadás'!I18+#REF!</f>
        <v>#REF!</v>
      </c>
      <c r="M22" s="482" t="e">
        <f>'4.sz.m.ÖNK kiadás'!J18+#REF!</f>
        <v>#REF!</v>
      </c>
      <c r="N22" s="482" t="e">
        <f>'4.sz.m.ÖNK kiadás'!K18+#REF!</f>
        <v>#REF!</v>
      </c>
    </row>
    <row r="23" spans="1:14" ht="12.75">
      <c r="A23" s="337" t="s">
        <v>156</v>
      </c>
      <c r="B23" s="457"/>
      <c r="C23" s="458"/>
      <c r="D23" s="458"/>
      <c r="E23" s="458"/>
      <c r="F23" s="458"/>
      <c r="G23" s="458"/>
      <c r="H23" s="441" t="s">
        <v>159</v>
      </c>
      <c r="I23" s="457">
        <v>1279</v>
      </c>
      <c r="J23" s="458">
        <f>'4.sz.m.ÖNK kiadás'!G19</f>
        <v>0</v>
      </c>
      <c r="K23" s="458">
        <f>'4.sz.m.ÖNK kiadás'!H19</f>
        <v>0</v>
      </c>
      <c r="L23" s="458">
        <f>'4.sz.m.ÖNK kiadás'!I19</f>
        <v>0</v>
      </c>
      <c r="M23" s="458">
        <f>'4.sz.m.ÖNK kiadás'!J19</f>
        <v>0</v>
      </c>
      <c r="N23" s="458">
        <f>'4.sz.m.ÖNK kiadás'!K19</f>
        <v>0</v>
      </c>
    </row>
    <row r="24" spans="1:14" ht="12.75">
      <c r="A24" s="337" t="s">
        <v>157</v>
      </c>
      <c r="B24" s="457">
        <v>3604</v>
      </c>
      <c r="C24" s="458"/>
      <c r="D24" s="458"/>
      <c r="E24" s="458"/>
      <c r="F24" s="458"/>
      <c r="G24" s="458"/>
      <c r="H24" s="441" t="s">
        <v>160</v>
      </c>
      <c r="I24" s="457">
        <v>400</v>
      </c>
      <c r="J24" s="458">
        <f>'4.sz.m.ÖNK kiadás'!G20</f>
        <v>0</v>
      </c>
      <c r="K24" s="458">
        <f>'4.sz.m.ÖNK kiadás'!H20</f>
        <v>0</v>
      </c>
      <c r="L24" s="458">
        <f>'4.sz.m.ÖNK kiadás'!I20</f>
        <v>0</v>
      </c>
      <c r="M24" s="458">
        <f>'4.sz.m.ÖNK kiadás'!J20</f>
        <v>0</v>
      </c>
      <c r="N24" s="458">
        <f>'4.sz.m.ÖNK kiadás'!K20</f>
        <v>0</v>
      </c>
    </row>
    <row r="25" spans="1:14" ht="13.5" thickBot="1">
      <c r="A25" s="337"/>
      <c r="B25" s="457"/>
      <c r="C25" s="458"/>
      <c r="D25" s="458"/>
      <c r="E25" s="458"/>
      <c r="F25" s="458"/>
      <c r="G25" s="458"/>
      <c r="H25" s="441" t="s">
        <v>167</v>
      </c>
      <c r="I25" s="457">
        <v>781</v>
      </c>
      <c r="J25" s="458"/>
      <c r="K25" s="458"/>
      <c r="L25" s="458"/>
      <c r="M25" s="458"/>
      <c r="N25" s="458"/>
    </row>
    <row r="26" spans="1:14" ht="13.5" hidden="1" thickBot="1">
      <c r="A26" s="346"/>
      <c r="B26" s="459"/>
      <c r="C26" s="460"/>
      <c r="D26" s="460"/>
      <c r="E26" s="460"/>
      <c r="F26" s="460"/>
      <c r="G26" s="460"/>
      <c r="H26" s="443"/>
      <c r="I26" s="459"/>
      <c r="J26" s="460"/>
      <c r="K26" s="460"/>
      <c r="L26" s="460"/>
      <c r="M26" s="460"/>
      <c r="N26" s="460"/>
    </row>
    <row r="27" spans="1:14" ht="13.5" thickBot="1">
      <c r="A27" s="347" t="s">
        <v>171</v>
      </c>
      <c r="B27" s="470">
        <v>3604</v>
      </c>
      <c r="C27" s="471">
        <f>SUM(C22:C25)</f>
        <v>0</v>
      </c>
      <c r="D27" s="471">
        <f>SUM(D22:D25)</f>
        <v>0</v>
      </c>
      <c r="E27" s="471">
        <f>SUM(E22:E25)</f>
        <v>0</v>
      </c>
      <c r="F27" s="471">
        <f>SUM(F22:F25)</f>
        <v>0</v>
      </c>
      <c r="G27" s="471">
        <f>SUM(G22:G25)</f>
        <v>0</v>
      </c>
      <c r="H27" s="448" t="s">
        <v>170</v>
      </c>
      <c r="I27" s="485">
        <f aca="true" t="shared" si="4" ref="I27:N27">SUM(I22:I26)</f>
        <v>3604</v>
      </c>
      <c r="J27" s="486" t="e">
        <f t="shared" si="4"/>
        <v>#REF!</v>
      </c>
      <c r="K27" s="486" t="e">
        <f t="shared" si="4"/>
        <v>#REF!</v>
      </c>
      <c r="L27" s="486" t="e">
        <f t="shared" si="4"/>
        <v>#REF!</v>
      </c>
      <c r="M27" s="486" t="e">
        <f t="shared" si="4"/>
        <v>#REF!</v>
      </c>
      <c r="N27" s="486" t="e">
        <f t="shared" si="4"/>
        <v>#REF!</v>
      </c>
    </row>
    <row r="28" spans="1:14" ht="15" customHeight="1">
      <c r="A28" s="341" t="s">
        <v>150</v>
      </c>
      <c r="B28" s="474"/>
      <c r="C28" s="475"/>
      <c r="D28" s="475"/>
      <c r="E28" s="475"/>
      <c r="F28" s="475"/>
      <c r="G28" s="475"/>
      <c r="H28" s="449" t="s">
        <v>172</v>
      </c>
      <c r="I28" s="455"/>
      <c r="J28" s="456"/>
      <c r="K28" s="456"/>
      <c r="L28" s="456"/>
      <c r="M28" s="456"/>
      <c r="N28" s="456"/>
    </row>
    <row r="29" spans="1:14" ht="13.5" thickBot="1">
      <c r="A29" s="342" t="s">
        <v>151</v>
      </c>
      <c r="B29" s="476"/>
      <c r="C29" s="477"/>
      <c r="D29" s="477"/>
      <c r="E29" s="477"/>
      <c r="F29" s="477"/>
      <c r="G29" s="477"/>
      <c r="H29" s="450"/>
      <c r="I29" s="459"/>
      <c r="J29" s="460"/>
      <c r="K29" s="460"/>
      <c r="L29" s="460"/>
      <c r="M29" s="460"/>
      <c r="N29" s="460"/>
    </row>
    <row r="30" spans="1:14" ht="18.75" customHeight="1" thickBot="1">
      <c r="A30" s="348" t="s">
        <v>174</v>
      </c>
      <c r="B30" s="468"/>
      <c r="C30" s="469">
        <f>SUM(C28:C29)</f>
        <v>0</v>
      </c>
      <c r="D30" s="469">
        <f>SUM(D28:D29)</f>
        <v>0</v>
      </c>
      <c r="E30" s="469">
        <f>SUM(E28:E29)</f>
        <v>0</v>
      </c>
      <c r="F30" s="469">
        <f>SUM(F28:F29)</f>
        <v>0</v>
      </c>
      <c r="G30" s="469">
        <f>SUM(G28:G29)</f>
        <v>0</v>
      </c>
      <c r="H30" s="448" t="s">
        <v>175</v>
      </c>
      <c r="I30" s="470"/>
      <c r="J30" s="471">
        <f>SUM(J28:J29)</f>
        <v>0</v>
      </c>
      <c r="K30" s="471">
        <f>SUM(K28:K29)</f>
        <v>0</v>
      </c>
      <c r="L30" s="471">
        <f>SUM(L28:L29)</f>
        <v>0</v>
      </c>
      <c r="M30" s="471">
        <f>SUM(M28:M29)</f>
        <v>0</v>
      </c>
      <c r="N30" s="471">
        <f>SUM(N28:N29)</f>
        <v>0</v>
      </c>
    </row>
    <row r="31" spans="1:14" ht="21" customHeight="1" thickBot="1">
      <c r="A31" s="345" t="s">
        <v>176</v>
      </c>
      <c r="B31" s="470">
        <v>3604</v>
      </c>
      <c r="C31" s="471">
        <f>C27+C30</f>
        <v>0</v>
      </c>
      <c r="D31" s="471">
        <f>D27+D30</f>
        <v>0</v>
      </c>
      <c r="E31" s="471">
        <f>E27+E30</f>
        <v>0</v>
      </c>
      <c r="F31" s="471">
        <f>F27+F30</f>
        <v>0</v>
      </c>
      <c r="G31" s="471">
        <f>G27+G30</f>
        <v>0</v>
      </c>
      <c r="H31" s="451" t="s">
        <v>177</v>
      </c>
      <c r="I31" s="470">
        <f>I27+I30</f>
        <v>3604</v>
      </c>
      <c r="J31" s="471" t="e">
        <f>J30+J27</f>
        <v>#REF!</v>
      </c>
      <c r="K31" s="471" t="e">
        <f>K30+K27</f>
        <v>#REF!</v>
      </c>
      <c r="L31" s="471" t="e">
        <f>L30+L27</f>
        <v>#REF!</v>
      </c>
      <c r="M31" s="471" t="e">
        <f>M30+M27</f>
        <v>#REF!</v>
      </c>
      <c r="N31" s="471" t="e">
        <f>N30+N27</f>
        <v>#REF!</v>
      </c>
    </row>
    <row r="32" spans="1:14" ht="26.25" customHeight="1" hidden="1" thickBot="1">
      <c r="A32" s="345" t="s">
        <v>236</v>
      </c>
      <c r="B32" s="478"/>
      <c r="C32" s="479"/>
      <c r="D32" s="479"/>
      <c r="E32" s="479"/>
      <c r="F32" s="479"/>
      <c r="G32" s="479"/>
      <c r="H32" s="451" t="s">
        <v>235</v>
      </c>
      <c r="I32" s="470"/>
      <c r="J32" s="471"/>
      <c r="K32" s="471"/>
      <c r="L32" s="471"/>
      <c r="M32" s="471"/>
      <c r="N32" s="471"/>
    </row>
    <row r="33" spans="1:14" ht="16.5" customHeight="1" thickBot="1">
      <c r="A33" s="908" t="s">
        <v>485</v>
      </c>
      <c r="B33" s="478">
        <v>0</v>
      </c>
      <c r="C33" s="479"/>
      <c r="D33" s="479"/>
      <c r="E33" s="479"/>
      <c r="F33" s="479"/>
      <c r="G33" s="479"/>
      <c r="H33" s="908" t="s">
        <v>487</v>
      </c>
      <c r="I33" s="470">
        <v>0</v>
      </c>
      <c r="J33" s="471"/>
      <c r="K33" s="471"/>
      <c r="L33" s="471"/>
      <c r="M33" s="471"/>
      <c r="N33" s="471"/>
    </row>
    <row r="34" spans="1:14" ht="19.5" customHeight="1" thickBot="1">
      <c r="A34" s="908" t="s">
        <v>486</v>
      </c>
      <c r="B34" s="909">
        <v>0</v>
      </c>
      <c r="C34" s="480" t="e">
        <f>C18+C31</f>
        <v>#REF!</v>
      </c>
      <c r="D34" s="480" t="e">
        <f>D18+D31</f>
        <v>#REF!</v>
      </c>
      <c r="E34" s="480" t="e">
        <f>E18+E31</f>
        <v>#REF!</v>
      </c>
      <c r="F34" s="480" t="e">
        <f>F18+F31+F32</f>
        <v>#REF!</v>
      </c>
      <c r="G34" s="480" t="e">
        <f>G18+G31+G32</f>
        <v>#REF!</v>
      </c>
      <c r="H34" s="908" t="s">
        <v>488</v>
      </c>
      <c r="I34" s="487"/>
      <c r="J34" s="488" t="e">
        <f>J31+J18</f>
        <v>#REF!</v>
      </c>
      <c r="K34" s="488" t="e">
        <f>K31+K18</f>
        <v>#REF!</v>
      </c>
      <c r="L34" s="488" t="e">
        <f>L31+L18</f>
        <v>#REF!</v>
      </c>
      <c r="M34" s="488" t="e">
        <f>M31+M18+M32</f>
        <v>#REF!</v>
      </c>
      <c r="N34" s="488" t="e">
        <f>N31+N18+N32</f>
        <v>#REF!</v>
      </c>
    </row>
    <row r="36" spans="2:9" ht="12.75">
      <c r="B36" s="26"/>
      <c r="C36" s="26"/>
      <c r="D36" s="26"/>
      <c r="E36" s="26"/>
      <c r="F36" s="26"/>
      <c r="G36" s="26"/>
      <c r="I36" s="26"/>
    </row>
    <row r="37" spans="6:13" ht="12.75">
      <c r="F37" s="26"/>
      <c r="M37" s="26"/>
    </row>
  </sheetData>
  <sheetProtection/>
  <mergeCells count="4">
    <mergeCell ref="H1:I1"/>
    <mergeCell ref="A2:I2"/>
    <mergeCell ref="A21:I21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0"/>
  <sheetViews>
    <sheetView zoomScale="75" zoomScaleNormal="75" zoomScalePageLayoutView="0" workbookViewId="0" topLeftCell="A4">
      <selection activeCell="D5" sqref="D5"/>
    </sheetView>
  </sheetViews>
  <sheetFormatPr defaultColWidth="9.140625" defaultRowHeight="12.75"/>
  <cols>
    <col min="1" max="2" width="5.7109375" style="102" customWidth="1"/>
    <col min="3" max="3" width="8.8515625" style="102" customWidth="1"/>
    <col min="4" max="4" width="56.00390625" style="17" bestFit="1" customWidth="1"/>
    <col min="5" max="5" width="8.7109375" style="17" customWidth="1"/>
    <col min="6" max="6" width="14.421875" style="327" customWidth="1"/>
    <col min="7" max="8" width="13.00390625" style="327" hidden="1" customWidth="1"/>
    <col min="9" max="10" width="10.8515625" style="327" hidden="1" customWidth="1"/>
    <col min="11" max="11" width="13.140625" style="327" hidden="1" customWidth="1"/>
    <col min="12" max="12" width="14.28125" style="328" customWidth="1"/>
    <col min="13" max="14" width="13.00390625" style="328" hidden="1" customWidth="1"/>
    <col min="15" max="17" width="10.8515625" style="328" hidden="1" customWidth="1"/>
    <col min="18" max="18" width="14.140625" style="329" customWidth="1"/>
    <col min="19" max="19" width="8.28125" style="328" hidden="1" customWidth="1"/>
    <col min="20" max="20" width="8.8515625" style="328" hidden="1" customWidth="1"/>
    <col min="21" max="21" width="11.00390625" style="328" hidden="1" customWidth="1"/>
    <col min="22" max="22" width="12.7109375" style="329" hidden="1" customWidth="1"/>
    <col min="23" max="23" width="11.8515625" style="329" hidden="1" customWidth="1"/>
    <col min="24" max="16384" width="9.140625" style="329" customWidth="1"/>
  </cols>
  <sheetData>
    <row r="1" spans="1:18" ht="12.75">
      <c r="A1" s="99"/>
      <c r="B1" s="99"/>
      <c r="C1" s="99"/>
      <c r="D1" s="100"/>
      <c r="E1" s="100"/>
      <c r="R1" s="44" t="s">
        <v>57</v>
      </c>
    </row>
    <row r="2" spans="1:21" s="331" customFormat="1" ht="34.5" customHeight="1">
      <c r="A2" s="1020" t="s">
        <v>543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237"/>
      <c r="T2" s="330"/>
      <c r="U2" s="330"/>
    </row>
    <row r="3" spans="1:18" ht="13.5" thickBot="1">
      <c r="A3" s="101"/>
      <c r="B3" s="101"/>
      <c r="C3" s="101"/>
      <c r="D3" s="97"/>
      <c r="E3" s="97"/>
      <c r="L3" s="70"/>
      <c r="M3" s="70"/>
      <c r="N3" s="70"/>
      <c r="O3" s="70"/>
      <c r="P3" s="70"/>
      <c r="Q3" s="70"/>
      <c r="R3" s="32" t="s">
        <v>2</v>
      </c>
    </row>
    <row r="4" spans="1:23" ht="45.75" customHeight="1" thickBot="1">
      <c r="A4" s="1021" t="s">
        <v>6</v>
      </c>
      <c r="B4" s="1022"/>
      <c r="C4" s="1022"/>
      <c r="D4" s="846" t="s">
        <v>9</v>
      </c>
      <c r="E4" s="847" t="s">
        <v>456</v>
      </c>
      <c r="F4" s="1001" t="s">
        <v>5</v>
      </c>
      <c r="G4" s="1002"/>
      <c r="H4" s="1002"/>
      <c r="I4" s="1002"/>
      <c r="J4" s="1002"/>
      <c r="K4" s="1003"/>
      <c r="L4" s="1001" t="s">
        <v>69</v>
      </c>
      <c r="M4" s="1002"/>
      <c r="N4" s="1002"/>
      <c r="O4" s="1002"/>
      <c r="P4" s="1002"/>
      <c r="Q4" s="1003"/>
      <c r="R4" s="1001" t="s">
        <v>70</v>
      </c>
      <c r="S4" s="1002"/>
      <c r="T4" s="1002"/>
      <c r="U4" s="1002"/>
      <c r="V4" s="1002"/>
      <c r="W4" s="1003"/>
    </row>
    <row r="5" spans="1:23" ht="45.75" customHeight="1" thickBot="1">
      <c r="A5" s="299"/>
      <c r="B5" s="300"/>
      <c r="C5" s="300"/>
      <c r="D5" s="846"/>
      <c r="E5" s="847"/>
      <c r="F5" s="361" t="s">
        <v>75</v>
      </c>
      <c r="G5" s="362" t="s">
        <v>216</v>
      </c>
      <c r="H5" s="362" t="s">
        <v>222</v>
      </c>
      <c r="I5" s="362" t="s">
        <v>228</v>
      </c>
      <c r="J5" s="362" t="s">
        <v>250</v>
      </c>
      <c r="K5" s="363" t="s">
        <v>283</v>
      </c>
      <c r="L5" s="361" t="s">
        <v>75</v>
      </c>
      <c r="M5" s="362" t="s">
        <v>216</v>
      </c>
      <c r="N5" s="362" t="s">
        <v>222</v>
      </c>
      <c r="O5" s="362" t="s">
        <v>228</v>
      </c>
      <c r="P5" s="362" t="s">
        <v>250</v>
      </c>
      <c r="Q5" s="363" t="s">
        <v>283</v>
      </c>
      <c r="R5" s="361" t="s">
        <v>75</v>
      </c>
      <c r="S5" s="362" t="s">
        <v>216</v>
      </c>
      <c r="T5" s="362" t="s">
        <v>222</v>
      </c>
      <c r="U5" s="362" t="s">
        <v>228</v>
      </c>
      <c r="V5" s="362" t="s">
        <v>250</v>
      </c>
      <c r="W5" s="363" t="s">
        <v>283</v>
      </c>
    </row>
    <row r="6" spans="1:23" s="7" customFormat="1" ht="21.75" customHeight="1" thickBot="1">
      <c r="A6" s="112"/>
      <c r="B6" s="1008"/>
      <c r="C6" s="1008"/>
      <c r="D6" s="1008"/>
      <c r="E6" s="848"/>
      <c r="F6" s="364"/>
      <c r="G6" s="272"/>
      <c r="H6" s="272"/>
      <c r="I6" s="272"/>
      <c r="J6" s="272"/>
      <c r="K6" s="272"/>
      <c r="L6" s="364"/>
      <c r="M6" s="272"/>
      <c r="N6" s="272"/>
      <c r="O6" s="272"/>
      <c r="P6" s="272"/>
      <c r="Q6" s="272"/>
      <c r="R6" s="364"/>
      <c r="S6" s="272"/>
      <c r="T6" s="272"/>
      <c r="U6" s="272"/>
      <c r="V6" s="272"/>
      <c r="W6" s="272"/>
    </row>
    <row r="7" spans="1:23" s="7" customFormat="1" ht="21.75" customHeight="1" thickBot="1">
      <c r="A7" s="112" t="s">
        <v>25</v>
      </c>
      <c r="B7" s="1008" t="s">
        <v>366</v>
      </c>
      <c r="C7" s="1008"/>
      <c r="D7" s="1008"/>
      <c r="E7" s="886" t="s">
        <v>457</v>
      </c>
      <c r="F7" s="364">
        <f>F8+F13+F16+F17+F20</f>
        <v>12300</v>
      </c>
      <c r="G7" s="364">
        <f aca="true" t="shared" si="0" ref="G7:R7">G8+G13+G16+G17+G20</f>
        <v>0</v>
      </c>
      <c r="H7" s="364">
        <f t="shared" si="0"/>
        <v>0</v>
      </c>
      <c r="I7" s="364">
        <f t="shared" si="0"/>
        <v>0</v>
      </c>
      <c r="J7" s="364">
        <f t="shared" si="0"/>
        <v>0</v>
      </c>
      <c r="K7" s="364">
        <f t="shared" si="0"/>
        <v>0</v>
      </c>
      <c r="L7" s="364">
        <f t="shared" si="0"/>
        <v>12300</v>
      </c>
      <c r="M7" s="364">
        <f t="shared" si="0"/>
        <v>0</v>
      </c>
      <c r="N7" s="364">
        <f t="shared" si="0"/>
        <v>0</v>
      </c>
      <c r="O7" s="364">
        <f t="shared" si="0"/>
        <v>0</v>
      </c>
      <c r="P7" s="364">
        <f t="shared" si="0"/>
        <v>0</v>
      </c>
      <c r="Q7" s="364">
        <f t="shared" si="0"/>
        <v>0</v>
      </c>
      <c r="R7" s="364">
        <f t="shared" si="0"/>
        <v>0</v>
      </c>
      <c r="S7" s="272">
        <f>S8+S13+S16</f>
        <v>0</v>
      </c>
      <c r="T7" s="272">
        <f>T8+T13+T16</f>
        <v>0</v>
      </c>
      <c r="U7" s="272">
        <f>U8+U13+U16</f>
        <v>0</v>
      </c>
      <c r="V7" s="272">
        <f>V8+V13+V16</f>
        <v>0</v>
      </c>
      <c r="W7" s="272">
        <f>W8+W13+W16</f>
        <v>0</v>
      </c>
    </row>
    <row r="8" spans="1:23" ht="21.75" customHeight="1">
      <c r="A8" s="814"/>
      <c r="B8" s="239" t="s">
        <v>35</v>
      </c>
      <c r="C8" s="1004" t="s">
        <v>367</v>
      </c>
      <c r="D8" s="1004"/>
      <c r="E8" s="849" t="s">
        <v>458</v>
      </c>
      <c r="F8" s="497">
        <v>2000</v>
      </c>
      <c r="G8" s="498"/>
      <c r="H8" s="498"/>
      <c r="I8" s="498"/>
      <c r="J8" s="498"/>
      <c r="K8" s="498"/>
      <c r="L8" s="497">
        <v>2000</v>
      </c>
      <c r="M8" s="498"/>
      <c r="N8" s="498"/>
      <c r="O8" s="498"/>
      <c r="P8" s="498"/>
      <c r="Q8" s="498"/>
      <c r="R8" s="497"/>
      <c r="S8" s="273"/>
      <c r="T8" s="273"/>
      <c r="U8" s="273"/>
      <c r="V8" s="273"/>
      <c r="W8" s="273"/>
    </row>
    <row r="9" spans="1:23" ht="21.75" customHeight="1">
      <c r="A9" s="109"/>
      <c r="B9" s="105"/>
      <c r="C9" s="105" t="s">
        <v>372</v>
      </c>
      <c r="D9" s="333" t="s">
        <v>368</v>
      </c>
      <c r="E9" s="850"/>
      <c r="F9" s="366"/>
      <c r="G9" s="274"/>
      <c r="H9" s="274"/>
      <c r="I9" s="274"/>
      <c r="J9" s="274"/>
      <c r="K9" s="274"/>
      <c r="L9" s="366"/>
      <c r="M9" s="274"/>
      <c r="N9" s="274"/>
      <c r="O9" s="274"/>
      <c r="P9" s="274"/>
      <c r="Q9" s="274"/>
      <c r="R9" s="366"/>
      <c r="S9" s="274"/>
      <c r="T9" s="274"/>
      <c r="U9" s="274"/>
      <c r="V9" s="274"/>
      <c r="W9" s="274"/>
    </row>
    <row r="10" spans="1:23" ht="21.75" customHeight="1">
      <c r="A10" s="109"/>
      <c r="B10" s="105"/>
      <c r="C10" s="105" t="s">
        <v>373</v>
      </c>
      <c r="D10" s="333" t="s">
        <v>351</v>
      </c>
      <c r="E10" s="850"/>
      <c r="F10" s="366">
        <v>2000</v>
      </c>
      <c r="G10" s="274"/>
      <c r="H10" s="274"/>
      <c r="I10" s="274"/>
      <c r="J10" s="274"/>
      <c r="K10" s="274"/>
      <c r="L10" s="366">
        <v>20000</v>
      </c>
      <c r="M10" s="274"/>
      <c r="N10" s="274"/>
      <c r="O10" s="274"/>
      <c r="P10" s="274"/>
      <c r="Q10" s="274"/>
      <c r="R10" s="366"/>
      <c r="S10" s="274"/>
      <c r="T10" s="274"/>
      <c r="U10" s="274"/>
      <c r="V10" s="274"/>
      <c r="W10" s="274"/>
    </row>
    <row r="11" spans="1:23" ht="21.75" customHeight="1">
      <c r="A11" s="109"/>
      <c r="B11" s="105"/>
      <c r="C11" s="105" t="s">
        <v>374</v>
      </c>
      <c r="D11" s="333" t="s">
        <v>348</v>
      </c>
      <c r="E11" s="850"/>
      <c r="F11" s="366"/>
      <c r="G11" s="274"/>
      <c r="H11" s="274"/>
      <c r="I11" s="274"/>
      <c r="J11" s="274"/>
      <c r="K11" s="274"/>
      <c r="L11" s="366"/>
      <c r="M11" s="274"/>
      <c r="N11" s="274"/>
      <c r="O11" s="274"/>
      <c r="P11" s="274"/>
      <c r="Q11" s="274"/>
      <c r="R11" s="366"/>
      <c r="S11" s="274"/>
      <c r="T11" s="274"/>
      <c r="U11" s="274"/>
      <c r="V11" s="274"/>
      <c r="W11" s="274"/>
    </row>
    <row r="12" spans="1:33" ht="21.75" customHeight="1" hidden="1">
      <c r="A12" s="109"/>
      <c r="B12" s="105"/>
      <c r="C12" s="105"/>
      <c r="D12" s="333"/>
      <c r="E12" s="850"/>
      <c r="F12" s="366"/>
      <c r="G12" s="274"/>
      <c r="H12" s="274"/>
      <c r="I12" s="274"/>
      <c r="J12" s="274"/>
      <c r="K12" s="274"/>
      <c r="L12" s="366"/>
      <c r="M12" s="274"/>
      <c r="N12" s="274"/>
      <c r="O12" s="274"/>
      <c r="P12" s="274"/>
      <c r="Q12" s="274"/>
      <c r="R12" s="366"/>
      <c r="S12" s="274"/>
      <c r="T12" s="274"/>
      <c r="U12" s="274"/>
      <c r="V12" s="274"/>
      <c r="W12" s="274"/>
      <c r="AG12" s="329" t="s">
        <v>245</v>
      </c>
    </row>
    <row r="13" spans="1:23" ht="21.75" customHeight="1">
      <c r="A13" s="109"/>
      <c r="B13" s="105" t="s">
        <v>36</v>
      </c>
      <c r="C13" s="1007" t="s">
        <v>369</v>
      </c>
      <c r="D13" s="1007"/>
      <c r="E13" s="851" t="s">
        <v>460</v>
      </c>
      <c r="F13" s="366">
        <v>8000</v>
      </c>
      <c r="G13" s="274"/>
      <c r="H13" s="274"/>
      <c r="I13" s="274"/>
      <c r="J13" s="274"/>
      <c r="K13" s="274"/>
      <c r="L13" s="366">
        <v>8000</v>
      </c>
      <c r="M13" s="274"/>
      <c r="N13" s="274"/>
      <c r="O13" s="274"/>
      <c r="P13" s="274"/>
      <c r="Q13" s="274"/>
      <c r="R13" s="366"/>
      <c r="S13" s="274"/>
      <c r="T13" s="274"/>
      <c r="U13" s="274"/>
      <c r="V13" s="274"/>
      <c r="W13" s="274"/>
    </row>
    <row r="14" spans="1:23" ht="21.75" customHeight="1">
      <c r="A14" s="109"/>
      <c r="B14" s="105"/>
      <c r="C14" s="105" t="s">
        <v>370</v>
      </c>
      <c r="D14" s="644" t="s">
        <v>375</v>
      </c>
      <c r="E14" s="851"/>
      <c r="F14" s="366">
        <v>8000</v>
      </c>
      <c r="G14" s="274"/>
      <c r="H14" s="274"/>
      <c r="I14" s="274"/>
      <c r="J14" s="274"/>
      <c r="K14" s="274"/>
      <c r="L14" s="366">
        <v>8000</v>
      </c>
      <c r="M14" s="274"/>
      <c r="N14" s="274"/>
      <c r="O14" s="274"/>
      <c r="P14" s="274"/>
      <c r="Q14" s="274"/>
      <c r="R14" s="366"/>
      <c r="S14" s="367"/>
      <c r="T14" s="367"/>
      <c r="U14" s="367"/>
      <c r="V14" s="367"/>
      <c r="W14" s="367"/>
    </row>
    <row r="15" spans="1:23" ht="21.75" customHeight="1">
      <c r="A15" s="109"/>
      <c r="B15" s="105"/>
      <c r="C15" s="105" t="s">
        <v>371</v>
      </c>
      <c r="D15" s="644" t="s">
        <v>376</v>
      </c>
      <c r="E15" s="851"/>
      <c r="F15" s="366"/>
      <c r="G15" s="274"/>
      <c r="H15" s="274"/>
      <c r="I15" s="274"/>
      <c r="J15" s="274"/>
      <c r="K15" s="274"/>
      <c r="L15" s="366"/>
      <c r="M15" s="274"/>
      <c r="N15" s="274"/>
      <c r="O15" s="274"/>
      <c r="P15" s="274"/>
      <c r="Q15" s="274"/>
      <c r="R15" s="366"/>
      <c r="S15" s="367"/>
      <c r="T15" s="367"/>
      <c r="U15" s="367"/>
      <c r="V15" s="367"/>
      <c r="W15" s="367"/>
    </row>
    <row r="16" spans="1:23" ht="21.75" customHeight="1">
      <c r="A16" s="109"/>
      <c r="B16" s="105" t="s">
        <v>123</v>
      </c>
      <c r="C16" s="1007" t="s">
        <v>377</v>
      </c>
      <c r="D16" s="1007"/>
      <c r="E16" s="851" t="s">
        <v>459</v>
      </c>
      <c r="F16" s="366">
        <v>1500</v>
      </c>
      <c r="G16" s="274"/>
      <c r="H16" s="274"/>
      <c r="I16" s="815"/>
      <c r="J16" s="815"/>
      <c r="K16" s="815"/>
      <c r="L16" s="366">
        <v>1500</v>
      </c>
      <c r="M16" s="274"/>
      <c r="N16" s="274"/>
      <c r="O16" s="815"/>
      <c r="P16" s="815"/>
      <c r="Q16" s="815"/>
      <c r="R16" s="366"/>
      <c r="S16" s="367"/>
      <c r="T16" s="367"/>
      <c r="U16" s="433"/>
      <c r="V16" s="433"/>
      <c r="W16" s="433"/>
    </row>
    <row r="17" spans="1:23" ht="21.75" customHeight="1">
      <c r="A17" s="109"/>
      <c r="B17" s="105" t="s">
        <v>51</v>
      </c>
      <c r="C17" s="1017" t="s">
        <v>378</v>
      </c>
      <c r="D17" s="1075"/>
      <c r="E17" s="852" t="s">
        <v>461</v>
      </c>
      <c r="F17" s="366">
        <v>700</v>
      </c>
      <c r="G17" s="274"/>
      <c r="H17" s="274"/>
      <c r="I17" s="815"/>
      <c r="J17" s="815"/>
      <c r="K17" s="815"/>
      <c r="L17" s="366">
        <v>700</v>
      </c>
      <c r="M17" s="274"/>
      <c r="N17" s="274"/>
      <c r="O17" s="815"/>
      <c r="P17" s="815"/>
      <c r="Q17" s="815"/>
      <c r="R17" s="366"/>
      <c r="S17" s="812"/>
      <c r="T17" s="812"/>
      <c r="U17" s="813"/>
      <c r="V17" s="813"/>
      <c r="W17" s="813"/>
    </row>
    <row r="18" spans="1:23" ht="21.75" customHeight="1">
      <c r="A18" s="109"/>
      <c r="B18" s="105"/>
      <c r="C18" s="105" t="s">
        <v>379</v>
      </c>
      <c r="D18" s="644" t="s">
        <v>381</v>
      </c>
      <c r="E18" s="851"/>
      <c r="F18" s="366"/>
      <c r="G18" s="274"/>
      <c r="H18" s="274"/>
      <c r="I18" s="815"/>
      <c r="J18" s="815"/>
      <c r="K18" s="815"/>
      <c r="L18" s="366"/>
      <c r="M18" s="274"/>
      <c r="N18" s="274"/>
      <c r="O18" s="815"/>
      <c r="P18" s="815"/>
      <c r="Q18" s="815"/>
      <c r="R18" s="366"/>
      <c r="S18" s="812"/>
      <c r="T18" s="812"/>
      <c r="U18" s="813"/>
      <c r="V18" s="813"/>
      <c r="W18" s="813"/>
    </row>
    <row r="19" spans="1:23" ht="21.75" customHeight="1">
      <c r="A19" s="109"/>
      <c r="B19" s="105"/>
      <c r="C19" s="105" t="s">
        <v>380</v>
      </c>
      <c r="D19" s="644" t="s">
        <v>352</v>
      </c>
      <c r="E19" s="851"/>
      <c r="F19" s="366">
        <v>700</v>
      </c>
      <c r="G19" s="274"/>
      <c r="H19" s="274"/>
      <c r="I19" s="815"/>
      <c r="J19" s="815"/>
      <c r="K19" s="815"/>
      <c r="L19" s="366">
        <v>700</v>
      </c>
      <c r="M19" s="274"/>
      <c r="N19" s="274"/>
      <c r="O19" s="815"/>
      <c r="P19" s="815"/>
      <c r="Q19" s="815"/>
      <c r="R19" s="366"/>
      <c r="S19" s="812"/>
      <c r="T19" s="812"/>
      <c r="U19" s="813"/>
      <c r="V19" s="813"/>
      <c r="W19" s="813"/>
    </row>
    <row r="20" spans="1:23" ht="21.75" customHeight="1" thickBot="1">
      <c r="A20" s="501"/>
      <c r="B20" s="816" t="s">
        <v>52</v>
      </c>
      <c r="C20" s="1018" t="s">
        <v>382</v>
      </c>
      <c r="D20" s="1076"/>
      <c r="E20" s="853" t="s">
        <v>462</v>
      </c>
      <c r="F20" s="499">
        <v>100</v>
      </c>
      <c r="G20" s="500"/>
      <c r="H20" s="500"/>
      <c r="I20" s="817"/>
      <c r="J20" s="817"/>
      <c r="K20" s="817"/>
      <c r="L20" s="499">
        <v>100</v>
      </c>
      <c r="M20" s="500"/>
      <c r="N20" s="500"/>
      <c r="O20" s="817"/>
      <c r="P20" s="817"/>
      <c r="Q20" s="817"/>
      <c r="R20" s="499"/>
      <c r="S20" s="812"/>
      <c r="T20" s="812"/>
      <c r="U20" s="813"/>
      <c r="V20" s="813"/>
      <c r="W20" s="813"/>
    </row>
    <row r="21" spans="1:23" ht="21.75" customHeight="1" thickBot="1">
      <c r="A21" s="112" t="s">
        <v>383</v>
      </c>
      <c r="B21" s="1008" t="s">
        <v>384</v>
      </c>
      <c r="C21" s="1008"/>
      <c r="D21" s="1008"/>
      <c r="E21" s="848" t="s">
        <v>464</v>
      </c>
      <c r="F21" s="364">
        <f>F22+F23+F24+F28+F29+F30+F31</f>
        <v>10218</v>
      </c>
      <c r="G21" s="364">
        <f aca="true" t="shared" si="1" ref="G21:R21">G22+G23+G24+G28+G29+G30+G31</f>
        <v>0</v>
      </c>
      <c r="H21" s="364">
        <f t="shared" si="1"/>
        <v>0</v>
      </c>
      <c r="I21" s="364">
        <f t="shared" si="1"/>
        <v>0</v>
      </c>
      <c r="J21" s="364">
        <f t="shared" si="1"/>
        <v>0</v>
      </c>
      <c r="K21" s="364">
        <f t="shared" si="1"/>
        <v>0</v>
      </c>
      <c r="L21" s="364">
        <f t="shared" si="1"/>
        <v>6725</v>
      </c>
      <c r="M21" s="364">
        <f t="shared" si="1"/>
        <v>0</v>
      </c>
      <c r="N21" s="364">
        <f t="shared" si="1"/>
        <v>0</v>
      </c>
      <c r="O21" s="364">
        <f t="shared" si="1"/>
        <v>0</v>
      </c>
      <c r="P21" s="364">
        <f t="shared" si="1"/>
        <v>0</v>
      </c>
      <c r="Q21" s="364">
        <f t="shared" si="1"/>
        <v>0</v>
      </c>
      <c r="R21" s="364">
        <f t="shared" si="1"/>
        <v>3493</v>
      </c>
      <c r="S21" s="272">
        <f>SUM(S22:S31)</f>
        <v>0</v>
      </c>
      <c r="T21" s="272">
        <f>SUM(T22:T31)</f>
        <v>0</v>
      </c>
      <c r="U21" s="434">
        <f>SUM(U22:U31)</f>
        <v>0</v>
      </c>
      <c r="V21" s="434">
        <f>SUM(V22:V31)</f>
        <v>0</v>
      </c>
      <c r="W21" s="434">
        <f>SUM(W22:W31)</f>
        <v>870</v>
      </c>
    </row>
    <row r="22" spans="1:23" ht="21.75" customHeight="1">
      <c r="A22" s="110"/>
      <c r="B22" s="111" t="s">
        <v>38</v>
      </c>
      <c r="C22" s="1009" t="s">
        <v>385</v>
      </c>
      <c r="D22" s="1009"/>
      <c r="E22" s="854" t="s">
        <v>465</v>
      </c>
      <c r="F22" s="365">
        <v>3753</v>
      </c>
      <c r="G22" s="273"/>
      <c r="H22" s="273"/>
      <c r="I22" s="435"/>
      <c r="J22" s="435"/>
      <c r="K22" s="435"/>
      <c r="L22" s="365">
        <v>260</v>
      </c>
      <c r="M22" s="273"/>
      <c r="N22" s="273"/>
      <c r="O22" s="435"/>
      <c r="P22" s="435"/>
      <c r="Q22" s="435"/>
      <c r="R22" s="365">
        <v>3493</v>
      </c>
      <c r="S22" s="273"/>
      <c r="T22" s="273"/>
      <c r="U22" s="435"/>
      <c r="V22" s="435"/>
      <c r="W22" s="435">
        <v>600</v>
      </c>
    </row>
    <row r="23" spans="1:23" ht="21.75" customHeight="1">
      <c r="A23" s="109"/>
      <c r="B23" s="105" t="s">
        <v>39</v>
      </c>
      <c r="C23" s="1005" t="s">
        <v>425</v>
      </c>
      <c r="D23" s="1005"/>
      <c r="E23" s="850" t="s">
        <v>466</v>
      </c>
      <c r="F23" s="371"/>
      <c r="G23" s="276"/>
      <c r="H23" s="276"/>
      <c r="I23" s="276"/>
      <c r="J23" s="276"/>
      <c r="K23" s="276"/>
      <c r="L23" s="371"/>
      <c r="M23" s="276"/>
      <c r="N23" s="276"/>
      <c r="O23" s="276"/>
      <c r="P23" s="276"/>
      <c r="Q23" s="276"/>
      <c r="R23" s="371"/>
      <c r="S23" s="276"/>
      <c r="T23" s="276"/>
      <c r="U23" s="276"/>
      <c r="V23" s="276"/>
      <c r="W23" s="276"/>
    </row>
    <row r="24" spans="1:23" ht="21.75" customHeight="1">
      <c r="A24" s="109"/>
      <c r="B24" s="105" t="s">
        <v>40</v>
      </c>
      <c r="C24" s="1005" t="s">
        <v>387</v>
      </c>
      <c r="D24" s="1005"/>
      <c r="E24" s="850" t="s">
        <v>467</v>
      </c>
      <c r="F24" s="371">
        <v>6265</v>
      </c>
      <c r="G24" s="276"/>
      <c r="H24" s="276"/>
      <c r="I24" s="276"/>
      <c r="J24" s="276"/>
      <c r="K24" s="276"/>
      <c r="L24" s="371">
        <v>6265</v>
      </c>
      <c r="M24" s="276"/>
      <c r="N24" s="276"/>
      <c r="O24" s="276"/>
      <c r="P24" s="276"/>
      <c r="Q24" s="276"/>
      <c r="R24" s="371"/>
      <c r="S24" s="276"/>
      <c r="T24" s="276"/>
      <c r="U24" s="276"/>
      <c r="V24" s="276"/>
      <c r="W24" s="276"/>
    </row>
    <row r="25" spans="1:23" ht="21.75" customHeight="1">
      <c r="A25" s="109"/>
      <c r="B25" s="105"/>
      <c r="C25" s="105" t="s">
        <v>107</v>
      </c>
      <c r="D25" s="333" t="s">
        <v>388</v>
      </c>
      <c r="E25" s="850"/>
      <c r="F25" s="371">
        <v>6265</v>
      </c>
      <c r="G25" s="276"/>
      <c r="H25" s="276"/>
      <c r="I25" s="276"/>
      <c r="J25" s="276"/>
      <c r="K25" s="276"/>
      <c r="L25" s="371">
        <v>6265</v>
      </c>
      <c r="M25" s="276"/>
      <c r="N25" s="276"/>
      <c r="O25" s="276"/>
      <c r="P25" s="276"/>
      <c r="Q25" s="276"/>
      <c r="R25" s="371"/>
      <c r="S25" s="276"/>
      <c r="T25" s="276"/>
      <c r="U25" s="276"/>
      <c r="V25" s="276"/>
      <c r="W25" s="276"/>
    </row>
    <row r="26" spans="1:23" ht="41.25" customHeight="1">
      <c r="A26" s="109"/>
      <c r="B26" s="105"/>
      <c r="C26" s="105" t="s">
        <v>108</v>
      </c>
      <c r="D26" s="333" t="s">
        <v>389</v>
      </c>
      <c r="E26" s="850"/>
      <c r="F26" s="371"/>
      <c r="G26" s="276"/>
      <c r="H26" s="276"/>
      <c r="I26" s="276"/>
      <c r="J26" s="276"/>
      <c r="K26" s="276"/>
      <c r="L26" s="371"/>
      <c r="M26" s="276"/>
      <c r="N26" s="276"/>
      <c r="O26" s="276"/>
      <c r="P26" s="276"/>
      <c r="Q26" s="276"/>
      <c r="R26" s="371"/>
      <c r="S26" s="276"/>
      <c r="T26" s="276"/>
      <c r="U26" s="276"/>
      <c r="V26" s="276"/>
      <c r="W26" s="276"/>
    </row>
    <row r="27" spans="1:23" ht="21.75" customHeight="1">
      <c r="A27" s="109"/>
      <c r="B27" s="105"/>
      <c r="C27" s="105" t="s">
        <v>109</v>
      </c>
      <c r="D27" s="333" t="s">
        <v>390</v>
      </c>
      <c r="E27" s="850"/>
      <c r="F27" s="371"/>
      <c r="G27" s="276"/>
      <c r="H27" s="276"/>
      <c r="I27" s="276"/>
      <c r="J27" s="276"/>
      <c r="K27" s="276"/>
      <c r="L27" s="371"/>
      <c r="M27" s="276"/>
      <c r="N27" s="276"/>
      <c r="O27" s="276"/>
      <c r="P27" s="276"/>
      <c r="Q27" s="276"/>
      <c r="R27" s="371"/>
      <c r="S27" s="276"/>
      <c r="T27" s="276"/>
      <c r="U27" s="276"/>
      <c r="V27" s="276"/>
      <c r="W27" s="276"/>
    </row>
    <row r="28" spans="1:23" ht="21.75" customHeight="1">
      <c r="A28" s="109"/>
      <c r="B28" s="105" t="s">
        <v>354</v>
      </c>
      <c r="C28" s="1005" t="s">
        <v>391</v>
      </c>
      <c r="D28" s="1005"/>
      <c r="E28" s="850"/>
      <c r="F28" s="371"/>
      <c r="G28" s="276"/>
      <c r="H28" s="276"/>
      <c r="I28" s="276"/>
      <c r="J28" s="276"/>
      <c r="K28" s="276"/>
      <c r="L28" s="371"/>
      <c r="M28" s="276"/>
      <c r="N28" s="276"/>
      <c r="O28" s="276"/>
      <c r="P28" s="276"/>
      <c r="Q28" s="276"/>
      <c r="R28" s="371"/>
      <c r="S28" s="276"/>
      <c r="T28" s="276"/>
      <c r="U28" s="276"/>
      <c r="V28" s="276"/>
      <c r="W28" s="276">
        <v>270</v>
      </c>
    </row>
    <row r="29" spans="1:23" ht="21.75" customHeight="1">
      <c r="A29" s="113"/>
      <c r="B29" s="114" t="s">
        <v>392</v>
      </c>
      <c r="C29" s="1005" t="s">
        <v>393</v>
      </c>
      <c r="D29" s="1074"/>
      <c r="E29" s="850"/>
      <c r="F29" s="371"/>
      <c r="G29" s="276"/>
      <c r="H29" s="276"/>
      <c r="I29" s="276"/>
      <c r="J29" s="276"/>
      <c r="K29" s="276"/>
      <c r="L29" s="371"/>
      <c r="M29" s="276"/>
      <c r="N29" s="276"/>
      <c r="O29" s="276"/>
      <c r="P29" s="276"/>
      <c r="Q29" s="276"/>
      <c r="R29" s="371"/>
      <c r="S29" s="276"/>
      <c r="T29" s="276"/>
      <c r="U29" s="276"/>
      <c r="V29" s="276"/>
      <c r="W29" s="276"/>
    </row>
    <row r="30" spans="1:23" ht="21.75" customHeight="1">
      <c r="A30" s="113"/>
      <c r="B30" s="114" t="s">
        <v>394</v>
      </c>
      <c r="C30" s="1005" t="s">
        <v>395</v>
      </c>
      <c r="D30" s="1074"/>
      <c r="E30" s="850" t="s">
        <v>468</v>
      </c>
      <c r="F30" s="371"/>
      <c r="G30" s="276"/>
      <c r="H30" s="276"/>
      <c r="I30" s="276"/>
      <c r="J30" s="276"/>
      <c r="K30" s="276"/>
      <c r="L30" s="371"/>
      <c r="M30" s="276"/>
      <c r="N30" s="276"/>
      <c r="O30" s="276"/>
      <c r="P30" s="276"/>
      <c r="Q30" s="276"/>
      <c r="R30" s="371"/>
      <c r="S30" s="276"/>
      <c r="T30" s="276"/>
      <c r="U30" s="276"/>
      <c r="V30" s="276"/>
      <c r="W30" s="276"/>
    </row>
    <row r="31" spans="1:23" ht="21.75" customHeight="1" thickBot="1">
      <c r="A31" s="113"/>
      <c r="B31" s="114" t="s">
        <v>80</v>
      </c>
      <c r="C31" s="1006" t="s">
        <v>81</v>
      </c>
      <c r="D31" s="1006"/>
      <c r="E31" s="855" t="s">
        <v>469</v>
      </c>
      <c r="F31" s="371">
        <v>200</v>
      </c>
      <c r="G31" s="276"/>
      <c r="H31" s="276"/>
      <c r="I31" s="276"/>
      <c r="J31" s="276"/>
      <c r="K31" s="276"/>
      <c r="L31" s="371">
        <v>200</v>
      </c>
      <c r="M31" s="276"/>
      <c r="N31" s="276"/>
      <c r="O31" s="276"/>
      <c r="P31" s="276"/>
      <c r="Q31" s="276"/>
      <c r="R31" s="371"/>
      <c r="S31" s="276"/>
      <c r="T31" s="276"/>
      <c r="U31" s="276"/>
      <c r="V31" s="276"/>
      <c r="W31" s="276"/>
    </row>
    <row r="32" spans="1:23" ht="21.75" customHeight="1" thickBot="1">
      <c r="A32" s="116" t="s">
        <v>10</v>
      </c>
      <c r="B32" s="1008" t="s">
        <v>396</v>
      </c>
      <c r="C32" s="1008"/>
      <c r="D32" s="1008"/>
      <c r="E32" s="848" t="s">
        <v>463</v>
      </c>
      <c r="F32" s="359">
        <f>F33+F34+F35+F36</f>
        <v>38210</v>
      </c>
      <c r="G32" s="359">
        <f aca="true" t="shared" si="2" ref="G32:R32">G33+G34+G35+G36</f>
        <v>0</v>
      </c>
      <c r="H32" s="359">
        <f t="shared" si="2"/>
        <v>0</v>
      </c>
      <c r="I32" s="359">
        <f t="shared" si="2"/>
        <v>0</v>
      </c>
      <c r="J32" s="359">
        <f t="shared" si="2"/>
        <v>0</v>
      </c>
      <c r="K32" s="359">
        <f t="shared" si="2"/>
        <v>0</v>
      </c>
      <c r="L32" s="359">
        <f t="shared" si="2"/>
        <v>38210</v>
      </c>
      <c r="M32" s="359">
        <f t="shared" si="2"/>
        <v>0</v>
      </c>
      <c r="N32" s="359">
        <f t="shared" si="2"/>
        <v>0</v>
      </c>
      <c r="O32" s="359">
        <f t="shared" si="2"/>
        <v>0</v>
      </c>
      <c r="P32" s="359">
        <f t="shared" si="2"/>
        <v>0</v>
      </c>
      <c r="Q32" s="359">
        <f t="shared" si="2"/>
        <v>0</v>
      </c>
      <c r="R32" s="359">
        <f t="shared" si="2"/>
        <v>0</v>
      </c>
      <c r="S32" s="119"/>
      <c r="T32" s="119"/>
      <c r="U32" s="119"/>
      <c r="V32" s="119"/>
      <c r="W32" s="119"/>
    </row>
    <row r="33" spans="1:23" ht="21.75" customHeight="1" thickBot="1">
      <c r="A33" s="110"/>
      <c r="B33" s="114" t="s">
        <v>41</v>
      </c>
      <c r="C33" s="1019" t="s">
        <v>397</v>
      </c>
      <c r="D33" s="1077"/>
      <c r="E33" s="856" t="s">
        <v>470</v>
      </c>
      <c r="F33" s="819">
        <v>25036</v>
      </c>
      <c r="G33" s="820"/>
      <c r="H33" s="820"/>
      <c r="I33" s="820"/>
      <c r="J33" s="820"/>
      <c r="K33" s="820"/>
      <c r="L33" s="819">
        <v>25036</v>
      </c>
      <c r="M33" s="820"/>
      <c r="N33" s="820"/>
      <c r="O33" s="820"/>
      <c r="P33" s="820"/>
      <c r="Q33" s="820"/>
      <c r="R33" s="819"/>
      <c r="S33" s="119"/>
      <c r="T33" s="119"/>
      <c r="U33" s="119"/>
      <c r="V33" s="119"/>
      <c r="W33" s="119"/>
    </row>
    <row r="34" spans="1:23" ht="21.75" customHeight="1" thickBot="1">
      <c r="A34" s="109"/>
      <c r="B34" s="114" t="s">
        <v>42</v>
      </c>
      <c r="C34" s="1005" t="s">
        <v>398</v>
      </c>
      <c r="D34" s="1074"/>
      <c r="E34" s="850"/>
      <c r="F34" s="821"/>
      <c r="G34" s="822"/>
      <c r="H34" s="822"/>
      <c r="I34" s="822"/>
      <c r="J34" s="822"/>
      <c r="K34" s="822"/>
      <c r="L34" s="821"/>
      <c r="M34" s="822"/>
      <c r="N34" s="822"/>
      <c r="O34" s="822"/>
      <c r="P34" s="822"/>
      <c r="Q34" s="822"/>
      <c r="R34" s="821"/>
      <c r="S34" s="119"/>
      <c r="T34" s="119"/>
      <c r="U34" s="119"/>
      <c r="V34" s="119"/>
      <c r="W34" s="119"/>
    </row>
    <row r="35" spans="1:23" ht="21.75" customHeight="1" thickBot="1">
      <c r="A35" s="109"/>
      <c r="B35" s="114" t="s">
        <v>78</v>
      </c>
      <c r="C35" s="1005" t="s">
        <v>399</v>
      </c>
      <c r="D35" s="1074"/>
      <c r="E35" s="850"/>
      <c r="F35" s="821"/>
      <c r="G35" s="822"/>
      <c r="H35" s="822"/>
      <c r="I35" s="822"/>
      <c r="J35" s="822"/>
      <c r="K35" s="822"/>
      <c r="L35" s="821"/>
      <c r="M35" s="822"/>
      <c r="N35" s="822"/>
      <c r="O35" s="822"/>
      <c r="P35" s="822"/>
      <c r="Q35" s="822"/>
      <c r="R35" s="821"/>
      <c r="S35" s="119"/>
      <c r="T35" s="119"/>
      <c r="U35" s="119"/>
      <c r="V35" s="119"/>
      <c r="W35" s="119"/>
    </row>
    <row r="36" spans="1:23" ht="21.75" customHeight="1" thickBot="1">
      <c r="A36" s="109"/>
      <c r="B36" s="114" t="s">
        <v>79</v>
      </c>
      <c r="C36" s="1005" t="s">
        <v>400</v>
      </c>
      <c r="D36" s="1074"/>
      <c r="E36" s="850" t="s">
        <v>471</v>
      </c>
      <c r="F36" s="821">
        <v>13174</v>
      </c>
      <c r="G36" s="822"/>
      <c r="H36" s="822"/>
      <c r="I36" s="822"/>
      <c r="J36" s="822"/>
      <c r="K36" s="822"/>
      <c r="L36" s="821">
        <v>13174</v>
      </c>
      <c r="M36" s="822"/>
      <c r="N36" s="822"/>
      <c r="O36" s="822"/>
      <c r="P36" s="822"/>
      <c r="Q36" s="822"/>
      <c r="R36" s="821"/>
      <c r="S36" s="119"/>
      <c r="T36" s="119"/>
      <c r="U36" s="119"/>
      <c r="V36" s="119"/>
      <c r="W36" s="119"/>
    </row>
    <row r="37" spans="1:23" ht="21.75" customHeight="1" thickBot="1">
      <c r="A37" s="109"/>
      <c r="B37" s="114"/>
      <c r="C37" s="111" t="s">
        <v>401</v>
      </c>
      <c r="D37" s="818" t="s">
        <v>31</v>
      </c>
      <c r="E37" s="854"/>
      <c r="F37" s="821">
        <v>8101</v>
      </c>
      <c r="G37" s="822"/>
      <c r="H37" s="822"/>
      <c r="I37" s="822"/>
      <c r="J37" s="822"/>
      <c r="K37" s="822"/>
      <c r="L37" s="821">
        <v>8101</v>
      </c>
      <c r="M37" s="822"/>
      <c r="N37" s="822"/>
      <c r="O37" s="822"/>
      <c r="P37" s="822"/>
      <c r="Q37" s="822"/>
      <c r="R37" s="821"/>
      <c r="S37" s="119"/>
      <c r="T37" s="119"/>
      <c r="U37" s="119"/>
      <c r="V37" s="119"/>
      <c r="W37" s="119"/>
    </row>
    <row r="38" spans="1:23" ht="21.75" customHeight="1" thickBot="1">
      <c r="A38" s="109"/>
      <c r="B38" s="114"/>
      <c r="C38" s="105" t="s">
        <v>402</v>
      </c>
      <c r="D38" s="333" t="s">
        <v>30</v>
      </c>
      <c r="E38" s="850"/>
      <c r="F38" s="821"/>
      <c r="G38" s="822"/>
      <c r="H38" s="822"/>
      <c r="I38" s="822"/>
      <c r="J38" s="822"/>
      <c r="K38" s="822"/>
      <c r="L38" s="821"/>
      <c r="M38" s="822"/>
      <c r="N38" s="822"/>
      <c r="O38" s="822"/>
      <c r="P38" s="822"/>
      <c r="Q38" s="822"/>
      <c r="R38" s="821"/>
      <c r="S38" s="119"/>
      <c r="T38" s="119"/>
      <c r="U38" s="119"/>
      <c r="V38" s="119"/>
      <c r="W38" s="119"/>
    </row>
    <row r="39" spans="1:23" ht="21.75" customHeight="1" thickBot="1">
      <c r="A39" s="109"/>
      <c r="B39" s="114"/>
      <c r="C39" s="105" t="s">
        <v>403</v>
      </c>
      <c r="D39" s="333" t="s">
        <v>32</v>
      </c>
      <c r="E39" s="850"/>
      <c r="F39" s="823">
        <v>5073</v>
      </c>
      <c r="G39" s="824"/>
      <c r="H39" s="824"/>
      <c r="I39" s="824"/>
      <c r="J39" s="824"/>
      <c r="K39" s="824"/>
      <c r="L39" s="823">
        <v>5073</v>
      </c>
      <c r="M39" s="824"/>
      <c r="N39" s="824"/>
      <c r="O39" s="824"/>
      <c r="P39" s="824"/>
      <c r="Q39" s="824"/>
      <c r="R39" s="823"/>
      <c r="S39" s="119"/>
      <c r="T39" s="119"/>
      <c r="U39" s="119"/>
      <c r="V39" s="119"/>
      <c r="W39" s="119"/>
    </row>
    <row r="40" spans="1:23" ht="21.75" customHeight="1" thickBot="1">
      <c r="A40" s="116" t="s">
        <v>11</v>
      </c>
      <c r="B40" s="1010" t="s">
        <v>404</v>
      </c>
      <c r="C40" s="1010"/>
      <c r="D40" s="1010"/>
      <c r="E40" s="857" t="s">
        <v>472</v>
      </c>
      <c r="F40" s="359">
        <f>F41+F42</f>
        <v>0</v>
      </c>
      <c r="G40" s="359">
        <f aca="true" t="shared" si="3" ref="G40:R40">G41+G42</f>
        <v>0</v>
      </c>
      <c r="H40" s="359">
        <f t="shared" si="3"/>
        <v>0</v>
      </c>
      <c r="I40" s="359">
        <f t="shared" si="3"/>
        <v>0</v>
      </c>
      <c r="J40" s="359">
        <f t="shared" si="3"/>
        <v>0</v>
      </c>
      <c r="K40" s="359">
        <f t="shared" si="3"/>
        <v>0</v>
      </c>
      <c r="L40" s="359">
        <f t="shared" si="3"/>
        <v>0</v>
      </c>
      <c r="M40" s="359">
        <f t="shared" si="3"/>
        <v>0</v>
      </c>
      <c r="N40" s="359">
        <f t="shared" si="3"/>
        <v>0</v>
      </c>
      <c r="O40" s="359">
        <f t="shared" si="3"/>
        <v>0</v>
      </c>
      <c r="P40" s="359">
        <f t="shared" si="3"/>
        <v>0</v>
      </c>
      <c r="Q40" s="359">
        <f t="shared" si="3"/>
        <v>0</v>
      </c>
      <c r="R40" s="359">
        <f t="shared" si="3"/>
        <v>0</v>
      </c>
      <c r="S40" s="119"/>
      <c r="T40" s="119"/>
      <c r="U40" s="119"/>
      <c r="V40" s="119"/>
      <c r="W40" s="119"/>
    </row>
    <row r="41" spans="1:23" ht="21.75" customHeight="1">
      <c r="A41" s="110"/>
      <c r="B41" s="117" t="s">
        <v>405</v>
      </c>
      <c r="C41" s="1009" t="s">
        <v>407</v>
      </c>
      <c r="D41" s="1009"/>
      <c r="E41" s="854" t="s">
        <v>473</v>
      </c>
      <c r="F41" s="368"/>
      <c r="G41" s="369"/>
      <c r="H41" s="369"/>
      <c r="I41" s="369"/>
      <c r="J41" s="369"/>
      <c r="K41" s="369"/>
      <c r="L41" s="368"/>
      <c r="M41" s="369"/>
      <c r="N41" s="369"/>
      <c r="O41" s="369"/>
      <c r="P41" s="369"/>
      <c r="Q41" s="369"/>
      <c r="R41" s="368"/>
      <c r="S41" s="369"/>
      <c r="T41" s="369"/>
      <c r="U41" s="369"/>
      <c r="V41" s="369"/>
      <c r="W41" s="369"/>
    </row>
    <row r="42" spans="1:23" ht="21.75" customHeight="1">
      <c r="A42" s="109"/>
      <c r="B42" s="106" t="s">
        <v>406</v>
      </c>
      <c r="C42" s="1005" t="s">
        <v>408</v>
      </c>
      <c r="D42" s="1005"/>
      <c r="E42" s="850" t="s">
        <v>474</v>
      </c>
      <c r="F42" s="371"/>
      <c r="G42" s="276"/>
      <c r="H42" s="276"/>
      <c r="I42" s="276"/>
      <c r="J42" s="276"/>
      <c r="K42" s="276"/>
      <c r="L42" s="371"/>
      <c r="M42" s="276"/>
      <c r="N42" s="276"/>
      <c r="O42" s="276"/>
      <c r="P42" s="276"/>
      <c r="Q42" s="276"/>
      <c r="R42" s="371"/>
      <c r="S42" s="276"/>
      <c r="T42" s="276"/>
      <c r="U42" s="276"/>
      <c r="V42" s="276"/>
      <c r="W42" s="276"/>
    </row>
    <row r="43" spans="1:23" ht="21.75" customHeight="1">
      <c r="A43" s="109"/>
      <c r="B43" s="117"/>
      <c r="C43" s="111" t="s">
        <v>409</v>
      </c>
      <c r="D43" s="818" t="s">
        <v>31</v>
      </c>
      <c r="E43" s="854"/>
      <c r="F43" s="371"/>
      <c r="G43" s="276"/>
      <c r="H43" s="276"/>
      <c r="I43" s="276"/>
      <c r="J43" s="276"/>
      <c r="K43" s="276"/>
      <c r="L43" s="371"/>
      <c r="M43" s="276"/>
      <c r="N43" s="276"/>
      <c r="O43" s="276"/>
      <c r="P43" s="276"/>
      <c r="Q43" s="276"/>
      <c r="R43" s="371"/>
      <c r="S43" s="276"/>
      <c r="T43" s="276"/>
      <c r="U43" s="276"/>
      <c r="V43" s="276"/>
      <c r="W43" s="276"/>
    </row>
    <row r="44" spans="1:23" ht="21.75" customHeight="1">
      <c r="A44" s="109"/>
      <c r="B44" s="106"/>
      <c r="C44" s="105" t="s">
        <v>410</v>
      </c>
      <c r="D44" s="818" t="s">
        <v>30</v>
      </c>
      <c r="E44" s="854"/>
      <c r="F44" s="371"/>
      <c r="G44" s="276"/>
      <c r="H44" s="276"/>
      <c r="I44" s="276"/>
      <c r="J44" s="276"/>
      <c r="K44" s="645"/>
      <c r="L44" s="371"/>
      <c r="M44" s="276"/>
      <c r="N44" s="276"/>
      <c r="O44" s="276"/>
      <c r="P44" s="276"/>
      <c r="Q44" s="645"/>
      <c r="R44" s="371"/>
      <c r="S44" s="276"/>
      <c r="T44" s="276"/>
      <c r="U44" s="276"/>
      <c r="V44" s="276"/>
      <c r="W44" s="276"/>
    </row>
    <row r="45" spans="1:23" ht="21.75" customHeight="1" thickBot="1">
      <c r="A45" s="113"/>
      <c r="B45" s="117"/>
      <c r="C45" s="111" t="s">
        <v>411</v>
      </c>
      <c r="D45" s="818" t="s">
        <v>412</v>
      </c>
      <c r="E45" s="854"/>
      <c r="F45" s="371"/>
      <c r="G45" s="276"/>
      <c r="H45" s="276"/>
      <c r="I45" s="276"/>
      <c r="J45" s="276"/>
      <c r="K45" s="645"/>
      <c r="L45" s="371"/>
      <c r="M45" s="276"/>
      <c r="N45" s="276"/>
      <c r="O45" s="276"/>
      <c r="P45" s="276"/>
      <c r="Q45" s="645"/>
      <c r="R45" s="431"/>
      <c r="S45" s="432"/>
      <c r="T45" s="432"/>
      <c r="U45" s="432"/>
      <c r="V45" s="432"/>
      <c r="W45" s="432"/>
    </row>
    <row r="46" spans="1:23" ht="21.75" customHeight="1" hidden="1">
      <c r="A46" s="380"/>
      <c r="B46" s="106"/>
      <c r="C46" s="1005"/>
      <c r="D46" s="1074"/>
      <c r="E46" s="850"/>
      <c r="F46" s="371"/>
      <c r="G46" s="276"/>
      <c r="H46" s="276"/>
      <c r="I46" s="276"/>
      <c r="J46" s="276"/>
      <c r="K46" s="645"/>
      <c r="L46" s="371"/>
      <c r="M46" s="276"/>
      <c r="N46" s="276"/>
      <c r="O46" s="276"/>
      <c r="P46" s="276"/>
      <c r="Q46" s="645"/>
      <c r="R46" s="381"/>
      <c r="S46" s="382"/>
      <c r="T46" s="382"/>
      <c r="U46" s="382"/>
      <c r="V46" s="382"/>
      <c r="W46" s="382"/>
    </row>
    <row r="47" spans="1:23" ht="21.75" customHeight="1" hidden="1" thickBot="1">
      <c r="A47" s="380"/>
      <c r="B47" s="117"/>
      <c r="C47" s="1000"/>
      <c r="D47" s="1078"/>
      <c r="E47" s="858"/>
      <c r="F47" s="646"/>
      <c r="G47" s="647"/>
      <c r="H47" s="647"/>
      <c r="I47" s="647"/>
      <c r="J47" s="647"/>
      <c r="K47" s="648"/>
      <c r="L47" s="646"/>
      <c r="M47" s="647"/>
      <c r="N47" s="647"/>
      <c r="O47" s="647"/>
      <c r="P47" s="647"/>
      <c r="Q47" s="648"/>
      <c r="R47" s="381"/>
      <c r="S47" s="382"/>
      <c r="T47" s="382"/>
      <c r="U47" s="382"/>
      <c r="V47" s="382"/>
      <c r="W47" s="382"/>
    </row>
    <row r="48" spans="1:23" ht="21.75" customHeight="1" thickBot="1">
      <c r="A48" s="116" t="s">
        <v>12</v>
      </c>
      <c r="B48" s="1008" t="s">
        <v>85</v>
      </c>
      <c r="C48" s="1008"/>
      <c r="D48" s="1008"/>
      <c r="E48" s="848"/>
      <c r="F48" s="359">
        <f>F49+F50</f>
        <v>800</v>
      </c>
      <c r="G48" s="359">
        <f aca="true" t="shared" si="4" ref="G48:R48">G49+G50</f>
        <v>0</v>
      </c>
      <c r="H48" s="359">
        <f t="shared" si="4"/>
        <v>0</v>
      </c>
      <c r="I48" s="359">
        <f t="shared" si="4"/>
        <v>0</v>
      </c>
      <c r="J48" s="359">
        <f t="shared" si="4"/>
        <v>0</v>
      </c>
      <c r="K48" s="359">
        <f t="shared" si="4"/>
        <v>0</v>
      </c>
      <c r="L48" s="359">
        <f t="shared" si="4"/>
        <v>800</v>
      </c>
      <c r="M48" s="359">
        <f t="shared" si="4"/>
        <v>0</v>
      </c>
      <c r="N48" s="359">
        <f t="shared" si="4"/>
        <v>0</v>
      </c>
      <c r="O48" s="359">
        <f t="shared" si="4"/>
        <v>0</v>
      </c>
      <c r="P48" s="359">
        <f t="shared" si="4"/>
        <v>0</v>
      </c>
      <c r="Q48" s="359">
        <f t="shared" si="4"/>
        <v>0</v>
      </c>
      <c r="R48" s="359">
        <f t="shared" si="4"/>
        <v>0</v>
      </c>
      <c r="S48" s="119" t="e">
        <f>S49+S50</f>
        <v>#REF!</v>
      </c>
      <c r="T48" s="119" t="e">
        <f>T49+T50</f>
        <v>#REF!</v>
      </c>
      <c r="U48" s="119" t="e">
        <f>U49+U50</f>
        <v>#REF!</v>
      </c>
      <c r="V48" s="119" t="e">
        <f>V49+V50</f>
        <v>#REF!</v>
      </c>
      <c r="W48" s="119" t="e">
        <f>W49+W50</f>
        <v>#REF!</v>
      </c>
    </row>
    <row r="49" spans="1:23" s="7" customFormat="1" ht="21.75" customHeight="1">
      <c r="A49" s="118"/>
      <c r="B49" s="117" t="s">
        <v>43</v>
      </c>
      <c r="C49" s="1009" t="s">
        <v>426</v>
      </c>
      <c r="D49" s="1009"/>
      <c r="E49" s="854" t="s">
        <v>475</v>
      </c>
      <c r="F49" s="370">
        <v>800</v>
      </c>
      <c r="G49" s="275"/>
      <c r="H49" s="275"/>
      <c r="I49" s="275"/>
      <c r="J49" s="275"/>
      <c r="K49" s="275"/>
      <c r="L49" s="370">
        <v>800</v>
      </c>
      <c r="M49" s="275"/>
      <c r="N49" s="275"/>
      <c r="O49" s="275"/>
      <c r="P49" s="275"/>
      <c r="Q49" s="275"/>
      <c r="R49" s="370"/>
      <c r="S49" s="275" t="e">
        <f>SUM(#REF!)</f>
        <v>#REF!</v>
      </c>
      <c r="T49" s="275" t="e">
        <f>SUM(#REF!)</f>
        <v>#REF!</v>
      </c>
      <c r="U49" s="275" t="e">
        <f>SUM(#REF!)</f>
        <v>#REF!</v>
      </c>
      <c r="V49" s="275" t="e">
        <f>SUM(#REF!)</f>
        <v>#REF!</v>
      </c>
      <c r="W49" s="275" t="e">
        <f>SUM(#REF!)</f>
        <v>#REF!</v>
      </c>
    </row>
    <row r="50" spans="1:23" ht="21.75" customHeight="1" thickBot="1">
      <c r="A50" s="109"/>
      <c r="B50" s="105" t="s">
        <v>44</v>
      </c>
      <c r="C50" s="1005" t="s">
        <v>427</v>
      </c>
      <c r="D50" s="1005"/>
      <c r="E50" s="850" t="s">
        <v>476</v>
      </c>
      <c r="F50" s="349"/>
      <c r="G50" s="277"/>
      <c r="H50" s="277"/>
      <c r="I50" s="277"/>
      <c r="J50" s="277"/>
      <c r="K50" s="277"/>
      <c r="L50" s="349"/>
      <c r="M50" s="277"/>
      <c r="N50" s="277"/>
      <c r="O50" s="277"/>
      <c r="P50" s="277"/>
      <c r="Q50" s="277"/>
      <c r="R50" s="349"/>
      <c r="S50" s="277" t="e">
        <f>SUM(#REF!)</f>
        <v>#REF!</v>
      </c>
      <c r="T50" s="277" t="e">
        <f>SUM(#REF!)</f>
        <v>#REF!</v>
      </c>
      <c r="U50" s="277" t="e">
        <f>SUM(#REF!)</f>
        <v>#REF!</v>
      </c>
      <c r="V50" s="277" t="e">
        <f>SUM(#REF!)</f>
        <v>#REF!</v>
      </c>
      <c r="W50" s="277" t="e">
        <f>SUM(#REF!)</f>
        <v>#REF!</v>
      </c>
    </row>
    <row r="51" spans="1:23" ht="21.75" customHeight="1" thickBot="1">
      <c r="A51" s="116" t="s">
        <v>13</v>
      </c>
      <c r="B51" s="1008" t="s">
        <v>413</v>
      </c>
      <c r="C51" s="1008"/>
      <c r="D51" s="1008"/>
      <c r="E51" s="848" t="s">
        <v>477</v>
      </c>
      <c r="F51" s="354">
        <f>F52+F53</f>
        <v>0</v>
      </c>
      <c r="G51" s="354">
        <f aca="true" t="shared" si="5" ref="G51:R51">G52+G53</f>
        <v>0</v>
      </c>
      <c r="H51" s="354">
        <f t="shared" si="5"/>
        <v>0</v>
      </c>
      <c r="I51" s="354">
        <f t="shared" si="5"/>
        <v>0</v>
      </c>
      <c r="J51" s="354">
        <f t="shared" si="5"/>
        <v>0</v>
      </c>
      <c r="K51" s="354">
        <f t="shared" si="5"/>
        <v>0</v>
      </c>
      <c r="L51" s="354">
        <f t="shared" si="5"/>
        <v>0</v>
      </c>
      <c r="M51" s="354">
        <f t="shared" si="5"/>
        <v>0</v>
      </c>
      <c r="N51" s="354">
        <f t="shared" si="5"/>
        <v>0</v>
      </c>
      <c r="O51" s="354">
        <f t="shared" si="5"/>
        <v>0</v>
      </c>
      <c r="P51" s="354">
        <f t="shared" si="5"/>
        <v>0</v>
      </c>
      <c r="Q51" s="354">
        <f t="shared" si="5"/>
        <v>0</v>
      </c>
      <c r="R51" s="354">
        <f t="shared" si="5"/>
        <v>0</v>
      </c>
      <c r="S51" s="279">
        <f>SUM(S52:S53)</f>
        <v>0</v>
      </c>
      <c r="T51" s="279">
        <f>SUM(T52:T53)</f>
        <v>0</v>
      </c>
      <c r="U51" s="279">
        <f>SUM(U52:U53)</f>
        <v>0</v>
      </c>
      <c r="V51" s="279">
        <f>SUM(V52:V53)</f>
        <v>0</v>
      </c>
      <c r="W51" s="279">
        <f>SUM(W52:W53)</f>
        <v>0</v>
      </c>
    </row>
    <row r="52" spans="1:23" s="7" customFormat="1" ht="21.75" customHeight="1">
      <c r="A52" s="118"/>
      <c r="B52" s="111" t="s">
        <v>45</v>
      </c>
      <c r="C52" s="1009" t="s">
        <v>415</v>
      </c>
      <c r="D52" s="1009"/>
      <c r="E52" s="854" t="s">
        <v>478</v>
      </c>
      <c r="F52" s="374"/>
      <c r="G52" s="280"/>
      <c r="H52" s="280"/>
      <c r="I52" s="280"/>
      <c r="J52" s="280"/>
      <c r="K52" s="280"/>
      <c r="L52" s="374"/>
      <c r="M52" s="280"/>
      <c r="N52" s="280"/>
      <c r="O52" s="280"/>
      <c r="P52" s="280"/>
      <c r="Q52" s="280"/>
      <c r="R52" s="374"/>
      <c r="S52" s="280"/>
      <c r="T52" s="280"/>
      <c r="U52" s="280"/>
      <c r="V52" s="280"/>
      <c r="W52" s="280"/>
    </row>
    <row r="53" spans="1:23" ht="21.75" customHeight="1" thickBot="1">
      <c r="A53" s="113"/>
      <c r="B53" s="114" t="s">
        <v>414</v>
      </c>
      <c r="C53" s="1006" t="s">
        <v>416</v>
      </c>
      <c r="D53" s="1006"/>
      <c r="E53" s="855" t="s">
        <v>479</v>
      </c>
      <c r="F53" s="372"/>
      <c r="G53" s="373"/>
      <c r="H53" s="373"/>
      <c r="I53" s="373"/>
      <c r="J53" s="373"/>
      <c r="K53" s="373"/>
      <c r="L53" s="372"/>
      <c r="M53" s="373"/>
      <c r="N53" s="373"/>
      <c r="O53" s="373"/>
      <c r="P53" s="373"/>
      <c r="Q53" s="373"/>
      <c r="R53" s="372"/>
      <c r="S53" s="373"/>
      <c r="T53" s="373"/>
      <c r="U53" s="373"/>
      <c r="V53" s="373"/>
      <c r="W53" s="373"/>
    </row>
    <row r="54" spans="1:23" ht="21.75" customHeight="1" thickBot="1">
      <c r="A54" s="116" t="s">
        <v>14</v>
      </c>
      <c r="B54" s="1053" t="s">
        <v>87</v>
      </c>
      <c r="C54" s="1053"/>
      <c r="D54" s="1053"/>
      <c r="E54" s="859"/>
      <c r="F54" s="354">
        <f>F7+F21+F32+F40+F48+F51</f>
        <v>61528</v>
      </c>
      <c r="G54" s="354">
        <f aca="true" t="shared" si="6" ref="G54:R54">G7+G21+G32+G40+G48+G51</f>
        <v>0</v>
      </c>
      <c r="H54" s="354">
        <f t="shared" si="6"/>
        <v>0</v>
      </c>
      <c r="I54" s="354">
        <f t="shared" si="6"/>
        <v>0</v>
      </c>
      <c r="J54" s="354">
        <f t="shared" si="6"/>
        <v>0</v>
      </c>
      <c r="K54" s="354">
        <f t="shared" si="6"/>
        <v>0</v>
      </c>
      <c r="L54" s="354">
        <f t="shared" si="6"/>
        <v>58035</v>
      </c>
      <c r="M54" s="354">
        <f t="shared" si="6"/>
        <v>0</v>
      </c>
      <c r="N54" s="354">
        <f t="shared" si="6"/>
        <v>0</v>
      </c>
      <c r="O54" s="354">
        <f t="shared" si="6"/>
        <v>0</v>
      </c>
      <c r="P54" s="354">
        <f t="shared" si="6"/>
        <v>0</v>
      </c>
      <c r="Q54" s="354">
        <f t="shared" si="6"/>
        <v>0</v>
      </c>
      <c r="R54" s="354">
        <f t="shared" si="6"/>
        <v>3493</v>
      </c>
      <c r="S54" s="279" t="e">
        <f>S7+S21+S40+S48+S51+#REF!+#REF!+S32</f>
        <v>#REF!</v>
      </c>
      <c r="T54" s="279" t="e">
        <f>T7+T21+T40+T48+T51+#REF!+#REF!+T32</f>
        <v>#REF!</v>
      </c>
      <c r="U54" s="279" t="e">
        <f>U7+U21+U40+U48+U51+#REF!+#REF!+U32</f>
        <v>#REF!</v>
      </c>
      <c r="V54" s="279" t="e">
        <f>V7+V21+V40+V48+V51+#REF!+#REF!+V32</f>
        <v>#REF!</v>
      </c>
      <c r="W54" s="279" t="e">
        <f>W7+W21+W40+W48+W51+#REF!+#REF!+W32</f>
        <v>#REF!</v>
      </c>
    </row>
    <row r="55" spans="1:23" ht="24" customHeight="1" thickBot="1">
      <c r="A55" s="112" t="s">
        <v>61</v>
      </c>
      <c r="B55" s="1008" t="s">
        <v>417</v>
      </c>
      <c r="C55" s="1008"/>
      <c r="D55" s="1008"/>
      <c r="E55" s="848"/>
      <c r="F55" s="354">
        <f>F56+F57+F58</f>
        <v>3750</v>
      </c>
      <c r="G55" s="354">
        <f aca="true" t="shared" si="7" ref="G55:R55">G56+G57+G58</f>
        <v>0</v>
      </c>
      <c r="H55" s="354">
        <f t="shared" si="7"/>
        <v>0</v>
      </c>
      <c r="I55" s="354">
        <f t="shared" si="7"/>
        <v>0</v>
      </c>
      <c r="J55" s="354">
        <f t="shared" si="7"/>
        <v>0</v>
      </c>
      <c r="K55" s="354">
        <f t="shared" si="7"/>
        <v>0</v>
      </c>
      <c r="L55" s="354">
        <f t="shared" si="7"/>
        <v>3750</v>
      </c>
      <c r="M55" s="354">
        <f t="shared" si="7"/>
        <v>0</v>
      </c>
      <c r="N55" s="354">
        <f t="shared" si="7"/>
        <v>0</v>
      </c>
      <c r="O55" s="354">
        <f t="shared" si="7"/>
        <v>0</v>
      </c>
      <c r="P55" s="354">
        <f t="shared" si="7"/>
        <v>0</v>
      </c>
      <c r="Q55" s="354">
        <f t="shared" si="7"/>
        <v>0</v>
      </c>
      <c r="R55" s="354">
        <f t="shared" si="7"/>
        <v>0</v>
      </c>
      <c r="S55" s="279" t="e">
        <f>S56+#REF!</f>
        <v>#REF!</v>
      </c>
      <c r="T55" s="279" t="e">
        <f>T56+#REF!</f>
        <v>#REF!</v>
      </c>
      <c r="U55" s="279" t="e">
        <f>U56+#REF!</f>
        <v>#REF!</v>
      </c>
      <c r="V55" s="279" t="e">
        <f>V56+#REF!</f>
        <v>#REF!</v>
      </c>
      <c r="W55" s="279" t="e">
        <f>W56+#REF!</f>
        <v>#REF!</v>
      </c>
    </row>
    <row r="56" spans="1:23" ht="21.75" customHeight="1">
      <c r="A56" s="110"/>
      <c r="B56" s="111" t="s">
        <v>47</v>
      </c>
      <c r="C56" s="1009" t="s">
        <v>418</v>
      </c>
      <c r="D56" s="1009"/>
      <c r="E56" s="854" t="s">
        <v>480</v>
      </c>
      <c r="F56" s="374"/>
      <c r="G56" s="280"/>
      <c r="H56" s="280"/>
      <c r="I56" s="280"/>
      <c r="J56" s="280"/>
      <c r="K56" s="280"/>
      <c r="L56" s="374"/>
      <c r="M56" s="280"/>
      <c r="N56" s="280"/>
      <c r="O56" s="280"/>
      <c r="P56" s="280"/>
      <c r="Q56" s="280"/>
      <c r="R56" s="374"/>
      <c r="S56" s="280">
        <f>SUM(S57:S58)</f>
        <v>0</v>
      </c>
      <c r="T56" s="280">
        <f>SUM(T57:T58)</f>
        <v>0</v>
      </c>
      <c r="U56" s="280">
        <f>SUM(U57:U58)</f>
        <v>0</v>
      </c>
      <c r="V56" s="280">
        <f>SUM(V57:V58)</f>
        <v>0</v>
      </c>
      <c r="W56" s="280">
        <f>SUM(W57:W58)</f>
        <v>0</v>
      </c>
    </row>
    <row r="57" spans="1:23" ht="21.75" customHeight="1">
      <c r="A57" s="109"/>
      <c r="B57" s="106" t="s">
        <v>48</v>
      </c>
      <c r="C57" s="1009" t="s">
        <v>419</v>
      </c>
      <c r="D57" s="1009"/>
      <c r="E57" s="854" t="s">
        <v>481</v>
      </c>
      <c r="F57" s="350"/>
      <c r="G57" s="278"/>
      <c r="H57" s="278"/>
      <c r="I57" s="278"/>
      <c r="J57" s="278"/>
      <c r="K57" s="278"/>
      <c r="L57" s="350"/>
      <c r="M57" s="278"/>
      <c r="N57" s="278"/>
      <c r="O57" s="278"/>
      <c r="P57" s="278"/>
      <c r="Q57" s="278"/>
      <c r="R57" s="350"/>
      <c r="S57" s="278"/>
      <c r="T57" s="278"/>
      <c r="U57" s="278"/>
      <c r="V57" s="278"/>
      <c r="W57" s="278"/>
    </row>
    <row r="58" spans="1:23" ht="21.75" customHeight="1" thickBot="1">
      <c r="A58" s="109"/>
      <c r="B58" s="106" t="s">
        <v>86</v>
      </c>
      <c r="C58" s="1009" t="s">
        <v>420</v>
      </c>
      <c r="D58" s="1009"/>
      <c r="E58" s="854" t="s">
        <v>482</v>
      </c>
      <c r="F58" s="350">
        <v>3750</v>
      </c>
      <c r="G58" s="278"/>
      <c r="H58" s="278"/>
      <c r="I58" s="278"/>
      <c r="J58" s="278"/>
      <c r="K58" s="278"/>
      <c r="L58" s="350">
        <v>3750</v>
      </c>
      <c r="M58" s="278"/>
      <c r="N58" s="278"/>
      <c r="O58" s="278"/>
      <c r="P58" s="278"/>
      <c r="Q58" s="278"/>
      <c r="R58" s="350"/>
      <c r="S58" s="278"/>
      <c r="T58" s="278"/>
      <c r="U58" s="278"/>
      <c r="V58" s="278"/>
      <c r="W58" s="278"/>
    </row>
    <row r="59" spans="1:23" ht="35.25" customHeight="1" thickBot="1">
      <c r="A59" s="116" t="s">
        <v>62</v>
      </c>
      <c r="B59" s="1012" t="s">
        <v>88</v>
      </c>
      <c r="C59" s="1012"/>
      <c r="D59" s="1012"/>
      <c r="E59" s="860"/>
      <c r="F59" s="356">
        <f>F54+F55</f>
        <v>65278</v>
      </c>
      <c r="G59" s="356">
        <f aca="true" t="shared" si="8" ref="G59:R59">G54+G55</f>
        <v>0</v>
      </c>
      <c r="H59" s="356">
        <f t="shared" si="8"/>
        <v>0</v>
      </c>
      <c r="I59" s="356">
        <f t="shared" si="8"/>
        <v>0</v>
      </c>
      <c r="J59" s="356">
        <f t="shared" si="8"/>
        <v>0</v>
      </c>
      <c r="K59" s="356">
        <f t="shared" si="8"/>
        <v>0</v>
      </c>
      <c r="L59" s="356">
        <f t="shared" si="8"/>
        <v>61785</v>
      </c>
      <c r="M59" s="356">
        <f t="shared" si="8"/>
        <v>0</v>
      </c>
      <c r="N59" s="356">
        <f t="shared" si="8"/>
        <v>0</v>
      </c>
      <c r="O59" s="356">
        <f t="shared" si="8"/>
        <v>0</v>
      </c>
      <c r="P59" s="356">
        <f t="shared" si="8"/>
        <v>0</v>
      </c>
      <c r="Q59" s="356">
        <f t="shared" si="8"/>
        <v>0</v>
      </c>
      <c r="R59" s="356">
        <f t="shared" si="8"/>
        <v>3493</v>
      </c>
      <c r="S59" s="67" t="e">
        <f>S54+S55</f>
        <v>#REF!</v>
      </c>
      <c r="T59" s="67" t="e">
        <f>T54+T55</f>
        <v>#REF!</v>
      </c>
      <c r="U59" s="67" t="e">
        <f>U54+U55</f>
        <v>#REF!</v>
      </c>
      <c r="V59" s="67" t="e">
        <f>V54+V55</f>
        <v>#REF!</v>
      </c>
      <c r="W59" s="67" t="e">
        <f>W54+W55</f>
        <v>#REF!</v>
      </c>
    </row>
    <row r="60" spans="1:23" ht="21.75" customHeight="1" hidden="1" thickBot="1">
      <c r="A60" s="1015" t="s">
        <v>246</v>
      </c>
      <c r="B60" s="1016"/>
      <c r="C60" s="1016"/>
      <c r="D60" s="1016"/>
      <c r="E60" s="845"/>
      <c r="F60" s="649"/>
      <c r="G60" s="650"/>
      <c r="H60" s="650"/>
      <c r="I60" s="650"/>
      <c r="J60" s="650"/>
      <c r="K60" s="651"/>
      <c r="L60" s="649"/>
      <c r="M60" s="650"/>
      <c r="N60" s="650"/>
      <c r="O60" s="650"/>
      <c r="P60" s="650"/>
      <c r="Q60" s="651"/>
      <c r="R60" s="649"/>
      <c r="S60" s="650"/>
      <c r="T60" s="650"/>
      <c r="U60" s="650"/>
      <c r="V60" s="650"/>
      <c r="W60" s="651"/>
    </row>
    <row r="61" spans="1:23" ht="21.75" customHeight="1" hidden="1" thickBot="1">
      <c r="A61" s="1011" t="s">
        <v>7</v>
      </c>
      <c r="B61" s="1012"/>
      <c r="C61" s="1012"/>
      <c r="D61" s="1012"/>
      <c r="E61" s="844"/>
      <c r="F61" s="436"/>
      <c r="G61" s="437"/>
      <c r="H61" s="437"/>
      <c r="I61" s="437"/>
      <c r="J61" s="437"/>
      <c r="K61" s="438"/>
      <c r="L61" s="436"/>
      <c r="M61" s="437"/>
      <c r="N61" s="437"/>
      <c r="O61" s="437"/>
      <c r="P61" s="437"/>
      <c r="Q61" s="438"/>
      <c r="R61" s="436"/>
      <c r="S61" s="437"/>
      <c r="T61" s="437"/>
      <c r="U61" s="437"/>
      <c r="V61" s="437"/>
      <c r="W61" s="439"/>
    </row>
    <row r="62" spans="1:23" ht="21.75" customHeight="1">
      <c r="A62" s="652"/>
      <c r="B62" s="653"/>
      <c r="C62" s="653"/>
      <c r="D62" s="653"/>
      <c r="E62" s="653"/>
      <c r="F62" s="654"/>
      <c r="G62" s="654"/>
      <c r="H62" s="654"/>
      <c r="I62" s="654"/>
      <c r="J62" s="654"/>
      <c r="K62" s="654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4"/>
    </row>
    <row r="63" spans="1:21" ht="21.75" customHeight="1">
      <c r="A63" s="94"/>
      <c r="B63" s="142"/>
      <c r="C63" s="142"/>
      <c r="D63" s="142"/>
      <c r="E63" s="142"/>
      <c r="F63" s="329"/>
      <c r="G63" s="329"/>
      <c r="H63" s="329"/>
      <c r="I63" s="329"/>
      <c r="J63" s="329"/>
      <c r="K63" s="329"/>
      <c r="L63" s="329"/>
      <c r="S63" s="329"/>
      <c r="T63" s="329"/>
      <c r="U63" s="329"/>
    </row>
    <row r="64" spans="1:21" ht="35.25" customHeight="1">
      <c r="A64" s="94"/>
      <c r="B64" s="142"/>
      <c r="C64" s="142"/>
      <c r="D64" s="142"/>
      <c r="E64" s="142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S64" s="329"/>
      <c r="T64" s="329"/>
      <c r="U64" s="329"/>
    </row>
    <row r="65" spans="1:21" ht="35.25" customHeight="1">
      <c r="A65" s="94"/>
      <c r="B65" s="142"/>
      <c r="C65" s="142"/>
      <c r="D65" s="142"/>
      <c r="E65" s="142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S65" s="329"/>
      <c r="T65" s="329"/>
      <c r="U65" s="329"/>
    </row>
    <row r="66" spans="6:21" ht="12.75"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S66" s="329"/>
      <c r="T66" s="329"/>
      <c r="U66" s="329"/>
    </row>
    <row r="67" spans="6:21" ht="12.75"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S67" s="329"/>
      <c r="T67" s="329"/>
      <c r="U67" s="329"/>
    </row>
    <row r="68" spans="6:21" ht="12.75"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S68" s="329"/>
      <c r="T68" s="329"/>
      <c r="U68" s="329"/>
    </row>
    <row r="69" spans="4:21" ht="12.75">
      <c r="D69" s="103"/>
      <c r="E69" s="103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S69" s="329"/>
      <c r="T69" s="329"/>
      <c r="U69" s="329"/>
    </row>
    <row r="70" spans="4:21" ht="48.75" customHeight="1">
      <c r="D70" s="103"/>
      <c r="E70" s="103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S70" s="329"/>
      <c r="T70" s="329"/>
      <c r="U70" s="329"/>
    </row>
    <row r="71" spans="4:21" ht="46.5" customHeight="1">
      <c r="D71" s="103"/>
      <c r="E71" s="103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S71" s="329"/>
      <c r="T71" s="329"/>
      <c r="U71" s="329"/>
    </row>
    <row r="72" spans="6:21" ht="41.25" customHeight="1"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S72" s="329"/>
      <c r="T72" s="329"/>
      <c r="U72" s="329"/>
    </row>
    <row r="73" spans="6:21" ht="12.75"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S73" s="329"/>
      <c r="T73" s="329"/>
      <c r="U73" s="329"/>
    </row>
    <row r="74" spans="6:21" ht="12.75"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S74" s="329"/>
      <c r="T74" s="329"/>
      <c r="U74" s="329"/>
    </row>
    <row r="75" spans="6:21" ht="12.75"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S75" s="329"/>
      <c r="T75" s="329"/>
      <c r="U75" s="329"/>
    </row>
    <row r="76" spans="6:21" ht="12.75"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S76" s="329"/>
      <c r="T76" s="329"/>
      <c r="U76" s="329"/>
    </row>
    <row r="77" spans="6:21" ht="12.75"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S77" s="329"/>
      <c r="T77" s="329"/>
      <c r="U77" s="329"/>
    </row>
    <row r="78" spans="6:21" ht="12.75"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S78" s="329"/>
      <c r="T78" s="329"/>
      <c r="U78" s="329"/>
    </row>
    <row r="79" spans="6:21" ht="12.75"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S79" s="329"/>
      <c r="T79" s="329"/>
      <c r="U79" s="329"/>
    </row>
    <row r="80" spans="6:21" ht="12.75"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S80" s="329"/>
      <c r="T80" s="329"/>
      <c r="U80" s="329"/>
    </row>
    <row r="81" spans="6:21" ht="12.75"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S81" s="329"/>
      <c r="T81" s="329"/>
      <c r="U81" s="329"/>
    </row>
    <row r="82" spans="6:21" ht="12.75"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S82" s="329"/>
      <c r="T82" s="329"/>
      <c r="U82" s="329"/>
    </row>
    <row r="83" spans="6:21" ht="12.75"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S83" s="329"/>
      <c r="T83" s="329"/>
      <c r="U83" s="329"/>
    </row>
    <row r="84" spans="6:21" ht="12.75"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S84" s="329"/>
      <c r="T84" s="329"/>
      <c r="U84" s="329"/>
    </row>
    <row r="85" spans="6:21" ht="12.75"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S85" s="329"/>
      <c r="T85" s="329"/>
      <c r="U85" s="329"/>
    </row>
    <row r="86" spans="6:21" ht="12.75"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S86" s="329"/>
      <c r="T86" s="329"/>
      <c r="U86" s="329"/>
    </row>
    <row r="87" spans="6:21" ht="12.75"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S87" s="329"/>
      <c r="T87" s="329"/>
      <c r="U87" s="329"/>
    </row>
    <row r="88" spans="6:21" ht="12.75"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S88" s="329"/>
      <c r="T88" s="329"/>
      <c r="U88" s="329"/>
    </row>
    <row r="89" spans="6:21" ht="12.75"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S89" s="329"/>
      <c r="T89" s="329"/>
      <c r="U89" s="329"/>
    </row>
    <row r="90" spans="6:21" ht="12.75"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S90" s="329"/>
      <c r="T90" s="329"/>
      <c r="U90" s="329"/>
    </row>
    <row r="91" spans="6:21" ht="12.75"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S91" s="329"/>
      <c r="T91" s="329"/>
      <c r="U91" s="329"/>
    </row>
    <row r="92" spans="6:21" ht="12.75"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S92" s="329"/>
      <c r="T92" s="329"/>
      <c r="U92" s="329"/>
    </row>
    <row r="93" spans="6:21" ht="12.75"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S93" s="329"/>
      <c r="T93" s="329"/>
      <c r="U93" s="329"/>
    </row>
    <row r="94" spans="6:21" ht="12.75"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S94" s="329"/>
      <c r="T94" s="329"/>
      <c r="U94" s="329"/>
    </row>
    <row r="95" spans="6:21" ht="12.75"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S95" s="329"/>
      <c r="T95" s="329"/>
      <c r="U95" s="329"/>
    </row>
    <row r="96" spans="6:21" ht="12.75"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S96" s="329"/>
      <c r="T96" s="329"/>
      <c r="U96" s="329"/>
    </row>
    <row r="97" spans="6:21" ht="12.75"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S97" s="329"/>
      <c r="T97" s="329"/>
      <c r="U97" s="329"/>
    </row>
    <row r="98" spans="6:21" ht="12.75"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S98" s="329"/>
      <c r="T98" s="329"/>
      <c r="U98" s="329"/>
    </row>
    <row r="99" spans="6:21" ht="12.75"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S99" s="329"/>
      <c r="T99" s="329"/>
      <c r="U99" s="329"/>
    </row>
    <row r="100" spans="6:21" ht="12.75"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S100" s="329"/>
      <c r="T100" s="329"/>
      <c r="U100" s="329"/>
    </row>
    <row r="101" spans="6:21" ht="12.75"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S101" s="329"/>
      <c r="T101" s="329"/>
      <c r="U101" s="329"/>
    </row>
    <row r="102" spans="6:21" ht="12.75"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S102" s="329"/>
      <c r="T102" s="329"/>
      <c r="U102" s="329"/>
    </row>
    <row r="103" spans="6:21" ht="12.75"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S103" s="329"/>
      <c r="T103" s="329"/>
      <c r="U103" s="329"/>
    </row>
    <row r="104" spans="6:21" ht="12.75"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S104" s="329"/>
      <c r="T104" s="329"/>
      <c r="U104" s="329"/>
    </row>
    <row r="105" spans="6:21" ht="12.75"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S105" s="329"/>
      <c r="T105" s="329"/>
      <c r="U105" s="329"/>
    </row>
    <row r="106" spans="6:21" ht="12.75"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S106" s="329"/>
      <c r="T106" s="329"/>
      <c r="U106" s="329"/>
    </row>
    <row r="107" spans="6:21" ht="12.75"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S107" s="329"/>
      <c r="T107" s="329"/>
      <c r="U107" s="329"/>
    </row>
    <row r="108" spans="6:21" ht="12.75"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S108" s="329"/>
      <c r="T108" s="329"/>
      <c r="U108" s="329"/>
    </row>
    <row r="109" spans="6:21" ht="12.75"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S109" s="329"/>
      <c r="T109" s="329"/>
      <c r="U109" s="329"/>
    </row>
    <row r="110" spans="6:21" ht="12.75"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S110" s="329"/>
      <c r="T110" s="329"/>
      <c r="U110" s="329"/>
    </row>
  </sheetData>
  <sheetProtection/>
  <mergeCells count="44">
    <mergeCell ref="R4:W4"/>
    <mergeCell ref="C57:D57"/>
    <mergeCell ref="B48:D48"/>
    <mergeCell ref="B51:D51"/>
    <mergeCell ref="C52:D52"/>
    <mergeCell ref="C53:D53"/>
    <mergeCell ref="C47:D47"/>
    <mergeCell ref="C58:D58"/>
    <mergeCell ref="B54:D54"/>
    <mergeCell ref="B55:D55"/>
    <mergeCell ref="C56:D56"/>
    <mergeCell ref="A60:D60"/>
    <mergeCell ref="A61:D61"/>
    <mergeCell ref="B59:D59"/>
    <mergeCell ref="C49:D49"/>
    <mergeCell ref="C50:D50"/>
    <mergeCell ref="B32:D32"/>
    <mergeCell ref="B40:D40"/>
    <mergeCell ref="C41:D41"/>
    <mergeCell ref="C42:D42"/>
    <mergeCell ref="C46:D46"/>
    <mergeCell ref="C33:D33"/>
    <mergeCell ref="C34:D34"/>
    <mergeCell ref="C35:D35"/>
    <mergeCell ref="C36:D36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30:D30"/>
    <mergeCell ref="A2:R2"/>
    <mergeCell ref="A4:C4"/>
    <mergeCell ref="B6:D6"/>
    <mergeCell ref="B7:D7"/>
    <mergeCell ref="F4:K4"/>
    <mergeCell ref="L4:Q4"/>
    <mergeCell ref="C8:D8"/>
    <mergeCell ref="C28:D2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="75" zoomScaleNormal="75" zoomScalePageLayoutView="0" workbookViewId="0" topLeftCell="A13">
      <selection activeCell="A2" sqref="A2:R2"/>
    </sheetView>
  </sheetViews>
  <sheetFormatPr defaultColWidth="9.140625" defaultRowHeight="12.75"/>
  <cols>
    <col min="1" max="1" width="5.8515625" style="124" customWidth="1"/>
    <col min="2" max="2" width="8.140625" style="131" customWidth="1"/>
    <col min="3" max="3" width="6.8515625" style="131" customWidth="1"/>
    <col min="4" max="4" width="50.140625" style="132" bestFit="1" customWidth="1"/>
    <col min="5" max="5" width="8.8515625" style="132" customWidth="1"/>
    <col min="6" max="6" width="13.57421875" style="1" customWidth="1"/>
    <col min="7" max="8" width="13.140625" style="1" hidden="1" customWidth="1"/>
    <col min="9" max="9" width="10.8515625" style="1" hidden="1" customWidth="1"/>
    <col min="10" max="10" width="11.28125" style="1" hidden="1" customWidth="1"/>
    <col min="11" max="11" width="10.8515625" style="1" hidden="1" customWidth="1"/>
    <col min="12" max="12" width="13.140625" style="69" customWidth="1"/>
    <col min="13" max="14" width="13.140625" style="69" hidden="1" customWidth="1"/>
    <col min="15" max="17" width="10.8515625" style="69" hidden="1" customWidth="1"/>
    <col min="18" max="18" width="13.28125" style="69" customWidth="1"/>
    <col min="19" max="19" width="11.421875" style="69" hidden="1" customWidth="1"/>
    <col min="20" max="20" width="11.421875" style="1" hidden="1" customWidth="1"/>
    <col min="21" max="21" width="9.7109375" style="1" hidden="1" customWidth="1"/>
    <col min="22" max="22" width="9.28125" style="1" hidden="1" customWidth="1"/>
    <col min="23" max="23" width="10.28125" style="1" hidden="1" customWidth="1"/>
    <col min="24" max="24" width="0" style="1" hidden="1" customWidth="1"/>
    <col min="25" max="16384" width="9.140625" style="1" customWidth="1"/>
  </cols>
  <sheetData>
    <row r="1" spans="6:18" ht="15.75">
      <c r="F1" s="1080" t="s">
        <v>58</v>
      </c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1080"/>
      <c r="R1" s="1080"/>
    </row>
    <row r="2" spans="1:19" ht="37.5" customHeight="1">
      <c r="A2" s="1079" t="s">
        <v>546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  <c r="S2" s="238"/>
    </row>
    <row r="3" spans="1:18" ht="14.25" customHeight="1" thickBot="1">
      <c r="A3" s="94"/>
      <c r="B3" s="123"/>
      <c r="C3" s="123"/>
      <c r="D3" s="133"/>
      <c r="E3" s="133"/>
      <c r="R3" s="139" t="s">
        <v>2</v>
      </c>
    </row>
    <row r="4" spans="1:23" s="2" customFormat="1" ht="48.75" customHeight="1" thickBot="1">
      <c r="A4" s="1052" t="s">
        <v>4</v>
      </c>
      <c r="B4" s="1053"/>
      <c r="C4" s="1053"/>
      <c r="D4" s="1053"/>
      <c r="E4" s="293" t="s">
        <v>456</v>
      </c>
      <c r="F4" s="296" t="s">
        <v>5</v>
      </c>
      <c r="G4" s="296"/>
      <c r="H4" s="296"/>
      <c r="I4" s="296"/>
      <c r="J4" s="296"/>
      <c r="K4" s="296"/>
      <c r="L4" s="296" t="s">
        <v>69</v>
      </c>
      <c r="M4" s="296"/>
      <c r="N4" s="296"/>
      <c r="O4" s="296"/>
      <c r="P4" s="296"/>
      <c r="Q4" s="296"/>
      <c r="R4" s="1052" t="s">
        <v>70</v>
      </c>
      <c r="S4" s="1053"/>
      <c r="T4" s="1053"/>
      <c r="U4" s="1053"/>
      <c r="V4" s="1053"/>
      <c r="W4" s="1082"/>
    </row>
    <row r="5" spans="1:23" s="2" customFormat="1" ht="16.5" thickBot="1">
      <c r="A5" s="293"/>
      <c r="B5" s="291"/>
      <c r="C5" s="291"/>
      <c r="D5" s="291"/>
      <c r="E5" s="293"/>
      <c r="F5" s="422" t="s">
        <v>75</v>
      </c>
      <c r="G5" s="423" t="s">
        <v>217</v>
      </c>
      <c r="H5" s="423" t="s">
        <v>221</v>
      </c>
      <c r="I5" s="423" t="s">
        <v>229</v>
      </c>
      <c r="J5" s="423" t="s">
        <v>248</v>
      </c>
      <c r="K5" s="430" t="s">
        <v>282</v>
      </c>
      <c r="L5" s="422" t="s">
        <v>75</v>
      </c>
      <c r="M5" s="423" t="s">
        <v>217</v>
      </c>
      <c r="N5" s="423" t="s">
        <v>221</v>
      </c>
      <c r="O5" s="423" t="s">
        <v>229</v>
      </c>
      <c r="P5" s="423" t="s">
        <v>248</v>
      </c>
      <c r="Q5" s="430" t="s">
        <v>282</v>
      </c>
      <c r="R5" s="422" t="s">
        <v>75</v>
      </c>
      <c r="S5" s="423" t="s">
        <v>217</v>
      </c>
      <c r="T5" s="423" t="s">
        <v>221</v>
      </c>
      <c r="U5" s="423" t="s">
        <v>229</v>
      </c>
      <c r="V5" s="423" t="s">
        <v>248</v>
      </c>
      <c r="W5" s="430" t="s">
        <v>282</v>
      </c>
    </row>
    <row r="6" spans="1:24" s="68" customFormat="1" ht="22.5" customHeight="1" thickBot="1">
      <c r="A6" s="116" t="s">
        <v>25</v>
      </c>
      <c r="B6" s="1024" t="s">
        <v>89</v>
      </c>
      <c r="C6" s="1024"/>
      <c r="D6" s="1024"/>
      <c r="E6" s="116"/>
      <c r="F6" s="354">
        <f>F7+F8+F9+F10+F11</f>
        <v>45529</v>
      </c>
      <c r="G6" s="354">
        <f aca="true" t="shared" si="0" ref="G6:R6">G7+G8+G9+G10+G11</f>
        <v>0</v>
      </c>
      <c r="H6" s="354">
        <f t="shared" si="0"/>
        <v>0</v>
      </c>
      <c r="I6" s="354">
        <f t="shared" si="0"/>
        <v>0</v>
      </c>
      <c r="J6" s="354">
        <f t="shared" si="0"/>
        <v>0</v>
      </c>
      <c r="K6" s="354">
        <f t="shared" si="0"/>
        <v>0</v>
      </c>
      <c r="L6" s="354">
        <f t="shared" si="0"/>
        <v>39159</v>
      </c>
      <c r="M6" s="354">
        <f t="shared" si="0"/>
        <v>0</v>
      </c>
      <c r="N6" s="354">
        <f t="shared" si="0"/>
        <v>0</v>
      </c>
      <c r="O6" s="354">
        <f t="shared" si="0"/>
        <v>0</v>
      </c>
      <c r="P6" s="354">
        <f t="shared" si="0"/>
        <v>0</v>
      </c>
      <c r="Q6" s="354">
        <f t="shared" si="0"/>
        <v>0</v>
      </c>
      <c r="R6" s="354">
        <f t="shared" si="0"/>
        <v>6370</v>
      </c>
      <c r="S6" s="279">
        <f aca="true" t="shared" si="1" ref="S6:X6">SUM(S7:S11)</f>
        <v>0</v>
      </c>
      <c r="T6" s="279">
        <f t="shared" si="1"/>
        <v>0</v>
      </c>
      <c r="U6" s="279">
        <f t="shared" si="1"/>
        <v>0</v>
      </c>
      <c r="V6" s="279">
        <f t="shared" si="1"/>
        <v>0</v>
      </c>
      <c r="W6" s="279">
        <f t="shared" si="1"/>
        <v>0</v>
      </c>
      <c r="X6" s="279">
        <f t="shared" si="1"/>
        <v>18567</v>
      </c>
    </row>
    <row r="7" spans="1:24" s="5" customFormat="1" ht="22.5" customHeight="1">
      <c r="A7" s="115"/>
      <c r="B7" s="120" t="s">
        <v>35</v>
      </c>
      <c r="C7" s="120"/>
      <c r="D7" s="910" t="s">
        <v>0</v>
      </c>
      <c r="E7" s="916" t="s">
        <v>489</v>
      </c>
      <c r="F7" s="355">
        <v>19245</v>
      </c>
      <c r="G7" s="281"/>
      <c r="H7" s="281"/>
      <c r="I7" s="281"/>
      <c r="J7" s="281"/>
      <c r="K7" s="281"/>
      <c r="L7" s="355">
        <v>18021</v>
      </c>
      <c r="M7" s="281"/>
      <c r="N7" s="281"/>
      <c r="O7" s="281"/>
      <c r="P7" s="281"/>
      <c r="Q7" s="281"/>
      <c r="R7" s="355">
        <v>1224</v>
      </c>
      <c r="S7" s="281"/>
      <c r="T7" s="281"/>
      <c r="U7" s="281"/>
      <c r="V7" s="281"/>
      <c r="W7" s="281"/>
      <c r="X7" s="281">
        <v>498</v>
      </c>
    </row>
    <row r="8" spans="1:24" s="5" customFormat="1" ht="22.5" customHeight="1">
      <c r="A8" s="98"/>
      <c r="B8" s="107" t="s">
        <v>36</v>
      </c>
      <c r="C8" s="107"/>
      <c r="D8" s="911" t="s">
        <v>90</v>
      </c>
      <c r="E8" s="916" t="s">
        <v>490</v>
      </c>
      <c r="F8" s="425">
        <v>4868</v>
      </c>
      <c r="G8" s="426"/>
      <c r="H8" s="426"/>
      <c r="I8" s="426"/>
      <c r="J8" s="426"/>
      <c r="K8" s="426"/>
      <c r="L8" s="425">
        <v>4531</v>
      </c>
      <c r="M8" s="426"/>
      <c r="N8" s="426"/>
      <c r="O8" s="426"/>
      <c r="P8" s="427"/>
      <c r="Q8" s="281"/>
      <c r="R8" s="425">
        <v>337</v>
      </c>
      <c r="S8" s="426"/>
      <c r="T8" s="426"/>
      <c r="U8" s="426"/>
      <c r="V8" s="427"/>
      <c r="W8" s="427"/>
      <c r="X8" s="427">
        <v>130</v>
      </c>
    </row>
    <row r="9" spans="1:24" s="5" customFormat="1" ht="22.5" customHeight="1">
      <c r="A9" s="98"/>
      <c r="B9" s="107" t="s">
        <v>37</v>
      </c>
      <c r="C9" s="107"/>
      <c r="D9" s="911" t="s">
        <v>91</v>
      </c>
      <c r="E9" s="916" t="s">
        <v>491</v>
      </c>
      <c r="F9" s="425">
        <v>17369</v>
      </c>
      <c r="G9" s="426"/>
      <c r="H9" s="426"/>
      <c r="I9" s="426"/>
      <c r="J9" s="426"/>
      <c r="K9" s="426"/>
      <c r="L9" s="425">
        <v>15737</v>
      </c>
      <c r="M9" s="426"/>
      <c r="N9" s="426"/>
      <c r="O9" s="426"/>
      <c r="P9" s="427"/>
      <c r="Q9" s="281"/>
      <c r="R9" s="425">
        <v>1632</v>
      </c>
      <c r="S9" s="426"/>
      <c r="T9" s="426"/>
      <c r="U9" s="426"/>
      <c r="V9" s="427"/>
      <c r="W9" s="427"/>
      <c r="X9" s="427">
        <v>1819</v>
      </c>
    </row>
    <row r="10" spans="1:24" s="5" customFormat="1" ht="22.5" customHeight="1">
      <c r="A10" s="98"/>
      <c r="B10" s="107" t="s">
        <v>51</v>
      </c>
      <c r="C10" s="107"/>
      <c r="D10" s="911" t="s">
        <v>92</v>
      </c>
      <c r="E10" s="916" t="s">
        <v>492</v>
      </c>
      <c r="F10" s="350">
        <v>1859</v>
      </c>
      <c r="G10" s="278"/>
      <c r="H10" s="278"/>
      <c r="I10" s="278"/>
      <c r="J10" s="278"/>
      <c r="K10" s="278"/>
      <c r="L10" s="350">
        <v>323</v>
      </c>
      <c r="M10" s="278"/>
      <c r="N10" s="278"/>
      <c r="O10" s="278"/>
      <c r="P10" s="281"/>
      <c r="Q10" s="281"/>
      <c r="R10" s="350">
        <v>1536</v>
      </c>
      <c r="S10" s="278"/>
      <c r="T10" s="278"/>
      <c r="U10" s="278"/>
      <c r="V10" s="281"/>
      <c r="W10" s="281"/>
      <c r="X10" s="281">
        <v>3913</v>
      </c>
    </row>
    <row r="11" spans="1:24" s="5" customFormat="1" ht="22.5" customHeight="1">
      <c r="A11" s="98"/>
      <c r="B11" s="107" t="s">
        <v>52</v>
      </c>
      <c r="C11" s="107"/>
      <c r="D11" s="912" t="s">
        <v>94</v>
      </c>
      <c r="E11" s="917" t="s">
        <v>493</v>
      </c>
      <c r="F11" s="425">
        <v>2188</v>
      </c>
      <c r="G11" s="426"/>
      <c r="H11" s="426"/>
      <c r="I11" s="426"/>
      <c r="J11" s="426"/>
      <c r="K11" s="426"/>
      <c r="L11" s="425">
        <v>547</v>
      </c>
      <c r="M11" s="426"/>
      <c r="N11" s="426"/>
      <c r="O11" s="426"/>
      <c r="P11" s="426"/>
      <c r="Q11" s="281"/>
      <c r="R11" s="425">
        <v>1641</v>
      </c>
      <c r="S11" s="426">
        <f>SUM(S12:S16)</f>
        <v>0</v>
      </c>
      <c r="T11" s="426">
        <f>SUM(T12:T16)</f>
        <v>0</v>
      </c>
      <c r="U11" s="426">
        <f>SUM(U12:U16)</f>
        <v>0</v>
      </c>
      <c r="V11" s="426"/>
      <c r="W11" s="426"/>
      <c r="X11" s="426">
        <v>12207</v>
      </c>
    </row>
    <row r="12" spans="1:24" s="5" customFormat="1" ht="28.5" customHeight="1">
      <c r="A12" s="98"/>
      <c r="B12" s="130"/>
      <c r="C12" s="107" t="s">
        <v>93</v>
      </c>
      <c r="D12" s="913" t="s">
        <v>360</v>
      </c>
      <c r="E12" s="918" t="s">
        <v>502</v>
      </c>
      <c r="F12" s="350"/>
      <c r="G12" s="278"/>
      <c r="H12" s="278"/>
      <c r="I12" s="278"/>
      <c r="J12" s="278"/>
      <c r="K12" s="278"/>
      <c r="L12" s="350"/>
      <c r="M12" s="278"/>
      <c r="N12" s="278"/>
      <c r="O12" s="278"/>
      <c r="P12" s="281"/>
      <c r="Q12" s="281"/>
      <c r="R12" s="350"/>
      <c r="S12" s="278"/>
      <c r="T12" s="278"/>
      <c r="U12" s="278"/>
      <c r="V12" s="281"/>
      <c r="W12" s="281"/>
      <c r="X12" s="281"/>
    </row>
    <row r="13" spans="1:24" s="5" customFormat="1" ht="31.5" customHeight="1">
      <c r="A13" s="98"/>
      <c r="B13" s="107"/>
      <c r="C13" s="107" t="s">
        <v>95</v>
      </c>
      <c r="D13" s="911" t="s">
        <v>361</v>
      </c>
      <c r="E13" s="916" t="s">
        <v>501</v>
      </c>
      <c r="F13" s="350">
        <v>1724</v>
      </c>
      <c r="G13" s="278"/>
      <c r="H13" s="278"/>
      <c r="I13" s="278"/>
      <c r="J13" s="278"/>
      <c r="K13" s="278"/>
      <c r="L13" s="350">
        <v>98</v>
      </c>
      <c r="M13" s="278"/>
      <c r="N13" s="278"/>
      <c r="O13" s="278"/>
      <c r="P13" s="281"/>
      <c r="Q13" s="281"/>
      <c r="R13" s="350">
        <v>1626</v>
      </c>
      <c r="S13" s="278"/>
      <c r="T13" s="278"/>
      <c r="U13" s="278"/>
      <c r="V13" s="281"/>
      <c r="W13" s="281"/>
      <c r="X13" s="281"/>
    </row>
    <row r="14" spans="1:24" s="5" customFormat="1" ht="36.75" customHeight="1" thickBot="1">
      <c r="A14" s="126"/>
      <c r="B14" s="127"/>
      <c r="C14" s="107" t="s">
        <v>96</v>
      </c>
      <c r="D14" s="911" t="s">
        <v>362</v>
      </c>
      <c r="E14" s="916" t="s">
        <v>500</v>
      </c>
      <c r="F14" s="350">
        <v>464</v>
      </c>
      <c r="G14" s="278"/>
      <c r="H14" s="278"/>
      <c r="I14" s="278"/>
      <c r="J14" s="278"/>
      <c r="K14" s="711"/>
      <c r="L14" s="350">
        <v>449</v>
      </c>
      <c r="M14" s="278"/>
      <c r="N14" s="278"/>
      <c r="O14" s="278"/>
      <c r="P14" s="281"/>
      <c r="Q14" s="281"/>
      <c r="R14" s="350">
        <v>15</v>
      </c>
      <c r="S14" s="278"/>
      <c r="T14" s="278"/>
      <c r="U14" s="278"/>
      <c r="V14" s="281"/>
      <c r="W14" s="281"/>
      <c r="X14" s="281"/>
    </row>
    <row r="15" spans="1:24" s="5" customFormat="1" ht="22.5" customHeight="1" hidden="1">
      <c r="A15" s="98"/>
      <c r="B15" s="107"/>
      <c r="C15" s="107" t="s">
        <v>99</v>
      </c>
      <c r="D15" s="911" t="s">
        <v>101</v>
      </c>
      <c r="E15" s="916"/>
      <c r="F15" s="425"/>
      <c r="G15" s="426"/>
      <c r="H15" s="426"/>
      <c r="I15" s="426"/>
      <c r="J15" s="426"/>
      <c r="K15" s="426"/>
      <c r="L15" s="425"/>
      <c r="M15" s="426"/>
      <c r="N15" s="426"/>
      <c r="O15" s="426"/>
      <c r="P15" s="427"/>
      <c r="Q15" s="281"/>
      <c r="R15" s="425"/>
      <c r="S15" s="426"/>
      <c r="T15" s="426"/>
      <c r="U15" s="426"/>
      <c r="V15" s="427"/>
      <c r="W15" s="427"/>
      <c r="X15" s="427"/>
    </row>
    <row r="16" spans="1:24" s="5" customFormat="1" ht="22.5" customHeight="1" hidden="1" thickBot="1">
      <c r="A16" s="134"/>
      <c r="B16" s="121"/>
      <c r="C16" s="121" t="s">
        <v>100</v>
      </c>
      <c r="D16" s="914" t="s">
        <v>102</v>
      </c>
      <c r="E16" s="919"/>
      <c r="F16" s="360"/>
      <c r="G16" s="137"/>
      <c r="H16" s="137"/>
      <c r="I16" s="137"/>
      <c r="J16" s="137"/>
      <c r="K16" s="137"/>
      <c r="L16" s="360"/>
      <c r="M16" s="137"/>
      <c r="N16" s="137"/>
      <c r="O16" s="137"/>
      <c r="P16" s="428"/>
      <c r="Q16" s="281"/>
      <c r="R16" s="360"/>
      <c r="S16" s="137"/>
      <c r="T16" s="137"/>
      <c r="U16" s="137"/>
      <c r="V16" s="428"/>
      <c r="W16" s="428"/>
      <c r="X16" s="428"/>
    </row>
    <row r="17" spans="1:24" s="5" customFormat="1" ht="22.5" customHeight="1" thickBot="1">
      <c r="A17" s="116" t="s">
        <v>26</v>
      </c>
      <c r="B17" s="1024" t="s">
        <v>103</v>
      </c>
      <c r="C17" s="1024"/>
      <c r="D17" s="1024"/>
      <c r="E17" s="915"/>
      <c r="F17" s="356">
        <f>F18+F19+F20</f>
        <v>2823</v>
      </c>
      <c r="G17" s="356">
        <f aca="true" t="shared" si="2" ref="G17:R17">G18+G19+G20</f>
        <v>0</v>
      </c>
      <c r="H17" s="356">
        <f t="shared" si="2"/>
        <v>0</v>
      </c>
      <c r="I17" s="356">
        <f t="shared" si="2"/>
        <v>0</v>
      </c>
      <c r="J17" s="356">
        <f t="shared" si="2"/>
        <v>0</v>
      </c>
      <c r="K17" s="356">
        <f t="shared" si="2"/>
        <v>0</v>
      </c>
      <c r="L17" s="356">
        <f t="shared" si="2"/>
        <v>2423</v>
      </c>
      <c r="M17" s="356">
        <f t="shared" si="2"/>
        <v>0</v>
      </c>
      <c r="N17" s="356">
        <f t="shared" si="2"/>
        <v>0</v>
      </c>
      <c r="O17" s="356">
        <f t="shared" si="2"/>
        <v>0</v>
      </c>
      <c r="P17" s="356">
        <f t="shared" si="2"/>
        <v>0</v>
      </c>
      <c r="Q17" s="356">
        <f t="shared" si="2"/>
        <v>0</v>
      </c>
      <c r="R17" s="356">
        <f t="shared" si="2"/>
        <v>400</v>
      </c>
      <c r="S17" s="67">
        <f aca="true" t="shared" si="3" ref="S17:X17">SUM(S18:S20)</f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1400</v>
      </c>
    </row>
    <row r="18" spans="1:24" s="5" customFormat="1" ht="22.5" customHeight="1">
      <c r="A18" s="115"/>
      <c r="B18" s="120" t="s">
        <v>38</v>
      </c>
      <c r="C18" s="1025" t="s">
        <v>104</v>
      </c>
      <c r="D18" s="1025"/>
      <c r="E18" s="920" t="s">
        <v>494</v>
      </c>
      <c r="F18" s="355">
        <v>1144</v>
      </c>
      <c r="G18" s="281"/>
      <c r="H18" s="281"/>
      <c r="I18" s="281"/>
      <c r="J18" s="281"/>
      <c r="K18" s="281"/>
      <c r="L18" s="355">
        <v>1144</v>
      </c>
      <c r="M18" s="281"/>
      <c r="N18" s="281"/>
      <c r="O18" s="281"/>
      <c r="P18" s="281"/>
      <c r="Q18" s="281"/>
      <c r="R18" s="355"/>
      <c r="S18" s="281"/>
      <c r="T18" s="281"/>
      <c r="U18" s="281"/>
      <c r="V18" s="281"/>
      <c r="W18" s="281"/>
      <c r="X18" s="281">
        <v>0</v>
      </c>
    </row>
    <row r="19" spans="1:24" s="5" customFormat="1" ht="22.5" customHeight="1">
      <c r="A19" s="98"/>
      <c r="B19" s="107" t="s">
        <v>39</v>
      </c>
      <c r="C19" s="1046" t="s">
        <v>105</v>
      </c>
      <c r="D19" s="1046"/>
      <c r="E19" s="920" t="s">
        <v>495</v>
      </c>
      <c r="F19" s="350">
        <v>1279</v>
      </c>
      <c r="G19" s="278"/>
      <c r="H19" s="278"/>
      <c r="I19" s="278"/>
      <c r="J19" s="278"/>
      <c r="K19" s="278"/>
      <c r="L19" s="350">
        <v>1279</v>
      </c>
      <c r="M19" s="278"/>
      <c r="N19" s="278"/>
      <c r="O19" s="278"/>
      <c r="P19" s="278"/>
      <c r="Q19" s="278"/>
      <c r="R19" s="350"/>
      <c r="S19" s="278"/>
      <c r="T19" s="278"/>
      <c r="U19" s="278"/>
      <c r="V19" s="278"/>
      <c r="W19" s="278"/>
      <c r="X19" s="278">
        <v>0</v>
      </c>
    </row>
    <row r="20" spans="1:24" s="5" customFormat="1" ht="22.5" customHeight="1">
      <c r="A20" s="128"/>
      <c r="B20" s="107" t="s">
        <v>40</v>
      </c>
      <c r="C20" s="1023" t="s">
        <v>106</v>
      </c>
      <c r="D20" s="1023"/>
      <c r="E20" s="921" t="s">
        <v>496</v>
      </c>
      <c r="F20" s="425">
        <v>400</v>
      </c>
      <c r="G20" s="426"/>
      <c r="H20" s="426"/>
      <c r="I20" s="426"/>
      <c r="J20" s="426"/>
      <c r="K20" s="426"/>
      <c r="L20" s="425"/>
      <c r="M20" s="426"/>
      <c r="N20" s="426"/>
      <c r="O20" s="426"/>
      <c r="P20" s="426"/>
      <c r="Q20" s="426"/>
      <c r="R20" s="425">
        <v>400</v>
      </c>
      <c r="S20" s="426">
        <f>SUM(S21:S24)</f>
        <v>0</v>
      </c>
      <c r="T20" s="426">
        <f>SUM(T21:T24)</f>
        <v>0</v>
      </c>
      <c r="U20" s="426">
        <f>SUM(U21:U24)</f>
        <v>0</v>
      </c>
      <c r="V20" s="426"/>
      <c r="W20" s="426"/>
      <c r="X20" s="426">
        <v>1400</v>
      </c>
    </row>
    <row r="21" spans="1:24" s="5" customFormat="1" ht="22.5" customHeight="1">
      <c r="A21" s="104"/>
      <c r="B21" s="108"/>
      <c r="C21" s="108" t="s">
        <v>107</v>
      </c>
      <c r="D21" s="241" t="s">
        <v>97</v>
      </c>
      <c r="E21" s="921"/>
      <c r="F21" s="350">
        <v>400</v>
      </c>
      <c r="G21" s="278"/>
      <c r="H21" s="278"/>
      <c r="I21" s="278"/>
      <c r="J21" s="278"/>
      <c r="K21" s="278"/>
      <c r="L21" s="350"/>
      <c r="M21" s="278"/>
      <c r="N21" s="278"/>
      <c r="O21" s="278"/>
      <c r="P21" s="281"/>
      <c r="Q21" s="281"/>
      <c r="R21" s="350">
        <v>400</v>
      </c>
      <c r="S21" s="278"/>
      <c r="T21" s="278"/>
      <c r="U21" s="278"/>
      <c r="V21" s="281"/>
      <c r="W21" s="281"/>
      <c r="X21" s="281">
        <v>1400</v>
      </c>
    </row>
    <row r="22" spans="1:24" s="5" customFormat="1" ht="22.5" customHeight="1">
      <c r="A22" s="104"/>
      <c r="B22" s="108"/>
      <c r="C22" s="108" t="s">
        <v>108</v>
      </c>
      <c r="D22" s="241" t="s">
        <v>98</v>
      </c>
      <c r="E22" s="921"/>
      <c r="F22" s="350"/>
      <c r="G22" s="278"/>
      <c r="H22" s="278"/>
      <c r="I22" s="278"/>
      <c r="J22" s="278"/>
      <c r="K22" s="278"/>
      <c r="L22" s="350"/>
      <c r="M22" s="278"/>
      <c r="N22" s="278"/>
      <c r="O22" s="278"/>
      <c r="P22" s="278"/>
      <c r="Q22" s="278"/>
      <c r="R22" s="350"/>
      <c r="S22" s="278">
        <v>0</v>
      </c>
      <c r="T22" s="278">
        <v>0</v>
      </c>
      <c r="U22" s="278">
        <v>0</v>
      </c>
      <c r="V22" s="278">
        <v>0</v>
      </c>
      <c r="W22" s="278">
        <v>0</v>
      </c>
      <c r="X22" s="278">
        <v>0</v>
      </c>
    </row>
    <row r="23" spans="1:24" s="5" customFormat="1" ht="22.5" customHeight="1">
      <c r="A23" s="128"/>
      <c r="B23" s="241"/>
      <c r="C23" s="108" t="s">
        <v>109</v>
      </c>
      <c r="D23" s="241" t="s">
        <v>101</v>
      </c>
      <c r="E23" s="921"/>
      <c r="F23" s="425"/>
      <c r="G23" s="426"/>
      <c r="H23" s="426"/>
      <c r="I23" s="426"/>
      <c r="J23" s="426"/>
      <c r="K23" s="426"/>
      <c r="L23" s="425"/>
      <c r="M23" s="426"/>
      <c r="N23" s="426"/>
      <c r="O23" s="426"/>
      <c r="P23" s="426"/>
      <c r="Q23" s="426"/>
      <c r="R23" s="425"/>
      <c r="S23" s="426">
        <v>0</v>
      </c>
      <c r="T23" s="426">
        <v>0</v>
      </c>
      <c r="U23" s="426">
        <v>0</v>
      </c>
      <c r="V23" s="426">
        <v>0</v>
      </c>
      <c r="W23" s="426">
        <v>0</v>
      </c>
      <c r="X23" s="426">
        <v>0</v>
      </c>
    </row>
    <row r="24" spans="1:24" s="5" customFormat="1" ht="22.5" customHeight="1" thickBot="1">
      <c r="A24" s="266"/>
      <c r="B24" s="267"/>
      <c r="C24" s="268" t="s">
        <v>192</v>
      </c>
      <c r="D24" s="267" t="s">
        <v>193</v>
      </c>
      <c r="E24" s="922"/>
      <c r="F24" s="429"/>
      <c r="G24" s="428"/>
      <c r="H24" s="428"/>
      <c r="I24" s="428"/>
      <c r="J24" s="428"/>
      <c r="K24" s="428"/>
      <c r="L24" s="429"/>
      <c r="M24" s="428"/>
      <c r="N24" s="428"/>
      <c r="O24" s="428"/>
      <c r="P24" s="428"/>
      <c r="Q24" s="428"/>
      <c r="R24" s="429"/>
      <c r="S24" s="428">
        <v>0</v>
      </c>
      <c r="T24" s="428">
        <v>0</v>
      </c>
      <c r="U24" s="428">
        <v>0</v>
      </c>
      <c r="V24" s="428">
        <v>0</v>
      </c>
      <c r="W24" s="428">
        <v>0</v>
      </c>
      <c r="X24" s="428">
        <v>0</v>
      </c>
    </row>
    <row r="25" spans="1:24" s="5" customFormat="1" ht="22.5" customHeight="1" thickBot="1">
      <c r="A25" s="116" t="s">
        <v>10</v>
      </c>
      <c r="B25" s="1024" t="s">
        <v>110</v>
      </c>
      <c r="C25" s="1024"/>
      <c r="D25" s="1024"/>
      <c r="E25" s="915" t="s">
        <v>498</v>
      </c>
      <c r="F25" s="356">
        <f>F26+F27+F28</f>
        <v>781</v>
      </c>
      <c r="G25" s="356">
        <f aca="true" t="shared" si="4" ref="G25:R25">G26+G27+G28</f>
        <v>0</v>
      </c>
      <c r="H25" s="356">
        <f t="shared" si="4"/>
        <v>0</v>
      </c>
      <c r="I25" s="356">
        <f t="shared" si="4"/>
        <v>0</v>
      </c>
      <c r="J25" s="356">
        <f t="shared" si="4"/>
        <v>0</v>
      </c>
      <c r="K25" s="356">
        <f t="shared" si="4"/>
        <v>0</v>
      </c>
      <c r="L25" s="356">
        <f t="shared" si="4"/>
        <v>781</v>
      </c>
      <c r="M25" s="356">
        <f t="shared" si="4"/>
        <v>0</v>
      </c>
      <c r="N25" s="356">
        <f t="shared" si="4"/>
        <v>0</v>
      </c>
      <c r="O25" s="356">
        <f t="shared" si="4"/>
        <v>0</v>
      </c>
      <c r="P25" s="356">
        <f t="shared" si="4"/>
        <v>0</v>
      </c>
      <c r="Q25" s="356">
        <f t="shared" si="4"/>
        <v>0</v>
      </c>
      <c r="R25" s="356">
        <f t="shared" si="4"/>
        <v>0</v>
      </c>
      <c r="S25" s="67">
        <f aca="true" t="shared" si="5" ref="S25:X25">SUM(S26:S28)</f>
        <v>0</v>
      </c>
      <c r="T25" s="67">
        <f t="shared" si="5"/>
        <v>0</v>
      </c>
      <c r="U25" s="67">
        <f t="shared" si="5"/>
        <v>0</v>
      </c>
      <c r="V25" s="67">
        <f t="shared" si="5"/>
        <v>0</v>
      </c>
      <c r="W25" s="67">
        <f t="shared" si="5"/>
        <v>0</v>
      </c>
      <c r="X25" s="67">
        <f t="shared" si="5"/>
        <v>0</v>
      </c>
    </row>
    <row r="26" spans="1:24" s="5" customFormat="1" ht="22.5" customHeight="1">
      <c r="A26" s="115"/>
      <c r="B26" s="120" t="s">
        <v>41</v>
      </c>
      <c r="C26" s="1025" t="s">
        <v>3</v>
      </c>
      <c r="D26" s="1025"/>
      <c r="E26" s="920"/>
      <c r="F26" s="355"/>
      <c r="G26" s="281"/>
      <c r="H26" s="281"/>
      <c r="I26" s="281"/>
      <c r="J26" s="281"/>
      <c r="K26" s="281"/>
      <c r="L26" s="355"/>
      <c r="M26" s="281"/>
      <c r="N26" s="281"/>
      <c r="O26" s="281"/>
      <c r="P26" s="281"/>
      <c r="Q26" s="281"/>
      <c r="R26" s="355"/>
      <c r="S26" s="281">
        <v>0</v>
      </c>
      <c r="T26" s="281">
        <v>0</v>
      </c>
      <c r="U26" s="281">
        <v>0</v>
      </c>
      <c r="V26" s="281">
        <v>0</v>
      </c>
      <c r="W26" s="281">
        <v>0</v>
      </c>
      <c r="X26" s="281">
        <v>0</v>
      </c>
    </row>
    <row r="27" spans="1:24" s="8" customFormat="1" ht="22.5" customHeight="1">
      <c r="A27" s="129"/>
      <c r="B27" s="107" t="s">
        <v>42</v>
      </c>
      <c r="C27" s="1047" t="s">
        <v>363</v>
      </c>
      <c r="D27" s="1047"/>
      <c r="E27" s="923"/>
      <c r="F27" s="350"/>
      <c r="G27" s="278"/>
      <c r="H27" s="278"/>
      <c r="I27" s="278"/>
      <c r="J27" s="278"/>
      <c r="K27" s="278"/>
      <c r="L27" s="350"/>
      <c r="M27" s="278"/>
      <c r="N27" s="278"/>
      <c r="O27" s="278"/>
      <c r="P27" s="278"/>
      <c r="Q27" s="278"/>
      <c r="R27" s="350"/>
      <c r="S27" s="278">
        <v>0</v>
      </c>
      <c r="T27" s="278">
        <v>0</v>
      </c>
      <c r="U27" s="278">
        <v>0</v>
      </c>
      <c r="V27" s="278">
        <v>0</v>
      </c>
      <c r="W27" s="278">
        <v>0</v>
      </c>
      <c r="X27" s="278">
        <v>0</v>
      </c>
    </row>
    <row r="28" spans="1:24" s="8" customFormat="1" ht="22.5" customHeight="1" thickBot="1">
      <c r="A28" s="135"/>
      <c r="B28" s="121" t="s">
        <v>78</v>
      </c>
      <c r="C28" s="136" t="s">
        <v>111</v>
      </c>
      <c r="D28" s="136"/>
      <c r="E28" s="924"/>
      <c r="F28" s="372">
        <v>781</v>
      </c>
      <c r="G28" s="373"/>
      <c r="H28" s="373"/>
      <c r="I28" s="373"/>
      <c r="J28" s="373"/>
      <c r="K28" s="373"/>
      <c r="L28" s="372">
        <v>781</v>
      </c>
      <c r="M28" s="373"/>
      <c r="N28" s="373"/>
      <c r="O28" s="373"/>
      <c r="P28" s="373"/>
      <c r="Q28" s="373"/>
      <c r="R28" s="372"/>
      <c r="S28" s="373">
        <v>0</v>
      </c>
      <c r="T28" s="373">
        <v>0</v>
      </c>
      <c r="U28" s="373">
        <v>0</v>
      </c>
      <c r="V28" s="373">
        <v>0</v>
      </c>
      <c r="W28" s="373">
        <v>0</v>
      </c>
      <c r="X28" s="373">
        <v>0</v>
      </c>
    </row>
    <row r="29" spans="1:24" s="68" customFormat="1" ht="22.5" customHeight="1" hidden="1" thickBot="1">
      <c r="A29" s="95" t="s">
        <v>11</v>
      </c>
      <c r="B29" s="122" t="s">
        <v>112</v>
      </c>
      <c r="C29" s="122"/>
      <c r="D29" s="122"/>
      <c r="E29" s="925"/>
      <c r="F29" s="357"/>
      <c r="G29" s="358"/>
      <c r="H29" s="358"/>
      <c r="I29" s="358"/>
      <c r="J29" s="358"/>
      <c r="K29" s="358"/>
      <c r="L29" s="357"/>
      <c r="M29" s="358"/>
      <c r="N29" s="358"/>
      <c r="O29" s="358"/>
      <c r="P29" s="358"/>
      <c r="Q29" s="358"/>
      <c r="R29" s="357"/>
      <c r="S29" s="358">
        <v>0</v>
      </c>
      <c r="T29" s="358">
        <v>0</v>
      </c>
      <c r="U29" s="358">
        <v>0</v>
      </c>
      <c r="V29" s="358">
        <v>0</v>
      </c>
      <c r="W29" s="358">
        <v>0</v>
      </c>
      <c r="X29" s="358">
        <v>0</v>
      </c>
    </row>
    <row r="30" spans="1:24" s="68" customFormat="1" ht="22.5" customHeight="1" hidden="1" thickBot="1">
      <c r="A30" s="116"/>
      <c r="B30" s="1024"/>
      <c r="C30" s="1024"/>
      <c r="D30" s="1024"/>
      <c r="E30" s="860"/>
      <c r="S30" s="279">
        <v>0</v>
      </c>
      <c r="T30" s="279">
        <v>0</v>
      </c>
      <c r="U30" s="279">
        <v>0</v>
      </c>
      <c r="V30" s="279">
        <v>0</v>
      </c>
      <c r="W30" s="279">
        <v>0</v>
      </c>
      <c r="X30" s="279">
        <v>0</v>
      </c>
    </row>
    <row r="31" spans="1:24" s="68" customFormat="1" ht="22.5" customHeight="1" thickBot="1">
      <c r="A31" s="116" t="s">
        <v>11</v>
      </c>
      <c r="B31" s="1012" t="s">
        <v>113</v>
      </c>
      <c r="C31" s="1012"/>
      <c r="D31" s="1012"/>
      <c r="E31" s="926"/>
      <c r="F31" s="354">
        <f>F6+F17+F25</f>
        <v>49133</v>
      </c>
      <c r="G31" s="354">
        <f aca="true" t="shared" si="6" ref="G31:R31">G6+G17+G25</f>
        <v>0</v>
      </c>
      <c r="H31" s="354">
        <f t="shared" si="6"/>
        <v>0</v>
      </c>
      <c r="I31" s="354">
        <f t="shared" si="6"/>
        <v>0</v>
      </c>
      <c r="J31" s="354">
        <f t="shared" si="6"/>
        <v>0</v>
      </c>
      <c r="K31" s="354">
        <f t="shared" si="6"/>
        <v>0</v>
      </c>
      <c r="L31" s="354">
        <f t="shared" si="6"/>
        <v>42363</v>
      </c>
      <c r="M31" s="354">
        <f t="shared" si="6"/>
        <v>0</v>
      </c>
      <c r="N31" s="354">
        <f t="shared" si="6"/>
        <v>0</v>
      </c>
      <c r="O31" s="354">
        <f t="shared" si="6"/>
        <v>0</v>
      </c>
      <c r="P31" s="354">
        <f t="shared" si="6"/>
        <v>0</v>
      </c>
      <c r="Q31" s="354">
        <f t="shared" si="6"/>
        <v>0</v>
      </c>
      <c r="R31" s="354">
        <f t="shared" si="6"/>
        <v>6770</v>
      </c>
      <c r="S31" s="279">
        <f aca="true" t="shared" si="7" ref="S31:X31">S6+S17+S25+S29+S30</f>
        <v>0</v>
      </c>
      <c r="T31" s="279">
        <f t="shared" si="7"/>
        <v>0</v>
      </c>
      <c r="U31" s="279">
        <f t="shared" si="7"/>
        <v>0</v>
      </c>
      <c r="V31" s="279">
        <f t="shared" si="7"/>
        <v>0</v>
      </c>
      <c r="W31" s="279">
        <f t="shared" si="7"/>
        <v>0</v>
      </c>
      <c r="X31" s="279">
        <f t="shared" si="7"/>
        <v>19967</v>
      </c>
    </row>
    <row r="32" spans="1:24" s="68" customFormat="1" ht="22.5" customHeight="1" thickBot="1">
      <c r="A32" s="93">
        <v>5</v>
      </c>
      <c r="B32" s="1048" t="s">
        <v>114</v>
      </c>
      <c r="C32" s="1048"/>
      <c r="D32" s="1048"/>
      <c r="E32" s="930" t="s">
        <v>497</v>
      </c>
      <c r="F32" s="359">
        <f>F33+F34+F35</f>
        <v>16145</v>
      </c>
      <c r="G32" s="359">
        <f aca="true" t="shared" si="8" ref="G32:R32">G33+G34+G35</f>
        <v>0</v>
      </c>
      <c r="H32" s="359">
        <f t="shared" si="8"/>
        <v>0</v>
      </c>
      <c r="I32" s="359">
        <f t="shared" si="8"/>
        <v>0</v>
      </c>
      <c r="J32" s="359">
        <f t="shared" si="8"/>
        <v>0</v>
      </c>
      <c r="K32" s="359">
        <f t="shared" si="8"/>
        <v>0</v>
      </c>
      <c r="L32" s="359">
        <f t="shared" si="8"/>
        <v>16145</v>
      </c>
      <c r="M32" s="359">
        <f t="shared" si="8"/>
        <v>0</v>
      </c>
      <c r="N32" s="359">
        <f t="shared" si="8"/>
        <v>0</v>
      </c>
      <c r="O32" s="359">
        <f t="shared" si="8"/>
        <v>0</v>
      </c>
      <c r="P32" s="359">
        <f t="shared" si="8"/>
        <v>0</v>
      </c>
      <c r="Q32" s="359">
        <f t="shared" si="8"/>
        <v>0</v>
      </c>
      <c r="R32" s="359">
        <f t="shared" si="8"/>
        <v>0</v>
      </c>
      <c r="S32" s="119"/>
      <c r="T32" s="119"/>
      <c r="U32" s="119"/>
      <c r="V32" s="119"/>
      <c r="W32" s="119"/>
      <c r="X32" s="119"/>
    </row>
    <row r="33" spans="1:24" s="5" customFormat="1" ht="22.5" customHeight="1" thickBot="1">
      <c r="A33" s="138"/>
      <c r="B33" s="120" t="s">
        <v>43</v>
      </c>
      <c r="C33" s="1081" t="s">
        <v>364</v>
      </c>
      <c r="D33" s="1081"/>
      <c r="E33" s="931" t="s">
        <v>503</v>
      </c>
      <c r="F33" s="355"/>
      <c r="G33" s="281"/>
      <c r="H33" s="281"/>
      <c r="I33" s="281"/>
      <c r="J33" s="281"/>
      <c r="K33" s="281"/>
      <c r="L33" s="355"/>
      <c r="M33" s="281"/>
      <c r="N33" s="281"/>
      <c r="O33" s="281"/>
      <c r="P33" s="281"/>
      <c r="Q33" s="281"/>
      <c r="R33" s="355"/>
      <c r="S33" s="281"/>
      <c r="T33" s="281"/>
      <c r="U33" s="281"/>
      <c r="V33" s="281"/>
      <c r="W33" s="281"/>
      <c r="X33" s="281"/>
    </row>
    <row r="34" spans="1:24" s="5" customFormat="1" ht="22.5" customHeight="1">
      <c r="A34" s="134"/>
      <c r="B34" s="121" t="s">
        <v>44</v>
      </c>
      <c r="C34" s="1027" t="s">
        <v>365</v>
      </c>
      <c r="D34" s="1027"/>
      <c r="E34" s="928" t="s">
        <v>504</v>
      </c>
      <c r="F34" s="425"/>
      <c r="G34" s="426"/>
      <c r="H34" s="426"/>
      <c r="I34" s="426"/>
      <c r="J34" s="426"/>
      <c r="K34" s="426"/>
      <c r="L34" s="425"/>
      <c r="M34" s="426"/>
      <c r="N34" s="426"/>
      <c r="O34" s="426"/>
      <c r="P34" s="426"/>
      <c r="Q34" s="426"/>
      <c r="R34" s="425"/>
      <c r="S34" s="137"/>
      <c r="T34" s="137"/>
      <c r="U34" s="137"/>
      <c r="V34" s="137"/>
      <c r="W34" s="137"/>
      <c r="X34" s="137"/>
    </row>
    <row r="35" spans="1:24" s="5" customFormat="1" ht="22.5" customHeight="1" thickBot="1">
      <c r="A35" s="811"/>
      <c r="B35" s="52"/>
      <c r="C35" s="51" t="s">
        <v>499</v>
      </c>
      <c r="D35" s="51"/>
      <c r="E35" s="929" t="s">
        <v>505</v>
      </c>
      <c r="F35" s="932">
        <v>16145</v>
      </c>
      <c r="G35" s="933"/>
      <c r="H35" s="933"/>
      <c r="I35" s="933"/>
      <c r="J35" s="933"/>
      <c r="K35" s="933"/>
      <c r="L35" s="934">
        <v>16145</v>
      </c>
      <c r="M35" s="933"/>
      <c r="N35" s="933"/>
      <c r="O35" s="933"/>
      <c r="P35" s="933"/>
      <c r="Q35" s="933"/>
      <c r="R35" s="934"/>
      <c r="S35" s="428"/>
      <c r="T35" s="428"/>
      <c r="U35" s="428"/>
      <c r="V35" s="428"/>
      <c r="W35" s="428"/>
      <c r="X35" s="428"/>
    </row>
    <row r="36" spans="1:24" s="5" customFormat="1" ht="22.5" customHeight="1" thickBot="1">
      <c r="A36" s="116" t="s">
        <v>13</v>
      </c>
      <c r="B36" s="1012" t="s">
        <v>234</v>
      </c>
      <c r="C36" s="1012"/>
      <c r="D36" s="1012"/>
      <c r="E36" s="860"/>
      <c r="F36" s="356">
        <f>F31+F32</f>
        <v>65278</v>
      </c>
      <c r="G36" s="356">
        <f aca="true" t="shared" si="9" ref="G36:R36">G31+G32</f>
        <v>0</v>
      </c>
      <c r="H36" s="356">
        <f t="shared" si="9"/>
        <v>0</v>
      </c>
      <c r="I36" s="356">
        <f t="shared" si="9"/>
        <v>0</v>
      </c>
      <c r="J36" s="356">
        <f t="shared" si="9"/>
        <v>0</v>
      </c>
      <c r="K36" s="356">
        <f t="shared" si="9"/>
        <v>0</v>
      </c>
      <c r="L36" s="356">
        <f t="shared" si="9"/>
        <v>58508</v>
      </c>
      <c r="M36" s="356">
        <f t="shared" si="9"/>
        <v>0</v>
      </c>
      <c r="N36" s="356">
        <f t="shared" si="9"/>
        <v>0</v>
      </c>
      <c r="O36" s="356">
        <f t="shared" si="9"/>
        <v>0</v>
      </c>
      <c r="P36" s="356">
        <f t="shared" si="9"/>
        <v>0</v>
      </c>
      <c r="Q36" s="356">
        <f t="shared" si="9"/>
        <v>0</v>
      </c>
      <c r="R36" s="356">
        <f t="shared" si="9"/>
        <v>6770</v>
      </c>
      <c r="S36" s="67">
        <f aca="true" t="shared" si="10" ref="S36:X36">S31+S32</f>
        <v>0</v>
      </c>
      <c r="T36" s="67">
        <f t="shared" si="10"/>
        <v>0</v>
      </c>
      <c r="U36" s="67">
        <f t="shared" si="10"/>
        <v>0</v>
      </c>
      <c r="V36" s="67">
        <f t="shared" si="10"/>
        <v>0</v>
      </c>
      <c r="W36" s="67">
        <f t="shared" si="10"/>
        <v>0</v>
      </c>
      <c r="X36" s="386">
        <f t="shared" si="10"/>
        <v>19967</v>
      </c>
    </row>
    <row r="37" spans="1:23" s="5" customFormat="1" ht="19.5" customHeight="1" hidden="1" thickBot="1">
      <c r="A37" s="1015" t="s">
        <v>235</v>
      </c>
      <c r="B37" s="1016"/>
      <c r="C37" s="1016"/>
      <c r="D37" s="1016"/>
      <c r="E37" s="845"/>
      <c r="F37" s="649"/>
      <c r="G37" s="650"/>
      <c r="H37" s="650"/>
      <c r="I37" s="650"/>
      <c r="J37" s="650"/>
      <c r="K37" s="651"/>
      <c r="L37" s="649"/>
      <c r="M37" s="650"/>
      <c r="N37" s="650"/>
      <c r="O37" s="650"/>
      <c r="P37" s="650"/>
      <c r="Q37" s="651"/>
      <c r="R37" s="649"/>
      <c r="S37" s="650"/>
      <c r="T37" s="650"/>
      <c r="U37" s="650"/>
      <c r="V37" s="650"/>
      <c r="W37" s="655"/>
    </row>
    <row r="38" spans="1:23" s="5" customFormat="1" ht="19.5" customHeight="1" hidden="1" thickBot="1">
      <c r="A38" s="1011" t="s">
        <v>8</v>
      </c>
      <c r="B38" s="1012"/>
      <c r="C38" s="1012"/>
      <c r="D38" s="1012"/>
      <c r="E38" s="844"/>
      <c r="F38" s="436">
        <f>SUM(F36:F37)</f>
        <v>65278</v>
      </c>
      <c r="G38" s="437">
        <f>SUM(G36:G37)</f>
        <v>0</v>
      </c>
      <c r="H38" s="437">
        <f>SUM(H36:H37)</f>
        <v>0</v>
      </c>
      <c r="I38" s="437">
        <f>SUM(I36:I37)</f>
        <v>0</v>
      </c>
      <c r="J38" s="437">
        <f>SUM(J36:J37)</f>
        <v>0</v>
      </c>
      <c r="K38" s="438"/>
      <c r="L38" s="436">
        <f>SUM(L36:L37)</f>
        <v>58508</v>
      </c>
      <c r="M38" s="437">
        <f>SUM(M36:M37)</f>
        <v>0</v>
      </c>
      <c r="N38" s="437">
        <f>SUM(N36:N37)</f>
        <v>0</v>
      </c>
      <c r="O38" s="437">
        <f>SUM(O36:O37)</f>
        <v>0</v>
      </c>
      <c r="P38" s="437">
        <f>SUM(P36:P37)</f>
        <v>0</v>
      </c>
      <c r="Q38" s="438"/>
      <c r="R38" s="436">
        <f>SUM(R36:R37)</f>
        <v>6770</v>
      </c>
      <c r="S38" s="437">
        <f>SUM(S36:S37)</f>
        <v>0</v>
      </c>
      <c r="T38" s="437">
        <f>SUM(T36:T37)</f>
        <v>0</v>
      </c>
      <c r="U38" s="437">
        <f>SUM(U36:U37)</f>
        <v>0</v>
      </c>
      <c r="V38" s="437">
        <f>SUM(V36:V37)</f>
        <v>0</v>
      </c>
      <c r="W38" s="439"/>
    </row>
    <row r="39" spans="1:23" s="5" customFormat="1" ht="19.5" customHeight="1">
      <c r="A39" s="513"/>
      <c r="B39" s="656"/>
      <c r="C39" s="513"/>
      <c r="D39" s="513"/>
      <c r="E39" s="513"/>
      <c r="F39" s="657"/>
      <c r="G39" s="657"/>
      <c r="H39" s="657"/>
      <c r="I39" s="657"/>
      <c r="J39" s="657"/>
      <c r="K39" s="657"/>
      <c r="L39" s="658"/>
      <c r="M39" s="658"/>
      <c r="N39" s="658"/>
      <c r="O39" s="658"/>
      <c r="P39" s="658"/>
      <c r="Q39" s="658"/>
      <c r="R39" s="658"/>
      <c r="S39" s="658"/>
      <c r="T39" s="659"/>
      <c r="U39" s="659"/>
      <c r="V39" s="659"/>
      <c r="W39" s="659"/>
    </row>
    <row r="40" spans="1:19" s="5" customFormat="1" ht="19.5" customHeight="1">
      <c r="A40" s="51"/>
      <c r="B40" s="52"/>
      <c r="C40" s="52"/>
      <c r="D40" s="25"/>
      <c r="E40" s="25"/>
      <c r="F40" s="6"/>
      <c r="G40" s="6"/>
      <c r="H40" s="6"/>
      <c r="I40" s="6"/>
      <c r="J40" s="6"/>
      <c r="K40" s="6"/>
      <c r="L40" s="140"/>
      <c r="M40" s="140"/>
      <c r="N40" s="140"/>
      <c r="O40" s="140"/>
      <c r="P40" s="140"/>
      <c r="Q40" s="140">
        <f>Q36+X36</f>
        <v>19967</v>
      </c>
      <c r="R40" s="140"/>
      <c r="S40" s="140"/>
    </row>
    <row r="41" spans="1:11" ht="15.75">
      <c r="A41" s="125"/>
      <c r="B41" s="50"/>
      <c r="C41" s="50"/>
      <c r="D41" s="25"/>
      <c r="E41" s="25"/>
      <c r="F41" s="4"/>
      <c r="G41" s="4"/>
      <c r="H41" s="4"/>
      <c r="I41" s="4"/>
      <c r="J41" s="4"/>
      <c r="K41" s="4"/>
    </row>
    <row r="42" spans="1:11" ht="15.75">
      <c r="A42" s="125"/>
      <c r="B42" s="50"/>
      <c r="C42" s="50"/>
      <c r="D42" s="25"/>
      <c r="E42" s="25"/>
      <c r="F42" s="4"/>
      <c r="G42" s="4"/>
      <c r="H42" s="4"/>
      <c r="I42" s="4"/>
      <c r="J42" s="4"/>
      <c r="K42" s="4"/>
    </row>
    <row r="43" spans="1:19" ht="15.75">
      <c r="A43" s="125"/>
      <c r="B43" s="1"/>
      <c r="C43" s="1"/>
      <c r="D43" s="1"/>
      <c r="E43" s="1"/>
      <c r="L43" s="1"/>
      <c r="M43" s="1"/>
      <c r="N43" s="1"/>
      <c r="O43" s="1"/>
      <c r="P43" s="1"/>
      <c r="Q43" s="1"/>
      <c r="R43" s="1"/>
      <c r="S43" s="1"/>
    </row>
    <row r="44" spans="1:19" ht="15.75">
      <c r="A44" s="125"/>
      <c r="B44" s="1"/>
      <c r="C44" s="1"/>
      <c r="D44" s="1"/>
      <c r="E44" s="1"/>
      <c r="L44" s="1"/>
      <c r="M44" s="1"/>
      <c r="N44" s="1"/>
      <c r="O44" s="1"/>
      <c r="P44" s="1"/>
      <c r="Q44" s="1"/>
      <c r="R44" s="1"/>
      <c r="S44" s="1"/>
    </row>
    <row r="45" spans="1:19" ht="15.75">
      <c r="A45" s="125"/>
      <c r="B45" s="1"/>
      <c r="C45" s="1"/>
      <c r="D45" s="1"/>
      <c r="E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125"/>
      <c r="B46" s="1"/>
      <c r="C46" s="1"/>
      <c r="D46" s="1"/>
      <c r="E46" s="1"/>
      <c r="L46" s="1"/>
      <c r="M46" s="1"/>
      <c r="N46" s="1"/>
      <c r="O46" s="1"/>
      <c r="P46" s="1"/>
      <c r="Q46" s="1"/>
      <c r="R46" s="1"/>
      <c r="S46" s="1"/>
    </row>
    <row r="47" spans="1:19" ht="15.75">
      <c r="A47" s="125"/>
      <c r="B47" s="1"/>
      <c r="C47" s="1"/>
      <c r="D47" s="1"/>
      <c r="E47" s="1"/>
      <c r="L47" s="1"/>
      <c r="M47" s="1"/>
      <c r="N47" s="1"/>
      <c r="O47" s="1"/>
      <c r="P47" s="1"/>
      <c r="Q47" s="1"/>
      <c r="R47" s="1"/>
      <c r="S47" s="1"/>
    </row>
    <row r="48" spans="1:19" ht="15.75">
      <c r="A48" s="125"/>
      <c r="B48" s="1"/>
      <c r="C48" s="1"/>
      <c r="D48" s="1"/>
      <c r="E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25"/>
      <c r="B49" s="1"/>
      <c r="C49" s="1"/>
      <c r="D49" s="1"/>
      <c r="E49" s="1"/>
      <c r="L49" s="1"/>
      <c r="M49" s="1"/>
      <c r="N49" s="1"/>
      <c r="O49" s="1"/>
      <c r="P49" s="1"/>
      <c r="Q49" s="1"/>
      <c r="R49" s="1"/>
      <c r="S49" s="1"/>
    </row>
    <row r="50" spans="1:11" ht="15.75">
      <c r="A50" s="125"/>
      <c r="B50" s="50"/>
      <c r="C50" s="50"/>
      <c r="D50" s="25"/>
      <c r="E50" s="25"/>
      <c r="F50" s="3"/>
      <c r="G50" s="3"/>
      <c r="H50" s="3"/>
      <c r="I50" s="3"/>
      <c r="J50" s="3"/>
      <c r="K50" s="3"/>
    </row>
    <row r="51" spans="1:11" ht="15.75">
      <c r="A51" s="125"/>
      <c r="B51" s="50"/>
      <c r="C51" s="50"/>
      <c r="D51" s="25"/>
      <c r="E51" s="25"/>
      <c r="F51" s="3"/>
      <c r="G51" s="3"/>
      <c r="H51" s="3"/>
      <c r="I51" s="3"/>
      <c r="J51" s="3"/>
      <c r="K51" s="3"/>
    </row>
    <row r="52" spans="1:11" ht="15.75">
      <c r="A52" s="125"/>
      <c r="B52" s="50"/>
      <c r="C52" s="50"/>
      <c r="D52" s="25"/>
      <c r="E52" s="25"/>
      <c r="F52" s="3"/>
      <c r="G52" s="3"/>
      <c r="H52" s="3"/>
      <c r="I52" s="3"/>
      <c r="J52" s="3"/>
      <c r="K52" s="3"/>
    </row>
    <row r="53" spans="1:11" ht="15.75">
      <c r="A53" s="125"/>
      <c r="B53" s="50"/>
      <c r="C53" s="50"/>
      <c r="D53" s="25"/>
      <c r="E53" s="25"/>
      <c r="F53" s="3"/>
      <c r="G53" s="3"/>
      <c r="H53" s="3"/>
      <c r="I53" s="3"/>
      <c r="J53" s="3"/>
      <c r="K53" s="3"/>
    </row>
    <row r="54" spans="1:11" ht="15.75">
      <c r="A54" s="125"/>
      <c r="B54" s="50"/>
      <c r="C54" s="50"/>
      <c r="D54" s="25"/>
      <c r="E54" s="25"/>
      <c r="F54" s="3"/>
      <c r="G54" s="3"/>
      <c r="H54" s="3"/>
      <c r="I54" s="3"/>
      <c r="J54" s="3"/>
      <c r="K54" s="3"/>
    </row>
    <row r="55" spans="1:11" ht="15.75">
      <c r="A55" s="125"/>
      <c r="B55" s="50"/>
      <c r="C55" s="50"/>
      <c r="D55" s="25"/>
      <c r="E55" s="25"/>
      <c r="F55" s="3"/>
      <c r="G55" s="3"/>
      <c r="H55" s="3"/>
      <c r="I55" s="3"/>
      <c r="J55" s="3"/>
      <c r="K55" s="3"/>
    </row>
    <row r="56" spans="1:11" ht="15.75">
      <c r="A56" s="125"/>
      <c r="B56" s="50"/>
      <c r="C56" s="50"/>
      <c r="D56" s="25"/>
      <c r="E56" s="25"/>
      <c r="F56" s="3"/>
      <c r="G56" s="3"/>
      <c r="H56" s="3"/>
      <c r="I56" s="3"/>
      <c r="J56" s="3"/>
      <c r="K56" s="3"/>
    </row>
    <row r="57" spans="1:11" ht="15.75">
      <c r="A57" s="125"/>
      <c r="B57" s="50"/>
      <c r="C57" s="50"/>
      <c r="D57" s="25"/>
      <c r="E57" s="25"/>
      <c r="F57" s="3"/>
      <c r="G57" s="3"/>
      <c r="H57" s="3"/>
      <c r="I57" s="3"/>
      <c r="J57" s="3"/>
      <c r="K57" s="3"/>
    </row>
    <row r="58" spans="1:11" ht="15.75">
      <c r="A58" s="125"/>
      <c r="B58" s="50"/>
      <c r="C58" s="50"/>
      <c r="D58" s="25"/>
      <c r="E58" s="25"/>
      <c r="F58" s="3"/>
      <c r="G58" s="3"/>
      <c r="H58" s="3"/>
      <c r="I58" s="3"/>
      <c r="J58" s="3"/>
      <c r="K58" s="3"/>
    </row>
    <row r="59" spans="1:11" ht="15.75">
      <c r="A59" s="125"/>
      <c r="B59" s="50"/>
      <c r="C59" s="50"/>
      <c r="D59" s="25"/>
      <c r="E59" s="25"/>
      <c r="F59" s="3"/>
      <c r="G59" s="3"/>
      <c r="H59" s="3"/>
      <c r="I59" s="3"/>
      <c r="J59" s="3"/>
      <c r="K59" s="3"/>
    </row>
  </sheetData>
  <sheetProtection/>
  <mergeCells count="20">
    <mergeCell ref="A37:D37"/>
    <mergeCell ref="A38:D38"/>
    <mergeCell ref="R4:W4"/>
    <mergeCell ref="C26:D26"/>
    <mergeCell ref="B25:D25"/>
    <mergeCell ref="C19:D19"/>
    <mergeCell ref="C20:D20"/>
    <mergeCell ref="B17:D17"/>
    <mergeCell ref="B6:D6"/>
    <mergeCell ref="A4:D4"/>
    <mergeCell ref="A2:R2"/>
    <mergeCell ref="F1:R1"/>
    <mergeCell ref="B36:D36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T50" sqref="T50"/>
    </sheetView>
  </sheetViews>
  <sheetFormatPr defaultColWidth="9.140625" defaultRowHeight="12.75"/>
  <cols>
    <col min="1" max="1" width="8.28125" style="320" customWidth="1"/>
    <col min="2" max="2" width="8.28125" style="314" customWidth="1"/>
    <col min="3" max="3" width="52.00390625" style="314" customWidth="1"/>
    <col min="4" max="4" width="8.140625" style="314" customWidth="1"/>
    <col min="5" max="8" width="8.28125" style="314" hidden="1" customWidth="1"/>
    <col min="9" max="9" width="9.7109375" style="314" hidden="1" customWidth="1"/>
    <col min="10" max="10" width="11.28125" style="314" customWidth="1"/>
    <col min="11" max="14" width="8.28125" style="314" hidden="1" customWidth="1"/>
    <col min="15" max="15" width="8.421875" style="314" hidden="1" customWidth="1"/>
    <col min="16" max="16" width="13.00390625" style="314" customWidth="1"/>
    <col min="17" max="17" width="6.28125" style="314" hidden="1" customWidth="1"/>
    <col min="18" max="18" width="7.140625" style="314" hidden="1" customWidth="1"/>
    <col min="19" max="19" width="8.57421875" style="314" hidden="1" customWidth="1"/>
    <col min="20" max="16384" width="9.140625" style="314" customWidth="1"/>
  </cols>
  <sheetData>
    <row r="1" spans="1:16" s="154" customFormat="1" ht="21" customHeight="1">
      <c r="A1" s="150"/>
      <c r="B1" s="151"/>
      <c r="C1" s="152"/>
      <c r="D1" s="153"/>
      <c r="E1" s="153"/>
      <c r="F1" s="153"/>
      <c r="G1" s="153"/>
      <c r="H1" s="153"/>
      <c r="I1" s="153"/>
      <c r="J1" s="1084" t="s">
        <v>450</v>
      </c>
      <c r="K1" s="1084"/>
      <c r="L1" s="1084"/>
      <c r="M1" s="1084"/>
      <c r="N1" s="1084"/>
      <c r="O1" s="1084"/>
      <c r="P1" s="1084"/>
    </row>
    <row r="2" spans="1:9" s="154" customFormat="1" ht="21" customHeight="1">
      <c r="A2" s="246"/>
      <c r="B2" s="151"/>
      <c r="C2" s="156"/>
      <c r="D2" s="155"/>
      <c r="E2" s="155"/>
      <c r="F2" s="155"/>
      <c r="G2" s="155"/>
      <c r="H2" s="155"/>
      <c r="I2" s="155"/>
    </row>
    <row r="3" spans="1:16" s="157" customFormat="1" ht="25.5" customHeight="1">
      <c r="A3" s="1083" t="s">
        <v>448</v>
      </c>
      <c r="B3" s="1083"/>
      <c r="C3" s="1083"/>
      <c r="D3" s="1083"/>
      <c r="E3" s="1083"/>
      <c r="F3" s="1083"/>
      <c r="G3" s="1083"/>
      <c r="H3" s="1083"/>
      <c r="I3" s="1083"/>
      <c r="J3" s="1083"/>
      <c r="K3" s="1083"/>
      <c r="L3" s="1083"/>
      <c r="M3" s="1083"/>
      <c r="N3" s="1083"/>
      <c r="O3" s="1083"/>
      <c r="P3" s="1083"/>
    </row>
    <row r="4" spans="1:16" s="160" customFormat="1" ht="15.75" customHeight="1" thickBot="1">
      <c r="A4" s="158"/>
      <c r="B4" s="158"/>
      <c r="C4" s="935" t="s">
        <v>510</v>
      </c>
      <c r="P4" s="159" t="s">
        <v>59</v>
      </c>
    </row>
    <row r="5" spans="1:18" s="160" customFormat="1" ht="41.25" customHeight="1" thickBot="1">
      <c r="A5" s="158"/>
      <c r="B5" s="158"/>
      <c r="C5" s="158"/>
      <c r="D5" s="1091" t="s">
        <v>456</v>
      </c>
      <c r="E5" s="1092"/>
      <c r="F5" s="1092"/>
      <c r="G5" s="1092"/>
      <c r="H5" s="1092"/>
      <c r="I5" s="1093"/>
      <c r="J5" s="1091" t="s">
        <v>5</v>
      </c>
      <c r="K5" s="1092"/>
      <c r="L5" s="1092"/>
      <c r="M5" s="1092"/>
      <c r="N5" s="1092"/>
      <c r="O5" s="1093"/>
      <c r="P5" s="1086" t="s">
        <v>116</v>
      </c>
      <c r="Q5" s="1087"/>
      <c r="R5" s="1088"/>
    </row>
    <row r="6" spans="1:19" ht="19.5" customHeight="1" thickBot="1">
      <c r="A6" s="1089" t="s">
        <v>118</v>
      </c>
      <c r="B6" s="1090"/>
      <c r="C6" s="543" t="s">
        <v>119</v>
      </c>
      <c r="D6" s="539"/>
      <c r="E6" s="161" t="s">
        <v>217</v>
      </c>
      <c r="F6" s="161" t="s">
        <v>221</v>
      </c>
      <c r="G6" s="161" t="s">
        <v>227</v>
      </c>
      <c r="H6" s="161" t="s">
        <v>249</v>
      </c>
      <c r="I6" s="161" t="s">
        <v>281</v>
      </c>
      <c r="J6" s="539" t="s">
        <v>75</v>
      </c>
      <c r="K6" s="161" t="s">
        <v>217</v>
      </c>
      <c r="L6" s="161" t="s">
        <v>221</v>
      </c>
      <c r="M6" s="161" t="s">
        <v>227</v>
      </c>
      <c r="N6" s="161" t="s">
        <v>249</v>
      </c>
      <c r="O6" s="161" t="s">
        <v>281</v>
      </c>
      <c r="P6" s="539" t="s">
        <v>75</v>
      </c>
      <c r="Q6" s="161"/>
      <c r="R6" s="161"/>
      <c r="S6" s="514" t="s">
        <v>227</v>
      </c>
    </row>
    <row r="7" spans="1:19" s="165" customFormat="1" ht="19.5" customHeight="1" thickBot="1">
      <c r="A7" s="162">
        <v>1</v>
      </c>
      <c r="B7" s="163">
        <v>2</v>
      </c>
      <c r="C7" s="295">
        <v>3</v>
      </c>
      <c r="D7" s="162">
        <v>4</v>
      </c>
      <c r="E7" s="163"/>
      <c r="F7" s="163"/>
      <c r="G7" s="163"/>
      <c r="H7" s="163"/>
      <c r="I7" s="163"/>
      <c r="J7" s="162">
        <v>5</v>
      </c>
      <c r="K7" s="163"/>
      <c r="L7" s="163"/>
      <c r="M7" s="163"/>
      <c r="N7" s="163"/>
      <c r="O7" s="164"/>
      <c r="P7" s="162">
        <v>6</v>
      </c>
      <c r="Q7" s="163">
        <v>4</v>
      </c>
      <c r="R7" s="164">
        <v>4</v>
      </c>
      <c r="S7" s="550">
        <v>5</v>
      </c>
    </row>
    <row r="8" spans="1:19" s="165" customFormat="1" ht="19.5" customHeight="1" thickBot="1">
      <c r="A8" s="166"/>
      <c r="B8" s="167"/>
      <c r="C8" s="167" t="s">
        <v>120</v>
      </c>
      <c r="D8" s="517"/>
      <c r="E8" s="556"/>
      <c r="F8" s="556"/>
      <c r="G8" s="556"/>
      <c r="H8" s="556"/>
      <c r="I8" s="556"/>
      <c r="J8" s="557"/>
      <c r="K8" s="269"/>
      <c r="L8" s="269"/>
      <c r="M8" s="269"/>
      <c r="N8" s="269"/>
      <c r="O8" s="270"/>
      <c r="P8" s="557"/>
      <c r="Q8" s="269"/>
      <c r="R8" s="270"/>
      <c r="S8" s="551"/>
    </row>
    <row r="9" spans="1:19" s="170" customFormat="1" ht="19.5" customHeight="1" thickBot="1">
      <c r="A9" s="162" t="s">
        <v>25</v>
      </c>
      <c r="B9" s="168"/>
      <c r="C9" s="544" t="s">
        <v>428</v>
      </c>
      <c r="D9" s="518" t="s">
        <v>464</v>
      </c>
      <c r="E9" s="214"/>
      <c r="F9" s="214"/>
      <c r="G9" s="214"/>
      <c r="H9" s="214"/>
      <c r="I9" s="214"/>
      <c r="J9" s="518">
        <v>4081</v>
      </c>
      <c r="K9" s="214"/>
      <c r="L9" s="214"/>
      <c r="M9" s="214"/>
      <c r="N9" s="214"/>
      <c r="O9" s="214"/>
      <c r="P9" s="518">
        <v>4081</v>
      </c>
      <c r="Q9" s="214"/>
      <c r="R9" s="169"/>
      <c r="S9" s="515"/>
    </row>
    <row r="10" spans="1:19" s="170" customFormat="1" ht="19.5" customHeight="1" thickBot="1">
      <c r="A10" s="162" t="s">
        <v>26</v>
      </c>
      <c r="B10" s="168"/>
      <c r="C10" s="544" t="s">
        <v>125</v>
      </c>
      <c r="D10" s="518"/>
      <c r="E10" s="214"/>
      <c r="F10" s="214"/>
      <c r="G10" s="214"/>
      <c r="H10" s="214"/>
      <c r="I10" s="214"/>
      <c r="J10" s="518"/>
      <c r="K10" s="214">
        <f>K11+K13</f>
        <v>0</v>
      </c>
      <c r="L10" s="214">
        <f>L11+L13</f>
        <v>0</v>
      </c>
      <c r="M10" s="214">
        <f>M11+M13</f>
        <v>0</v>
      </c>
      <c r="N10" s="214">
        <f>N11+N13</f>
        <v>0</v>
      </c>
      <c r="O10" s="214">
        <f>O11+O13</f>
        <v>0</v>
      </c>
      <c r="P10" s="518"/>
      <c r="Q10" s="214"/>
      <c r="R10" s="169"/>
      <c r="S10" s="515"/>
    </row>
    <row r="11" spans="1:19" s="175" customFormat="1" ht="19.5" customHeight="1">
      <c r="A11" s="173"/>
      <c r="B11" s="172" t="s">
        <v>38</v>
      </c>
      <c r="C11" s="529" t="s">
        <v>83</v>
      </c>
      <c r="D11" s="519" t="s">
        <v>463</v>
      </c>
      <c r="E11" s="215"/>
      <c r="F11" s="215"/>
      <c r="G11" s="215"/>
      <c r="H11" s="215"/>
      <c r="I11" s="215"/>
      <c r="J11" s="519"/>
      <c r="K11" s="215"/>
      <c r="L11" s="215"/>
      <c r="M11" s="215"/>
      <c r="N11" s="215"/>
      <c r="O11" s="215"/>
      <c r="P11" s="519"/>
      <c r="Q11" s="215"/>
      <c r="R11" s="174"/>
      <c r="S11" s="540"/>
    </row>
    <row r="12" spans="1:19" s="175" customFormat="1" ht="19.5" customHeight="1">
      <c r="A12" s="173"/>
      <c r="B12" s="172" t="s">
        <v>39</v>
      </c>
      <c r="C12" s="530" t="s">
        <v>126</v>
      </c>
      <c r="D12" s="519"/>
      <c r="E12" s="215"/>
      <c r="F12" s="215"/>
      <c r="G12" s="215"/>
      <c r="H12" s="215"/>
      <c r="I12" s="215"/>
      <c r="J12" s="519"/>
      <c r="K12" s="215"/>
      <c r="L12" s="215"/>
      <c r="M12" s="215"/>
      <c r="N12" s="215"/>
      <c r="O12" s="215"/>
      <c r="P12" s="519"/>
      <c r="Q12" s="215"/>
      <c r="R12" s="174"/>
      <c r="S12" s="540"/>
    </row>
    <row r="13" spans="1:19" s="175" customFormat="1" ht="19.5" customHeight="1">
      <c r="A13" s="173"/>
      <c r="B13" s="172" t="s">
        <v>40</v>
      </c>
      <c r="C13" s="530" t="s">
        <v>84</v>
      </c>
      <c r="D13" s="519" t="s">
        <v>472</v>
      </c>
      <c r="E13" s="215"/>
      <c r="F13" s="215"/>
      <c r="G13" s="215"/>
      <c r="H13" s="215"/>
      <c r="I13" s="215"/>
      <c r="J13" s="519"/>
      <c r="K13" s="215"/>
      <c r="L13" s="215"/>
      <c r="M13" s="215"/>
      <c r="N13" s="215"/>
      <c r="O13" s="215"/>
      <c r="P13" s="519"/>
      <c r="Q13" s="215"/>
      <c r="R13" s="174"/>
      <c r="S13" s="540"/>
    </row>
    <row r="14" spans="1:19" s="175" customFormat="1" ht="19.5" customHeight="1" thickBot="1">
      <c r="A14" s="173"/>
      <c r="B14" s="172" t="s">
        <v>354</v>
      </c>
      <c r="C14" s="530" t="s">
        <v>126</v>
      </c>
      <c r="D14" s="519"/>
      <c r="E14" s="215"/>
      <c r="F14" s="215"/>
      <c r="G14" s="215"/>
      <c r="H14" s="215"/>
      <c r="I14" s="215"/>
      <c r="J14" s="519"/>
      <c r="K14" s="215"/>
      <c r="L14" s="215"/>
      <c r="M14" s="215"/>
      <c r="N14" s="215"/>
      <c r="O14" s="215"/>
      <c r="P14" s="519"/>
      <c r="Q14" s="215"/>
      <c r="R14" s="174"/>
      <c r="S14" s="540"/>
    </row>
    <row r="15" spans="1:19" s="175" customFormat="1" ht="19.5" customHeight="1" thickBot="1">
      <c r="A15" s="176" t="s">
        <v>10</v>
      </c>
      <c r="B15" s="177"/>
      <c r="C15" s="528" t="s">
        <v>127</v>
      </c>
      <c r="D15" s="518"/>
      <c r="E15" s="214"/>
      <c r="F15" s="214"/>
      <c r="G15" s="214"/>
      <c r="H15" s="214"/>
      <c r="I15" s="214"/>
      <c r="J15" s="518"/>
      <c r="K15" s="214">
        <f>SUM(K16:K17)</f>
        <v>0</v>
      </c>
      <c r="L15" s="214">
        <f>SUM(L16:L17)</f>
        <v>0</v>
      </c>
      <c r="M15" s="214">
        <f>SUM(M16:M17)</f>
        <v>0</v>
      </c>
      <c r="N15" s="214">
        <f>SUM(N16:N17)</f>
        <v>0</v>
      </c>
      <c r="O15" s="214">
        <f>SUM(O16:O17)</f>
        <v>0</v>
      </c>
      <c r="P15" s="518"/>
      <c r="Q15" s="214"/>
      <c r="R15" s="169"/>
      <c r="S15" s="515"/>
    </row>
    <row r="16" spans="1:19" s="170" customFormat="1" ht="19.5" customHeight="1">
      <c r="A16" s="178"/>
      <c r="B16" s="179" t="s">
        <v>41</v>
      </c>
      <c r="C16" s="545" t="s">
        <v>128</v>
      </c>
      <c r="D16" s="520" t="s">
        <v>506</v>
      </c>
      <c r="E16" s="216"/>
      <c r="F16" s="216"/>
      <c r="G16" s="216"/>
      <c r="H16" s="216"/>
      <c r="I16" s="216"/>
      <c r="J16" s="520"/>
      <c r="K16" s="216"/>
      <c r="L16" s="216"/>
      <c r="M16" s="216"/>
      <c r="N16" s="216"/>
      <c r="O16" s="216"/>
      <c r="P16" s="520"/>
      <c r="Q16" s="216"/>
      <c r="R16" s="180"/>
      <c r="S16" s="552"/>
    </row>
    <row r="17" spans="1:19" s="170" customFormat="1" ht="19.5" customHeight="1" thickBot="1">
      <c r="A17" s="181"/>
      <c r="B17" s="182" t="s">
        <v>42</v>
      </c>
      <c r="C17" s="546" t="s">
        <v>129</v>
      </c>
      <c r="D17" s="521" t="s">
        <v>507</v>
      </c>
      <c r="E17" s="217"/>
      <c r="F17" s="217"/>
      <c r="G17" s="217"/>
      <c r="H17" s="217"/>
      <c r="I17" s="217"/>
      <c r="J17" s="521"/>
      <c r="K17" s="217"/>
      <c r="L17" s="217"/>
      <c r="M17" s="217"/>
      <c r="N17" s="217"/>
      <c r="O17" s="217"/>
      <c r="P17" s="521"/>
      <c r="Q17" s="217"/>
      <c r="R17" s="183"/>
      <c r="S17" s="553"/>
    </row>
    <row r="18" spans="1:19" s="170" customFormat="1" ht="19.5" customHeight="1" thickBot="1">
      <c r="A18" s="176"/>
      <c r="B18" s="168"/>
      <c r="D18" s="522"/>
      <c r="E18" s="218"/>
      <c r="F18" s="218"/>
      <c r="G18" s="218"/>
      <c r="H18" s="218"/>
      <c r="I18" s="218"/>
      <c r="J18" s="522"/>
      <c r="K18" s="218"/>
      <c r="L18" s="218"/>
      <c r="M18" s="218"/>
      <c r="N18" s="218"/>
      <c r="O18" s="218"/>
      <c r="P18" s="522"/>
      <c r="Q18" s="218"/>
      <c r="R18" s="184"/>
      <c r="S18" s="516"/>
    </row>
    <row r="19" spans="1:19" s="170" customFormat="1" ht="19.5" customHeight="1" thickBot="1">
      <c r="A19" s="162" t="s">
        <v>11</v>
      </c>
      <c r="B19" s="185"/>
      <c r="C19" s="528" t="s">
        <v>355</v>
      </c>
      <c r="D19" s="518"/>
      <c r="E19" s="214"/>
      <c r="F19" s="214"/>
      <c r="G19" s="214"/>
      <c r="H19" s="214"/>
      <c r="I19" s="214"/>
      <c r="J19" s="518">
        <v>4081</v>
      </c>
      <c r="K19" s="214">
        <f>K9+K10+K15+K18</f>
        <v>0</v>
      </c>
      <c r="L19" s="214">
        <f>L9+L10+L15+L18</f>
        <v>0</v>
      </c>
      <c r="M19" s="214">
        <f>M9+M10+M15+M18</f>
        <v>0</v>
      </c>
      <c r="N19" s="214">
        <f>N9+N10+N15+N18</f>
        <v>0</v>
      </c>
      <c r="O19" s="214">
        <f>O9+O10+O15+O18</f>
        <v>0</v>
      </c>
      <c r="P19" s="518">
        <v>4081</v>
      </c>
      <c r="Q19" s="214"/>
      <c r="R19" s="169"/>
      <c r="S19" s="515"/>
    </row>
    <row r="20" spans="1:19" s="175" customFormat="1" ht="19.5" customHeight="1" thickBot="1">
      <c r="A20" s="186" t="s">
        <v>12</v>
      </c>
      <c r="B20" s="187"/>
      <c r="C20" s="547" t="s">
        <v>356</v>
      </c>
      <c r="D20" s="523"/>
      <c r="E20" s="219"/>
      <c r="F20" s="219"/>
      <c r="G20" s="219"/>
      <c r="H20" s="219"/>
      <c r="I20" s="219"/>
      <c r="J20" s="523">
        <v>16145</v>
      </c>
      <c r="K20" s="219">
        <f>SUM(K21:K23)</f>
        <v>0</v>
      </c>
      <c r="L20" s="219">
        <f>SUM(L21:L23)</f>
        <v>0</v>
      </c>
      <c r="M20" s="219">
        <f>SUM(M21:M23)</f>
        <v>0</v>
      </c>
      <c r="N20" s="219">
        <f>SUM(N21:N23)</f>
        <v>0</v>
      </c>
      <c r="O20" s="219">
        <f>SUM(O21:O23)</f>
        <v>0</v>
      </c>
      <c r="P20" s="518">
        <v>16145</v>
      </c>
      <c r="Q20" s="214"/>
      <c r="R20" s="169"/>
      <c r="S20" s="515"/>
    </row>
    <row r="21" spans="1:19" s="175" customFormat="1" ht="19.5" customHeight="1" thickBot="1">
      <c r="A21" s="171"/>
      <c r="B21" s="188" t="s">
        <v>43</v>
      </c>
      <c r="C21" s="545" t="s">
        <v>130</v>
      </c>
      <c r="D21" s="520" t="s">
        <v>482</v>
      </c>
      <c r="E21" s="216"/>
      <c r="F21" s="216"/>
      <c r="G21" s="216"/>
      <c r="H21" s="216"/>
      <c r="I21" s="216"/>
      <c r="J21" s="520"/>
      <c r="K21" s="216"/>
      <c r="L21" s="216"/>
      <c r="M21" s="216">
        <f>5610-2588-3022</f>
        <v>0</v>
      </c>
      <c r="N21" s="216">
        <f>5610-2588-3022</f>
        <v>0</v>
      </c>
      <c r="O21" s="216">
        <f>5610-2588-3022</f>
        <v>0</v>
      </c>
      <c r="P21" s="526"/>
      <c r="Q21" s="527"/>
      <c r="R21" s="271"/>
      <c r="S21" s="554"/>
    </row>
    <row r="22" spans="1:19" s="175" customFormat="1" ht="19.5" customHeight="1">
      <c r="A22" s="803"/>
      <c r="B22" s="804" t="s">
        <v>44</v>
      </c>
      <c r="C22" s="545" t="s">
        <v>357</v>
      </c>
      <c r="D22" s="805" t="s">
        <v>508</v>
      </c>
      <c r="E22" s="806"/>
      <c r="F22" s="806"/>
      <c r="G22" s="806"/>
      <c r="H22" s="806"/>
      <c r="I22" s="806"/>
      <c r="J22" s="805">
        <v>16145</v>
      </c>
      <c r="K22" s="806"/>
      <c r="L22" s="806"/>
      <c r="M22" s="806"/>
      <c r="N22" s="806"/>
      <c r="O22" s="806"/>
      <c r="P22" s="807">
        <v>16145</v>
      </c>
      <c r="Q22" s="808"/>
      <c r="R22" s="809"/>
      <c r="S22" s="810"/>
    </row>
    <row r="23" spans="1:19" s="175" customFormat="1" ht="19.5" customHeight="1" thickBot="1">
      <c r="A23" s="189"/>
      <c r="B23" s="190" t="s">
        <v>82</v>
      </c>
      <c r="C23" s="548" t="s">
        <v>131</v>
      </c>
      <c r="D23" s="524" t="s">
        <v>509</v>
      </c>
      <c r="E23" s="220"/>
      <c r="F23" s="220"/>
      <c r="G23" s="220"/>
      <c r="H23" s="220"/>
      <c r="I23" s="220"/>
      <c r="J23" s="524"/>
      <c r="K23" s="220"/>
      <c r="L23" s="220"/>
      <c r="M23" s="220"/>
      <c r="N23" s="220"/>
      <c r="O23" s="220"/>
      <c r="P23" s="524"/>
      <c r="Q23" s="220"/>
      <c r="R23" s="191"/>
      <c r="S23" s="555"/>
    </row>
    <row r="24" spans="1:19" ht="19.5" customHeight="1" thickBot="1">
      <c r="A24" s="192" t="s">
        <v>13</v>
      </c>
      <c r="B24" s="315"/>
      <c r="C24" s="532" t="s">
        <v>132</v>
      </c>
      <c r="D24" s="522"/>
      <c r="E24" s="218"/>
      <c r="F24" s="218"/>
      <c r="G24" s="218"/>
      <c r="H24" s="218"/>
      <c r="I24" s="218"/>
      <c r="J24" s="522"/>
      <c r="K24" s="218"/>
      <c r="L24" s="218"/>
      <c r="M24" s="218"/>
      <c r="N24" s="218"/>
      <c r="O24" s="218"/>
      <c r="P24" s="522"/>
      <c r="Q24" s="218"/>
      <c r="R24" s="184"/>
      <c r="S24" s="516"/>
    </row>
    <row r="25" spans="1:19" s="165" customFormat="1" ht="19.5" customHeight="1" thickBot="1">
      <c r="A25" s="192" t="s">
        <v>13</v>
      </c>
      <c r="B25" s="316"/>
      <c r="C25" s="549" t="s">
        <v>358</v>
      </c>
      <c r="D25" s="525"/>
      <c r="E25" s="221"/>
      <c r="F25" s="221"/>
      <c r="G25" s="221"/>
      <c r="H25" s="221"/>
      <c r="I25" s="221"/>
      <c r="J25" s="525">
        <v>20226</v>
      </c>
      <c r="K25" s="221">
        <f>K19+K24+K20</f>
        <v>0</v>
      </c>
      <c r="L25" s="221">
        <f>L19+L24+L20</f>
        <v>0</v>
      </c>
      <c r="M25" s="221">
        <f>M19+M24+M20</f>
        <v>0</v>
      </c>
      <c r="N25" s="221">
        <f>N19+N24+N20</f>
        <v>0</v>
      </c>
      <c r="O25" s="221">
        <f>O19+O24+O20</f>
        <v>0</v>
      </c>
      <c r="P25" s="525">
        <v>20226</v>
      </c>
      <c r="Q25" s="221"/>
      <c r="R25" s="211"/>
      <c r="S25" s="193"/>
    </row>
    <row r="26" spans="1:18" s="197" customFormat="1" ht="19.5" customHeight="1">
      <c r="A26" s="194"/>
      <c r="B26" s="194"/>
      <c r="C26" s="19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</row>
    <row r="27" spans="1:18" ht="19.5" customHeight="1" thickBot="1">
      <c r="A27" s="198"/>
      <c r="B27" s="199"/>
      <c r="C27" s="199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</row>
    <row r="28" spans="1:19" ht="19.5" customHeight="1" thickBot="1">
      <c r="A28" s="201"/>
      <c r="B28" s="202"/>
      <c r="C28" s="203" t="s">
        <v>133</v>
      </c>
      <c r="D28" s="525"/>
      <c r="E28" s="221"/>
      <c r="F28" s="221"/>
      <c r="G28" s="221"/>
      <c r="H28" s="221"/>
      <c r="I28" s="211"/>
      <c r="J28" s="525"/>
      <c r="K28" s="221"/>
      <c r="L28" s="221"/>
      <c r="M28" s="221"/>
      <c r="N28" s="221"/>
      <c r="O28" s="211"/>
      <c r="P28" s="525"/>
      <c r="Q28" s="221"/>
      <c r="R28" s="211"/>
      <c r="S28" s="193"/>
    </row>
    <row r="29" spans="1:19" ht="19.5" customHeight="1" thickBot="1">
      <c r="A29" s="176" t="s">
        <v>25</v>
      </c>
      <c r="B29" s="204"/>
      <c r="C29" s="528" t="s">
        <v>134</v>
      </c>
      <c r="D29" s="518"/>
      <c r="E29" s="214"/>
      <c r="F29" s="214"/>
      <c r="G29" s="214"/>
      <c r="H29" s="214"/>
      <c r="I29" s="169"/>
      <c r="J29" s="518">
        <f>J30+J31+J32+J33+J34</f>
        <v>20226</v>
      </c>
      <c r="K29" s="518">
        <f aca="true" t="shared" si="0" ref="K29:P29">K30+K31+K32+K33+K34</f>
        <v>0</v>
      </c>
      <c r="L29" s="518">
        <f t="shared" si="0"/>
        <v>0</v>
      </c>
      <c r="M29" s="518">
        <f t="shared" si="0"/>
        <v>0</v>
      </c>
      <c r="N29" s="518">
        <f t="shared" si="0"/>
        <v>0</v>
      </c>
      <c r="O29" s="518">
        <f t="shared" si="0"/>
        <v>0</v>
      </c>
      <c r="P29" s="518">
        <f t="shared" si="0"/>
        <v>20226</v>
      </c>
      <c r="Q29" s="214"/>
      <c r="R29" s="169"/>
      <c r="S29" s="515"/>
    </row>
    <row r="30" spans="1:19" ht="19.5" customHeight="1">
      <c r="A30" s="205"/>
      <c r="B30" s="206" t="s">
        <v>121</v>
      </c>
      <c r="C30" s="529" t="s">
        <v>135</v>
      </c>
      <c r="D30" s="535" t="s">
        <v>489</v>
      </c>
      <c r="E30" s="222"/>
      <c r="F30" s="222"/>
      <c r="G30" s="222"/>
      <c r="H30" s="222"/>
      <c r="I30" s="536"/>
      <c r="J30" s="535">
        <v>10916</v>
      </c>
      <c r="K30" s="222"/>
      <c r="L30" s="222"/>
      <c r="M30" s="222"/>
      <c r="N30" s="222"/>
      <c r="O30" s="536"/>
      <c r="P30" s="519">
        <v>10916</v>
      </c>
      <c r="Q30" s="215"/>
      <c r="R30" s="174"/>
      <c r="S30" s="540"/>
    </row>
    <row r="31" spans="1:19" ht="19.5" customHeight="1">
      <c r="A31" s="207"/>
      <c r="B31" s="208" t="s">
        <v>122</v>
      </c>
      <c r="C31" s="530" t="s">
        <v>53</v>
      </c>
      <c r="D31" s="537" t="s">
        <v>490</v>
      </c>
      <c r="E31" s="223"/>
      <c r="F31" s="223"/>
      <c r="G31" s="223"/>
      <c r="H31" s="223"/>
      <c r="I31" s="209"/>
      <c r="J31" s="537">
        <v>2899</v>
      </c>
      <c r="K31" s="223"/>
      <c r="L31" s="223"/>
      <c r="M31" s="223"/>
      <c r="N31" s="223"/>
      <c r="O31" s="209"/>
      <c r="P31" s="519">
        <v>2899</v>
      </c>
      <c r="Q31" s="215"/>
      <c r="R31" s="174"/>
      <c r="S31" s="540"/>
    </row>
    <row r="32" spans="1:19" ht="19.5" customHeight="1">
      <c r="A32" s="207"/>
      <c r="B32" s="208" t="s">
        <v>123</v>
      </c>
      <c r="C32" s="530" t="s">
        <v>136</v>
      </c>
      <c r="D32" s="537" t="s">
        <v>491</v>
      </c>
      <c r="E32" s="223"/>
      <c r="F32" s="223"/>
      <c r="G32" s="223"/>
      <c r="H32" s="223"/>
      <c r="I32" s="209"/>
      <c r="J32" s="537">
        <v>6411</v>
      </c>
      <c r="K32" s="223"/>
      <c r="L32" s="223"/>
      <c r="M32" s="223"/>
      <c r="N32" s="223"/>
      <c r="O32" s="209"/>
      <c r="P32" s="519">
        <v>6411</v>
      </c>
      <c r="Q32" s="215"/>
      <c r="R32" s="174"/>
      <c r="S32" s="540"/>
    </row>
    <row r="33" spans="1:19" s="197" customFormat="1" ht="19.5" customHeight="1">
      <c r="A33" s="207"/>
      <c r="B33" s="208" t="s">
        <v>124</v>
      </c>
      <c r="C33" s="530" t="s">
        <v>92</v>
      </c>
      <c r="D33" s="537" t="s">
        <v>492</v>
      </c>
      <c r="E33" s="223"/>
      <c r="F33" s="223"/>
      <c r="G33" s="223"/>
      <c r="H33" s="223"/>
      <c r="I33" s="209"/>
      <c r="J33" s="537"/>
      <c r="K33" s="223"/>
      <c r="L33" s="223"/>
      <c r="M33" s="223"/>
      <c r="N33" s="223"/>
      <c r="O33" s="209"/>
      <c r="P33" s="519"/>
      <c r="Q33" s="215"/>
      <c r="R33" s="174"/>
      <c r="S33" s="540"/>
    </row>
    <row r="34" spans="1:19" ht="19.5" customHeight="1" thickBot="1">
      <c r="A34" s="207"/>
      <c r="B34" s="208" t="s">
        <v>52</v>
      </c>
      <c r="C34" s="530" t="s">
        <v>94</v>
      </c>
      <c r="D34" s="537" t="s">
        <v>493</v>
      </c>
      <c r="E34" s="223"/>
      <c r="F34" s="223"/>
      <c r="G34" s="223"/>
      <c r="H34" s="223"/>
      <c r="I34" s="209"/>
      <c r="J34" s="537"/>
      <c r="K34" s="223"/>
      <c r="L34" s="223"/>
      <c r="M34" s="223"/>
      <c r="N34" s="223"/>
      <c r="O34" s="209"/>
      <c r="P34" s="537"/>
      <c r="Q34" s="223"/>
      <c r="R34" s="209"/>
      <c r="S34" s="541"/>
    </row>
    <row r="35" spans="1:19" ht="19.5" customHeight="1" thickBot="1">
      <c r="A35" s="176" t="s">
        <v>26</v>
      </c>
      <c r="B35" s="204"/>
      <c r="C35" s="528" t="s">
        <v>137</v>
      </c>
      <c r="D35" s="518"/>
      <c r="E35" s="214"/>
      <c r="F35" s="214"/>
      <c r="G35" s="214"/>
      <c r="H35" s="214"/>
      <c r="I35" s="169"/>
      <c r="J35" s="518">
        <f>J36+J37+J38</f>
        <v>0</v>
      </c>
      <c r="K35" s="214"/>
      <c r="L35" s="214">
        <f>SUM(L36:L39)</f>
        <v>0</v>
      </c>
      <c r="M35" s="214">
        <f>SUM(M36:M39)</f>
        <v>0</v>
      </c>
      <c r="N35" s="214">
        <f>SUM(N36:N39)</f>
        <v>0</v>
      </c>
      <c r="O35" s="169">
        <f>SUM(O36:O39)</f>
        <v>0</v>
      </c>
      <c r="P35" s="518"/>
      <c r="Q35" s="214"/>
      <c r="R35" s="169"/>
      <c r="S35" s="515"/>
    </row>
    <row r="36" spans="1:19" ht="19.5" customHeight="1">
      <c r="A36" s="205"/>
      <c r="B36" s="206" t="s">
        <v>138</v>
      </c>
      <c r="C36" s="529" t="s">
        <v>104</v>
      </c>
      <c r="D36" s="535" t="s">
        <v>494</v>
      </c>
      <c r="E36" s="222"/>
      <c r="F36" s="222"/>
      <c r="G36" s="222"/>
      <c r="H36" s="222"/>
      <c r="I36" s="536"/>
      <c r="J36" s="535"/>
      <c r="K36" s="222"/>
      <c r="L36" s="222"/>
      <c r="M36" s="222"/>
      <c r="N36" s="222"/>
      <c r="O36" s="536"/>
      <c r="P36" s="519"/>
      <c r="Q36" s="215"/>
      <c r="R36" s="174"/>
      <c r="S36" s="540"/>
    </row>
    <row r="37" spans="1:19" ht="19.5" customHeight="1">
      <c r="A37" s="207"/>
      <c r="B37" s="208" t="s">
        <v>139</v>
      </c>
      <c r="C37" s="530" t="s">
        <v>105</v>
      </c>
      <c r="D37" s="537" t="s">
        <v>495</v>
      </c>
      <c r="E37" s="223"/>
      <c r="F37" s="223"/>
      <c r="G37" s="223"/>
      <c r="H37" s="223"/>
      <c r="I37" s="209"/>
      <c r="J37" s="537"/>
      <c r="K37" s="223"/>
      <c r="L37" s="223">
        <v>0</v>
      </c>
      <c r="M37" s="223">
        <v>0</v>
      </c>
      <c r="N37" s="223">
        <v>0</v>
      </c>
      <c r="O37" s="209">
        <v>0</v>
      </c>
      <c r="P37" s="537"/>
      <c r="Q37" s="223"/>
      <c r="R37" s="209"/>
      <c r="S37" s="541"/>
    </row>
    <row r="38" spans="1:19" ht="19.5" customHeight="1">
      <c r="A38" s="207"/>
      <c r="B38" s="208" t="s">
        <v>40</v>
      </c>
      <c r="C38" s="530" t="s">
        <v>140</v>
      </c>
      <c r="D38" s="537" t="s">
        <v>496</v>
      </c>
      <c r="E38" s="223"/>
      <c r="F38" s="223"/>
      <c r="G38" s="223"/>
      <c r="H38" s="223"/>
      <c r="I38" s="209"/>
      <c r="J38" s="537"/>
      <c r="K38" s="223"/>
      <c r="L38" s="223"/>
      <c r="M38" s="223"/>
      <c r="N38" s="223"/>
      <c r="O38" s="209"/>
      <c r="P38" s="537"/>
      <c r="Q38" s="223"/>
      <c r="R38" s="209"/>
      <c r="S38" s="541"/>
    </row>
    <row r="39" spans="1:19" ht="19.5" customHeight="1" thickBot="1">
      <c r="A39" s="207"/>
      <c r="B39" s="208" t="s">
        <v>354</v>
      </c>
      <c r="C39" s="530" t="s">
        <v>141</v>
      </c>
      <c r="D39" s="537"/>
      <c r="E39" s="223"/>
      <c r="F39" s="223"/>
      <c r="G39" s="223"/>
      <c r="H39" s="223"/>
      <c r="I39" s="209"/>
      <c r="J39" s="537"/>
      <c r="K39" s="223"/>
      <c r="L39" s="223"/>
      <c r="M39" s="223"/>
      <c r="N39" s="223"/>
      <c r="O39" s="209"/>
      <c r="P39" s="537"/>
      <c r="Q39" s="223"/>
      <c r="R39" s="209"/>
      <c r="S39" s="541"/>
    </row>
    <row r="40" spans="1:19" ht="19.5" customHeight="1" thickBot="1">
      <c r="A40" s="176" t="s">
        <v>10</v>
      </c>
      <c r="B40" s="204"/>
      <c r="C40" s="531" t="s">
        <v>142</v>
      </c>
      <c r="D40" s="522"/>
      <c r="E40" s="218"/>
      <c r="F40" s="218"/>
      <c r="G40" s="218"/>
      <c r="H40" s="218"/>
      <c r="I40" s="184"/>
      <c r="J40" s="522"/>
      <c r="K40" s="218"/>
      <c r="L40" s="218"/>
      <c r="M40" s="218"/>
      <c r="N40" s="218"/>
      <c r="O40" s="184"/>
      <c r="P40" s="522"/>
      <c r="Q40" s="218"/>
      <c r="R40" s="184"/>
      <c r="S40" s="516"/>
    </row>
    <row r="41" spans="1:19" ht="19.5" customHeight="1" thickBot="1">
      <c r="A41" s="192" t="s">
        <v>11</v>
      </c>
      <c r="B41" s="315"/>
      <c r="C41" s="532" t="s">
        <v>143</v>
      </c>
      <c r="D41" s="522"/>
      <c r="E41" s="218"/>
      <c r="F41" s="218"/>
      <c r="G41" s="218"/>
      <c r="H41" s="218"/>
      <c r="I41" s="184"/>
      <c r="J41" s="522"/>
      <c r="K41" s="218"/>
      <c r="L41" s="218"/>
      <c r="M41" s="218"/>
      <c r="N41" s="218"/>
      <c r="O41" s="184"/>
      <c r="P41" s="522"/>
      <c r="Q41" s="218"/>
      <c r="R41" s="184"/>
      <c r="S41" s="516"/>
    </row>
    <row r="42" spans="1:19" ht="19.5" customHeight="1" thickBot="1">
      <c r="A42" s="176" t="s">
        <v>10</v>
      </c>
      <c r="B42" s="210"/>
      <c r="C42" s="533" t="s">
        <v>359</v>
      </c>
      <c r="D42" s="525"/>
      <c r="E42" s="221"/>
      <c r="F42" s="221"/>
      <c r="G42" s="221"/>
      <c r="H42" s="221"/>
      <c r="I42" s="211"/>
      <c r="J42" s="525">
        <f>J29+J35+J40+J41</f>
        <v>20226</v>
      </c>
      <c r="K42" s="525">
        <f aca="true" t="shared" si="1" ref="K42:P42">K29+K35+K40+K41</f>
        <v>0</v>
      </c>
      <c r="L42" s="525">
        <f t="shared" si="1"/>
        <v>0</v>
      </c>
      <c r="M42" s="525">
        <f t="shared" si="1"/>
        <v>0</v>
      </c>
      <c r="N42" s="525">
        <f t="shared" si="1"/>
        <v>0</v>
      </c>
      <c r="O42" s="525">
        <f t="shared" si="1"/>
        <v>0</v>
      </c>
      <c r="P42" s="525">
        <f t="shared" si="1"/>
        <v>20226</v>
      </c>
      <c r="Q42" s="221"/>
      <c r="R42" s="211"/>
      <c r="S42" s="193"/>
    </row>
    <row r="43" spans="1:19" ht="19.5" customHeight="1" thickBot="1">
      <c r="A43" s="317"/>
      <c r="B43" s="318"/>
      <c r="C43" s="318"/>
      <c r="D43" s="558"/>
      <c r="E43" s="559"/>
      <c r="F43" s="559"/>
      <c r="G43" s="559"/>
      <c r="H43" s="559"/>
      <c r="I43" s="560"/>
      <c r="J43" s="558"/>
      <c r="K43" s="559"/>
      <c r="L43" s="559"/>
      <c r="M43" s="559"/>
      <c r="N43" s="559"/>
      <c r="O43" s="560"/>
      <c r="P43" s="558"/>
      <c r="Q43" s="559"/>
      <c r="R43" s="560"/>
      <c r="S43" s="319"/>
    </row>
    <row r="44" spans="1:19" ht="19.5" customHeight="1" thickBot="1">
      <c r="A44" s="212" t="s">
        <v>144</v>
      </c>
      <c r="B44" s="213"/>
      <c r="C44" s="534"/>
      <c r="D44" s="542"/>
      <c r="E44" s="225"/>
      <c r="F44" s="225"/>
      <c r="G44" s="225"/>
      <c r="H44" s="225"/>
      <c r="I44" s="538"/>
      <c r="J44" s="542">
        <v>5</v>
      </c>
      <c r="K44" s="225"/>
      <c r="L44" s="225"/>
      <c r="M44" s="225"/>
      <c r="N44" s="225"/>
      <c r="O44" s="538"/>
      <c r="P44" s="542">
        <v>5</v>
      </c>
      <c r="Q44" s="225"/>
      <c r="R44" s="538"/>
      <c r="S44" s="224"/>
    </row>
    <row r="45" spans="1:19" ht="19.5" customHeight="1" thickBot="1">
      <c r="A45" s="212" t="s">
        <v>145</v>
      </c>
      <c r="B45" s="213"/>
      <c r="C45" s="534"/>
      <c r="D45" s="542"/>
      <c r="E45" s="225"/>
      <c r="F45" s="225"/>
      <c r="G45" s="225"/>
      <c r="H45" s="225"/>
      <c r="I45" s="538"/>
      <c r="J45" s="542"/>
      <c r="K45" s="225"/>
      <c r="L45" s="225"/>
      <c r="M45" s="225"/>
      <c r="N45" s="225"/>
      <c r="O45" s="538"/>
      <c r="P45" s="542"/>
      <c r="Q45" s="225"/>
      <c r="R45" s="538"/>
      <c r="S45" s="224"/>
    </row>
    <row r="46" spans="6:9" ht="12.75">
      <c r="F46" s="321"/>
      <c r="G46" s="321"/>
      <c r="H46" s="321"/>
      <c r="I46" s="321"/>
    </row>
    <row r="47" spans="1:9" ht="12.75">
      <c r="A47" s="1085" t="s">
        <v>146</v>
      </c>
      <c r="B47" s="1085"/>
      <c r="C47" s="1085"/>
      <c r="D47" s="1085"/>
      <c r="E47" s="294"/>
      <c r="F47" s="294"/>
      <c r="G47" s="294"/>
      <c r="H47" s="294"/>
      <c r="I47" s="294"/>
    </row>
    <row r="48" spans="1:3" ht="12.75">
      <c r="A48" s="1085"/>
      <c r="B48" s="1085"/>
      <c r="C48" s="1085"/>
    </row>
    <row r="49" spans="4:9" ht="12.75">
      <c r="D49" s="321">
        <v>0</v>
      </c>
      <c r="E49" s="321"/>
      <c r="F49" s="321"/>
      <c r="G49" s="321"/>
      <c r="H49" s="321"/>
      <c r="I49" s="321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B6" sqref="B6:I6"/>
    </sheetView>
  </sheetViews>
  <sheetFormatPr defaultColWidth="9.140625" defaultRowHeight="12.75"/>
  <cols>
    <col min="1" max="1" width="48.28125" style="28" customWidth="1"/>
    <col min="2" max="3" width="14.8515625" style="18" customWidth="1"/>
    <col min="4" max="4" width="20.57421875" style="18" customWidth="1"/>
    <col min="5" max="5" width="14.8515625" style="18" customWidth="1"/>
    <col min="6" max="7" width="14.8515625" style="18" hidden="1" customWidth="1"/>
    <col min="8" max="8" width="20.421875" style="18" hidden="1" customWidth="1"/>
    <col min="9" max="9" width="14.8515625" style="18" hidden="1" customWidth="1"/>
    <col min="10" max="10" width="18.421875" style="18" hidden="1" customWidth="1"/>
    <col min="11" max="11" width="9.28125" style="18" hidden="1" customWidth="1"/>
    <col min="12" max="16384" width="9.140625" style="18" customWidth="1"/>
  </cols>
  <sheetData>
    <row r="2" spans="4:9" ht="12.75">
      <c r="D2" s="1097" t="s">
        <v>182</v>
      </c>
      <c r="E2" s="1097"/>
      <c r="F2" s="378"/>
      <c r="G2" s="378"/>
      <c r="H2" s="378"/>
      <c r="I2" s="378"/>
    </row>
    <row r="4" spans="1:9" ht="19.5">
      <c r="A4" s="1103" t="s">
        <v>547</v>
      </c>
      <c r="B4" s="1103"/>
      <c r="C4" s="1103"/>
      <c r="D4" s="1103"/>
      <c r="E4" s="1103"/>
      <c r="F4" s="379"/>
      <c r="G4" s="379"/>
      <c r="H4" s="379"/>
      <c r="I4" s="379"/>
    </row>
    <row r="5" spans="1:9" ht="19.5">
      <c r="A5" s="379"/>
      <c r="B5" s="379"/>
      <c r="C5" s="379"/>
      <c r="D5" s="379"/>
      <c r="E5" s="379"/>
      <c r="F5" s="379"/>
      <c r="G5" s="379"/>
      <c r="H5" s="379"/>
      <c r="I5" s="379"/>
    </row>
    <row r="6" spans="2:11" ht="20.25" customHeight="1" thickBot="1">
      <c r="B6" s="1107" t="s">
        <v>5</v>
      </c>
      <c r="C6" s="1107"/>
      <c r="D6" s="1107"/>
      <c r="E6" s="1107"/>
      <c r="F6" s="1107"/>
      <c r="G6" s="1107"/>
      <c r="H6" s="1107"/>
      <c r="I6" s="1107"/>
      <c r="J6" s="1108" t="s">
        <v>231</v>
      </c>
      <c r="K6" s="1108"/>
    </row>
    <row r="7" spans="1:11" ht="36.75" customHeight="1">
      <c r="A7" s="1101" t="s">
        <v>4</v>
      </c>
      <c r="B7" s="1098" t="s">
        <v>511</v>
      </c>
      <c r="C7" s="1099"/>
      <c r="D7" s="1099"/>
      <c r="E7" s="1100"/>
      <c r="F7" s="1106" t="s">
        <v>251</v>
      </c>
      <c r="G7" s="1099"/>
      <c r="H7" s="1099"/>
      <c r="I7" s="1100"/>
      <c r="J7" s="1104" t="s">
        <v>237</v>
      </c>
      <c r="K7" s="1105"/>
    </row>
    <row r="8" spans="1:11" ht="41.25" customHeight="1" thickBot="1">
      <c r="A8" s="1102"/>
      <c r="B8" s="23" t="s">
        <v>28</v>
      </c>
      <c r="C8" s="23" t="s">
        <v>187</v>
      </c>
      <c r="D8" s="23" t="s">
        <v>188</v>
      </c>
      <c r="E8" s="24" t="s">
        <v>1</v>
      </c>
      <c r="F8" s="561" t="s">
        <v>28</v>
      </c>
      <c r="G8" s="23" t="s">
        <v>187</v>
      </c>
      <c r="H8" s="23" t="s">
        <v>188</v>
      </c>
      <c r="I8" s="24" t="s">
        <v>1</v>
      </c>
      <c r="J8" s="396" t="s">
        <v>231</v>
      </c>
      <c r="K8" s="397" t="s">
        <v>232</v>
      </c>
    </row>
    <row r="9" spans="1:11" ht="30" customHeight="1">
      <c r="A9" s="19"/>
      <c r="B9" s="147"/>
      <c r="C9" s="147"/>
      <c r="D9" s="148"/>
      <c r="E9" s="285"/>
      <c r="F9" s="562"/>
      <c r="G9" s="147"/>
      <c r="H9" s="148"/>
      <c r="I9" s="284"/>
      <c r="J9" s="394"/>
      <c r="K9" s="395" t="e">
        <f>J9/E9</f>
        <v>#DIV/0!</v>
      </c>
    </row>
    <row r="10" spans="1:11" ht="30" customHeight="1">
      <c r="A10" s="19" t="s">
        <v>195</v>
      </c>
      <c r="B10" s="147">
        <v>2</v>
      </c>
      <c r="C10" s="147">
        <v>4</v>
      </c>
      <c r="D10" s="147"/>
      <c r="E10" s="285">
        <v>6</v>
      </c>
      <c r="F10" s="562"/>
      <c r="G10" s="147"/>
      <c r="H10" s="147"/>
      <c r="I10" s="285"/>
      <c r="J10" s="392"/>
      <c r="K10" s="393">
        <f>J10/E10</f>
        <v>0</v>
      </c>
    </row>
    <row r="11" spans="1:11" ht="30" customHeight="1" thickBot="1">
      <c r="A11" s="146" t="s">
        <v>437</v>
      </c>
      <c r="B11" s="149">
        <v>3</v>
      </c>
      <c r="C11" s="149">
        <v>2</v>
      </c>
      <c r="D11" s="149"/>
      <c r="E11" s="285">
        <v>5</v>
      </c>
      <c r="F11" s="563"/>
      <c r="G11" s="149"/>
      <c r="H11" s="149"/>
      <c r="I11" s="286"/>
      <c r="J11" s="398"/>
      <c r="K11" s="399">
        <f>J11/E11</f>
        <v>0</v>
      </c>
    </row>
    <row r="12" spans="1:11" ht="54.75" customHeight="1" thickBot="1">
      <c r="A12" s="145" t="s">
        <v>22</v>
      </c>
      <c r="B12" s="247"/>
      <c r="C12" s="247"/>
      <c r="D12" s="247"/>
      <c r="E12" s="287">
        <v>11</v>
      </c>
      <c r="F12" s="564">
        <f>SUM(F9:F11)</f>
        <v>0</v>
      </c>
      <c r="G12" s="247">
        <f>SUM(G9:G11)</f>
        <v>0</v>
      </c>
      <c r="H12" s="247">
        <f>SUM(H9:H11)</f>
        <v>0</v>
      </c>
      <c r="I12" s="287">
        <f>SUM(I9:I11)</f>
        <v>0</v>
      </c>
      <c r="J12" s="402">
        <f>SUM(J9:J11)</f>
        <v>0</v>
      </c>
      <c r="K12" s="403">
        <f>J12/E12</f>
        <v>0</v>
      </c>
    </row>
    <row r="13" ht="13.5" thickBot="1">
      <c r="K13" s="388"/>
    </row>
    <row r="14" spans="1:11" ht="30.75" customHeight="1" thickBot="1">
      <c r="A14" s="1094" t="s">
        <v>54</v>
      </c>
      <c r="B14" s="1095"/>
      <c r="C14" s="1095"/>
      <c r="D14" s="1096"/>
      <c r="E14" s="288">
        <v>5</v>
      </c>
      <c r="F14" s="390"/>
      <c r="G14" s="391"/>
      <c r="H14" s="389"/>
      <c r="I14" s="389"/>
      <c r="J14" s="400"/>
      <c r="K14" s="401">
        <f>J14/E14</f>
        <v>0</v>
      </c>
    </row>
    <row r="16" ht="12.75">
      <c r="A16" s="28" t="s">
        <v>117</v>
      </c>
    </row>
    <row r="18" spans="5:9" ht="12.75">
      <c r="E18" s="283"/>
      <c r="F18" s="283"/>
      <c r="G18" s="283"/>
      <c r="H18" s="283"/>
      <c r="I18" s="283"/>
    </row>
  </sheetData>
  <sheetProtection/>
  <mergeCells count="9">
    <mergeCell ref="A14:D14"/>
    <mergeCell ref="D2:E2"/>
    <mergeCell ref="B7:E7"/>
    <mergeCell ref="A7:A8"/>
    <mergeCell ref="A4:E4"/>
    <mergeCell ref="J7:K7"/>
    <mergeCell ref="F7:I7"/>
    <mergeCell ref="B6:I6"/>
    <mergeCell ref="J6:K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2.140625" style="29" customWidth="1"/>
    <col min="5" max="5" width="8.421875" style="29" hidden="1" customWidth="1"/>
    <col min="6" max="6" width="9.00390625" style="29" hidden="1" customWidth="1"/>
    <col min="7" max="9" width="9.7109375" style="29" hidden="1" customWidth="1"/>
    <col min="10" max="10" width="10.28125" style="71" customWidth="1"/>
    <col min="11" max="11" width="11.57421875" style="71" hidden="1" customWidth="1"/>
    <col min="12" max="12" width="9.00390625" style="71" hidden="1" customWidth="1"/>
    <col min="13" max="14" width="8.8515625" style="71" hidden="1" customWidth="1"/>
    <col min="15" max="15" width="10.421875" style="71" hidden="1" customWidth="1"/>
    <col min="16" max="16" width="10.7109375" style="71" customWidth="1"/>
    <col min="17" max="17" width="8.140625" style="71" hidden="1" customWidth="1"/>
    <col min="18" max="18" width="9.00390625" style="9" hidden="1" customWidth="1"/>
    <col min="19" max="20" width="9.28125" style="9" hidden="1" customWidth="1"/>
    <col min="21" max="21" width="9.421875" style="9" hidden="1" customWidth="1"/>
    <col min="22" max="16384" width="9.140625" style="9" customWidth="1"/>
  </cols>
  <sheetData>
    <row r="1" spans="4:17" ht="12.75">
      <c r="D1" s="96"/>
      <c r="E1" s="96"/>
      <c r="F1" s="96"/>
      <c r="G1" s="96"/>
      <c r="H1" s="96"/>
      <c r="I1" s="96"/>
      <c r="J1" s="1115" t="s">
        <v>451</v>
      </c>
      <c r="K1" s="1115"/>
      <c r="L1" s="1115"/>
      <c r="M1" s="1115"/>
      <c r="N1" s="1115"/>
      <c r="O1" s="1115"/>
      <c r="P1" s="1115"/>
      <c r="Q1" s="325"/>
    </row>
    <row r="2" spans="1:17" ht="16.5" customHeight="1">
      <c r="A2" s="1117" t="s">
        <v>548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323"/>
    </row>
    <row r="3" spans="1:17" ht="15" customHeight="1">
      <c r="A3" s="1118" t="s">
        <v>510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  <c r="O3" s="1118"/>
      <c r="P3" s="1118"/>
      <c r="Q3" s="324"/>
    </row>
    <row r="4" spans="1:17" ht="15" customHeight="1">
      <c r="A4" s="1116" t="s">
        <v>179</v>
      </c>
      <c r="B4" s="1116"/>
      <c r="C4" s="1116"/>
      <c r="D4" s="1116"/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116"/>
      <c r="Q4" s="326"/>
    </row>
    <row r="5" spans="2:3" ht="13.5" thickBot="1">
      <c r="B5" s="11"/>
      <c r="C5" s="11"/>
    </row>
    <row r="6" spans="1:22" s="144" customFormat="1" ht="41.25" customHeight="1" thickBot="1">
      <c r="A6" s="143" t="s">
        <v>6</v>
      </c>
      <c r="B6" s="1113" t="s">
        <v>4</v>
      </c>
      <c r="C6" s="1113"/>
      <c r="D6" s="1119" t="s">
        <v>5</v>
      </c>
      <c r="E6" s="1120"/>
      <c r="F6" s="1120"/>
      <c r="G6" s="1120"/>
      <c r="H6" s="1120"/>
      <c r="I6" s="1121"/>
      <c r="J6" s="1119" t="s">
        <v>71</v>
      </c>
      <c r="K6" s="1120"/>
      <c r="L6" s="1120"/>
      <c r="M6" s="1120"/>
      <c r="N6" s="1120"/>
      <c r="O6" s="1121"/>
      <c r="P6" s="1119" t="s">
        <v>72</v>
      </c>
      <c r="Q6" s="1120"/>
      <c r="R6" s="1120"/>
      <c r="S6" s="1120"/>
      <c r="T6" s="1120"/>
      <c r="U6" s="1121"/>
      <c r="V6" s="660"/>
    </row>
    <row r="7" spans="1:21" s="144" customFormat="1" ht="27" customHeight="1" thickBot="1">
      <c r="A7" s="937"/>
      <c r="B7" s="938"/>
      <c r="C7" s="938"/>
      <c r="D7" s="829" t="s">
        <v>75</v>
      </c>
      <c r="E7" s="502" t="s">
        <v>217</v>
      </c>
      <c r="F7" s="502" t="s">
        <v>221</v>
      </c>
      <c r="G7" s="502" t="s">
        <v>285</v>
      </c>
      <c r="H7" s="502" t="s">
        <v>231</v>
      </c>
      <c r="I7" s="503" t="s">
        <v>238</v>
      </c>
      <c r="J7" s="829" t="s">
        <v>75</v>
      </c>
      <c r="K7" s="502" t="s">
        <v>223</v>
      </c>
      <c r="L7" s="502" t="s">
        <v>221</v>
      </c>
      <c r="M7" s="502" t="s">
        <v>285</v>
      </c>
      <c r="N7" s="502" t="s">
        <v>231</v>
      </c>
      <c r="O7" s="503" t="s">
        <v>238</v>
      </c>
      <c r="P7" s="948" t="s">
        <v>75</v>
      </c>
      <c r="Q7" s="661" t="s">
        <v>217</v>
      </c>
      <c r="R7" s="502" t="s">
        <v>221</v>
      </c>
      <c r="S7" s="503" t="s">
        <v>285</v>
      </c>
      <c r="T7" s="661" t="s">
        <v>231</v>
      </c>
      <c r="U7" s="503" t="s">
        <v>238</v>
      </c>
    </row>
    <row r="8" spans="1:21" s="144" customFormat="1" ht="19.5" customHeight="1" thickBot="1">
      <c r="A8" s="939">
        <v>1</v>
      </c>
      <c r="B8" s="1122" t="s">
        <v>198</v>
      </c>
      <c r="C8" s="1123"/>
      <c r="D8" s="941">
        <v>489</v>
      </c>
      <c r="E8" s="942"/>
      <c r="F8" s="942"/>
      <c r="G8" s="942"/>
      <c r="H8" s="942"/>
      <c r="I8" s="942"/>
      <c r="J8" s="941">
        <v>489</v>
      </c>
      <c r="K8" s="949"/>
      <c r="L8" s="950"/>
      <c r="M8" s="950"/>
      <c r="N8" s="950"/>
      <c r="O8" s="951"/>
      <c r="P8" s="952"/>
      <c r="Q8" s="661"/>
      <c r="R8" s="502"/>
      <c r="S8" s="503"/>
      <c r="T8" s="661"/>
      <c r="U8" s="503"/>
    </row>
    <row r="9" spans="1:21" s="144" customFormat="1" ht="19.5" customHeight="1" thickBot="1">
      <c r="A9" s="939">
        <v>2</v>
      </c>
      <c r="B9" s="940" t="s">
        <v>441</v>
      </c>
      <c r="C9" s="940"/>
      <c r="D9" s="941">
        <v>579</v>
      </c>
      <c r="E9" s="942"/>
      <c r="F9" s="942"/>
      <c r="G9" s="942"/>
      <c r="H9" s="942"/>
      <c r="I9" s="942"/>
      <c r="J9" s="941">
        <v>579</v>
      </c>
      <c r="K9" s="949"/>
      <c r="L9" s="950"/>
      <c r="M9" s="950"/>
      <c r="N9" s="950"/>
      <c r="O9" s="951"/>
      <c r="P9" s="952"/>
      <c r="Q9" s="661"/>
      <c r="R9" s="502"/>
      <c r="S9" s="503"/>
      <c r="T9" s="661"/>
      <c r="U9" s="503"/>
    </row>
    <row r="10" spans="1:21" s="144" customFormat="1" ht="19.5" customHeight="1" thickBot="1">
      <c r="A10" s="939">
        <v>3</v>
      </c>
      <c r="B10" s="1110" t="s">
        <v>440</v>
      </c>
      <c r="C10" s="1110"/>
      <c r="D10" s="941">
        <v>3078</v>
      </c>
      <c r="E10" s="942"/>
      <c r="F10" s="942"/>
      <c r="G10" s="942"/>
      <c r="H10" s="942"/>
      <c r="I10" s="942"/>
      <c r="J10" s="941">
        <v>3078</v>
      </c>
      <c r="K10" s="949"/>
      <c r="L10" s="950"/>
      <c r="M10" s="950"/>
      <c r="N10" s="950"/>
      <c r="O10" s="951"/>
      <c r="P10" s="952"/>
      <c r="Q10" s="661"/>
      <c r="R10" s="502"/>
      <c r="S10" s="503"/>
      <c r="T10" s="661"/>
      <c r="U10" s="503"/>
    </row>
    <row r="11" spans="1:21" s="144" customFormat="1" ht="19.5" customHeight="1" thickBot="1">
      <c r="A11" s="939">
        <v>4</v>
      </c>
      <c r="B11" s="1110" t="s">
        <v>429</v>
      </c>
      <c r="C11" s="1110"/>
      <c r="D11" s="941">
        <v>1632</v>
      </c>
      <c r="E11" s="942"/>
      <c r="F11" s="942"/>
      <c r="G11" s="942"/>
      <c r="H11" s="942"/>
      <c r="I11" s="942"/>
      <c r="J11" s="942"/>
      <c r="K11" s="949"/>
      <c r="L11" s="950"/>
      <c r="M11" s="950"/>
      <c r="N11" s="950"/>
      <c r="O11" s="951"/>
      <c r="P11" s="942">
        <v>1632</v>
      </c>
      <c r="Q11" s="661"/>
      <c r="R11" s="502"/>
      <c r="S11" s="503"/>
      <c r="T11" s="661"/>
      <c r="U11" s="503"/>
    </row>
    <row r="12" spans="1:21" s="144" customFormat="1" ht="19.5" customHeight="1" thickBot="1">
      <c r="A12" s="939">
        <v>5</v>
      </c>
      <c r="B12" s="1110" t="s">
        <v>439</v>
      </c>
      <c r="C12" s="1110"/>
      <c r="D12" s="941">
        <v>254</v>
      </c>
      <c r="E12" s="942"/>
      <c r="F12" s="942"/>
      <c r="G12" s="942"/>
      <c r="H12" s="942"/>
      <c r="I12" s="942"/>
      <c r="J12" s="941">
        <v>254</v>
      </c>
      <c r="K12" s="949"/>
      <c r="L12" s="950"/>
      <c r="M12" s="950"/>
      <c r="N12" s="950"/>
      <c r="O12" s="951"/>
      <c r="P12" s="942"/>
      <c r="Q12" s="661"/>
      <c r="R12" s="502"/>
      <c r="S12" s="503"/>
      <c r="T12" s="661"/>
      <c r="U12" s="503"/>
    </row>
    <row r="13" spans="1:21" s="144" customFormat="1" ht="19.5" customHeight="1" thickBot="1">
      <c r="A13" s="939">
        <v>6</v>
      </c>
      <c r="B13" s="1114" t="s">
        <v>438</v>
      </c>
      <c r="C13" s="1114"/>
      <c r="D13" s="954">
        <v>95</v>
      </c>
      <c r="E13" s="943"/>
      <c r="F13" s="943"/>
      <c r="G13" s="943"/>
      <c r="H13" s="943"/>
      <c r="I13" s="944"/>
      <c r="J13" s="954">
        <v>95</v>
      </c>
      <c r="K13" s="663"/>
      <c r="L13" s="506"/>
      <c r="M13" s="506"/>
      <c r="N13" s="506"/>
      <c r="O13" s="510"/>
      <c r="P13" s="943"/>
      <c r="Q13" s="661"/>
      <c r="R13" s="502"/>
      <c r="S13" s="503"/>
      <c r="T13" s="661"/>
      <c r="U13" s="503"/>
    </row>
    <row r="14" spans="1:21" s="144" customFormat="1" ht="19.5" customHeight="1" thickBot="1">
      <c r="A14" s="939">
        <v>7</v>
      </c>
      <c r="B14" s="1110" t="s">
        <v>15</v>
      </c>
      <c r="C14" s="1110"/>
      <c r="D14" s="954">
        <v>2153</v>
      </c>
      <c r="E14" s="943"/>
      <c r="F14" s="943"/>
      <c r="G14" s="943"/>
      <c r="H14" s="943"/>
      <c r="I14" s="944"/>
      <c r="J14" s="954">
        <v>2153</v>
      </c>
      <c r="K14" s="953"/>
      <c r="L14" s="832"/>
      <c r="M14" s="832"/>
      <c r="N14" s="832"/>
      <c r="O14" s="833"/>
      <c r="P14" s="942"/>
      <c r="Q14" s="661"/>
      <c r="R14" s="502"/>
      <c r="S14" s="503"/>
      <c r="T14" s="661"/>
      <c r="U14" s="503"/>
    </row>
    <row r="15" spans="1:21" ht="19.5" customHeight="1" thickBot="1">
      <c r="A15" s="945">
        <v>8</v>
      </c>
      <c r="B15" s="946" t="s">
        <v>512</v>
      </c>
      <c r="C15" s="947"/>
      <c r="D15" s="954">
        <v>635</v>
      </c>
      <c r="E15" s="943"/>
      <c r="F15" s="943"/>
      <c r="G15" s="943"/>
      <c r="H15" s="943"/>
      <c r="I15" s="944"/>
      <c r="J15" s="954">
        <v>635</v>
      </c>
      <c r="K15" s="936"/>
      <c r="L15" s="830"/>
      <c r="M15" s="830"/>
      <c r="N15" s="830"/>
      <c r="O15" s="831"/>
      <c r="P15" s="943"/>
      <c r="Q15" s="662"/>
      <c r="R15" s="504"/>
      <c r="S15" s="505"/>
      <c r="T15" s="662"/>
      <c r="U15" s="505"/>
    </row>
    <row r="16" spans="1:21" ht="19.5" customHeight="1" thickBot="1">
      <c r="A16" s="945">
        <v>9</v>
      </c>
      <c r="B16" s="1110" t="s">
        <v>196</v>
      </c>
      <c r="C16" s="1110"/>
      <c r="D16" s="954">
        <v>3495</v>
      </c>
      <c r="E16" s="943"/>
      <c r="F16" s="943"/>
      <c r="G16" s="943"/>
      <c r="H16" s="943"/>
      <c r="I16" s="944"/>
      <c r="J16" s="954">
        <v>3495</v>
      </c>
      <c r="K16" s="663"/>
      <c r="L16" s="506"/>
      <c r="M16" s="506"/>
      <c r="N16" s="506"/>
      <c r="O16" s="510"/>
      <c r="P16" s="943"/>
      <c r="Q16" s="663"/>
      <c r="R16" s="506"/>
      <c r="S16" s="507"/>
      <c r="T16" s="663"/>
      <c r="U16" s="507"/>
    </row>
    <row r="17" spans="1:21" ht="19.5" customHeight="1" thickBot="1">
      <c r="A17" s="945">
        <v>10</v>
      </c>
      <c r="B17" s="1110" t="s">
        <v>442</v>
      </c>
      <c r="C17" s="1110"/>
      <c r="D17" s="954">
        <v>3322</v>
      </c>
      <c r="E17" s="943"/>
      <c r="F17" s="943"/>
      <c r="G17" s="943"/>
      <c r="H17" s="943"/>
      <c r="I17" s="944"/>
      <c r="J17" s="954">
        <v>3322</v>
      </c>
      <c r="K17" s="663"/>
      <c r="L17" s="506"/>
      <c r="M17" s="506"/>
      <c r="N17" s="506"/>
      <c r="O17" s="510"/>
      <c r="P17" s="943"/>
      <c r="Q17" s="663"/>
      <c r="R17" s="506"/>
      <c r="S17" s="507"/>
      <c r="T17" s="663"/>
      <c r="U17" s="507"/>
    </row>
    <row r="18" spans="1:21" ht="19.5" customHeight="1" thickBot="1">
      <c r="A18" s="945">
        <v>11</v>
      </c>
      <c r="B18" s="1110" t="s">
        <v>197</v>
      </c>
      <c r="C18" s="1110"/>
      <c r="D18" s="954">
        <v>7</v>
      </c>
      <c r="E18" s="943"/>
      <c r="F18" s="943"/>
      <c r="G18" s="943"/>
      <c r="H18" s="943"/>
      <c r="I18" s="944"/>
      <c r="J18" s="954">
        <v>7</v>
      </c>
      <c r="K18" s="663"/>
      <c r="L18" s="506"/>
      <c r="M18" s="506"/>
      <c r="N18" s="506"/>
      <c r="O18" s="510"/>
      <c r="P18" s="943"/>
      <c r="Q18" s="663"/>
      <c r="R18" s="506"/>
      <c r="S18" s="507"/>
      <c r="T18" s="663"/>
      <c r="U18" s="507"/>
    </row>
    <row r="19" spans="1:21" ht="19.5" customHeight="1" thickBot="1">
      <c r="A19" s="945">
        <v>12</v>
      </c>
      <c r="B19" s="1111" t="s">
        <v>444</v>
      </c>
      <c r="C19" s="1111"/>
      <c r="D19" s="954">
        <v>565</v>
      </c>
      <c r="E19" s="943"/>
      <c r="F19" s="943"/>
      <c r="G19" s="943"/>
      <c r="H19" s="943"/>
      <c r="I19" s="944"/>
      <c r="J19" s="954">
        <v>565</v>
      </c>
      <c r="K19" s="663"/>
      <c r="L19" s="506"/>
      <c r="M19" s="506"/>
      <c r="N19" s="506"/>
      <c r="O19" s="510"/>
      <c r="P19" s="943"/>
      <c r="Q19" s="663"/>
      <c r="R19" s="506"/>
      <c r="S19" s="507"/>
      <c r="T19" s="663"/>
      <c r="U19" s="507"/>
    </row>
    <row r="20" spans="1:21" ht="19.5" customHeight="1" thickBot="1">
      <c r="A20" s="945">
        <v>13</v>
      </c>
      <c r="B20" s="1111" t="s">
        <v>443</v>
      </c>
      <c r="C20" s="1112"/>
      <c r="D20" s="954">
        <v>1065</v>
      </c>
      <c r="E20" s="943"/>
      <c r="F20" s="943"/>
      <c r="G20" s="943"/>
      <c r="H20" s="943"/>
      <c r="I20" s="944"/>
      <c r="J20" s="954">
        <v>1065</v>
      </c>
      <c r="K20" s="663"/>
      <c r="L20" s="506"/>
      <c r="M20" s="506"/>
      <c r="N20" s="506"/>
      <c r="O20" s="510"/>
      <c r="P20" s="943"/>
      <c r="Q20" s="663"/>
      <c r="R20" s="506"/>
      <c r="S20" s="507"/>
      <c r="T20" s="663"/>
      <c r="U20" s="507"/>
    </row>
    <row r="21" spans="1:21" ht="27" customHeight="1" thickBot="1">
      <c r="A21" s="240"/>
      <c r="B21" s="1109" t="s">
        <v>1</v>
      </c>
      <c r="C21" s="1109"/>
      <c r="D21" s="508">
        <f>SUM(D8:D20)</f>
        <v>17369</v>
      </c>
      <c r="E21" s="509"/>
      <c r="F21" s="509"/>
      <c r="G21" s="509"/>
      <c r="H21" s="509"/>
      <c r="I21" s="511"/>
      <c r="J21" s="508">
        <f>SUM(J8:J20)</f>
        <v>15737</v>
      </c>
      <c r="K21" s="509"/>
      <c r="L21" s="509"/>
      <c r="M21" s="509"/>
      <c r="N21" s="509"/>
      <c r="O21" s="511"/>
      <c r="P21" s="508">
        <f>SUM(P11:P20)</f>
        <v>1632</v>
      </c>
      <c r="Q21" s="509">
        <f>SUM(Q15:Q20)</f>
        <v>0</v>
      </c>
      <c r="R21" s="509">
        <f>SUM(R15:R20)</f>
        <v>0</v>
      </c>
      <c r="S21" s="665">
        <f>SUM(S15:S20)</f>
        <v>0</v>
      </c>
      <c r="T21" s="664"/>
      <c r="U21" s="511"/>
    </row>
    <row r="23" spans="4:17" ht="12.75">
      <c r="D23" s="9"/>
      <c r="E23" s="9"/>
      <c r="F23" s="9"/>
      <c r="G23" s="9"/>
      <c r="H23" s="9"/>
      <c r="I23" s="9"/>
      <c r="J23" s="9"/>
      <c r="K23" s="9"/>
      <c r="P23" s="9"/>
      <c r="Q23" s="9"/>
    </row>
    <row r="24" spans="4:17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4:17" ht="12.75">
      <c r="D25" s="9"/>
      <c r="E25" s="9"/>
      <c r="F25" s="9"/>
      <c r="G25" s="9"/>
      <c r="H25" s="71">
        <f>G25-H21</f>
        <v>0</v>
      </c>
      <c r="I25" s="9"/>
      <c r="J25" s="9"/>
      <c r="K25" s="9"/>
      <c r="L25" s="9"/>
      <c r="M25" s="9"/>
      <c r="N25" s="9"/>
      <c r="O25" s="9"/>
      <c r="P25" s="9"/>
      <c r="Q25" s="9"/>
    </row>
    <row r="26" spans="4:17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4:17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4:17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4:17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4:17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4:17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4:17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4:17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4:17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</sheetData>
  <sheetProtection/>
  <mergeCells count="20">
    <mergeCell ref="D6:I6"/>
    <mergeCell ref="J6:O6"/>
    <mergeCell ref="P6:U6"/>
    <mergeCell ref="B8:C8"/>
    <mergeCell ref="B14:C14"/>
    <mergeCell ref="B11:C11"/>
    <mergeCell ref="B6:C6"/>
    <mergeCell ref="B10:C10"/>
    <mergeCell ref="B13:C13"/>
    <mergeCell ref="J1:P1"/>
    <mergeCell ref="A4:P4"/>
    <mergeCell ref="B12:C12"/>
    <mergeCell ref="A2:P2"/>
    <mergeCell ref="A3:P3"/>
    <mergeCell ref="B21:C21"/>
    <mergeCell ref="B16:C16"/>
    <mergeCell ref="B19:C19"/>
    <mergeCell ref="B18:C18"/>
    <mergeCell ref="B17:C17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5" zoomScaleNormal="75" zoomScalePageLayoutView="0" workbookViewId="0" topLeftCell="A1">
      <selection activeCell="S17" sqref="S17"/>
    </sheetView>
  </sheetViews>
  <sheetFormatPr defaultColWidth="9.140625" defaultRowHeight="12.75"/>
  <cols>
    <col min="1" max="1" width="40.00390625" style="12" customWidth="1"/>
    <col min="2" max="2" width="13.28125" style="12" customWidth="1"/>
    <col min="3" max="3" width="22.140625" style="26" customWidth="1"/>
    <col min="4" max="5" width="17.00390625" style="26" hidden="1" customWidth="1"/>
    <col min="6" max="6" width="12.7109375" style="26" hidden="1" customWidth="1"/>
    <col min="7" max="7" width="17.00390625" style="26" hidden="1" customWidth="1"/>
    <col min="8" max="8" width="25.421875" style="26" customWidth="1"/>
    <col min="9" max="10" width="17.00390625" style="26" hidden="1" customWidth="1"/>
    <col min="11" max="11" width="12.7109375" style="26" hidden="1" customWidth="1"/>
    <col min="12" max="12" width="12.57421875" style="26" hidden="1" customWidth="1"/>
    <col min="13" max="13" width="20.8515625" style="26" customWidth="1"/>
    <col min="14" max="14" width="14.28125" style="12" hidden="1" customWidth="1"/>
    <col min="15" max="15" width="10.421875" style="12" hidden="1" customWidth="1"/>
    <col min="16" max="16" width="12.7109375" style="12" hidden="1" customWidth="1"/>
    <col min="17" max="17" width="13.28125" style="12" hidden="1" customWidth="1"/>
    <col min="18" max="18" width="17.7109375" style="12" customWidth="1"/>
    <col min="19" max="19" width="9.140625" style="12" customWidth="1"/>
    <col min="20" max="20" width="13.28125" style="12" bestFit="1" customWidth="1"/>
    <col min="21" max="21" width="15.57421875" style="12" bestFit="1" customWidth="1"/>
    <col min="22" max="16384" width="9.140625" style="12" customWidth="1"/>
  </cols>
  <sheetData>
    <row r="1" spans="8:13" ht="24.75" customHeight="1">
      <c r="H1" s="1144" t="s">
        <v>183</v>
      </c>
      <c r="I1" s="1144"/>
      <c r="J1" s="1144"/>
      <c r="K1" s="1144"/>
      <c r="L1" s="1144"/>
      <c r="M1" s="1144"/>
    </row>
    <row r="2" spans="1:13" ht="37.5" customHeight="1">
      <c r="A2" s="1142" t="s">
        <v>92</v>
      </c>
      <c r="B2" s="1142"/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</row>
    <row r="3" spans="1:13" ht="18.75" customHeight="1">
      <c r="A3" s="1145" t="s">
        <v>510</v>
      </c>
      <c r="B3" s="1145"/>
      <c r="C3" s="1145"/>
      <c r="D3" s="1145"/>
      <c r="E3" s="1145"/>
      <c r="F3" s="1145"/>
      <c r="G3" s="1145"/>
      <c r="H3" s="1145"/>
      <c r="I3" s="1145"/>
      <c r="J3" s="1145"/>
      <c r="K3" s="1145"/>
      <c r="L3" s="1145"/>
      <c r="M3" s="1145"/>
    </row>
    <row r="4" spans="1:13" ht="15.75">
      <c r="A4" s="1146" t="s">
        <v>68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</row>
    <row r="5" spans="1:13" ht="19.5" thickBot="1">
      <c r="A5" s="30"/>
      <c r="B5" s="30"/>
      <c r="M5" s="82" t="s">
        <v>2</v>
      </c>
    </row>
    <row r="6" spans="1:18" ht="19.5" customHeight="1">
      <c r="A6" s="1133" t="s">
        <v>23</v>
      </c>
      <c r="B6" s="1136" t="s">
        <v>189</v>
      </c>
      <c r="C6" s="1124" t="s">
        <v>5</v>
      </c>
      <c r="D6" s="1125"/>
      <c r="E6" s="1125"/>
      <c r="F6" s="1125"/>
      <c r="G6" s="1139"/>
      <c r="H6" s="1124" t="s">
        <v>233</v>
      </c>
      <c r="I6" s="1125"/>
      <c r="J6" s="1125"/>
      <c r="K6" s="1125"/>
      <c r="L6" s="1139"/>
      <c r="M6" s="1124" t="s">
        <v>24</v>
      </c>
      <c r="N6" s="1125"/>
      <c r="O6" s="1125"/>
      <c r="P6" s="1125"/>
      <c r="Q6" s="1126"/>
      <c r="R6" s="611"/>
    </row>
    <row r="7" spans="1:18" ht="12.75" customHeight="1">
      <c r="A7" s="1134"/>
      <c r="B7" s="1137"/>
      <c r="C7" s="1127"/>
      <c r="D7" s="1128"/>
      <c r="E7" s="1128"/>
      <c r="F7" s="1128"/>
      <c r="G7" s="1140"/>
      <c r="H7" s="1127"/>
      <c r="I7" s="1128"/>
      <c r="J7" s="1128"/>
      <c r="K7" s="1128"/>
      <c r="L7" s="1140"/>
      <c r="M7" s="1127"/>
      <c r="N7" s="1128"/>
      <c r="O7" s="1128"/>
      <c r="P7" s="1128"/>
      <c r="Q7" s="1129"/>
      <c r="R7" s="612"/>
    </row>
    <row r="8" spans="1:18" ht="20.25" customHeight="1" thickBot="1">
      <c r="A8" s="1135"/>
      <c r="B8" s="1138"/>
      <c r="C8" s="1130"/>
      <c r="D8" s="1131"/>
      <c r="E8" s="1131"/>
      <c r="F8" s="1131"/>
      <c r="G8" s="1141"/>
      <c r="H8" s="1130"/>
      <c r="I8" s="1131"/>
      <c r="J8" s="1131"/>
      <c r="K8" s="1131"/>
      <c r="L8" s="1141"/>
      <c r="M8" s="1130"/>
      <c r="N8" s="1131"/>
      <c r="O8" s="1131"/>
      <c r="P8" s="1131"/>
      <c r="Q8" s="1132"/>
      <c r="R8" s="612"/>
    </row>
    <row r="9" spans="1:18" ht="57" hidden="1" thickTop="1">
      <c r="A9" s="307"/>
      <c r="B9" s="308"/>
      <c r="C9" s="410" t="s">
        <v>75</v>
      </c>
      <c r="D9" s="410" t="s">
        <v>223</v>
      </c>
      <c r="E9" s="410" t="s">
        <v>285</v>
      </c>
      <c r="F9" s="375" t="s">
        <v>231</v>
      </c>
      <c r="G9" s="375" t="s">
        <v>232</v>
      </c>
      <c r="H9" s="410" t="s">
        <v>75</v>
      </c>
      <c r="I9" s="410" t="s">
        <v>223</v>
      </c>
      <c r="J9" s="410" t="s">
        <v>285</v>
      </c>
      <c r="K9" s="375" t="s">
        <v>231</v>
      </c>
      <c r="L9" s="375" t="s">
        <v>232</v>
      </c>
      <c r="M9" s="410" t="s">
        <v>75</v>
      </c>
      <c r="N9" s="410" t="s">
        <v>223</v>
      </c>
      <c r="O9" s="410" t="s">
        <v>285</v>
      </c>
      <c r="P9" s="375" t="s">
        <v>231</v>
      </c>
      <c r="Q9" s="606" t="s">
        <v>232</v>
      </c>
      <c r="R9" s="612"/>
    </row>
    <row r="10" spans="1:18" ht="27" customHeight="1" thickTop="1">
      <c r="A10" s="74" t="s">
        <v>514</v>
      </c>
      <c r="B10" s="262" t="s">
        <v>190</v>
      </c>
      <c r="C10" s="22">
        <v>225</v>
      </c>
      <c r="D10" s="22"/>
      <c r="E10" s="22"/>
      <c r="F10" s="322"/>
      <c r="G10" s="407"/>
      <c r="H10" s="22"/>
      <c r="I10" s="22"/>
      <c r="J10" s="22"/>
      <c r="K10" s="322"/>
      <c r="L10" s="407"/>
      <c r="M10" s="22"/>
      <c r="N10" s="22"/>
      <c r="O10" s="22"/>
      <c r="P10" s="322"/>
      <c r="Q10" s="607"/>
      <c r="R10" s="612"/>
    </row>
    <row r="11" spans="1:18" ht="15.75" customHeight="1" hidden="1">
      <c r="A11" s="74" t="s">
        <v>199</v>
      </c>
      <c r="B11" s="262" t="s">
        <v>190</v>
      </c>
      <c r="C11" s="22"/>
      <c r="D11" s="22"/>
      <c r="E11" s="22"/>
      <c r="F11" s="22"/>
      <c r="G11" s="408"/>
      <c r="H11" s="22"/>
      <c r="I11" s="22"/>
      <c r="J11" s="22"/>
      <c r="K11" s="22"/>
      <c r="L11" s="408"/>
      <c r="M11" s="22"/>
      <c r="N11" s="22"/>
      <c r="O11" s="22"/>
      <c r="P11" s="22"/>
      <c r="Q11" s="608"/>
      <c r="R11" s="612"/>
    </row>
    <row r="12" spans="1:18" ht="27" customHeight="1" hidden="1">
      <c r="A12" s="74" t="s">
        <v>33</v>
      </c>
      <c r="B12" s="262" t="s">
        <v>190</v>
      </c>
      <c r="C12" s="22"/>
      <c r="D12" s="22"/>
      <c r="E12" s="22"/>
      <c r="F12" s="22"/>
      <c r="G12" s="408"/>
      <c r="H12" s="22"/>
      <c r="I12" s="22"/>
      <c r="J12" s="22"/>
      <c r="K12" s="22"/>
      <c r="L12" s="408"/>
      <c r="M12" s="22"/>
      <c r="N12" s="22"/>
      <c r="O12" s="22"/>
      <c r="P12" s="22"/>
      <c r="Q12" s="608"/>
      <c r="R12" s="612"/>
    </row>
    <row r="13" spans="1:18" ht="28.5" customHeight="1">
      <c r="A13" s="74" t="s">
        <v>515</v>
      </c>
      <c r="B13" s="262" t="s">
        <v>190</v>
      </c>
      <c r="C13" s="22"/>
      <c r="D13" s="22"/>
      <c r="E13" s="22"/>
      <c r="F13" s="22"/>
      <c r="G13" s="408"/>
      <c r="H13" s="22"/>
      <c r="I13" s="22"/>
      <c r="J13" s="22"/>
      <c r="K13" s="22"/>
      <c r="L13" s="408"/>
      <c r="M13" s="22"/>
      <c r="N13" s="22"/>
      <c r="O13" s="22"/>
      <c r="P13" s="22"/>
      <c r="Q13" s="608"/>
      <c r="R13" s="612"/>
    </row>
    <row r="14" spans="1:18" ht="32.25" customHeight="1">
      <c r="A14" s="74" t="s">
        <v>516</v>
      </c>
      <c r="B14" s="262" t="s">
        <v>190</v>
      </c>
      <c r="C14" s="22"/>
      <c r="D14" s="22"/>
      <c r="E14" s="22"/>
      <c r="F14" s="22"/>
      <c r="G14" s="408"/>
      <c r="H14" s="22"/>
      <c r="I14" s="22"/>
      <c r="J14" s="22"/>
      <c r="K14" s="22"/>
      <c r="L14" s="408"/>
      <c r="M14" s="22"/>
      <c r="N14" s="22"/>
      <c r="O14" s="22"/>
      <c r="P14" s="22"/>
      <c r="Q14" s="608"/>
      <c r="R14" s="612"/>
    </row>
    <row r="15" spans="1:18" ht="32.25" customHeight="1">
      <c r="A15" s="74" t="s">
        <v>430</v>
      </c>
      <c r="B15" s="262"/>
      <c r="C15" s="22"/>
      <c r="D15" s="22"/>
      <c r="E15" s="22"/>
      <c r="F15" s="22"/>
      <c r="G15" s="408"/>
      <c r="H15" s="22"/>
      <c r="I15" s="22"/>
      <c r="J15" s="22"/>
      <c r="K15" s="22"/>
      <c r="L15" s="408"/>
      <c r="M15" s="22"/>
      <c r="N15" s="22"/>
      <c r="O15" s="22"/>
      <c r="P15" s="22"/>
      <c r="Q15" s="608"/>
      <c r="R15" s="612"/>
    </row>
    <row r="16" spans="1:18" ht="33" customHeight="1" thickBot="1">
      <c r="A16" s="74" t="s">
        <v>550</v>
      </c>
      <c r="B16" s="262" t="s">
        <v>190</v>
      </c>
      <c r="C16" s="81">
        <v>1311</v>
      </c>
      <c r="D16" s="81"/>
      <c r="E16" s="81"/>
      <c r="F16" s="81"/>
      <c r="G16" s="408"/>
      <c r="H16" s="81"/>
      <c r="I16" s="81"/>
      <c r="J16" s="81"/>
      <c r="K16" s="81"/>
      <c r="L16" s="408"/>
      <c r="M16" s="81"/>
      <c r="N16" s="81"/>
      <c r="O16" s="81"/>
      <c r="P16" s="81"/>
      <c r="Q16" s="608"/>
      <c r="R16" s="612"/>
    </row>
    <row r="17" spans="1:18" ht="39" customHeight="1" thickBot="1" thickTop="1">
      <c r="A17" s="83" t="s">
        <v>16</v>
      </c>
      <c r="B17" s="261"/>
      <c r="C17" s="84">
        <v>1536</v>
      </c>
      <c r="D17" s="84"/>
      <c r="E17" s="84"/>
      <c r="F17" s="84"/>
      <c r="G17" s="409"/>
      <c r="H17" s="84"/>
      <c r="I17" s="84"/>
      <c r="J17" s="84"/>
      <c r="K17" s="84"/>
      <c r="L17" s="409"/>
      <c r="M17" s="84"/>
      <c r="N17" s="84">
        <f>SUM(N10:N16)</f>
        <v>0</v>
      </c>
      <c r="O17" s="84">
        <f>SUM(O10:O16)</f>
        <v>0</v>
      </c>
      <c r="P17" s="84"/>
      <c r="Q17" s="609"/>
      <c r="R17" s="612"/>
    </row>
    <row r="18" spans="1:18" ht="19.5" customHeight="1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R18" s="31"/>
    </row>
    <row r="19" spans="1:13" ht="28.5" customHeight="1" thickBot="1">
      <c r="A19" s="1142" t="s">
        <v>92</v>
      </c>
      <c r="B19" s="1142"/>
      <c r="C19" s="1143"/>
      <c r="D19" s="1143"/>
      <c r="E19" s="1143"/>
      <c r="F19" s="1143"/>
      <c r="G19" s="1143"/>
      <c r="H19" s="1143"/>
      <c r="I19" s="1143"/>
      <c r="J19" s="1143"/>
      <c r="K19" s="1143"/>
      <c r="L19" s="1143"/>
      <c r="M19" s="1143"/>
    </row>
    <row r="20" spans="1:18" ht="19.5" customHeight="1">
      <c r="A20" s="1133" t="s">
        <v>23</v>
      </c>
      <c r="B20" s="1136" t="s">
        <v>189</v>
      </c>
      <c r="C20" s="1124" t="s">
        <v>5</v>
      </c>
      <c r="D20" s="1125"/>
      <c r="E20" s="1125"/>
      <c r="F20" s="1125"/>
      <c r="G20" s="1139"/>
      <c r="H20" s="1124" t="s">
        <v>233</v>
      </c>
      <c r="I20" s="1125"/>
      <c r="J20" s="1125"/>
      <c r="K20" s="1125"/>
      <c r="L20" s="1139"/>
      <c r="M20" s="1124" t="s">
        <v>24</v>
      </c>
      <c r="N20" s="1125"/>
      <c r="O20" s="1125"/>
      <c r="P20" s="1125"/>
      <c r="Q20" s="1126"/>
      <c r="R20" s="612"/>
    </row>
    <row r="21" spans="1:18" s="77" customFormat="1" ht="19.5" customHeight="1">
      <c r="A21" s="1134"/>
      <c r="B21" s="1137"/>
      <c r="C21" s="1127"/>
      <c r="D21" s="1128"/>
      <c r="E21" s="1128"/>
      <c r="F21" s="1128"/>
      <c r="G21" s="1140"/>
      <c r="H21" s="1127"/>
      <c r="I21" s="1128"/>
      <c r="J21" s="1128"/>
      <c r="K21" s="1128"/>
      <c r="L21" s="1140"/>
      <c r="M21" s="1127"/>
      <c r="N21" s="1128"/>
      <c r="O21" s="1128"/>
      <c r="P21" s="1128"/>
      <c r="Q21" s="1129"/>
      <c r="R21" s="613"/>
    </row>
    <row r="22" spans="1:18" s="77" customFormat="1" ht="19.5" customHeight="1" thickBot="1">
      <c r="A22" s="1135"/>
      <c r="B22" s="1138"/>
      <c r="C22" s="1130"/>
      <c r="D22" s="1131"/>
      <c r="E22" s="1131"/>
      <c r="F22" s="1131"/>
      <c r="G22" s="1141"/>
      <c r="H22" s="1130"/>
      <c r="I22" s="1131"/>
      <c r="J22" s="1131"/>
      <c r="K22" s="1131"/>
      <c r="L22" s="1141"/>
      <c r="M22" s="1130"/>
      <c r="N22" s="1131"/>
      <c r="O22" s="1131"/>
      <c r="P22" s="1131"/>
      <c r="Q22" s="1132"/>
      <c r="R22" s="613"/>
    </row>
    <row r="23" spans="1:18" s="77" customFormat="1" ht="57.75" customHeight="1" hidden="1" thickTop="1">
      <c r="A23" s="376"/>
      <c r="B23" s="377"/>
      <c r="C23" s="375" t="s">
        <v>75</v>
      </c>
      <c r="D23" s="375" t="s">
        <v>223</v>
      </c>
      <c r="E23" s="375" t="s">
        <v>285</v>
      </c>
      <c r="F23" s="375" t="s">
        <v>231</v>
      </c>
      <c r="G23" s="375" t="s">
        <v>232</v>
      </c>
      <c r="H23" s="375" t="s">
        <v>75</v>
      </c>
      <c r="I23" s="375" t="s">
        <v>223</v>
      </c>
      <c r="J23" s="375" t="s">
        <v>285</v>
      </c>
      <c r="K23" s="375" t="s">
        <v>231</v>
      </c>
      <c r="L23" s="375" t="s">
        <v>232</v>
      </c>
      <c r="M23" s="375" t="s">
        <v>75</v>
      </c>
      <c r="N23" s="375" t="s">
        <v>223</v>
      </c>
      <c r="O23" s="375" t="s">
        <v>285</v>
      </c>
      <c r="P23" s="375" t="s">
        <v>231</v>
      </c>
      <c r="Q23" s="610" t="s">
        <v>232</v>
      </c>
      <c r="R23" s="613"/>
    </row>
    <row r="24" spans="1:18" s="77" customFormat="1" ht="34.5" customHeight="1" thickTop="1">
      <c r="A24" s="309" t="s">
        <v>76</v>
      </c>
      <c r="B24" s="310" t="s">
        <v>191</v>
      </c>
      <c r="C24" s="311"/>
      <c r="D24" s="311"/>
      <c r="E24" s="311"/>
      <c r="F24" s="311"/>
      <c r="G24" s="407"/>
      <c r="H24" s="311"/>
      <c r="I24" s="311"/>
      <c r="J24" s="311"/>
      <c r="K24" s="311"/>
      <c r="L24" s="407"/>
      <c r="M24" s="311"/>
      <c r="N24" s="311"/>
      <c r="O24" s="311"/>
      <c r="P24" s="79">
        <f aca="true" t="shared" si="0" ref="P24:P30">F24-K24</f>
        <v>0</v>
      </c>
      <c r="Q24" s="608" t="e">
        <f>P24/O24</f>
        <v>#DIV/0!</v>
      </c>
      <c r="R24" s="613"/>
    </row>
    <row r="25" spans="1:18" s="77" customFormat="1" ht="30.75" customHeight="1">
      <c r="A25" s="78" t="s">
        <v>517</v>
      </c>
      <c r="B25" s="263" t="s">
        <v>191</v>
      </c>
      <c r="C25" s="79">
        <v>91</v>
      </c>
      <c r="D25" s="79"/>
      <c r="E25" s="79"/>
      <c r="F25" s="79"/>
      <c r="G25" s="408"/>
      <c r="H25" s="79"/>
      <c r="I25" s="79"/>
      <c r="J25" s="79"/>
      <c r="K25" s="79"/>
      <c r="L25" s="408"/>
      <c r="M25" s="311"/>
      <c r="N25" s="79"/>
      <c r="O25" s="79"/>
      <c r="P25" s="79">
        <f t="shared" si="0"/>
        <v>0</v>
      </c>
      <c r="Q25" s="608" t="e">
        <f>P25/O25</f>
        <v>#DIV/0!</v>
      </c>
      <c r="R25" s="613"/>
    </row>
    <row r="26" spans="1:18" s="77" customFormat="1" ht="31.5" customHeight="1" thickBot="1">
      <c r="A26" s="78" t="s">
        <v>49</v>
      </c>
      <c r="B26" s="263" t="s">
        <v>191</v>
      </c>
      <c r="C26" s="79">
        <v>232</v>
      </c>
      <c r="D26" s="79"/>
      <c r="E26" s="79"/>
      <c r="F26" s="79"/>
      <c r="G26" s="408"/>
      <c r="H26" s="79"/>
      <c r="I26" s="79"/>
      <c r="J26" s="79"/>
      <c r="K26" s="79"/>
      <c r="L26" s="408"/>
      <c r="M26" s="311"/>
      <c r="N26" s="79"/>
      <c r="O26" s="79"/>
      <c r="P26" s="79">
        <f t="shared" si="0"/>
        <v>0</v>
      </c>
      <c r="Q26" s="608" t="e">
        <f>P26/O26</f>
        <v>#DIV/0!</v>
      </c>
      <c r="R26" s="613"/>
    </row>
    <row r="27" spans="1:18" s="77" customFormat="1" ht="31.5" customHeight="1" hidden="1" thickTop="1">
      <c r="A27" s="78" t="s">
        <v>50</v>
      </c>
      <c r="B27" s="263" t="s">
        <v>191</v>
      </c>
      <c r="C27" s="81"/>
      <c r="D27" s="81"/>
      <c r="E27" s="81"/>
      <c r="F27" s="81"/>
      <c r="G27" s="408"/>
      <c r="H27" s="81"/>
      <c r="I27" s="81"/>
      <c r="J27" s="81"/>
      <c r="K27" s="81"/>
      <c r="L27" s="408"/>
      <c r="M27" s="81"/>
      <c r="N27" s="81"/>
      <c r="O27" s="81"/>
      <c r="P27" s="81">
        <f t="shared" si="0"/>
        <v>0</v>
      </c>
      <c r="Q27" s="608" t="e">
        <f>P27/O27</f>
        <v>#DIV/0!</v>
      </c>
      <c r="R27" s="613"/>
    </row>
    <row r="28" spans="1:18" s="77" customFormat="1" ht="27.75" customHeight="1" hidden="1">
      <c r="A28" s="78" t="s">
        <v>240</v>
      </c>
      <c r="B28" s="263" t="s">
        <v>191</v>
      </c>
      <c r="C28" s="81"/>
      <c r="D28" s="81"/>
      <c r="E28" s="81"/>
      <c r="F28" s="81"/>
      <c r="G28" s="408"/>
      <c r="H28" s="81"/>
      <c r="I28" s="81"/>
      <c r="J28" s="81"/>
      <c r="K28" s="81"/>
      <c r="L28" s="408"/>
      <c r="M28" s="81"/>
      <c r="N28" s="81"/>
      <c r="O28" s="81"/>
      <c r="P28" s="81">
        <f t="shared" si="0"/>
        <v>0</v>
      </c>
      <c r="Q28" s="608">
        <v>0</v>
      </c>
      <c r="R28" s="613"/>
    </row>
    <row r="29" spans="1:18" ht="33" customHeight="1" hidden="1" thickBot="1">
      <c r="A29" s="80" t="s">
        <v>239</v>
      </c>
      <c r="B29" s="264" t="s">
        <v>191</v>
      </c>
      <c r="C29" s="411"/>
      <c r="D29" s="411"/>
      <c r="E29" s="411"/>
      <c r="F29" s="411"/>
      <c r="G29" s="408"/>
      <c r="H29" s="411"/>
      <c r="I29" s="411"/>
      <c r="J29" s="411"/>
      <c r="K29" s="411"/>
      <c r="L29" s="408"/>
      <c r="M29" s="411"/>
      <c r="N29" s="411"/>
      <c r="O29" s="411"/>
      <c r="P29" s="411">
        <f t="shared" si="0"/>
        <v>0</v>
      </c>
      <c r="Q29" s="608">
        <v>0</v>
      </c>
      <c r="R29" s="612"/>
    </row>
    <row r="30" spans="1:18" ht="33" customHeight="1" hidden="1" thickBot="1" thickTop="1">
      <c r="A30" s="404"/>
      <c r="B30" s="405"/>
      <c r="C30" s="406"/>
      <c r="D30" s="406"/>
      <c r="E30" s="406"/>
      <c r="F30" s="406"/>
      <c r="G30" s="408"/>
      <c r="H30" s="406"/>
      <c r="I30" s="406"/>
      <c r="J30" s="406"/>
      <c r="K30" s="406"/>
      <c r="L30" s="408"/>
      <c r="M30" s="406"/>
      <c r="N30" s="406"/>
      <c r="O30" s="406"/>
      <c r="P30" s="406">
        <f t="shared" si="0"/>
        <v>0</v>
      </c>
      <c r="Q30" s="608">
        <v>0</v>
      </c>
      <c r="R30" s="612"/>
    </row>
    <row r="31" spans="1:18" ht="33" customHeight="1" thickBot="1" thickTop="1">
      <c r="A31" s="83" t="s">
        <v>16</v>
      </c>
      <c r="B31" s="261"/>
      <c r="C31" s="84">
        <v>323</v>
      </c>
      <c r="D31" s="84"/>
      <c r="E31" s="84"/>
      <c r="F31" s="84"/>
      <c r="G31" s="409"/>
      <c r="H31" s="84"/>
      <c r="I31" s="84"/>
      <c r="J31" s="84"/>
      <c r="K31" s="84"/>
      <c r="L31" s="409"/>
      <c r="M31" s="84"/>
      <c r="N31" s="84">
        <f>SUM(N24:N29)</f>
        <v>0</v>
      </c>
      <c r="O31" s="84">
        <f>SUM(O24:O29)</f>
        <v>0</v>
      </c>
      <c r="P31" s="84">
        <f>SUM(P24:P29)</f>
        <v>0</v>
      </c>
      <c r="Q31" s="609" t="e">
        <f>P31/O31</f>
        <v>#DIV/0!</v>
      </c>
      <c r="R31" s="612"/>
    </row>
    <row r="32" ht="12.75">
      <c r="P32" s="12">
        <v>292</v>
      </c>
    </row>
    <row r="33" ht="31.5" customHeight="1" thickBot="1">
      <c r="B33" s="955" t="s">
        <v>518</v>
      </c>
    </row>
    <row r="34" spans="1:17" ht="12.75">
      <c r="A34" s="1133" t="s">
        <v>518</v>
      </c>
      <c r="B34" s="1136" t="s">
        <v>189</v>
      </c>
      <c r="C34" s="1124" t="s">
        <v>5</v>
      </c>
      <c r="D34" s="1125"/>
      <c r="E34" s="1125"/>
      <c r="F34" s="1125"/>
      <c r="G34" s="1139"/>
      <c r="H34" s="1124" t="s">
        <v>233</v>
      </c>
      <c r="I34" s="1125"/>
      <c r="J34" s="1125"/>
      <c r="K34" s="1125"/>
      <c r="L34" s="1139"/>
      <c r="M34" s="1124" t="s">
        <v>24</v>
      </c>
      <c r="N34" s="1125"/>
      <c r="O34" s="1125"/>
      <c r="P34" s="1125"/>
      <c r="Q34" s="1126"/>
    </row>
    <row r="35" spans="1:17" ht="12.75">
      <c r="A35" s="1134"/>
      <c r="B35" s="1137"/>
      <c r="C35" s="1127"/>
      <c r="D35" s="1128"/>
      <c r="E35" s="1128"/>
      <c r="F35" s="1128"/>
      <c r="G35" s="1140"/>
      <c r="H35" s="1127"/>
      <c r="I35" s="1128"/>
      <c r="J35" s="1128"/>
      <c r="K35" s="1128"/>
      <c r="L35" s="1140"/>
      <c r="M35" s="1127"/>
      <c r="N35" s="1128"/>
      <c r="O35" s="1128"/>
      <c r="P35" s="1128"/>
      <c r="Q35" s="1129"/>
    </row>
    <row r="36" spans="1:17" ht="13.5" thickBot="1">
      <c r="A36" s="1135"/>
      <c r="B36" s="1138"/>
      <c r="C36" s="1130"/>
      <c r="D36" s="1131"/>
      <c r="E36" s="1131"/>
      <c r="F36" s="1131"/>
      <c r="G36" s="1141"/>
      <c r="H36" s="1130"/>
      <c r="I36" s="1131"/>
      <c r="J36" s="1131"/>
      <c r="K36" s="1131"/>
      <c r="L36" s="1141"/>
      <c r="M36" s="1130"/>
      <c r="N36" s="1131"/>
      <c r="O36" s="1131"/>
      <c r="P36" s="1131"/>
      <c r="Q36" s="1132"/>
    </row>
    <row r="37" spans="1:17" ht="57" thickTop="1">
      <c r="A37" s="376"/>
      <c r="B37" s="377"/>
      <c r="C37" s="375" t="s">
        <v>75</v>
      </c>
      <c r="D37" s="375" t="s">
        <v>223</v>
      </c>
      <c r="E37" s="375" t="s">
        <v>285</v>
      </c>
      <c r="F37" s="375" t="s">
        <v>231</v>
      </c>
      <c r="G37" s="375" t="s">
        <v>232</v>
      </c>
      <c r="H37" s="375" t="s">
        <v>75</v>
      </c>
      <c r="I37" s="375" t="s">
        <v>223</v>
      </c>
      <c r="J37" s="375" t="s">
        <v>285</v>
      </c>
      <c r="K37" s="375" t="s">
        <v>231</v>
      </c>
      <c r="L37" s="375" t="s">
        <v>232</v>
      </c>
      <c r="M37" s="375" t="s">
        <v>75</v>
      </c>
      <c r="N37" s="375" t="s">
        <v>223</v>
      </c>
      <c r="O37" s="375" t="s">
        <v>285</v>
      </c>
      <c r="P37" s="375" t="s">
        <v>231</v>
      </c>
      <c r="Q37" s="610" t="s">
        <v>232</v>
      </c>
    </row>
    <row r="38" spans="1:17" ht="30">
      <c r="A38" s="309" t="s">
        <v>519</v>
      </c>
      <c r="B38" s="310" t="s">
        <v>191</v>
      </c>
      <c r="C38" s="311"/>
      <c r="D38" s="311"/>
      <c r="E38" s="311"/>
      <c r="F38" s="311"/>
      <c r="G38" s="407"/>
      <c r="H38" s="311"/>
      <c r="I38" s="311"/>
      <c r="J38" s="311"/>
      <c r="K38" s="311"/>
      <c r="L38" s="407"/>
      <c r="M38" s="311"/>
      <c r="N38" s="311"/>
      <c r="O38" s="311"/>
      <c r="P38" s="79">
        <f>F38-K38</f>
        <v>0</v>
      </c>
      <c r="Q38" s="608" t="e">
        <f>P38/O38</f>
        <v>#DIV/0!</v>
      </c>
    </row>
    <row r="39" spans="1:17" ht="24" customHeight="1">
      <c r="A39" s="78" t="s">
        <v>520</v>
      </c>
      <c r="B39" s="263" t="s">
        <v>191</v>
      </c>
      <c r="C39" s="79"/>
      <c r="D39" s="79"/>
      <c r="E39" s="79"/>
      <c r="F39" s="79"/>
      <c r="G39" s="408"/>
      <c r="H39" s="79"/>
      <c r="I39" s="79"/>
      <c r="J39" s="79"/>
      <c r="K39" s="79"/>
      <c r="L39" s="408"/>
      <c r="M39" s="311"/>
      <c r="N39" s="79"/>
      <c r="O39" s="79"/>
      <c r="P39" s="79">
        <f>F39-K39</f>
        <v>0</v>
      </c>
      <c r="Q39" s="608" t="e">
        <f>P39/O39</f>
        <v>#DIV/0!</v>
      </c>
    </row>
    <row r="40" spans="1:17" ht="27" customHeight="1" thickBot="1">
      <c r="A40" s="78" t="s">
        <v>521</v>
      </c>
      <c r="B40" s="263" t="s">
        <v>191</v>
      </c>
      <c r="C40" s="79"/>
      <c r="D40" s="79"/>
      <c r="E40" s="79"/>
      <c r="F40" s="79"/>
      <c r="G40" s="408"/>
      <c r="H40" s="79"/>
      <c r="I40" s="79"/>
      <c r="J40" s="79"/>
      <c r="K40" s="79"/>
      <c r="L40" s="408"/>
      <c r="M40" s="311"/>
      <c r="N40" s="79"/>
      <c r="O40" s="79"/>
      <c r="P40" s="79">
        <f>F40-K40</f>
        <v>0</v>
      </c>
      <c r="Q40" s="608" t="e">
        <f>P40/O40</f>
        <v>#DIV/0!</v>
      </c>
    </row>
    <row r="41" spans="1:17" ht="30" customHeight="1" thickBot="1" thickTop="1">
      <c r="A41" s="83" t="s">
        <v>16</v>
      </c>
      <c r="B41" s="261"/>
      <c r="C41" s="84"/>
      <c r="D41" s="84"/>
      <c r="E41" s="84"/>
      <c r="F41" s="84"/>
      <c r="G41" s="409"/>
      <c r="H41" s="84"/>
      <c r="I41" s="84"/>
      <c r="J41" s="84"/>
      <c r="K41" s="84"/>
      <c r="L41" s="409"/>
      <c r="M41" s="84"/>
      <c r="N41" s="84">
        <f>SUM(N38:N40)</f>
        <v>0</v>
      </c>
      <c r="O41" s="84">
        <f>SUM(O38:O40)</f>
        <v>0</v>
      </c>
      <c r="P41" s="84">
        <f>SUM(P38:P40)</f>
        <v>0</v>
      </c>
      <c r="Q41" s="609" t="e">
        <f>P41/O41</f>
        <v>#DIV/0!</v>
      </c>
    </row>
  </sheetData>
  <sheetProtection/>
  <mergeCells count="20">
    <mergeCell ref="A6:A8"/>
    <mergeCell ref="H6:L8"/>
    <mergeCell ref="C6:G8"/>
    <mergeCell ref="A19:M19"/>
    <mergeCell ref="M6:Q8"/>
    <mergeCell ref="M20:Q22"/>
    <mergeCell ref="H1:M1"/>
    <mergeCell ref="B6:B8"/>
    <mergeCell ref="B20:B22"/>
    <mergeCell ref="A2:M2"/>
    <mergeCell ref="A3:M3"/>
    <mergeCell ref="A20:A22"/>
    <mergeCell ref="A4:M4"/>
    <mergeCell ref="M34:Q36"/>
    <mergeCell ref="A34:A36"/>
    <mergeCell ref="B34:B36"/>
    <mergeCell ref="C34:G36"/>
    <mergeCell ref="H34:L36"/>
    <mergeCell ref="C20:G22"/>
    <mergeCell ref="H20:L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2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takacs</cp:lastModifiedBy>
  <cp:lastPrinted>2015-02-24T18:04:43Z</cp:lastPrinted>
  <dcterms:created xsi:type="dcterms:W3CDTF">2000-01-07T08:44:52Z</dcterms:created>
  <dcterms:modified xsi:type="dcterms:W3CDTF">2015-03-02T10:08:05Z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1697249536</vt:i4>
  </property>
  <property fmtid="{D5CDD505-2E9C-101B-9397-08002B2CF9AE}" pid="3" name="_EmailSubject">
    <vt:lpwstr>2015. évi költségvetési rendelet tervezet</vt:lpwstr>
  </property>
  <property fmtid="{D5CDD505-2E9C-101B-9397-08002B2CF9AE}" pid="4" name="_AuthorEmail">
    <vt:lpwstr>onkormanyzat@rabakecol.hu</vt:lpwstr>
  </property>
  <property fmtid="{D5CDD505-2E9C-101B-9397-08002B2CF9AE}" pid="5" name="_AuthorEmailDisplayName">
    <vt:lpwstr>Rábakecöl Önkormányzat</vt:lpwstr>
  </property>
  <property fmtid="{D5CDD505-2E9C-101B-9397-08002B2CF9AE}" pid="6" name="_ReviewingToolsShownOnce">
    <vt:lpwstr/>
  </property>
</Properties>
</file>