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10_melléklet 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 s="1"/>
  <c r="I10" i="1"/>
  <c r="J10" i="1"/>
  <c r="B11" i="1"/>
  <c r="C11" i="1"/>
  <c r="D11" i="1"/>
  <c r="E11" i="1"/>
  <c r="F11" i="1"/>
  <c r="G11" i="1"/>
  <c r="H11" i="1"/>
  <c r="I11" i="1"/>
  <c r="D12" i="1"/>
  <c r="I12" i="1"/>
  <c r="B13" i="1"/>
  <c r="C13" i="1"/>
  <c r="D13" i="1"/>
  <c r="E13" i="1"/>
  <c r="F13" i="1"/>
  <c r="G13" i="1"/>
  <c r="H13" i="1"/>
  <c r="I13" i="1"/>
  <c r="B14" i="1"/>
  <c r="I14" i="1"/>
  <c r="B15" i="1"/>
  <c r="C15" i="1"/>
  <c r="D15" i="1"/>
  <c r="E15" i="1"/>
  <c r="E17" i="1" s="1"/>
  <c r="E19" i="1" s="1"/>
  <c r="E21" i="1" s="1"/>
  <c r="E23" i="1" s="1"/>
  <c r="E25" i="1" s="1"/>
  <c r="E27" i="1" s="1"/>
  <c r="E29" i="1" s="1"/>
  <c r="E30" i="1" s="1"/>
  <c r="F15" i="1"/>
  <c r="G15" i="1"/>
  <c r="H15" i="1"/>
  <c r="I15" i="1"/>
  <c r="I16" i="1"/>
  <c r="B17" i="1"/>
  <c r="C17" i="1"/>
  <c r="D17" i="1"/>
  <c r="F17" i="1"/>
  <c r="G17" i="1"/>
  <c r="H17" i="1"/>
  <c r="B18" i="1"/>
  <c r="I18" i="1"/>
  <c r="B19" i="1"/>
  <c r="B21" i="1" s="1"/>
  <c r="C19" i="1"/>
  <c r="D19" i="1"/>
  <c r="F19" i="1"/>
  <c r="F21" i="1" s="1"/>
  <c r="F23" i="1" s="1"/>
  <c r="F25" i="1" s="1"/>
  <c r="F27" i="1" s="1"/>
  <c r="F29" i="1" s="1"/>
  <c r="F30" i="1" s="1"/>
  <c r="G19" i="1"/>
  <c r="H19" i="1"/>
  <c r="B20" i="1"/>
  <c r="D20" i="1"/>
  <c r="I20" i="1"/>
  <c r="C21" i="1"/>
  <c r="D21" i="1"/>
  <c r="G21" i="1"/>
  <c r="H21" i="1"/>
  <c r="B22" i="1"/>
  <c r="I22" i="1"/>
  <c r="C23" i="1"/>
  <c r="D23" i="1"/>
  <c r="G23" i="1"/>
  <c r="H23" i="1"/>
  <c r="I24" i="1"/>
  <c r="C25" i="1"/>
  <c r="D25" i="1"/>
  <c r="G25" i="1"/>
  <c r="H25" i="1"/>
  <c r="H27" i="1" s="1"/>
  <c r="H29" i="1" s="1"/>
  <c r="H30" i="1" s="1"/>
  <c r="I26" i="1"/>
  <c r="C27" i="1"/>
  <c r="D27" i="1"/>
  <c r="G27" i="1"/>
  <c r="B28" i="1"/>
  <c r="I28" i="1" s="1"/>
  <c r="C29" i="1"/>
  <c r="C30" i="1" s="1"/>
  <c r="D29" i="1"/>
  <c r="G29" i="1"/>
  <c r="G30" i="1" s="1"/>
  <c r="D30" i="1"/>
  <c r="I31" i="1"/>
  <c r="D38" i="1"/>
  <c r="D40" i="1" s="1"/>
  <c r="D42" i="1" s="1"/>
  <c r="D44" i="1" s="1"/>
  <c r="D46" i="1" s="1"/>
  <c r="D48" i="1" s="1"/>
  <c r="D50" i="1" s="1"/>
  <c r="D52" i="1" s="1"/>
  <c r="D54" i="1" s="1"/>
  <c r="D56" i="1" s="1"/>
  <c r="D58" i="1" s="1"/>
  <c r="D59" i="1" s="1"/>
  <c r="I38" i="1"/>
  <c r="D39" i="1"/>
  <c r="I39" i="1"/>
  <c r="B40" i="1"/>
  <c r="C40" i="1"/>
  <c r="I40" i="1" s="1"/>
  <c r="E40" i="1"/>
  <c r="E42" i="1" s="1"/>
  <c r="E44" i="1" s="1"/>
  <c r="E46" i="1" s="1"/>
  <c r="E48" i="1" s="1"/>
  <c r="E50" i="1" s="1"/>
  <c r="E52" i="1" s="1"/>
  <c r="E54" i="1" s="1"/>
  <c r="E56" i="1" s="1"/>
  <c r="E58" i="1" s="1"/>
  <c r="E59" i="1" s="1"/>
  <c r="F40" i="1"/>
  <c r="G40" i="1"/>
  <c r="G42" i="1" s="1"/>
  <c r="G44" i="1" s="1"/>
  <c r="G46" i="1" s="1"/>
  <c r="G48" i="1" s="1"/>
  <c r="G50" i="1" s="1"/>
  <c r="G52" i="1" s="1"/>
  <c r="G54" i="1" s="1"/>
  <c r="G56" i="1" s="1"/>
  <c r="G58" i="1" s="1"/>
  <c r="G59" i="1" s="1"/>
  <c r="H40" i="1"/>
  <c r="D41" i="1"/>
  <c r="I41" i="1" s="1"/>
  <c r="J12" i="1" s="1"/>
  <c r="E41" i="1"/>
  <c r="B42" i="1"/>
  <c r="F42" i="1"/>
  <c r="H42" i="1"/>
  <c r="D43" i="1"/>
  <c r="I43" i="1" s="1"/>
  <c r="J14" i="1" s="1"/>
  <c r="E43" i="1"/>
  <c r="F43" i="1"/>
  <c r="F44" i="1" s="1"/>
  <c r="F46" i="1" s="1"/>
  <c r="F48" i="1" s="1"/>
  <c r="F50" i="1" s="1"/>
  <c r="F52" i="1" s="1"/>
  <c r="F54" i="1" s="1"/>
  <c r="F56" i="1" s="1"/>
  <c r="F58" i="1" s="1"/>
  <c r="F59" i="1" s="1"/>
  <c r="B44" i="1"/>
  <c r="H44" i="1"/>
  <c r="H46" i="1" s="1"/>
  <c r="H48" i="1" s="1"/>
  <c r="H50" i="1" s="1"/>
  <c r="H52" i="1" s="1"/>
  <c r="H54" i="1" s="1"/>
  <c r="H56" i="1" s="1"/>
  <c r="H58" i="1" s="1"/>
  <c r="H59" i="1" s="1"/>
  <c r="D45" i="1"/>
  <c r="F45" i="1"/>
  <c r="I45" i="1"/>
  <c r="J16" i="1" s="1"/>
  <c r="D47" i="1"/>
  <c r="I47" i="1"/>
  <c r="J18" i="1" s="1"/>
  <c r="D49" i="1"/>
  <c r="I49" i="1"/>
  <c r="J20" i="1" s="1"/>
  <c r="D51" i="1"/>
  <c r="E51" i="1"/>
  <c r="I51" i="1" s="1"/>
  <c r="J22" i="1" s="1"/>
  <c r="D53" i="1"/>
  <c r="I53" i="1" s="1"/>
  <c r="J24" i="1" s="1"/>
  <c r="D55" i="1"/>
  <c r="I55" i="1" s="1"/>
  <c r="J26" i="1" s="1"/>
  <c r="D57" i="1"/>
  <c r="I57" i="1" s="1"/>
  <c r="I60" i="1"/>
  <c r="J31" i="1" s="1"/>
  <c r="J11" i="1" l="1"/>
  <c r="I44" i="1"/>
  <c r="J15" i="1" s="1"/>
  <c r="J28" i="1"/>
  <c r="B23" i="1"/>
  <c r="I21" i="1"/>
  <c r="I17" i="1"/>
  <c r="C42" i="1"/>
  <c r="C44" i="1" s="1"/>
  <c r="C46" i="1" s="1"/>
  <c r="C48" i="1" s="1"/>
  <c r="C50" i="1" s="1"/>
  <c r="C52" i="1" s="1"/>
  <c r="C54" i="1" s="1"/>
  <c r="C56" i="1" s="1"/>
  <c r="C58" i="1" s="1"/>
  <c r="C59" i="1" s="1"/>
  <c r="I19" i="1"/>
  <c r="B46" i="1"/>
  <c r="I46" i="1" l="1"/>
  <c r="B48" i="1"/>
  <c r="J17" i="1"/>
  <c r="I23" i="1"/>
  <c r="B25" i="1"/>
  <c r="I42" i="1"/>
  <c r="J13" i="1" s="1"/>
  <c r="I25" i="1" l="1"/>
  <c r="B27" i="1"/>
  <c r="B50" i="1"/>
  <c r="I48" i="1"/>
  <c r="J19" i="1" s="1"/>
  <c r="B52" i="1" l="1"/>
  <c r="I50" i="1"/>
  <c r="J21" i="1" s="1"/>
  <c r="I27" i="1"/>
  <c r="B29" i="1"/>
  <c r="I29" i="1" l="1"/>
  <c r="B30" i="1"/>
  <c r="I30" i="1" s="1"/>
  <c r="B54" i="1"/>
  <c r="I52" i="1"/>
  <c r="J23" i="1" s="1"/>
  <c r="I54" i="1" l="1"/>
  <c r="J25" i="1" s="1"/>
  <c r="B56" i="1"/>
  <c r="B58" i="1" l="1"/>
  <c r="I56" i="1"/>
  <c r="J27" i="1" s="1"/>
  <c r="I58" i="1" l="1"/>
  <c r="J29" i="1" s="1"/>
  <c r="B59" i="1"/>
  <c r="I59" i="1" s="1"/>
  <c r="J30" i="1" s="1"/>
</calcChain>
</file>

<file path=xl/sharedStrings.xml><?xml version="1.0" encoding="utf-8"?>
<sst xmlns="http://schemas.openxmlformats.org/spreadsheetml/2006/main" count="73" uniqueCount="37">
  <si>
    <t>halmoz.</t>
  </si>
  <si>
    <t>12.</t>
  </si>
  <si>
    <t>11.</t>
  </si>
  <si>
    <t>10.</t>
  </si>
  <si>
    <t>09.</t>
  </si>
  <si>
    <t>08.</t>
  </si>
  <si>
    <t>07.</t>
  </si>
  <si>
    <t>06.</t>
  </si>
  <si>
    <t>05.</t>
  </si>
  <si>
    <t>04.</t>
  </si>
  <si>
    <t>03.</t>
  </si>
  <si>
    <t>02.</t>
  </si>
  <si>
    <t>01.</t>
  </si>
  <si>
    <t>Összesen</t>
  </si>
  <si>
    <t xml:space="preserve">Hitelműveletek </t>
  </si>
  <si>
    <t>Tartalékok</t>
  </si>
  <si>
    <t>Felhalmozási kiadások</t>
  </si>
  <si>
    <t>Pénzeszköz-átadás</t>
  </si>
  <si>
    <t>Dologi kiadások</t>
  </si>
  <si>
    <t>Munkaadókat terhelő járulékok</t>
  </si>
  <si>
    <t>Személyi juttatások</t>
  </si>
  <si>
    <t>Hónap</t>
  </si>
  <si>
    <t>adatok eFt-ban</t>
  </si>
  <si>
    <t>Kiadások</t>
  </si>
  <si>
    <t>Bevétel - kiadás egyenlege</t>
  </si>
  <si>
    <t>Hitel műveletek folyószámla hitel</t>
  </si>
  <si>
    <t>Számított pénzmaradvány</t>
  </si>
  <si>
    <t xml:space="preserve">Finanszírozási bevételek értékpapír eladás </t>
  </si>
  <si>
    <t>Felhalmozási és tőke jellegű bevételek</t>
  </si>
  <si>
    <t>Költségvetési támogatás</t>
  </si>
  <si>
    <t>Közhatalmi bevételek</t>
  </si>
  <si>
    <t>Működési bevételek</t>
  </si>
  <si>
    <t xml:space="preserve">Bevételek </t>
  </si>
  <si>
    <t>Előirányzatfelhasználási és likviditási ütemterv 2020. év</t>
  </si>
  <si>
    <t>Önkormányzata</t>
  </si>
  <si>
    <t>10. melléklet az 1/2020. (II. 12.) önkormányzati rendelethez</t>
  </si>
  <si>
    <t>Nagyszénás Nagyközség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</si>
</sst>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3" fillId="0" borderId="0"/>
  </cellStyleXfs>
  <cellXfs count="41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4" fillId="0" borderId="1" xfId="2" applyNumberFormat="1" applyFont="1" applyBorder="1"/>
    <xf numFmtId="3" fontId="4" fillId="0" borderId="2" xfId="2" applyNumberFormat="1" applyFont="1" applyBorder="1"/>
    <xf numFmtId="3" fontId="4" fillId="0" borderId="3" xfId="2" applyNumberFormat="1" applyFont="1" applyBorder="1"/>
    <xf numFmtId="0" fontId="5" fillId="0" borderId="3" xfId="2" applyFont="1" applyBorder="1" applyAlignment="1">
      <alignment horizontal="center"/>
    </xf>
    <xf numFmtId="3" fontId="5" fillId="0" borderId="1" xfId="2" applyNumberFormat="1" applyFont="1" applyBorder="1"/>
    <xf numFmtId="3" fontId="5" fillId="0" borderId="2" xfId="2" applyNumberFormat="1" applyFont="1" applyBorder="1"/>
    <xf numFmtId="3" fontId="5" fillId="0" borderId="3" xfId="2" applyNumberFormat="1" applyFont="1" applyBorder="1"/>
    <xf numFmtId="3" fontId="5" fillId="0" borderId="0" xfId="2" applyNumberFormat="1" applyFont="1" applyFill="1" applyBorder="1"/>
    <xf numFmtId="3" fontId="5" fillId="0" borderId="1" xfId="2" applyNumberFormat="1" applyFont="1" applyBorder="1" applyAlignment="1">
      <alignment horizontal="center" vertical="top"/>
    </xf>
    <xf numFmtId="3" fontId="5" fillId="0" borderId="2" xfId="2" applyNumberFormat="1" applyFont="1" applyBorder="1" applyAlignment="1">
      <alignment horizontal="center" vertical="top" wrapText="1"/>
    </xf>
    <xf numFmtId="3" fontId="5" fillId="0" borderId="3" xfId="2" applyNumberFormat="1" applyFont="1" applyBorder="1" applyAlignment="1">
      <alignment horizontal="center" vertical="top" wrapTex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0" fontId="6" fillId="0" borderId="0" xfId="2" applyFont="1"/>
    <xf numFmtId="0" fontId="3" fillId="0" borderId="0" xfId="3"/>
    <xf numFmtId="165" fontId="1" fillId="0" borderId="0" xfId="1" applyNumberFormat="1"/>
    <xf numFmtId="3" fontId="3" fillId="0" borderId="0" xfId="3" applyNumberFormat="1"/>
    <xf numFmtId="165" fontId="2" fillId="0" borderId="0" xfId="1" applyNumberFormat="1" applyFont="1"/>
    <xf numFmtId="3" fontId="7" fillId="0" borderId="1" xfId="0" applyNumberFormat="1" applyFont="1" applyBorder="1"/>
    <xf numFmtId="0" fontId="4" fillId="0" borderId="3" xfId="2" applyFont="1" applyBorder="1" applyAlignment="1">
      <alignment horizontal="center"/>
    </xf>
    <xf numFmtId="3" fontId="2" fillId="0" borderId="1" xfId="0" applyNumberFormat="1" applyFont="1" applyBorder="1"/>
    <xf numFmtId="0" fontId="8" fillId="0" borderId="0" xfId="0" applyFont="1"/>
    <xf numFmtId="1" fontId="8" fillId="0" borderId="0" xfId="0" applyNumberFormat="1" applyFont="1"/>
    <xf numFmtId="1" fontId="0" fillId="0" borderId="0" xfId="0" applyNumberFormat="1"/>
    <xf numFmtId="0" fontId="0" fillId="0" borderId="0" xfId="0" applyAlignment="1">
      <alignment horizontal="center"/>
    </xf>
    <xf numFmtId="3" fontId="5" fillId="0" borderId="4" xfId="2" applyNumberFormat="1" applyFont="1" applyBorder="1"/>
    <xf numFmtId="3" fontId="5" fillId="0" borderId="5" xfId="2" applyNumberFormat="1" applyFont="1" applyBorder="1"/>
    <xf numFmtId="3" fontId="5" fillId="0" borderId="0" xfId="2" applyNumberFormat="1" applyFont="1" applyBorder="1"/>
    <xf numFmtId="3" fontId="5" fillId="0" borderId="1" xfId="2" applyNumberFormat="1" applyFont="1" applyFill="1" applyBorder="1" applyAlignment="1">
      <alignment horizontal="center" vertical="top" wrapText="1"/>
    </xf>
    <xf numFmtId="3" fontId="5" fillId="0" borderId="3" xfId="2" applyNumberFormat="1" applyFont="1" applyBorder="1" applyAlignment="1">
      <alignment horizontal="center" vertical="top"/>
    </xf>
    <xf numFmtId="0" fontId="3" fillId="0" borderId="0" xfId="3" applyFont="1"/>
    <xf numFmtId="0" fontId="6" fillId="0" borderId="0" xfId="3" applyFont="1"/>
    <xf numFmtId="0" fontId="9" fillId="0" borderId="0" xfId="3" applyFont="1" applyBorder="1" applyAlignment="1">
      <alignment horizontal="center"/>
    </xf>
    <xf numFmtId="0" fontId="5" fillId="0" borderId="0" xfId="3" applyFont="1"/>
    <xf numFmtId="0" fontId="10" fillId="0" borderId="0" xfId="3" applyFont="1" applyAlignment="1">
      <alignment horizontal="center"/>
    </xf>
    <xf numFmtId="0" fontId="3" fillId="0" borderId="0" xfId="3" applyAlignment="1">
      <alignment horizontal="right"/>
    </xf>
    <xf numFmtId="0" fontId="3" fillId="0" borderId="0" xfId="3" applyAlignment="1">
      <alignment horizontal="right"/>
    </xf>
  </cellXfs>
  <cellStyles count="4">
    <cellStyle name="Ezres" xfId="1" builtinId="3"/>
    <cellStyle name="Normál" xfId="0" builtinId="0"/>
    <cellStyle name="Normál_ktgv2003_1" xfId="2"/>
    <cellStyle name="Normál_ktgvetés2007_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finanszírozás"/>
      <sheetName val="11_sz_melléklet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workbookViewId="0">
      <selection activeCell="F2" sqref="F2"/>
    </sheetView>
  </sheetViews>
  <sheetFormatPr defaultRowHeight="12.75" x14ac:dyDescent="0.2"/>
  <cols>
    <col min="1" max="1" width="16.5703125" customWidth="1"/>
    <col min="2" max="2" width="12.28515625" customWidth="1"/>
    <col min="3" max="3" width="12" customWidth="1"/>
    <col min="4" max="4" width="13.28515625" customWidth="1"/>
    <col min="5" max="5" width="11.140625" customWidth="1"/>
    <col min="6" max="6" width="12" customWidth="1"/>
    <col min="7" max="7" width="13" customWidth="1"/>
    <col min="8" max="8" width="13.85546875" customWidth="1"/>
    <col min="9" max="9" width="13.28515625" customWidth="1"/>
    <col min="10" max="10" width="12.7109375" bestFit="1" customWidth="1"/>
  </cols>
  <sheetData>
    <row r="1" spans="1:12" x14ac:dyDescent="0.2">
      <c r="A1" s="18" t="s">
        <v>36</v>
      </c>
      <c r="B1" s="18"/>
      <c r="C1" s="18"/>
      <c r="D1" s="18"/>
      <c r="E1" s="18"/>
      <c r="F1" s="40" t="s">
        <v>35</v>
      </c>
      <c r="G1" s="40"/>
      <c r="H1" s="40"/>
      <c r="I1" s="40"/>
    </row>
    <row r="2" spans="1:12" x14ac:dyDescent="0.2">
      <c r="A2" s="18" t="s">
        <v>34</v>
      </c>
      <c r="B2" s="18"/>
      <c r="C2" s="18"/>
      <c r="D2" s="18"/>
      <c r="E2" s="18"/>
      <c r="F2" s="18"/>
      <c r="G2" s="18"/>
      <c r="H2" s="18"/>
      <c r="I2" s="39"/>
    </row>
    <row r="3" spans="1:12" x14ac:dyDescent="0.2">
      <c r="A3" s="18"/>
      <c r="B3" s="18"/>
      <c r="C3" s="18"/>
      <c r="D3" s="18"/>
      <c r="E3" s="18"/>
      <c r="F3" s="18"/>
      <c r="G3" s="18"/>
      <c r="H3" s="18"/>
      <c r="I3" s="39"/>
    </row>
    <row r="4" spans="1:12" x14ac:dyDescent="0.2">
      <c r="A4" s="18"/>
      <c r="B4" s="38" t="s">
        <v>33</v>
      </c>
      <c r="C4" s="38"/>
      <c r="D4" s="38"/>
      <c r="E4" s="38"/>
      <c r="F4" s="38"/>
      <c r="G4" s="38"/>
      <c r="H4" s="38"/>
      <c r="I4" s="18"/>
    </row>
    <row r="5" spans="1:12" x14ac:dyDescent="0.2">
      <c r="A5" s="18"/>
      <c r="B5" s="18"/>
      <c r="C5" s="37"/>
      <c r="D5" s="18"/>
      <c r="E5" s="18"/>
      <c r="F5" s="18"/>
      <c r="G5" s="36"/>
      <c r="H5" s="36"/>
      <c r="I5" s="18"/>
    </row>
    <row r="6" spans="1:12" x14ac:dyDescent="0.2">
      <c r="A6" s="35" t="s">
        <v>32</v>
      </c>
      <c r="B6" s="18"/>
      <c r="C6" s="18"/>
      <c r="D6" s="18"/>
      <c r="E6" s="18"/>
      <c r="F6" s="18"/>
      <c r="G6" s="18"/>
      <c r="H6" s="18"/>
      <c r="I6" s="18"/>
    </row>
    <row r="7" spans="1:12" x14ac:dyDescent="0.2">
      <c r="A7" s="35"/>
      <c r="B7" s="18"/>
      <c r="C7" s="18"/>
      <c r="D7" s="18"/>
      <c r="E7" s="18"/>
      <c r="F7" s="18"/>
      <c r="G7" s="34"/>
      <c r="H7" s="18"/>
      <c r="J7" s="15" t="s">
        <v>22</v>
      </c>
    </row>
    <row r="8" spans="1:12" ht="45" x14ac:dyDescent="0.2">
      <c r="A8" s="7" t="s">
        <v>21</v>
      </c>
      <c r="B8" s="14" t="s">
        <v>31</v>
      </c>
      <c r="C8" s="14" t="s">
        <v>30</v>
      </c>
      <c r="D8" s="14" t="s">
        <v>29</v>
      </c>
      <c r="E8" s="14" t="s">
        <v>28</v>
      </c>
      <c r="F8" s="14" t="s">
        <v>27</v>
      </c>
      <c r="G8" s="14" t="s">
        <v>26</v>
      </c>
      <c r="H8" s="14" t="s">
        <v>25</v>
      </c>
      <c r="I8" s="33" t="s">
        <v>13</v>
      </c>
      <c r="J8" s="32" t="s">
        <v>24</v>
      </c>
    </row>
    <row r="9" spans="1:12" x14ac:dyDescent="0.2">
      <c r="A9" s="7" t="s">
        <v>12</v>
      </c>
      <c r="B9" s="10">
        <v>7400</v>
      </c>
      <c r="C9" s="10">
        <v>1500</v>
      </c>
      <c r="D9" s="10">
        <v>32800</v>
      </c>
      <c r="E9" s="10">
        <v>0</v>
      </c>
      <c r="F9" s="10">
        <v>0</v>
      </c>
      <c r="G9" s="10">
        <v>21497</v>
      </c>
      <c r="H9" s="10">
        <v>9202</v>
      </c>
      <c r="I9" s="10">
        <f>SUM(B9:H9)</f>
        <v>72399</v>
      </c>
      <c r="J9" s="24">
        <f>I9-I38</f>
        <v>0</v>
      </c>
      <c r="L9" s="1"/>
    </row>
    <row r="10" spans="1:12" x14ac:dyDescent="0.2">
      <c r="A10" s="7" t="s">
        <v>11</v>
      </c>
      <c r="B10" s="10">
        <v>7400</v>
      </c>
      <c r="C10" s="10">
        <v>1500</v>
      </c>
      <c r="D10" s="10">
        <v>32800</v>
      </c>
      <c r="E10" s="10">
        <v>0</v>
      </c>
      <c r="F10" s="10">
        <v>0</v>
      </c>
      <c r="G10" s="10">
        <v>0</v>
      </c>
      <c r="H10" s="10">
        <v>19573</v>
      </c>
      <c r="I10" s="10">
        <f>SUM(B10:H10)</f>
        <v>61273</v>
      </c>
      <c r="J10" s="24">
        <f>I10-I39</f>
        <v>0</v>
      </c>
    </row>
    <row r="11" spans="1:12" x14ac:dyDescent="0.2">
      <c r="A11" s="7" t="s">
        <v>0</v>
      </c>
      <c r="B11" s="10">
        <f>SUM(B9:B10)</f>
        <v>14800</v>
      </c>
      <c r="C11" s="10">
        <f>SUM(C9:C10)</f>
        <v>3000</v>
      </c>
      <c r="D11" s="10">
        <f>SUM(D9:D10)</f>
        <v>65600</v>
      </c>
      <c r="E11" s="10">
        <f>SUM(E9:E10)</f>
        <v>0</v>
      </c>
      <c r="F11" s="10">
        <f>F10+F9</f>
        <v>0</v>
      </c>
      <c r="G11" s="10">
        <f>SUM(G9:G10)</f>
        <v>21497</v>
      </c>
      <c r="H11" s="10">
        <f>H9+H10</f>
        <v>28775</v>
      </c>
      <c r="I11" s="10">
        <f>SUM(B11:H11)</f>
        <v>133672</v>
      </c>
      <c r="J11" s="22">
        <f>I11-I40</f>
        <v>0</v>
      </c>
    </row>
    <row r="12" spans="1:12" x14ac:dyDescent="0.2">
      <c r="A12" s="7" t="s">
        <v>10</v>
      </c>
      <c r="B12" s="10">
        <v>7400</v>
      </c>
      <c r="C12" s="10">
        <v>75000</v>
      </c>
      <c r="D12" s="10">
        <f>32800+10000</f>
        <v>42800</v>
      </c>
      <c r="E12" s="10">
        <v>0</v>
      </c>
      <c r="F12" s="10">
        <v>0</v>
      </c>
      <c r="G12" s="10">
        <v>0</v>
      </c>
      <c r="H12" s="10">
        <v>-28775</v>
      </c>
      <c r="I12" s="10">
        <f>SUM(B12:H12)</f>
        <v>96425</v>
      </c>
      <c r="J12" s="24">
        <f>I12-I41</f>
        <v>30308</v>
      </c>
    </row>
    <row r="13" spans="1:12" x14ac:dyDescent="0.2">
      <c r="A13" s="7" t="s">
        <v>0</v>
      </c>
      <c r="B13" s="10">
        <f>SUM(B11:B12)</f>
        <v>22200</v>
      </c>
      <c r="C13" s="10">
        <f>SUM(C11:C12)</f>
        <v>78000</v>
      </c>
      <c r="D13" s="10">
        <f>SUM(D11:D12)</f>
        <v>108400</v>
      </c>
      <c r="E13" s="10">
        <f>SUM(E11:E12)</f>
        <v>0</v>
      </c>
      <c r="F13" s="10">
        <f>F11+F12</f>
        <v>0</v>
      </c>
      <c r="G13" s="10">
        <f>SUM(G11:G12)</f>
        <v>21497</v>
      </c>
      <c r="H13" s="10">
        <f>H11+H12</f>
        <v>0</v>
      </c>
      <c r="I13" s="10">
        <f>SUM(B13:H13)</f>
        <v>230097</v>
      </c>
      <c r="J13" s="22">
        <f>I13-I42</f>
        <v>30308</v>
      </c>
    </row>
    <row r="14" spans="1:12" x14ac:dyDescent="0.2">
      <c r="A14" s="7" t="s">
        <v>9</v>
      </c>
      <c r="B14" s="10">
        <f>400+7400</f>
        <v>7800</v>
      </c>
      <c r="C14" s="10">
        <v>1000</v>
      </c>
      <c r="D14" s="10">
        <v>32800</v>
      </c>
      <c r="E14" s="10">
        <v>0</v>
      </c>
      <c r="F14" s="10">
        <v>0</v>
      </c>
      <c r="G14" s="10">
        <v>0</v>
      </c>
      <c r="H14" s="10">
        <v>0</v>
      </c>
      <c r="I14" s="10">
        <f>SUM(B14:H14)</f>
        <v>41600</v>
      </c>
      <c r="J14" s="24">
        <f>I14-I43</f>
        <v>-30073</v>
      </c>
    </row>
    <row r="15" spans="1:12" x14ac:dyDescent="0.2">
      <c r="A15" s="7" t="s">
        <v>0</v>
      </c>
      <c r="B15" s="10">
        <f>SUM(B13:B14)</f>
        <v>30000</v>
      </c>
      <c r="C15" s="10">
        <f>SUM(C13:C14)</f>
        <v>79000</v>
      </c>
      <c r="D15" s="10">
        <f>SUM(D13:D14)</f>
        <v>141200</v>
      </c>
      <c r="E15" s="10">
        <f>SUM(E13:E14)</f>
        <v>0</v>
      </c>
      <c r="F15" s="10">
        <f>F13+F14</f>
        <v>0</v>
      </c>
      <c r="G15" s="10">
        <f>SUM(G13:G14)</f>
        <v>21497</v>
      </c>
      <c r="H15" s="10">
        <f>H13+H14</f>
        <v>0</v>
      </c>
      <c r="I15" s="10">
        <f>SUM(B15:H15)</f>
        <v>271697</v>
      </c>
      <c r="J15" s="22">
        <f>I15-I44</f>
        <v>235</v>
      </c>
    </row>
    <row r="16" spans="1:12" x14ac:dyDescent="0.2">
      <c r="A16" s="7" t="s">
        <v>8</v>
      </c>
      <c r="B16" s="10">
        <v>7400</v>
      </c>
      <c r="C16" s="10">
        <v>12000</v>
      </c>
      <c r="D16" s="10">
        <v>32800</v>
      </c>
      <c r="E16" s="10">
        <v>0</v>
      </c>
      <c r="F16" s="31">
        <v>0</v>
      </c>
      <c r="G16" s="30">
        <v>0</v>
      </c>
      <c r="H16" s="29">
        <v>10373</v>
      </c>
      <c r="I16" s="10">
        <f>SUM(B16:H16)</f>
        <v>62573</v>
      </c>
      <c r="J16" s="24">
        <f>I16-I45</f>
        <v>0</v>
      </c>
    </row>
    <row r="17" spans="1:13" x14ac:dyDescent="0.2">
      <c r="A17" s="7" t="s">
        <v>0</v>
      </c>
      <c r="B17" s="10">
        <f>SUM(B15:B16)</f>
        <v>37400</v>
      </c>
      <c r="C17" s="10">
        <f>SUM(C15:C16)</f>
        <v>91000</v>
      </c>
      <c r="D17" s="10">
        <f>SUM(D15:D16)</f>
        <v>174000</v>
      </c>
      <c r="E17" s="10">
        <f>SUM(E15:E16)</f>
        <v>0</v>
      </c>
      <c r="F17" s="10">
        <f>F15+F16</f>
        <v>0</v>
      </c>
      <c r="G17" s="10">
        <f>SUM(G15:G16)</f>
        <v>21497</v>
      </c>
      <c r="H17" s="10">
        <f>H15+H16</f>
        <v>10373</v>
      </c>
      <c r="I17" s="10">
        <f>SUM(B17:H17)</f>
        <v>334270</v>
      </c>
      <c r="J17" s="22">
        <f>I17-I46</f>
        <v>235</v>
      </c>
    </row>
    <row r="18" spans="1:13" x14ac:dyDescent="0.2">
      <c r="A18" s="7" t="s">
        <v>7</v>
      </c>
      <c r="B18" s="10">
        <f>5000+7400</f>
        <v>12400</v>
      </c>
      <c r="C18" s="10">
        <v>1000</v>
      </c>
      <c r="D18" s="10">
        <v>32800</v>
      </c>
      <c r="E18" s="10">
        <v>0</v>
      </c>
      <c r="F18" s="10">
        <v>0</v>
      </c>
      <c r="G18" s="10">
        <v>0</v>
      </c>
      <c r="H18" s="10">
        <v>19017</v>
      </c>
      <c r="I18" s="10">
        <f>SUM(B18:H18)</f>
        <v>65217</v>
      </c>
      <c r="J18" s="24">
        <f>I18-I47</f>
        <v>0</v>
      </c>
      <c r="L18" s="28"/>
      <c r="M18" s="28"/>
    </row>
    <row r="19" spans="1:13" x14ac:dyDescent="0.2">
      <c r="A19" s="7" t="s">
        <v>0</v>
      </c>
      <c r="B19" s="10">
        <f>SUM(B17:B18)</f>
        <v>49800</v>
      </c>
      <c r="C19" s="10">
        <f>SUM(C17:C18)</f>
        <v>92000</v>
      </c>
      <c r="D19" s="10">
        <f>SUM(D17:D18)</f>
        <v>206800</v>
      </c>
      <c r="E19" s="10">
        <f>SUM(E17:E18)</f>
        <v>0</v>
      </c>
      <c r="F19" s="10">
        <f>F17+F18</f>
        <v>0</v>
      </c>
      <c r="G19" s="10">
        <f>SUM(G17:G18)</f>
        <v>21497</v>
      </c>
      <c r="H19" s="10">
        <f>H17+H18</f>
        <v>29390</v>
      </c>
      <c r="I19" s="10">
        <f>SUM(B19:H19)</f>
        <v>399487</v>
      </c>
      <c r="J19" s="22">
        <f>I19-I48</f>
        <v>235</v>
      </c>
      <c r="L19" s="27"/>
    </row>
    <row r="20" spans="1:13" x14ac:dyDescent="0.2">
      <c r="A20" s="7" t="s">
        <v>6</v>
      </c>
      <c r="B20" s="10">
        <f>5000+7400</f>
        <v>12400</v>
      </c>
      <c r="C20" s="10">
        <v>1000</v>
      </c>
      <c r="D20" s="10">
        <f>32800</f>
        <v>32800</v>
      </c>
      <c r="E20" s="10">
        <v>5071</v>
      </c>
      <c r="F20" s="10">
        <v>11000</v>
      </c>
      <c r="G20" s="10">
        <v>0</v>
      </c>
      <c r="H20" s="10"/>
      <c r="I20" s="10">
        <f>SUM(B20:H20)</f>
        <v>62271</v>
      </c>
      <c r="J20" s="24">
        <f>I20-I49</f>
        <v>927</v>
      </c>
      <c r="L20" s="27"/>
    </row>
    <row r="21" spans="1:13" x14ac:dyDescent="0.2">
      <c r="A21" s="7" t="s">
        <v>0</v>
      </c>
      <c r="B21" s="10">
        <f>SUM(B19:B20)</f>
        <v>62200</v>
      </c>
      <c r="C21" s="10">
        <f>SUM(C19:C20)</f>
        <v>93000</v>
      </c>
      <c r="D21" s="10">
        <f>SUM(D19:D20)</f>
        <v>239600</v>
      </c>
      <c r="E21" s="10">
        <f>SUM(E19:E20)</f>
        <v>5071</v>
      </c>
      <c r="F21" s="10">
        <f>F19+F20</f>
        <v>11000</v>
      </c>
      <c r="G21" s="10">
        <f>SUM(G19:G20)</f>
        <v>21497</v>
      </c>
      <c r="H21" s="10">
        <f>H19+H20</f>
        <v>29390</v>
      </c>
      <c r="I21" s="10">
        <f>SUM(B21:H21)</f>
        <v>461758</v>
      </c>
      <c r="J21" s="22">
        <f>I21-I50</f>
        <v>1162</v>
      </c>
      <c r="L21" s="27"/>
    </row>
    <row r="22" spans="1:13" x14ac:dyDescent="0.2">
      <c r="A22" s="7" t="s">
        <v>5</v>
      </c>
      <c r="B22" s="10">
        <f>5000+7700+7400</f>
        <v>20100</v>
      </c>
      <c r="C22" s="10">
        <v>1000</v>
      </c>
      <c r="D22" s="10">
        <v>32800</v>
      </c>
      <c r="E22" s="10"/>
      <c r="F22" s="10">
        <v>5000</v>
      </c>
      <c r="G22" s="10">
        <v>29500</v>
      </c>
      <c r="H22" s="10"/>
      <c r="I22" s="10">
        <f>SUM(B22:H22)</f>
        <v>88400</v>
      </c>
      <c r="J22" s="24">
        <f>I22-I51</f>
        <v>127</v>
      </c>
      <c r="L22" s="27"/>
    </row>
    <row r="23" spans="1:13" x14ac:dyDescent="0.2">
      <c r="A23" s="7" t="s">
        <v>0</v>
      </c>
      <c r="B23" s="10">
        <f>SUM(B21:B22)</f>
        <v>82300</v>
      </c>
      <c r="C23" s="10">
        <f>SUM(C21:C22)</f>
        <v>94000</v>
      </c>
      <c r="D23" s="10">
        <f>SUM(D21:D22)</f>
        <v>272400</v>
      </c>
      <c r="E23" s="10">
        <f>SUM(E21:E22)</f>
        <v>5071</v>
      </c>
      <c r="F23" s="10">
        <f>F21+F22</f>
        <v>16000</v>
      </c>
      <c r="G23" s="10">
        <f>SUM(G21:G22)</f>
        <v>50997</v>
      </c>
      <c r="H23" s="10">
        <f>H21+H22</f>
        <v>29390</v>
      </c>
      <c r="I23" s="10">
        <f>SUM(B23:H23)</f>
        <v>550158</v>
      </c>
      <c r="J23" s="22">
        <f>I23-I52</f>
        <v>1289</v>
      </c>
      <c r="L23" s="27"/>
    </row>
    <row r="24" spans="1:13" x14ac:dyDescent="0.2">
      <c r="A24" s="7" t="s">
        <v>4</v>
      </c>
      <c r="B24" s="10">
        <v>7400</v>
      </c>
      <c r="C24" s="10">
        <v>75000</v>
      </c>
      <c r="D24" s="10">
        <v>32800</v>
      </c>
      <c r="E24" s="10">
        <v>0</v>
      </c>
      <c r="F24" s="10">
        <v>0</v>
      </c>
      <c r="G24" s="10">
        <v>0</v>
      </c>
      <c r="H24" s="10">
        <v>-29390</v>
      </c>
      <c r="I24" s="10">
        <f>SUM(B24:H24)</f>
        <v>85810</v>
      </c>
      <c r="J24" s="24">
        <f>I24-I53</f>
        <v>20793</v>
      </c>
      <c r="L24" s="26"/>
      <c r="M24" s="25"/>
    </row>
    <row r="25" spans="1:13" x14ac:dyDescent="0.2">
      <c r="A25" s="7" t="s">
        <v>0</v>
      </c>
      <c r="B25" s="10">
        <f>SUM(B23:B24)</f>
        <v>89700</v>
      </c>
      <c r="C25" s="10">
        <f>SUM(C23:C24)</f>
        <v>169000</v>
      </c>
      <c r="D25" s="10">
        <f>SUM(D23:D24)</f>
        <v>305200</v>
      </c>
      <c r="E25" s="10">
        <f>SUM(E23:E24)</f>
        <v>5071</v>
      </c>
      <c r="F25" s="10">
        <f>F23+F24</f>
        <v>16000</v>
      </c>
      <c r="G25" s="10">
        <f>SUM(G23:G24)</f>
        <v>50997</v>
      </c>
      <c r="H25" s="10">
        <f>H23+H24</f>
        <v>0</v>
      </c>
      <c r="I25" s="10">
        <f>SUM(B25:H25)</f>
        <v>635968</v>
      </c>
      <c r="J25" s="22">
        <f>I25-I54</f>
        <v>22082</v>
      </c>
    </row>
    <row r="26" spans="1:13" x14ac:dyDescent="0.2">
      <c r="A26" s="7" t="s">
        <v>3</v>
      </c>
      <c r="B26" s="10">
        <v>7400</v>
      </c>
      <c r="C26" s="10">
        <v>3000</v>
      </c>
      <c r="D26" s="10">
        <v>32800</v>
      </c>
      <c r="E26" s="10">
        <v>12000</v>
      </c>
      <c r="F26" s="10">
        <v>6000</v>
      </c>
      <c r="G26" s="10">
        <v>0</v>
      </c>
      <c r="H26" s="10"/>
      <c r="I26" s="10">
        <f>SUM(B26:H26)</f>
        <v>61200</v>
      </c>
      <c r="J26" s="24">
        <f>I26-I55</f>
        <v>927</v>
      </c>
    </row>
    <row r="27" spans="1:13" x14ac:dyDescent="0.2">
      <c r="A27" s="7" t="s">
        <v>0</v>
      </c>
      <c r="B27" s="10">
        <f>SUM(B25:B26)</f>
        <v>97100</v>
      </c>
      <c r="C27" s="10">
        <f>SUM(C25:C26)</f>
        <v>172000</v>
      </c>
      <c r="D27" s="10">
        <f>SUM(D25:D26)</f>
        <v>338000</v>
      </c>
      <c r="E27" s="10">
        <f>SUM(E25:E26)</f>
        <v>17071</v>
      </c>
      <c r="F27" s="10">
        <f>SUM(F25:F26)</f>
        <v>22000</v>
      </c>
      <c r="G27" s="10">
        <f>SUM(G25:G26)</f>
        <v>50997</v>
      </c>
      <c r="H27" s="10">
        <f>H25+H26</f>
        <v>0</v>
      </c>
      <c r="I27" s="10">
        <f>SUM(B27:H27)</f>
        <v>697168</v>
      </c>
      <c r="J27" s="22">
        <f>I27-I56</f>
        <v>23009</v>
      </c>
    </row>
    <row r="28" spans="1:13" x14ac:dyDescent="0.2">
      <c r="A28" s="7" t="s">
        <v>2</v>
      </c>
      <c r="B28" s="10">
        <f>3700+10100+3000+7400</f>
        <v>24200</v>
      </c>
      <c r="C28" s="10">
        <v>3000</v>
      </c>
      <c r="D28" s="10">
        <v>32800</v>
      </c>
      <c r="E28" s="10">
        <v>0</v>
      </c>
      <c r="F28" s="10">
        <v>1000</v>
      </c>
      <c r="G28" s="10">
        <v>0</v>
      </c>
      <c r="H28" s="10"/>
      <c r="I28" s="10">
        <f>SUM(B28:H28)</f>
        <v>61000</v>
      </c>
      <c r="J28" s="24">
        <f>I28-I57</f>
        <v>727</v>
      </c>
    </row>
    <row r="29" spans="1:13" x14ac:dyDescent="0.2">
      <c r="A29" s="7" t="s">
        <v>0</v>
      </c>
      <c r="B29" s="10">
        <f>SUM(B27:B28)</f>
        <v>121300</v>
      </c>
      <c r="C29" s="10">
        <f>SUM(C27:C28)</f>
        <v>175000</v>
      </c>
      <c r="D29" s="10">
        <f>SUM(D27:D28)</f>
        <v>370800</v>
      </c>
      <c r="E29" s="10">
        <f>SUM(E27:E28)</f>
        <v>17071</v>
      </c>
      <c r="F29" s="10">
        <f>SUM(F27:F28)</f>
        <v>23000</v>
      </c>
      <c r="G29" s="10">
        <f>SUM(G27:G28)</f>
        <v>50997</v>
      </c>
      <c r="H29" s="10">
        <f>H27+H28</f>
        <v>0</v>
      </c>
      <c r="I29" s="10">
        <f>SUM(B29:H29)</f>
        <v>758168</v>
      </c>
      <c r="J29" s="22">
        <f>I29-I58</f>
        <v>23736</v>
      </c>
    </row>
    <row r="30" spans="1:13" x14ac:dyDescent="0.2">
      <c r="A30" s="7" t="s">
        <v>1</v>
      </c>
      <c r="B30" s="10">
        <f>B31-B29</f>
        <v>8519</v>
      </c>
      <c r="C30" s="10">
        <f>C31-C29</f>
        <v>7100</v>
      </c>
      <c r="D30" s="10">
        <f>D31-D29</f>
        <v>22932</v>
      </c>
      <c r="E30" s="10">
        <f>E31-E29</f>
        <v>1600</v>
      </c>
      <c r="F30" s="10">
        <f>F31-F29</f>
        <v>41000</v>
      </c>
      <c r="G30" s="10">
        <f>G31-G29</f>
        <v>0</v>
      </c>
      <c r="H30" s="10">
        <f>H31-H29</f>
        <v>0</v>
      </c>
      <c r="I30" s="10">
        <f>SUM(B30:H30)</f>
        <v>81151</v>
      </c>
      <c r="J30" s="24">
        <f>I30-I59</f>
        <v>-23736</v>
      </c>
    </row>
    <row r="31" spans="1:13" x14ac:dyDescent="0.2">
      <c r="A31" s="23" t="s">
        <v>0</v>
      </c>
      <c r="B31" s="6">
        <v>129819</v>
      </c>
      <c r="C31" s="6">
        <v>182100</v>
      </c>
      <c r="D31" s="6">
        <v>393732</v>
      </c>
      <c r="E31" s="6">
        <v>18671</v>
      </c>
      <c r="F31" s="6">
        <v>64000</v>
      </c>
      <c r="G31" s="6">
        <v>50997</v>
      </c>
      <c r="H31" s="6">
        <v>0</v>
      </c>
      <c r="I31" s="6">
        <f>SUM(B31:H31)</f>
        <v>839319</v>
      </c>
      <c r="J31" s="22">
        <f>I31-I60</f>
        <v>0</v>
      </c>
      <c r="L31" s="1"/>
    </row>
    <row r="32" spans="1:13" x14ac:dyDescent="0.2">
      <c r="A32" s="18"/>
      <c r="B32" s="21"/>
      <c r="C32" s="20"/>
      <c r="D32" s="20"/>
      <c r="E32" s="20"/>
      <c r="F32" s="20"/>
      <c r="G32" s="20"/>
      <c r="H32" s="20"/>
      <c r="I32" s="20"/>
    </row>
    <row r="33" spans="1:9" x14ac:dyDescent="0.2">
      <c r="A33" s="18"/>
      <c r="B33" s="19"/>
      <c r="C33" s="18"/>
      <c r="D33" s="18"/>
      <c r="E33" s="18"/>
      <c r="F33" s="18"/>
      <c r="G33" s="18"/>
      <c r="H33" s="18"/>
      <c r="I33" s="18"/>
    </row>
    <row r="34" spans="1:9" x14ac:dyDescent="0.2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">
      <c r="A35" s="17" t="s">
        <v>23</v>
      </c>
      <c r="B35" s="16"/>
      <c r="C35" s="16"/>
      <c r="D35" s="16"/>
      <c r="E35" s="16"/>
      <c r="F35" s="16"/>
      <c r="G35" s="16"/>
      <c r="H35" s="16"/>
      <c r="I35" s="15" t="s">
        <v>22</v>
      </c>
    </row>
    <row r="36" spans="1:9" x14ac:dyDescent="0.2">
      <c r="A36" s="17"/>
      <c r="B36" s="16"/>
      <c r="C36" s="16"/>
      <c r="D36" s="16"/>
      <c r="E36" s="16"/>
      <c r="F36" s="16"/>
      <c r="G36" s="16"/>
      <c r="H36" s="16"/>
      <c r="I36" s="15"/>
    </row>
    <row r="37" spans="1:9" ht="33.75" x14ac:dyDescent="0.2">
      <c r="A37" s="7" t="s">
        <v>21</v>
      </c>
      <c r="B37" s="14" t="s">
        <v>20</v>
      </c>
      <c r="C37" s="14" t="s">
        <v>19</v>
      </c>
      <c r="D37" s="14" t="s">
        <v>18</v>
      </c>
      <c r="E37" s="14" t="s">
        <v>17</v>
      </c>
      <c r="F37" s="14" t="s">
        <v>16</v>
      </c>
      <c r="G37" s="14" t="s">
        <v>15</v>
      </c>
      <c r="H37" s="13" t="s">
        <v>14</v>
      </c>
      <c r="I37" s="12" t="s">
        <v>13</v>
      </c>
    </row>
    <row r="38" spans="1:9" x14ac:dyDescent="0.2">
      <c r="A38" s="7" t="s">
        <v>12</v>
      </c>
      <c r="B38" s="10">
        <v>27900</v>
      </c>
      <c r="C38" s="10">
        <v>4883</v>
      </c>
      <c r="D38" s="10">
        <f>2000+6000+14500</f>
        <v>22500</v>
      </c>
      <c r="E38" s="10">
        <v>4640</v>
      </c>
      <c r="F38" s="10"/>
      <c r="G38" s="10">
        <v>0</v>
      </c>
      <c r="H38" s="9">
        <v>12476</v>
      </c>
      <c r="I38" s="8">
        <f>SUM(B38:H38)</f>
        <v>72399</v>
      </c>
    </row>
    <row r="39" spans="1:9" x14ac:dyDescent="0.2">
      <c r="A39" s="7" t="s">
        <v>11</v>
      </c>
      <c r="B39" s="10">
        <v>29900</v>
      </c>
      <c r="C39" s="10">
        <v>5233</v>
      </c>
      <c r="D39" s="10">
        <f>1500+6000+14000</f>
        <v>21500</v>
      </c>
      <c r="E39" s="10">
        <v>4640</v>
      </c>
      <c r="F39" s="10"/>
      <c r="G39" s="10">
        <v>0</v>
      </c>
      <c r="H39" s="9">
        <v>0</v>
      </c>
      <c r="I39" s="8">
        <f>SUM(B39:H39)</f>
        <v>61273</v>
      </c>
    </row>
    <row r="40" spans="1:9" x14ac:dyDescent="0.2">
      <c r="A40" s="7" t="s">
        <v>0</v>
      </c>
      <c r="B40" s="10">
        <f>B38+B39</f>
        <v>57800</v>
      </c>
      <c r="C40" s="10">
        <f>C38+C39</f>
        <v>10116</v>
      </c>
      <c r="D40" s="10">
        <f>D38+D39</f>
        <v>44000</v>
      </c>
      <c r="E40" s="10">
        <f>E38+E39</f>
        <v>9280</v>
      </c>
      <c r="F40" s="10">
        <f>F38+F39</f>
        <v>0</v>
      </c>
      <c r="G40" s="10">
        <f>G38+G39</f>
        <v>0</v>
      </c>
      <c r="H40" s="10">
        <f>H38+H39</f>
        <v>12476</v>
      </c>
      <c r="I40" s="8">
        <f>SUM(B40:H40)</f>
        <v>133672</v>
      </c>
    </row>
    <row r="41" spans="1:9" x14ac:dyDescent="0.2">
      <c r="A41" s="7" t="s">
        <v>10</v>
      </c>
      <c r="B41" s="10">
        <v>29900</v>
      </c>
      <c r="C41" s="10">
        <v>5233</v>
      </c>
      <c r="D41" s="10">
        <f>1000+6000+14500-500</f>
        <v>21000</v>
      </c>
      <c r="E41" s="10">
        <f>400+4640</f>
        <v>5040</v>
      </c>
      <c r="F41" s="10"/>
      <c r="G41" s="10">
        <v>0</v>
      </c>
      <c r="H41" s="9">
        <v>4944</v>
      </c>
      <c r="I41" s="8">
        <f>SUM(B41:H41)</f>
        <v>66117</v>
      </c>
    </row>
    <row r="42" spans="1:9" x14ac:dyDescent="0.2">
      <c r="A42" s="7" t="s">
        <v>0</v>
      </c>
      <c r="B42" s="10">
        <f>SUM(B40:B41)</f>
        <v>87700</v>
      </c>
      <c r="C42" s="10">
        <f>SUM(C40:C41)</f>
        <v>15349</v>
      </c>
      <c r="D42" s="10">
        <f>SUM(D40:D41)</f>
        <v>65000</v>
      </c>
      <c r="E42" s="10">
        <f>SUM(E40:E41)</f>
        <v>14320</v>
      </c>
      <c r="F42" s="10">
        <f>SUM(F40:F41)</f>
        <v>0</v>
      </c>
      <c r="G42" s="10">
        <f>SUM(G40:G41)</f>
        <v>0</v>
      </c>
      <c r="H42" s="10">
        <f>SUM(H40:H41)</f>
        <v>17420</v>
      </c>
      <c r="I42" s="8">
        <f>SUM(B42:H42)</f>
        <v>199789</v>
      </c>
    </row>
    <row r="43" spans="1:9" x14ac:dyDescent="0.2">
      <c r="A43" s="7" t="s">
        <v>9</v>
      </c>
      <c r="B43" s="10">
        <v>29900</v>
      </c>
      <c r="C43" s="10">
        <v>5233</v>
      </c>
      <c r="D43" s="10">
        <f>6000+14500</f>
        <v>20500</v>
      </c>
      <c r="E43" s="10">
        <f>800+4640</f>
        <v>5440</v>
      </c>
      <c r="F43" s="10">
        <f>1600+2600+3500+2900</f>
        <v>10600</v>
      </c>
      <c r="G43" s="10">
        <v>0</v>
      </c>
      <c r="H43" s="9">
        <v>0</v>
      </c>
      <c r="I43" s="8">
        <f>SUM(B43:H43)</f>
        <v>71673</v>
      </c>
    </row>
    <row r="44" spans="1:9" x14ac:dyDescent="0.2">
      <c r="A44" s="7" t="s">
        <v>0</v>
      </c>
      <c r="B44" s="10">
        <f>SUM(B42:B43)</f>
        <v>117600</v>
      </c>
      <c r="C44" s="10">
        <f>SUM(C42:C43)</f>
        <v>20582</v>
      </c>
      <c r="D44" s="10">
        <f>SUM(D42:D43)</f>
        <v>85500</v>
      </c>
      <c r="E44" s="10">
        <f>SUM(E42:E43)</f>
        <v>19760</v>
      </c>
      <c r="F44" s="10">
        <f>SUM(F42:F43)</f>
        <v>10600</v>
      </c>
      <c r="G44" s="10">
        <f>SUM(G42:G43)</f>
        <v>0</v>
      </c>
      <c r="H44" s="10">
        <f>SUM(H42:H43)</f>
        <v>17420</v>
      </c>
      <c r="I44" s="8">
        <f>SUM(B44:H44)</f>
        <v>271462</v>
      </c>
    </row>
    <row r="45" spans="1:9" x14ac:dyDescent="0.2">
      <c r="A45" s="7" t="s">
        <v>8</v>
      </c>
      <c r="B45" s="10">
        <v>29900</v>
      </c>
      <c r="C45" s="10">
        <v>5233</v>
      </c>
      <c r="D45" s="10">
        <f>6000+14500</f>
        <v>20500</v>
      </c>
      <c r="E45" s="10">
        <v>4640</v>
      </c>
      <c r="F45" s="10">
        <f>1300+1000</f>
        <v>2300</v>
      </c>
      <c r="G45" s="10">
        <v>0</v>
      </c>
      <c r="H45" s="9">
        <v>0</v>
      </c>
      <c r="I45" s="8">
        <f>SUM(B45:H45)</f>
        <v>62573</v>
      </c>
    </row>
    <row r="46" spans="1:9" x14ac:dyDescent="0.2">
      <c r="A46" s="7" t="s">
        <v>0</v>
      </c>
      <c r="B46" s="10">
        <f>SUM(B44:B45)</f>
        <v>147500</v>
      </c>
      <c r="C46" s="10">
        <f>SUM(C44:C45)</f>
        <v>25815</v>
      </c>
      <c r="D46" s="10">
        <f>SUM(D44:D45)</f>
        <v>106000</v>
      </c>
      <c r="E46" s="10">
        <f>SUM(E44:E45)</f>
        <v>24400</v>
      </c>
      <c r="F46" s="10">
        <f>SUM(F44:F45)</f>
        <v>12900</v>
      </c>
      <c r="G46" s="10">
        <f>SUM(G44:G45)</f>
        <v>0</v>
      </c>
      <c r="H46" s="10">
        <f>SUM(H44:H45)</f>
        <v>17420</v>
      </c>
      <c r="I46" s="8">
        <f>SUM(B46:H46)</f>
        <v>334035</v>
      </c>
    </row>
    <row r="47" spans="1:9" x14ac:dyDescent="0.2">
      <c r="A47" s="7" t="s">
        <v>7</v>
      </c>
      <c r="B47" s="10">
        <v>29900</v>
      </c>
      <c r="C47" s="10">
        <v>5233</v>
      </c>
      <c r="D47" s="10">
        <f>6000+14500</f>
        <v>20500</v>
      </c>
      <c r="E47" s="10">
        <v>4640</v>
      </c>
      <c r="F47" s="10"/>
      <c r="G47" s="10">
        <v>0</v>
      </c>
      <c r="H47" s="9">
        <v>4944</v>
      </c>
      <c r="I47" s="8">
        <f>SUM(B47:H47)</f>
        <v>65217</v>
      </c>
    </row>
    <row r="48" spans="1:9" x14ac:dyDescent="0.2">
      <c r="A48" s="7" t="s">
        <v>0</v>
      </c>
      <c r="B48" s="10">
        <f>SUM(B46:B47)</f>
        <v>177400</v>
      </c>
      <c r="C48" s="10">
        <f>SUM(C46:C47)</f>
        <v>31048</v>
      </c>
      <c r="D48" s="10">
        <f>SUM(D46:D47)</f>
        <v>126500</v>
      </c>
      <c r="E48" s="10">
        <f>SUM(E46:E47)</f>
        <v>29040</v>
      </c>
      <c r="F48" s="10">
        <f>SUM(F46:F47)</f>
        <v>12900</v>
      </c>
      <c r="G48" s="10">
        <f>SUM(G46:G47)</f>
        <v>0</v>
      </c>
      <c r="H48" s="10">
        <f>SUM(H46:H47)</f>
        <v>22364</v>
      </c>
      <c r="I48" s="8">
        <f>SUM(B48:H48)</f>
        <v>399252</v>
      </c>
    </row>
    <row r="49" spans="1:10" x14ac:dyDescent="0.2">
      <c r="A49" s="7" t="s">
        <v>6</v>
      </c>
      <c r="B49" s="10">
        <v>29900</v>
      </c>
      <c r="C49" s="10">
        <v>5233</v>
      </c>
      <c r="D49" s="10">
        <f>14500+2000</f>
        <v>16500</v>
      </c>
      <c r="E49" s="10">
        <v>4640</v>
      </c>
      <c r="F49" s="10">
        <v>5071</v>
      </c>
      <c r="G49" s="10">
        <v>0</v>
      </c>
      <c r="H49" s="9">
        <v>0</v>
      </c>
      <c r="I49" s="8">
        <f>SUM(B49:H49)</f>
        <v>61344</v>
      </c>
      <c r="J49" s="11"/>
    </row>
    <row r="50" spans="1:10" x14ac:dyDescent="0.2">
      <c r="A50" s="7" t="s">
        <v>0</v>
      </c>
      <c r="B50" s="10">
        <f>SUM(B48:B49)</f>
        <v>207300</v>
      </c>
      <c r="C50" s="10">
        <f>SUM(C48:C49)</f>
        <v>36281</v>
      </c>
      <c r="D50" s="10">
        <f>SUM(D48:D49)</f>
        <v>143000</v>
      </c>
      <c r="E50" s="10">
        <f>SUM(E48:E49)</f>
        <v>33680</v>
      </c>
      <c r="F50" s="10">
        <f>SUM(F48:F49)</f>
        <v>17971</v>
      </c>
      <c r="G50" s="10">
        <f>SUM(G48:G49)</f>
        <v>0</v>
      </c>
      <c r="H50" s="9">
        <f>SUM(H48:H49)</f>
        <v>22364</v>
      </c>
      <c r="I50" s="8">
        <f>SUM(B50:H50)</f>
        <v>460596</v>
      </c>
    </row>
    <row r="51" spans="1:10" x14ac:dyDescent="0.2">
      <c r="A51" s="7" t="s">
        <v>5</v>
      </c>
      <c r="B51" s="10">
        <v>29900</v>
      </c>
      <c r="C51" s="10">
        <v>5233</v>
      </c>
      <c r="D51" s="10">
        <f>14500+2000+500</f>
        <v>17000</v>
      </c>
      <c r="E51" s="10">
        <f>2000+4640</f>
        <v>6640</v>
      </c>
      <c r="F51" s="10">
        <v>29500</v>
      </c>
      <c r="G51" s="10">
        <v>0</v>
      </c>
      <c r="H51" s="9">
        <v>0</v>
      </c>
      <c r="I51" s="8">
        <f>SUM(B51:H51)</f>
        <v>88273</v>
      </c>
    </row>
    <row r="52" spans="1:10" x14ac:dyDescent="0.2">
      <c r="A52" s="7" t="s">
        <v>0</v>
      </c>
      <c r="B52" s="10">
        <f>SUM(B50:B51)</f>
        <v>237200</v>
      </c>
      <c r="C52" s="10">
        <f>SUM(C50:C51)</f>
        <v>41514</v>
      </c>
      <c r="D52" s="10">
        <f>SUM(D50:D51)</f>
        <v>160000</v>
      </c>
      <c r="E52" s="10">
        <f>SUM(E50:E51)</f>
        <v>40320</v>
      </c>
      <c r="F52" s="10">
        <f>SUM(F50:F51)</f>
        <v>47471</v>
      </c>
      <c r="G52" s="10">
        <f>SUM(G50:G51)</f>
        <v>0</v>
      </c>
      <c r="H52" s="9">
        <f>SUM(H50:H51)</f>
        <v>22364</v>
      </c>
      <c r="I52" s="8">
        <f>SUM(B52:H52)</f>
        <v>548869</v>
      </c>
    </row>
    <row r="53" spans="1:10" x14ac:dyDescent="0.2">
      <c r="A53" s="7" t="s">
        <v>4</v>
      </c>
      <c r="B53" s="10">
        <v>29900</v>
      </c>
      <c r="C53" s="10">
        <v>5233</v>
      </c>
      <c r="D53" s="10">
        <f>6000+14500-200</f>
        <v>20300</v>
      </c>
      <c r="E53" s="10">
        <v>4640</v>
      </c>
      <c r="F53" s="10">
        <v>0</v>
      </c>
      <c r="G53" s="10">
        <v>0</v>
      </c>
      <c r="H53" s="9">
        <v>4944</v>
      </c>
      <c r="I53" s="8">
        <f>SUM(B53:H53)</f>
        <v>65017</v>
      </c>
    </row>
    <row r="54" spans="1:10" x14ac:dyDescent="0.2">
      <c r="A54" s="7" t="s">
        <v>0</v>
      </c>
      <c r="B54" s="10">
        <f>SUM(B52:B53)</f>
        <v>267100</v>
      </c>
      <c r="C54" s="10">
        <f>SUM(C52:C53)</f>
        <v>46747</v>
      </c>
      <c r="D54" s="10">
        <f>SUM(D52:D53)</f>
        <v>180300</v>
      </c>
      <c r="E54" s="10">
        <f>SUM(E52:E53)</f>
        <v>44960</v>
      </c>
      <c r="F54" s="10">
        <f>SUM(F52:F53)</f>
        <v>47471</v>
      </c>
      <c r="G54" s="10">
        <f>SUM(G52:G53)</f>
        <v>0</v>
      </c>
      <c r="H54" s="9">
        <f>SUM(H52:H53)</f>
        <v>27308</v>
      </c>
      <c r="I54" s="8">
        <f>SUM(B54:H54)</f>
        <v>613886</v>
      </c>
    </row>
    <row r="55" spans="1:10" x14ac:dyDescent="0.2">
      <c r="A55" s="7" t="s">
        <v>3</v>
      </c>
      <c r="B55" s="10">
        <v>29900</v>
      </c>
      <c r="C55" s="10">
        <v>5233</v>
      </c>
      <c r="D55" s="10">
        <f>6000+14500</f>
        <v>20500</v>
      </c>
      <c r="E55" s="10">
        <v>4640</v>
      </c>
      <c r="F55" s="10">
        <v>0</v>
      </c>
      <c r="G55" s="10">
        <v>0</v>
      </c>
      <c r="H55" s="9">
        <v>0</v>
      </c>
      <c r="I55" s="8">
        <f>SUM(B55:H55)</f>
        <v>60273</v>
      </c>
    </row>
    <row r="56" spans="1:10" x14ac:dyDescent="0.2">
      <c r="A56" s="7" t="s">
        <v>0</v>
      </c>
      <c r="B56" s="10">
        <f>SUM(B54:B55)</f>
        <v>297000</v>
      </c>
      <c r="C56" s="10">
        <f>SUM(C54:C55)</f>
        <v>51980</v>
      </c>
      <c r="D56" s="10">
        <f>SUM(D54:D55)</f>
        <v>200800</v>
      </c>
      <c r="E56" s="10">
        <f>SUM(E54:E55)</f>
        <v>49600</v>
      </c>
      <c r="F56" s="10">
        <f>SUM(F54:F55)</f>
        <v>47471</v>
      </c>
      <c r="G56" s="10">
        <f>SUM(G54:G55)</f>
        <v>0</v>
      </c>
      <c r="H56" s="9">
        <f>SUM(H54:H55)</f>
        <v>27308</v>
      </c>
      <c r="I56" s="8">
        <f>SUM(B56:H56)</f>
        <v>674159</v>
      </c>
    </row>
    <row r="57" spans="1:10" x14ac:dyDescent="0.2">
      <c r="A57" s="7" t="s">
        <v>2</v>
      </c>
      <c r="B57" s="10">
        <v>29900</v>
      </c>
      <c r="C57" s="10">
        <v>5233</v>
      </c>
      <c r="D57" s="10">
        <f>14500+6000</f>
        <v>20500</v>
      </c>
      <c r="E57" s="10">
        <v>4640</v>
      </c>
      <c r="F57" s="10">
        <v>0</v>
      </c>
      <c r="G57" s="10">
        <v>0</v>
      </c>
      <c r="H57" s="9">
        <v>0</v>
      </c>
      <c r="I57" s="8">
        <f>SUM(B57:H57)</f>
        <v>60273</v>
      </c>
    </row>
    <row r="58" spans="1:10" x14ac:dyDescent="0.2">
      <c r="A58" s="7" t="s">
        <v>0</v>
      </c>
      <c r="B58" s="10">
        <f>SUM(B56:B57)</f>
        <v>326900</v>
      </c>
      <c r="C58" s="10">
        <f>SUM(C56:C57)</f>
        <v>57213</v>
      </c>
      <c r="D58" s="10">
        <f>SUM(D56:D57)</f>
        <v>221300</v>
      </c>
      <c r="E58" s="10">
        <f>SUM(E56:E57)</f>
        <v>54240</v>
      </c>
      <c r="F58" s="10">
        <f>SUM(F56:F57)</f>
        <v>47471</v>
      </c>
      <c r="G58" s="10">
        <f>SUM(G56:G57)</f>
        <v>0</v>
      </c>
      <c r="H58" s="9">
        <f>SUM(H56:H57)</f>
        <v>27308</v>
      </c>
      <c r="I58" s="8">
        <f>SUM(B58:H58)</f>
        <v>734432</v>
      </c>
    </row>
    <row r="59" spans="1:10" x14ac:dyDescent="0.2">
      <c r="A59" s="7" t="s">
        <v>1</v>
      </c>
      <c r="B59" s="10">
        <f>B60-B58</f>
        <v>38920</v>
      </c>
      <c r="C59" s="10">
        <f>C60-C58</f>
        <v>6532</v>
      </c>
      <c r="D59" s="10">
        <f>D60-D58</f>
        <v>20519</v>
      </c>
      <c r="E59" s="10">
        <f>E60-E58</f>
        <v>5683</v>
      </c>
      <c r="F59" s="10">
        <f>F60-F58</f>
        <v>2536</v>
      </c>
      <c r="G59" s="9">
        <f>G60-G58</f>
        <v>25753</v>
      </c>
      <c r="H59" s="9">
        <f>H60-H58</f>
        <v>4944</v>
      </c>
      <c r="I59" s="8">
        <f>SUM(B59:H59)</f>
        <v>104887</v>
      </c>
    </row>
    <row r="60" spans="1:10" x14ac:dyDescent="0.2">
      <c r="A60" s="7" t="s">
        <v>0</v>
      </c>
      <c r="B60" s="6">
        <v>365820</v>
      </c>
      <c r="C60" s="6">
        <v>63745</v>
      </c>
      <c r="D60" s="6">
        <v>241819</v>
      </c>
      <c r="E60" s="6">
        <v>59923</v>
      </c>
      <c r="F60" s="6">
        <v>50007</v>
      </c>
      <c r="G60" s="6">
        <v>25753</v>
      </c>
      <c r="H60" s="5">
        <v>32252</v>
      </c>
      <c r="I60" s="4">
        <f>SUM(B60:H60)</f>
        <v>839319</v>
      </c>
      <c r="J60" s="1"/>
    </row>
    <row r="61" spans="1:10" x14ac:dyDescent="0.2">
      <c r="B61" s="3"/>
      <c r="C61" s="3"/>
      <c r="D61" s="3"/>
      <c r="E61" s="3"/>
      <c r="F61" s="3"/>
      <c r="G61" s="3"/>
      <c r="H61" s="3"/>
      <c r="I61" s="1"/>
    </row>
    <row r="62" spans="1:10" x14ac:dyDescent="0.2">
      <c r="B62" s="2"/>
      <c r="C62" s="2"/>
      <c r="D62" s="2"/>
      <c r="E62" s="2"/>
      <c r="F62" s="2"/>
      <c r="G62" s="2"/>
      <c r="H62" s="2"/>
      <c r="I62" s="1"/>
    </row>
    <row r="64" spans="1:10" x14ac:dyDescent="0.2">
      <c r="I64" s="1"/>
    </row>
  </sheetData>
  <mergeCells count="2">
    <mergeCell ref="F1:I1"/>
    <mergeCell ref="B4:H4"/>
  </mergeCells>
  <pageMargins left="0.74803149606299213" right="0.74803149606299213" top="0.98425196850393704" bottom="0.98425196850393704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10_melléklet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2020-02-13T08:55:02Z</dcterms:created>
  <dcterms:modified xsi:type="dcterms:W3CDTF">2020-02-13T08:55:19Z</dcterms:modified>
</cp:coreProperties>
</file>