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.a Műk. mérleg" sheetId="5" r:id="rId5"/>
    <sheet name="4,b Beruh. mérleg" sheetId="6" state="hidden" r:id="rId6"/>
    <sheet name="5. Likviditási terv" sheetId="7" r:id="rId7"/>
    <sheet name="6. Közvetett támogatás" sheetId="8" state="hidden" r:id="rId8"/>
    <sheet name="7. Többéves döntések" sheetId="9" state="hidden" r:id="rId9"/>
    <sheet name="8. Adósságot kel. ügyletek" sheetId="10" state="hidden" r:id="rId10"/>
    <sheet name="9. Felhalmozás" sheetId="11" state="hidden" r:id="rId11"/>
    <sheet name="10. Tartalékok" sheetId="12" state="hidden" r:id="rId12"/>
  </sheets>
  <definedNames>
    <definedName name="_xlfn.IFERROR" hidden="1">#NAME?</definedName>
    <definedName name="_xlnm.Print_Area" localSheetId="0">'1. Mérlegszerű'!$A$1:$L$41</definedName>
    <definedName name="_xlnm.Print_Area" localSheetId="1">'2,a Elemi bevételek'!$A$1:$F$48</definedName>
    <definedName name="_xlnm.Print_Area" localSheetId="3">'3. Állami tám.'!$A$1:$J$48</definedName>
    <definedName name="_xlnm.Print_Area" localSheetId="6">'5. Likviditási terv'!$A$1:$O$24</definedName>
    <definedName name="_xlnm.Print_Area" localSheetId="10">'9. Felhalmozás'!$C$1:$F$22</definedName>
  </definedNames>
  <calcPr fullCalcOnLoad="1"/>
</workbook>
</file>

<file path=xl/sharedStrings.xml><?xml version="1.0" encoding="utf-8"?>
<sst xmlns="http://schemas.openxmlformats.org/spreadsheetml/2006/main" count="815" uniqueCount="575">
  <si>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</si>
  <si>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</si>
  <si>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</si>
  <si>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</si>
  <si>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</si>
  <si>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</si>
  <si>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</si>
  <si>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</si>
  <si>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</si>
  <si>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</si>
  <si>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</si>
  <si>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</si>
  <si>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</si>
  <si>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</si>
  <si>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</si>
  <si>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</si>
  <si>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</si>
  <si>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</si>
  <si>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</si>
  <si>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</si>
  <si>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</si>
  <si>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</si>
  <si>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</si>
  <si>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</si>
  <si>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</si>
  <si>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</si>
  <si>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</si>
  <si>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</si>
  <si>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</si>
  <si>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</si>
  <si>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</si>
  <si>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</si>
  <si>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</si>
  <si>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</si>
  <si>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</si>
  <si>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</si>
  <si>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</si>
  <si>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</si>
  <si>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</si>
  <si>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</si>
  <si>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</si>
  <si>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</si>
  <si>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</si>
  <si>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</si>
  <si>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</si>
  <si>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</si>
  <si>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</si>
  <si>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</si>
  <si>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</si>
  <si>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</si>
  <si>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</si>
  <si>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</si>
  <si>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</si>
  <si>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</si>
  <si>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</si>
  <si>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</si>
  <si>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</si>
  <si>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</si>
  <si>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</si>
  <si>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</si>
  <si>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</si>
  <si>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</si>
  <si>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</si>
  <si>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</si>
  <si>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</si>
  <si>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</si>
  <si>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</si>
  <si>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</si>
  <si>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</si>
  <si>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</si>
  <si>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</si>
  <si>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</si>
  <si>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</si>
  <si>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</si>
  <si>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</si>
  <si>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</si>
  <si>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</si>
  <si>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</si>
  <si>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</si>
  <si>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</si>
  <si>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</si>
  <si>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</si>
  <si>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</si>
  <si>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</si>
  <si>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</si>
  <si>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</si>
  <si>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</si>
  <si>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</si>
  <si>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</si>
  <si>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</si>
  <si>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</si>
  <si>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</si>
  <si>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</si>
  <si>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</si>
  <si>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</si>
  <si>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</si>
  <si>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</si>
  <si>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</si>
  <si>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</si>
  <si>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</si>
  <si>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</si>
  <si>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</si>
  <si>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</si>
  <si>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</si>
  <si>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</si>
  <si>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</si>
  <si>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</si>
  <si>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</si>
  <si>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</si>
  <si>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</si>
  <si>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</si>
  <si>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</si>
  <si>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</si>
  <si>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</si>
  <si>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</si>
  <si>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</si>
  <si>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</si>
  <si>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</si>
  <si>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</si>
  <si>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</si>
  <si>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</si>
  <si>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</si>
  <si>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</si>
  <si>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</si>
  <si>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</si>
  <si>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</si>
  <si>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</si>
  <si>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</si>
  <si>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</si>
  <si>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</si>
  <si>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</si>
  <si>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</si>
  <si>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</si>
  <si>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</si>
  <si>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</si>
  <si>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</si>
  <si>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</si>
  <si>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</si>
  <si>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</si>
  <si>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</si>
  <si>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</si>
  <si>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</si>
  <si>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</si>
  <si>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</si>
  <si>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</si>
  <si>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</si>
  <si>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</si>
  <si>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</si>
  <si>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</si>
  <si>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</si>
  <si>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</si>
  <si>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</si>
  <si>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</si>
  <si>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</si>
  <si>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</si>
  <si>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</si>
  <si>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</si>
  <si>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</si>
  <si>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</si>
  <si>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</si>
  <si>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</si>
  <si>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</si>
  <si>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</si>
  <si>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</si>
  <si>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</si>
  <si>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</si>
  <si>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</si>
  <si>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</si>
  <si>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</si>
  <si>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</si>
  <si>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</si>
  <si>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</si>
  <si>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</si>
  <si>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</si>
  <si>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</si>
  <si>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</si>
  <si>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</si>
  <si>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</si>
  <si>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</si>
  <si>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</si>
  <si>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</si>
  <si>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</si>
  <si>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</si>
  <si>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</si>
  <si>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</si>
  <si>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</si>
  <si>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</si>
  <si>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</si>
  <si>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</si>
  <si>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</si>
  <si>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</si>
  <si>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</si>
  <si>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</si>
  <si>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</si>
  <si>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</si>
  <si>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</si>
  <si>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</si>
  <si>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</si>
  <si>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</si>
  <si>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</si>
  <si>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</si>
  <si>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</si>
  <si>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</si>
  <si>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</si>
  <si>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</si>
  <si>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</si>
  <si>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</si>
  <si>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</si>
  <si>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</si>
  <si>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</si>
  <si>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</si>
  <si>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</si>
  <si>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</si>
  <si>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</si>
  <si>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</si>
  <si>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</si>
  <si>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</si>
  <si>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</si>
  <si>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</si>
  <si>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</si>
  <si>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</si>
  <si>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</si>
  <si>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</si>
  <si>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</si>
  <si>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</si>
  <si>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</si>
  <si>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</si>
  <si>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</si>
  <si>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</si>
  <si>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</si>
  <si>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</si>
  <si>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</si>
  <si>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</si>
  <si>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</si>
  <si>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</si>
  <si>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</si>
  <si>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</si>
  <si>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</si>
  <si>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</si>
  <si>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</si>
  <si>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</si>
  <si>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</si>
  <si>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</si>
  <si>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</si>
  <si>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</si>
  <si>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</si>
  <si>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</si>
  <si>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</si>
  <si>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</si>
  <si>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</si>
  <si>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</si>
  <si>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</si>
  <si>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</si>
  <si>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</si>
  <si>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</si>
  <si>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</si>
  <si>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</si>
  <si>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</si>
  <si>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</si>
  <si>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</si>
  <si>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</si>
  <si>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</si>
  <si>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</si>
  <si>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</si>
  <si>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</si>
  <si>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</si>
  <si>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</si>
  <si>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</si>
  <si>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</si>
  <si>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</si>
  <si>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</si>
  <si>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</si>
  <si>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</si>
  <si>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</si>
  <si>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</si>
  <si>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</si>
  <si>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</si>
  <si>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</si>
  <si>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</si>
  <si>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</si>
  <si>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</si>
  <si>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</si>
  <si>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</si>
  <si>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</si>
  <si>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</si>
  <si>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</si>
  <si>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</si>
  <si>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</si>
  <si>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</si>
  <si>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</si>
  <si>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</si>
  <si>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</si>
  <si>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</si>
  <si>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</si>
  <si>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</si>
  <si>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</si>
  <si>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</si>
  <si>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</si>
  <si>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</si>
  <si>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</si>
  <si>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</si>
  <si>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</si>
  <si>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</si>
  <si>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</si>
  <si>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</si>
  <si>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</si>
  <si>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</si>
  <si>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</si>
  <si>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</si>
  <si>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</si>
  <si>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</si>
  <si>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</si>
  <si>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</si>
  <si>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</si>
  <si>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</si>
  <si>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</si>
  <si>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</si>
  <si>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</si>
  <si>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</si>
  <si>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</si>
  <si>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</si>
  <si>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</si>
  <si>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</si>
  <si>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</si>
  <si>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</si>
  <si>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</si>
  <si>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</si>
  <si>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</si>
  <si>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</si>
  <si>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</si>
  <si>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</si>
  <si>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</si>
  <si>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</si>
  <si>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</si>
  <si>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</si>
  <si>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</si>
  <si>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</si>
  <si>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</si>
  <si>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</si>
  <si>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</si>
  <si>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</si>
  <si>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</si>
  <si>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</si>
  <si>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</si>
  <si>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</si>
  <si>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</si>
  <si>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</si>
  <si>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</si>
  <si>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</si>
  <si>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</si>
  <si>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</si>
  <si>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</si>
  <si>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</si>
  <si>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</si>
  <si>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</si>
  <si>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</si>
  <si>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</si>
  <si>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</si>
  <si>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</si>
  <si>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</si>
  <si>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</si>
  <si>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</si>
  <si>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</si>
  <si>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</si>
  <si>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</si>
  <si>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</si>
  <si>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</si>
  <si>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</si>
  <si>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</si>
  <si>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</si>
  <si>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</si>
  <si>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</si>
  <si>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</si>
  <si>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</si>
  <si>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</si>
  <si>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</si>
  <si>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</si>
  <si>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</si>
  <si>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</si>
  <si>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</si>
  <si>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</si>
  <si>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</si>
  <si>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</si>
  <si>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</si>
  <si>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</si>
  <si>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</si>
  <si>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</si>
  <si>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</si>
  <si>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</si>
  <si>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</si>
  <si>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</si>
  <si>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</si>
  <si>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</si>
  <si>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</si>
  <si>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</si>
  <si>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</si>
  <si>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</si>
  <si>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</si>
  <si>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</si>
  <si>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</si>
  <si>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</si>
  <si>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</si>
  <si>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</si>
  <si>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</si>
  <si>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</si>
  <si>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</si>
  <si>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</si>
  <si>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</si>
  <si>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</si>
  <si>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</si>
  <si>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</si>
  <si>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</si>
  <si>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</si>
  <si>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</si>
  <si>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</si>
  <si>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</si>
  <si>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</si>
  <si>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</si>
  <si>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</si>
  <si>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</si>
  <si>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</si>
  <si>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</si>
  <si>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</si>
  <si>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</si>
  <si>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</si>
  <si>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</si>
  <si>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</si>
  <si>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</si>
  <si>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</si>
  <si>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</si>
  <si>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</si>
  <si>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</si>
  <si>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</si>
  <si>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</si>
  <si>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</si>
  <si>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</si>
  <si>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</si>
  <si>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</si>
  <si>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</si>
  <si>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</si>
  <si>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</si>
  <si>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</si>
  <si>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</si>
  <si>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</si>
  <si>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</si>
  <si>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</si>
  <si>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</si>
  <si>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</si>
  <si>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</si>
  <si>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</si>
  <si>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</si>
  <si>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</si>
  <si>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</si>
  <si>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</si>
  <si>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</si>
  <si>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</si>
  <si>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</si>
  <si>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</si>
  <si>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</si>
  <si>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</si>
  <si>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</si>
  <si>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</si>
  <si>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</si>
  <si>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</si>
  <si>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</si>
  <si>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</si>
  <si>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</si>
  <si>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7. számú melléklet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</si>
  <si>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</si>
  <si>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</si>
  <si>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</si>
  <si>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</si>
  <si>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</si>
  <si>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</si>
  <si>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</si>
  <si>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</si>
  <si>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</si>
  <si>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</si>
  <si>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</si>
  <si>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</si>
  <si>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</si>
  <si>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</si>
  <si>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</si>
  <si>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>4,b melléklet</t>
  </si>
  <si>
    <t>6. számú melléklet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</si>
  <si>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</si>
  <si>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</si>
  <si>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</si>
  <si>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</si>
  <si>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2017.</t>
  </si>
  <si>
    <t>2018.</t>
  </si>
  <si>
    <t>3. számú melléklet</t>
  </si>
  <si>
    <t>Áht-n belüli megelőlegezés visszafiz.</t>
  </si>
  <si>
    <t>2019.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</si>
  <si>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</si>
  <si>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</si>
  <si>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</si>
  <si>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</si>
  <si>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</si>
  <si>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</si>
  <si>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</si>
  <si>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</si>
  <si>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</si>
  <si>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</si>
  <si>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</si>
  <si>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</si>
  <si>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</si>
  <si>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</si>
  <si>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</si>
  <si>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</si>
  <si>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</si>
  <si>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</si>
  <si>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</si>
  <si>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</si>
  <si>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</si>
  <si>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</si>
  <si>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</si>
  <si>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</si>
  <si>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</si>
  <si>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</si>
  <si>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</si>
  <si>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</si>
  <si>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</si>
  <si>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</si>
  <si>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</si>
  <si>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</si>
  <si>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</si>
  <si>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 xml:space="preserve"> Eredeti előirányzat 2017.</t>
  </si>
  <si>
    <t>2017. ÉVI MŰKÖDÉSI ÉS FELHALMOZÁSI CÉLÚ BEVÉTELEI ÉS KIADÁSAI</t>
  </si>
  <si>
    <t>Eredeti előirányzat 2017.</t>
  </si>
  <si>
    <t>Temető kerítés felújítása</t>
  </si>
  <si>
    <t>V.1.1 1.1 .jogcímekhez kapcsolódó kiegészítés</t>
  </si>
  <si>
    <t>FELSŐSZENTERZSÉBET KÖZSÉG ÖNKORMÁNYZATÁNAK ÁLLAMI HOZZÁJÁRULÁSA 2017. ÉVBEN</t>
  </si>
  <si>
    <t>2017. évi előirányzat</t>
  </si>
  <si>
    <t>Felsőszenterzsébet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</si>
  <si>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</si>
  <si>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2017. évi eredeti előirányzat</t>
  </si>
  <si>
    <t>FELSŐSZENTERZSÉBET KÖZSÉG ÖNKORMÁNYZATA 2017. ÉVI TARTALÉKAI</t>
  </si>
  <si>
    <t>2017.évi előirányzat</t>
  </si>
  <si>
    <t>2017. előtti kifizetés</t>
  </si>
  <si>
    <t>FELSŐSZENTERZSÉBET KÖZSÉG ÖNKORMÁNYZATA 2017. ÉVI ELŐIRÁNYZAT FELHASZNÁLÁSI ÜTEMTERVE</t>
  </si>
  <si>
    <t>Város- és községgazdálkodással, könyvtárral kapcsolatos tárgyi eszközök beszerzése, ,tájékoztató táblák készítése</t>
  </si>
  <si>
    <t>Buszváró felújítása, cseréje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</si>
  <si>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</si>
  <si>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</si>
  <si>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</si>
  <si>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</si>
  <si>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</si>
  <si>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</si>
  <si>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 xml:space="preserve"> Módosított előirányzat 2017.05.31.</t>
  </si>
  <si>
    <t>H</t>
  </si>
  <si>
    <t>I</t>
  </si>
  <si>
    <t>Módosítás 2017.08.31.</t>
  </si>
  <si>
    <t xml:space="preserve"> Módosított előirányzat 2017.08.31.</t>
  </si>
  <si>
    <t>J</t>
  </si>
  <si>
    <t>K</t>
  </si>
  <si>
    <t>2017.évieredeti</t>
  </si>
  <si>
    <t>2017.évi módosítás 08.31.</t>
  </si>
  <si>
    <t>2017.évi 08.31. módosított</t>
  </si>
  <si>
    <t>Polgármesteri béremelés különbözetének támogatása</t>
  </si>
  <si>
    <t>Lakossági víz és csatornaszolg.támogatása</t>
  </si>
  <si>
    <t>4,a melléklet</t>
  </si>
  <si>
    <t>5. számú melléklet</t>
  </si>
  <si>
    <t>2/2017. (II. 20.) önkormányzati rendelet 1. melléklete</t>
  </si>
  <si>
    <t>7/2017. (IX. 30.) önkormányzati rendelet 1. melléklete</t>
  </si>
  <si>
    <t>7/2017. (IX. 30.) önkormányzati rendelet 2. melléklete</t>
  </si>
  <si>
    <t>2/2017. (II. 20.) önkormányzati rendelet 2,a. melléklete</t>
  </si>
  <si>
    <t>7/2017. (IX. 30.) önkormányzati rendelet 3. melléklete</t>
  </si>
  <si>
    <t>2/2017. (II. 20.) önkormányzati rendelet 2,b. melléklete</t>
  </si>
  <si>
    <t>7/2017. (IX. 30.) önkormányzati rendelet 4. melléklete</t>
  </si>
  <si>
    <t>2/2017. (II. 20.) önkormányzati rendelet 3. melléklete</t>
  </si>
  <si>
    <t>7/2017. (IX. 30.) önkormányzati rendelet 5. melléklete</t>
  </si>
  <si>
    <t>2/2017. (II. 20.) önkormányzati rendelet 4,a. melléklete</t>
  </si>
  <si>
    <t>7/2017. (IX. 30.) önkormányzati rendelet 6. melléklete</t>
  </si>
  <si>
    <t>2/2017. (II. 20.) önkormányzati rendelet 5.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</si>
</sst>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0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5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6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7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5" xfId="106" applyNumberFormat="1" applyFont="1" applyFill="1" applyBorder="1" applyAlignment="1" applyProtection="1">
      <alignment horizontal="center" vertical="center" wrapTex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48" fillId="0" borderId="17" xfId="106" applyNumberFormat="1" applyFont="1" applyFill="1" applyBorder="1" applyAlignment="1" applyProtection="1">
      <alignment horizontal="center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8" xfId="106" applyNumberFormat="1" applyFont="1" applyFill="1" applyBorder="1" applyAlignment="1" applyProtection="1">
      <alignment horizontal="center" vertical="center" wrapText="1"/>
      <protection/>
    </xf>
    <xf numFmtId="180" fontId="44" fillId="0" borderId="15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17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9" xfId="106" applyNumberForma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1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2" xfId="106" applyNumberForma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1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2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6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30" xfId="106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31" xfId="108" applyFont="1" applyFill="1" applyBorder="1" applyAlignment="1">
      <alignment horizontal="left" vertical="center"/>
      <protection/>
    </xf>
    <xf numFmtId="0" fontId="34" fillId="0" borderId="32" xfId="108" applyFont="1" applyFill="1" applyBorder="1" applyAlignment="1">
      <alignment horizontal="left" vertical="center"/>
      <protection/>
    </xf>
    <xf numFmtId="0" fontId="40" fillId="0" borderId="10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vertical="center"/>
      <protection/>
    </xf>
    <xf numFmtId="0" fontId="40" fillId="0" borderId="10" xfId="108" applyFont="1" applyFill="1" applyBorder="1">
      <alignment/>
      <protection/>
    </xf>
    <xf numFmtId="0" fontId="56" fillId="0" borderId="32" xfId="102" applyFont="1" applyBorder="1" applyAlignment="1">
      <alignment horizontal="center"/>
      <protection/>
    </xf>
    <xf numFmtId="3" fontId="55" fillId="0" borderId="10" xfId="108" applyNumberFormat="1" applyFont="1" applyBorder="1" applyAlignment="1">
      <alignment vertical="center"/>
      <protection/>
    </xf>
    <xf numFmtId="0" fontId="39" fillId="0" borderId="32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horizontal="right" vertical="center"/>
      <protection/>
    </xf>
    <xf numFmtId="0" fontId="40" fillId="0" borderId="32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horizontal="right" vertical="center"/>
      <protection/>
    </xf>
    <xf numFmtId="0" fontId="39" fillId="0" borderId="10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vertical="center"/>
      <protection/>
    </xf>
    <xf numFmtId="0" fontId="56" fillId="0" borderId="32" xfId="108" applyFont="1" applyBorder="1" applyAlignment="1">
      <alignment horizontal="center" vertical="center"/>
      <protection/>
    </xf>
    <xf numFmtId="3" fontId="55" fillId="0" borderId="10" xfId="108" applyNumberFormat="1" applyFont="1" applyFill="1" applyBorder="1" applyAlignment="1">
      <alignment vertical="center"/>
      <protection/>
    </xf>
    <xf numFmtId="3" fontId="55" fillId="0" borderId="10" xfId="108" applyNumberFormat="1" applyFont="1" applyFill="1" applyBorder="1">
      <alignment/>
      <protection/>
    </xf>
    <xf numFmtId="0" fontId="40" fillId="0" borderId="32" xfId="108" applyFont="1" applyBorder="1" applyAlignment="1">
      <alignment vertical="center"/>
      <protection/>
    </xf>
    <xf numFmtId="0" fontId="39" fillId="0" borderId="10" xfId="108" applyFont="1" applyFill="1" applyBorder="1" applyAlignment="1">
      <alignment horizontal="left" vertical="center"/>
      <protection/>
    </xf>
    <xf numFmtId="0" fontId="34" fillId="0" borderId="32" xfId="108" applyFont="1" applyBorder="1" applyAlignment="1">
      <alignment vertical="center"/>
      <protection/>
    </xf>
    <xf numFmtId="16" fontId="39" fillId="0" borderId="32" xfId="108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8" applyNumberFormat="1" applyFont="1" applyBorder="1" applyAlignment="1">
      <alignment horizontal="right" vertical="center"/>
      <protection/>
    </xf>
    <xf numFmtId="0" fontId="56" fillId="0" borderId="32" xfId="108" applyFont="1" applyBorder="1" applyAlignment="1">
      <alignment horizontal="left" vertical="center"/>
      <protection/>
    </xf>
    <xf numFmtId="0" fontId="40" fillId="0" borderId="32" xfId="108" applyFont="1" applyBorder="1" applyAlignment="1">
      <alignment horizontal="left"/>
      <protection/>
    </xf>
    <xf numFmtId="0" fontId="56" fillId="0" borderId="10" xfId="108" applyFont="1" applyBorder="1" applyAlignment="1">
      <alignment horizontal="left" vertical="center"/>
      <protection/>
    </xf>
    <xf numFmtId="3" fontId="56" fillId="0" borderId="10" xfId="108" applyNumberFormat="1" applyFont="1" applyBorder="1" applyAlignment="1">
      <alignment vertical="center"/>
      <protection/>
    </xf>
    <xf numFmtId="0" fontId="40" fillId="0" borderId="32" xfId="108" applyFont="1" applyBorder="1" applyAlignment="1">
      <alignment horizontal="center"/>
      <protection/>
    </xf>
    <xf numFmtId="0" fontId="40" fillId="0" borderId="31" xfId="108" applyFont="1" applyBorder="1" applyAlignment="1">
      <alignment horizontal="left"/>
      <protection/>
    </xf>
    <xf numFmtId="0" fontId="40" fillId="0" borderId="31" xfId="108" applyFont="1" applyBorder="1" applyAlignment="1">
      <alignment horizontal="left" vertical="center"/>
      <protection/>
    </xf>
    <xf numFmtId="0" fontId="40" fillId="0" borderId="32" xfId="108" applyFont="1" applyBorder="1" applyAlignment="1">
      <alignment horizontal="center" vertical="center"/>
      <protection/>
    </xf>
    <xf numFmtId="3" fontId="39" fillId="0" borderId="23" xfId="108" applyNumberFormat="1" applyFont="1" applyBorder="1" applyAlignment="1">
      <alignment vertical="center"/>
      <protection/>
    </xf>
    <xf numFmtId="3" fontId="39" fillId="0" borderId="23" xfId="102" applyNumberFormat="1" applyFont="1" applyBorder="1" applyAlignment="1">
      <alignment horizontal="right"/>
      <protection/>
    </xf>
    <xf numFmtId="3" fontId="39" fillId="0" borderId="23" xfId="108" applyNumberFormat="1" applyFont="1" applyBorder="1" applyAlignment="1">
      <alignment horizontal="right" vertical="center"/>
      <protection/>
    </xf>
    <xf numFmtId="3" fontId="56" fillId="0" borderId="23" xfId="108" applyNumberFormat="1" applyFont="1" applyBorder="1" applyAlignment="1">
      <alignment horizontal="right" vertical="center"/>
      <protection/>
    </xf>
    <xf numFmtId="3" fontId="40" fillId="0" borderId="23" xfId="108" applyNumberFormat="1" applyFont="1" applyBorder="1" applyAlignment="1">
      <alignment horizontal="right" vertical="center"/>
      <protection/>
    </xf>
    <xf numFmtId="3" fontId="55" fillId="0" borderId="23" xfId="108" applyNumberFormat="1" applyFont="1" applyFill="1" applyBorder="1" applyAlignment="1">
      <alignment vertical="center"/>
      <protection/>
    </xf>
    <xf numFmtId="3" fontId="55" fillId="0" borderId="23" xfId="108" applyNumberFormat="1" applyFont="1" applyBorder="1" applyAlignment="1">
      <alignment vertical="center"/>
      <protection/>
    </xf>
    <xf numFmtId="3" fontId="40" fillId="0" borderId="23" xfId="108" applyNumberFormat="1" applyFont="1" applyBorder="1" applyAlignment="1">
      <alignment vertical="center"/>
      <protection/>
    </xf>
    <xf numFmtId="3" fontId="56" fillId="0" borderId="23" xfId="108" applyNumberFormat="1" applyFont="1" applyBorder="1" applyAlignment="1">
      <alignment vertical="center"/>
      <protection/>
    </xf>
    <xf numFmtId="0" fontId="33" fillId="0" borderId="10" xfId="108" applyFont="1" applyBorder="1" applyAlignment="1">
      <alignment vertical="center"/>
      <protection/>
    </xf>
    <xf numFmtId="3" fontId="33" fillId="0" borderId="10" xfId="108" applyNumberFormat="1" applyFont="1" applyBorder="1" applyAlignment="1">
      <alignment vertical="center"/>
      <protection/>
    </xf>
    <xf numFmtId="3" fontId="33" fillId="0" borderId="23" xfId="108" applyNumberFormat="1" applyFont="1" applyBorder="1" applyAlignment="1">
      <alignment vertical="center"/>
      <protection/>
    </xf>
    <xf numFmtId="0" fontId="40" fillId="0" borderId="31" xfId="108" applyFont="1" applyBorder="1" applyAlignment="1">
      <alignment horizontal="center" vertical="center"/>
      <protection/>
    </xf>
    <xf numFmtId="3" fontId="56" fillId="0" borderId="10" xfId="108" applyNumberFormat="1" applyFont="1" applyBorder="1">
      <alignment/>
      <protection/>
    </xf>
    <xf numFmtId="3" fontId="56" fillId="0" borderId="23" xfId="108" applyNumberFormat="1" applyFont="1" applyBorder="1">
      <alignment/>
      <protection/>
    </xf>
    <xf numFmtId="0" fontId="39" fillId="0" borderId="33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2" xfId="108" applyFont="1" applyBorder="1" applyAlignment="1">
      <alignment vertical="center"/>
      <protection/>
    </xf>
    <xf numFmtId="0" fontId="40" fillId="20" borderId="34" xfId="108" applyFont="1" applyFill="1" applyBorder="1" applyAlignment="1">
      <alignment horizontal="center" vertical="center"/>
      <protection/>
    </xf>
    <xf numFmtId="0" fontId="40" fillId="20" borderId="35" xfId="108" applyFont="1" applyFill="1" applyBorder="1" applyAlignment="1">
      <alignment horizontal="center" vertical="center"/>
      <protection/>
    </xf>
    <xf numFmtId="0" fontId="40" fillId="20" borderId="35" xfId="108" applyFont="1" applyFill="1" applyBorder="1" applyAlignment="1">
      <alignment horizontal="center" vertical="center" wrapText="1"/>
      <protection/>
    </xf>
    <xf numFmtId="0" fontId="40" fillId="20" borderId="36" xfId="108" applyFont="1" applyFill="1" applyBorder="1" applyAlignment="1">
      <alignment horizontal="center" vertical="center" wrapText="1"/>
      <protection/>
    </xf>
    <xf numFmtId="0" fontId="40" fillId="20" borderId="37" xfId="108" applyFont="1" applyFill="1" applyBorder="1" applyAlignment="1">
      <alignment horizontal="center" vertical="center"/>
      <protection/>
    </xf>
    <xf numFmtId="0" fontId="40" fillId="0" borderId="11" xfId="108" applyFont="1" applyBorder="1" applyAlignment="1">
      <alignment horizontal="center" vertical="center"/>
      <protection/>
    </xf>
    <xf numFmtId="0" fontId="56" fillId="0" borderId="38" xfId="108" applyFont="1" applyBorder="1" applyAlignment="1">
      <alignment horizontal="center" vertical="center"/>
      <protection/>
    </xf>
    <xf numFmtId="0" fontId="40" fillId="0" borderId="38" xfId="108" applyFont="1" applyBorder="1" applyAlignment="1">
      <alignment horizontal="left" vertical="center"/>
      <protection/>
    </xf>
    <xf numFmtId="3" fontId="55" fillId="0" borderId="23" xfId="108" applyNumberFormat="1" applyFont="1" applyFill="1" applyBorder="1">
      <alignment/>
      <protection/>
    </xf>
    <xf numFmtId="0" fontId="39" fillId="0" borderId="11" xfId="108" applyFont="1" applyBorder="1" applyAlignment="1">
      <alignment horizontal="center" vertical="center"/>
      <protection/>
    </xf>
    <xf numFmtId="0" fontId="41" fillId="0" borderId="38" xfId="108" applyFont="1" applyBorder="1" applyAlignment="1">
      <alignment vertical="center"/>
      <protection/>
    </xf>
    <xf numFmtId="0" fontId="34" fillId="0" borderId="38" xfId="108" applyFont="1" applyBorder="1" applyAlignment="1">
      <alignment vertical="center"/>
      <protection/>
    </xf>
    <xf numFmtId="0" fontId="40" fillId="0" borderId="38" xfId="108" applyFont="1" applyBorder="1" applyAlignment="1">
      <alignment horizontal="center" vertical="center"/>
      <protection/>
    </xf>
    <xf numFmtId="0" fontId="42" fillId="20" borderId="39" xfId="108" applyFont="1" applyFill="1" applyBorder="1" applyAlignment="1">
      <alignment horizontal="left" vertical="center"/>
      <protection/>
    </xf>
    <xf numFmtId="3" fontId="42" fillId="20" borderId="39" xfId="108" applyNumberFormat="1" applyFont="1" applyFill="1" applyBorder="1" applyAlignment="1">
      <alignment vertical="center"/>
      <protection/>
    </xf>
    <xf numFmtId="0" fontId="42" fillId="20" borderId="40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0" xfId="101" applyFont="1" applyFill="1" applyBorder="1" applyAlignment="1">
      <alignment horizontal="center" vertical="center" wrapText="1"/>
      <protection/>
    </xf>
    <xf numFmtId="0" fontId="34" fillId="20" borderId="41" xfId="101" applyFont="1" applyFill="1" applyBorder="1" applyAlignment="1">
      <alignment horizontal="right" vertical="center" wrapText="1"/>
      <protection/>
    </xf>
    <xf numFmtId="0" fontId="34" fillId="20" borderId="42" xfId="101" applyFont="1" applyFill="1" applyBorder="1" applyAlignment="1">
      <alignment horizontal="right" vertical="center"/>
      <protection/>
    </xf>
    <xf numFmtId="0" fontId="34" fillId="20" borderId="43" xfId="101" applyFont="1" applyFill="1" applyBorder="1" applyAlignment="1">
      <alignment horizontal="center" vertical="center"/>
      <protection/>
    </xf>
    <xf numFmtId="0" fontId="34" fillId="20" borderId="44" xfId="101" applyFont="1" applyFill="1" applyBorder="1" applyAlignment="1">
      <alignment horizontal="center" vertical="center"/>
      <protection/>
    </xf>
    <xf numFmtId="3" fontId="34" fillId="0" borderId="45" xfId="101" applyNumberFormat="1" applyFont="1" applyFill="1" applyBorder="1">
      <alignment/>
      <protection/>
    </xf>
    <xf numFmtId="3" fontId="34" fillId="0" borderId="46" xfId="101" applyNumberFormat="1" applyFont="1" applyFill="1" applyBorder="1">
      <alignment/>
      <protection/>
    </xf>
    <xf numFmtId="4" fontId="34" fillId="0" borderId="47" xfId="101" applyNumberFormat="1" applyFont="1" applyFill="1" applyBorder="1">
      <alignment/>
      <protection/>
    </xf>
    <xf numFmtId="3" fontId="34" fillId="0" borderId="47" xfId="101" applyNumberFormat="1" applyFont="1" applyFill="1" applyBorder="1">
      <alignment/>
      <protection/>
    </xf>
    <xf numFmtId="3" fontId="34" fillId="0" borderId="48" xfId="101" applyNumberFormat="1" applyFont="1" applyFill="1" applyBorder="1">
      <alignment/>
      <protection/>
    </xf>
    <xf numFmtId="3" fontId="33" fillId="0" borderId="47" xfId="98" applyNumberFormat="1" applyFont="1" applyFill="1" applyBorder="1" applyAlignment="1">
      <alignment horizontal="center" vertical="center"/>
      <protection/>
    </xf>
    <xf numFmtId="4" fontId="33" fillId="0" borderId="47" xfId="98" applyNumberFormat="1" applyFont="1" applyFill="1" applyBorder="1" applyAlignment="1">
      <alignment vertical="center"/>
      <protection/>
    </xf>
    <xf numFmtId="3" fontId="33" fillId="0" borderId="47" xfId="98" applyNumberFormat="1" applyFont="1" applyFill="1" applyBorder="1" applyAlignment="1">
      <alignment vertical="center"/>
      <protection/>
    </xf>
    <xf numFmtId="3" fontId="33" fillId="0" borderId="48" xfId="98" applyNumberFormat="1" applyFont="1" applyFill="1" applyBorder="1" applyAlignment="1">
      <alignment vertical="center"/>
      <protection/>
    </xf>
    <xf numFmtId="3" fontId="34" fillId="0" borderId="47" xfId="98" applyNumberFormat="1" applyFont="1" applyFill="1" applyBorder="1" applyAlignment="1">
      <alignment vertical="center"/>
      <protection/>
    </xf>
    <xf numFmtId="3" fontId="34" fillId="0" borderId="48" xfId="98" applyNumberFormat="1" applyFont="1" applyFill="1" applyBorder="1" applyAlignment="1">
      <alignment vertical="center"/>
      <protection/>
    </xf>
    <xf numFmtId="3" fontId="34" fillId="21" borderId="47" xfId="101" applyNumberFormat="1" applyFont="1" applyFill="1" applyBorder="1">
      <alignment/>
      <protection/>
    </xf>
    <xf numFmtId="167" fontId="33" fillId="0" borderId="47" xfId="101" applyNumberFormat="1" applyFont="1" applyFill="1" applyBorder="1">
      <alignment/>
      <protection/>
    </xf>
    <xf numFmtId="3" fontId="33" fillId="0" borderId="47" xfId="101" applyNumberFormat="1" applyFont="1" applyFill="1" applyBorder="1">
      <alignment/>
      <protection/>
    </xf>
    <xf numFmtId="3" fontId="33" fillId="0" borderId="48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vertical="center"/>
      <protection/>
    </xf>
    <xf numFmtId="4" fontId="33" fillId="0" borderId="49" xfId="98" applyNumberFormat="1" applyFont="1" applyFill="1" applyBorder="1" applyAlignment="1">
      <alignment vertical="center"/>
      <protection/>
    </xf>
    <xf numFmtId="3" fontId="33" fillId="0" borderId="50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20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7" fontId="33" fillId="0" borderId="51" xfId="98" applyNumberFormat="1" applyFont="1" applyBorder="1" applyAlignment="1">
      <alignment vertical="center"/>
      <protection/>
    </xf>
    <xf numFmtId="4" fontId="33" fillId="0" borderId="51" xfId="98" applyNumberFormat="1" applyFont="1" applyFill="1" applyBorder="1" applyAlignment="1">
      <alignment vertical="center"/>
      <protection/>
    </xf>
    <xf numFmtId="3" fontId="33" fillId="0" borderId="51" xfId="98" applyNumberFormat="1" applyFont="1" applyFill="1" applyBorder="1" applyAlignment="1">
      <alignment vertical="center"/>
      <protection/>
    </xf>
    <xf numFmtId="0" fontId="33" fillId="0" borderId="52" xfId="104" applyFont="1" applyBorder="1">
      <alignment/>
      <protection/>
    </xf>
    <xf numFmtId="4" fontId="33" fillId="0" borderId="52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7" fontId="34" fillId="21" borderId="10" xfId="101" applyNumberFormat="1" applyFont="1" applyFill="1" applyBorder="1">
      <alignment/>
      <protection/>
    </xf>
    <xf numFmtId="0" fontId="34" fillId="21" borderId="10" xfId="104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8" fillId="0" borderId="0" xfId="101" applyFont="1" applyFill="1" applyBorder="1">
      <alignment/>
      <protection/>
    </xf>
    <xf numFmtId="0" fontId="33" fillId="0" borderId="0" xfId="108" applyFont="1" applyBorder="1">
      <alignment/>
      <protection/>
    </xf>
    <xf numFmtId="0" fontId="33" fillId="0" borderId="0" xfId="108" applyFont="1">
      <alignment/>
      <protection/>
    </xf>
    <xf numFmtId="3" fontId="56" fillId="0" borderId="48" xfId="101" applyNumberFormat="1" applyFont="1" applyFill="1" applyBorder="1">
      <alignment/>
      <protection/>
    </xf>
    <xf numFmtId="3" fontId="56" fillId="0" borderId="48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0" fontId="59" fillId="20" borderId="10" xfId="104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52" xfId="105" applyNumberFormat="1" applyFont="1" applyFill="1" applyBorder="1" applyAlignment="1">
      <alignment horizontal="center" vertical="center" wrapText="1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6" xfId="105" applyFont="1" applyFill="1" applyBorder="1" applyAlignment="1">
      <alignment horizontal="center" vertical="center"/>
      <protection/>
    </xf>
    <xf numFmtId="0" fontId="15" fillId="0" borderId="17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Protection="1">
      <alignment/>
      <protection locked="0"/>
    </xf>
    <xf numFmtId="0" fontId="15" fillId="0" borderId="29" xfId="105" applyFont="1" applyFill="1" applyBorder="1" applyAlignment="1">
      <alignment horizontal="center" vertical="center"/>
      <protection/>
    </xf>
    <xf numFmtId="0" fontId="15" fillId="0" borderId="52" xfId="105" applyFont="1" applyFill="1" applyBorder="1" applyProtection="1">
      <alignment/>
      <protection locked="0"/>
    </xf>
    <xf numFmtId="0" fontId="26" fillId="0" borderId="15" xfId="105" applyFont="1" applyFill="1" applyBorder="1" applyAlignment="1">
      <alignment horizontal="center" vertical="center"/>
      <protection/>
    </xf>
    <xf numFmtId="0" fontId="26" fillId="0" borderId="16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53" xfId="105" applyFont="1" applyFill="1" applyBorder="1" applyAlignment="1" applyProtection="1">
      <alignment horizontal="center" vertical="center" wrapText="1"/>
      <protection/>
    </xf>
    <xf numFmtId="0" fontId="49" fillId="0" borderId="11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1" xfId="106" applyNumberFormat="1" applyFont="1" applyFill="1" applyBorder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0" fontId="26" fillId="0" borderId="17" xfId="106" applyFont="1" applyFill="1" applyBorder="1" applyAlignment="1" applyProtection="1">
      <alignment horizontal="center" vertical="center" wrapText="1"/>
      <protection/>
    </xf>
    <xf numFmtId="0" fontId="15" fillId="0" borderId="53" xfId="106" applyFont="1" applyFill="1" applyBorder="1" applyAlignment="1">
      <alignment horizontal="center" vertical="center" wrapText="1"/>
      <protection/>
    </xf>
    <xf numFmtId="0" fontId="1" fillId="0" borderId="41" xfId="106" applyFont="1" applyFill="1" applyBorder="1" applyAlignment="1" applyProtection="1">
      <alignment horizontal="left" vertical="center" wrapText="1" indent="1"/>
      <protection/>
    </xf>
    <xf numFmtId="0" fontId="15" fillId="0" borderId="11" xfId="106" applyFont="1" applyFill="1" applyBorder="1" applyAlignment="1">
      <alignment horizontal="center" vertical="center" wrapText="1"/>
      <protection/>
    </xf>
    <xf numFmtId="0" fontId="1" fillId="0" borderId="32" xfId="106" applyFont="1" applyFill="1" applyBorder="1" applyAlignment="1" applyProtection="1">
      <alignment horizontal="left" vertical="center" wrapText="1" indent="1"/>
      <protection/>
    </xf>
    <xf numFmtId="0" fontId="1" fillId="0" borderId="32" xfId="106" applyFont="1" applyFill="1" applyBorder="1" applyAlignment="1" applyProtection="1">
      <alignment horizontal="left" vertical="center" wrapText="1" indent="8"/>
      <protection/>
    </xf>
    <xf numFmtId="0" fontId="15" fillId="0" borderId="20" xfId="106" applyFont="1" applyFill="1" applyBorder="1" applyAlignment="1" applyProtection="1">
      <alignment vertical="center" wrapText="1"/>
      <protection locked="0"/>
    </xf>
    <xf numFmtId="180" fontId="15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6" applyFont="1" applyFill="1" applyBorder="1" applyAlignment="1" applyProtection="1">
      <alignment vertical="center" wrapText="1"/>
      <protection locked="0"/>
    </xf>
    <xf numFmtId="0" fontId="15" fillId="0" borderId="29" xfId="106" applyFont="1" applyFill="1" applyBorder="1" applyAlignment="1">
      <alignment horizontal="center" vertical="center" wrapText="1"/>
      <protection/>
    </xf>
    <xf numFmtId="0" fontId="15" fillId="0" borderId="39" xfId="106" applyFont="1" applyFill="1" applyBorder="1" applyAlignment="1" applyProtection="1">
      <alignment vertical="center" wrapText="1"/>
      <protection locked="0"/>
    </xf>
    <xf numFmtId="180" fontId="15" fillId="0" borderId="39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4" xfId="10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55" xfId="106" applyFont="1" applyFill="1" applyBorder="1" applyAlignment="1" applyProtection="1">
      <alignment vertical="center" wrapText="1"/>
      <protection/>
    </xf>
    <xf numFmtId="180" fontId="26" fillId="0" borderId="55" xfId="106" applyNumberFormat="1" applyFont="1" applyFill="1" applyBorder="1" applyAlignment="1" applyProtection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" fontId="26" fillId="0" borderId="56" xfId="106" applyNumberFormat="1" applyFont="1" applyFill="1" applyBorder="1" applyAlignment="1" applyProtection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9" fillId="0" borderId="57" xfId="105" applyFont="1" applyFill="1" applyBorder="1" applyAlignment="1" applyProtection="1">
      <alignment horizontal="center" vertical="center"/>
      <protection/>
    </xf>
    <xf numFmtId="182" fontId="49" fillId="0" borderId="25" xfId="68" applyNumberFormat="1" applyFont="1" applyFill="1" applyBorder="1" applyAlignment="1" applyProtection="1">
      <alignment/>
      <protection locked="0"/>
    </xf>
    <xf numFmtId="182" fontId="49" fillId="0" borderId="31" xfId="68" applyNumberFormat="1" applyFont="1" applyFill="1" applyBorder="1" applyAlignment="1" applyProtection="1">
      <alignment/>
      <protection locked="0"/>
    </xf>
    <xf numFmtId="0" fontId="48" fillId="0" borderId="58" xfId="105" applyFont="1" applyFill="1" applyBorder="1" applyAlignment="1" applyProtection="1">
      <alignment/>
      <protection/>
    </xf>
    <xf numFmtId="0" fontId="48" fillId="0" borderId="59" xfId="105" applyFont="1" applyFill="1" applyBorder="1" applyAlignment="1" applyProtection="1">
      <alignment/>
      <protection/>
    </xf>
    <xf numFmtId="182" fontId="49" fillId="0" borderId="22" xfId="68" applyNumberFormat="1" applyFont="1" applyFill="1" applyBorder="1" applyAlignment="1" applyProtection="1">
      <alignment/>
      <protection locked="0"/>
    </xf>
    <xf numFmtId="182" fontId="44" fillId="0" borderId="60" xfId="68" applyNumberFormat="1" applyFont="1" applyFill="1" applyBorder="1" applyAlignment="1" applyProtection="1">
      <alignment/>
      <protection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32" xfId="105" applyFont="1" applyFill="1" applyBorder="1" applyAlignment="1" applyProtection="1">
      <alignment horizontal="left"/>
      <protection/>
    </xf>
    <xf numFmtId="0" fontId="48" fillId="0" borderId="61" xfId="105" applyFont="1" applyFill="1" applyBorder="1" applyAlignment="1" applyProtection="1">
      <alignment/>
      <protection/>
    </xf>
    <xf numFmtId="0" fontId="49" fillId="0" borderId="22" xfId="105" applyFont="1" applyFill="1" applyBorder="1" applyAlignment="1" applyProtection="1">
      <alignment horizontal="center" vertical="center"/>
      <protection/>
    </xf>
    <xf numFmtId="0" fontId="49" fillId="0" borderId="60" xfId="105" applyFont="1" applyFill="1" applyBorder="1" applyAlignment="1" applyProtection="1">
      <alignment horizontal="center" vertical="center"/>
      <protection/>
    </xf>
    <xf numFmtId="182" fontId="15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3" xfId="68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5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5" xfId="99" applyFont="1" applyBorder="1" applyAlignment="1">
      <alignment horizontal="left"/>
      <protection/>
    </xf>
    <xf numFmtId="0" fontId="39" fillId="0" borderId="25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4" fillId="0" borderId="10" xfId="106" applyNumberFormat="1" applyFont="1" applyFill="1" applyBorder="1" applyAlignment="1" applyProtection="1">
      <alignment horizontal="center" vertical="center" wrapText="1"/>
      <protection/>
    </xf>
    <xf numFmtId="180" fontId="44" fillId="0" borderId="23" xfId="106" applyNumberFormat="1" applyFont="1" applyFill="1" applyBorder="1" applyAlignment="1" applyProtection="1">
      <alignment horizontal="center" vertical="center" wrapText="1"/>
      <protection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3" xfId="68" applyNumberFormat="1" applyFont="1" applyFill="1" applyBorder="1" applyAlignment="1" applyProtection="1">
      <alignment vertical="center" wrapText="1"/>
      <protection/>
    </xf>
    <xf numFmtId="182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Fill="1" applyBorder="1" applyAlignment="1" applyProtection="1">
      <alignment vertical="center" wrapText="1"/>
      <protection/>
    </xf>
    <xf numFmtId="182" fontId="44" fillId="0" borderId="23" xfId="68" applyNumberFormat="1" applyFont="1" applyFill="1" applyBorder="1" applyAlignment="1" applyProtection="1">
      <alignment vertical="center" wrapTex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3" xfId="68" applyNumberFormat="1" applyFont="1" applyFill="1" applyBorder="1" applyAlignment="1" applyProtection="1">
      <alignment vertical="center" wrapText="1"/>
      <protection/>
    </xf>
    <xf numFmtId="182" fontId="70" fillId="25" borderId="39" xfId="68" applyNumberFormat="1" applyFont="1" applyFill="1" applyBorder="1" applyAlignment="1" applyProtection="1">
      <alignment horizontal="left" vertical="center" wrapText="1" indent="2"/>
      <protection/>
    </xf>
    <xf numFmtId="182" fontId="70" fillId="0" borderId="39" xfId="68" applyNumberFormat="1" applyFont="1" applyFill="1" applyBorder="1" applyAlignment="1" applyProtection="1">
      <alignment vertical="center" wrapText="1"/>
      <protection/>
    </xf>
    <xf numFmtId="182" fontId="70" fillId="0" borderId="54" xfId="68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0" fontId="72" fillId="0" borderId="0" xfId="108" applyFont="1" applyAlignment="1">
      <alignment horizontal="right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0" fontId="34" fillId="0" borderId="0" xfId="108" applyFont="1" applyAlignment="1">
      <alignment horizontal="right"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28" fillId="0" borderId="12" xfId="0" applyFont="1" applyBorder="1" applyAlignment="1">
      <alignment wrapText="1"/>
    </xf>
    <xf numFmtId="0" fontId="58" fillId="20" borderId="32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3" fontId="58" fillId="20" borderId="10" xfId="108" applyNumberFormat="1" applyFont="1" applyFill="1" applyBorder="1" applyAlignment="1">
      <alignment horizontal="right" vertical="center"/>
      <protection/>
    </xf>
    <xf numFmtId="3" fontId="58" fillId="20" borderId="10" xfId="108" applyNumberFormat="1" applyFont="1" applyFill="1" applyBorder="1">
      <alignment/>
      <protection/>
    </xf>
    <xf numFmtId="3" fontId="58" fillId="20" borderId="23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5" xfId="108" applyNumberFormat="1" applyFont="1" applyFill="1" applyBorder="1" applyAlignment="1">
      <alignment horizontal="right" vertical="center"/>
      <protection/>
    </xf>
    <xf numFmtId="3" fontId="59" fillId="20" borderId="10" xfId="108" applyNumberFormat="1" applyFont="1" applyFill="1" applyBorder="1" applyAlignment="1">
      <alignment vertical="center"/>
      <protection/>
    </xf>
    <xf numFmtId="0" fontId="33" fillId="0" borderId="32" xfId="108" applyFont="1" applyBorder="1" applyAlignment="1">
      <alignment horizontal="left" vertical="center" wrapText="1"/>
      <protection/>
    </xf>
    <xf numFmtId="4" fontId="33" fillId="0" borderId="0" xfId="98" applyNumberFormat="1" applyFont="1" applyFill="1" applyBorder="1" applyAlignment="1">
      <alignment vertical="center"/>
      <protection/>
    </xf>
    <xf numFmtId="167" fontId="33" fillId="0" borderId="10" xfId="98" applyNumberFormat="1" applyFont="1" applyBorder="1" applyAlignment="1">
      <alignment vertical="center"/>
      <protection/>
    </xf>
    <xf numFmtId="3" fontId="33" fillId="0" borderId="62" xfId="98" applyNumberFormat="1" applyFont="1" applyFill="1" applyBorder="1" applyAlignment="1">
      <alignment vertical="center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39" fillId="0" borderId="25" xfId="99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21" xfId="68" applyNumberFormat="1" applyFont="1" applyFill="1" applyBorder="1" applyAlignment="1">
      <alignment vertical="center"/>
    </xf>
    <xf numFmtId="182" fontId="15" fillId="0" borderId="23" xfId="68" applyNumberFormat="1" applyFont="1" applyFill="1" applyBorder="1" applyAlignment="1">
      <alignment vertical="center"/>
    </xf>
    <xf numFmtId="182" fontId="15" fillId="0" borderId="10" xfId="68" applyNumberFormat="1" applyFont="1" applyFill="1" applyBorder="1" applyAlignment="1" applyProtection="1">
      <alignment vertical="center"/>
      <protection locked="0"/>
    </xf>
    <xf numFmtId="182" fontId="15" fillId="0" borderId="52" xfId="68" applyNumberFormat="1" applyFont="1" applyFill="1" applyBorder="1" applyAlignment="1" applyProtection="1">
      <alignment vertical="center"/>
      <protection locked="0"/>
    </xf>
    <xf numFmtId="182" fontId="26" fillId="0" borderId="16" xfId="105" applyNumberFormat="1" applyFont="1" applyFill="1" applyBorder="1" applyAlignment="1">
      <alignment vertical="center"/>
      <protection/>
    </xf>
    <xf numFmtId="182" fontId="26" fillId="0" borderId="17" xfId="105" applyNumberFormat="1" applyFont="1" applyFill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43" fillId="0" borderId="63" xfId="0" applyFont="1" applyBorder="1" applyAlignment="1">
      <alignment horizontal="center" wrapText="1"/>
    </xf>
    <xf numFmtId="3" fontId="28" fillId="0" borderId="23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3" xfId="0" applyNumberFormat="1" applyFont="1" applyBorder="1" applyAlignment="1">
      <alignment horizontal="right" wrapText="1"/>
    </xf>
    <xf numFmtId="0" fontId="31" fillId="0" borderId="30" xfId="0" applyFont="1" applyBorder="1" applyAlignment="1">
      <alignment wrapText="1"/>
    </xf>
    <xf numFmtId="3" fontId="31" fillId="0" borderId="54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23" xfId="0" applyFont="1" applyBorder="1" applyAlignment="1">
      <alignment horizontal="right" wrapText="1"/>
    </xf>
    <xf numFmtId="3" fontId="52" fillId="0" borderId="23" xfId="0" applyNumberFormat="1" applyFont="1" applyBorder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1" xfId="101" applyFont="1" applyFill="1" applyBorder="1" applyAlignment="1">
      <alignment horizontal="center" vertical="center" wrapText="1"/>
      <protection/>
    </xf>
    <xf numFmtId="3" fontId="34" fillId="0" borderId="64" xfId="101" applyNumberFormat="1" applyFont="1" applyFill="1" applyBorder="1">
      <alignment/>
      <protection/>
    </xf>
    <xf numFmtId="4" fontId="34" fillId="0" borderId="65" xfId="101" applyNumberFormat="1" applyFont="1" applyFill="1" applyBorder="1">
      <alignment/>
      <protection/>
    </xf>
    <xf numFmtId="3" fontId="34" fillId="0" borderId="65" xfId="101" applyNumberFormat="1" applyFont="1" applyFill="1" applyBorder="1">
      <alignment/>
      <protection/>
    </xf>
    <xf numFmtId="3" fontId="33" fillId="0" borderId="65" xfId="98" applyNumberFormat="1" applyFont="1" applyFill="1" applyBorder="1" applyAlignment="1">
      <alignment horizontal="center" vertical="center"/>
      <protection/>
    </xf>
    <xf numFmtId="3" fontId="33" fillId="0" borderId="65" xfId="98" applyNumberFormat="1" applyFont="1" applyFill="1" applyBorder="1" applyAlignment="1">
      <alignment vertical="center"/>
      <protection/>
    </xf>
    <xf numFmtId="3" fontId="34" fillId="0" borderId="65" xfId="98" applyNumberFormat="1" applyFont="1" applyFill="1" applyBorder="1" applyAlignment="1">
      <alignment vertical="center"/>
      <protection/>
    </xf>
    <xf numFmtId="167" fontId="33" fillId="0" borderId="65" xfId="101" applyNumberFormat="1" applyFont="1" applyFill="1" applyBorder="1">
      <alignment/>
      <protection/>
    </xf>
    <xf numFmtId="3" fontId="33" fillId="0" borderId="66" xfId="98" applyNumberFormat="1" applyFont="1" applyFill="1" applyBorder="1" applyAlignment="1">
      <alignment vertical="center"/>
      <protection/>
    </xf>
    <xf numFmtId="3" fontId="33" fillId="0" borderId="32" xfId="98" applyNumberFormat="1" applyFont="1" applyFill="1" applyBorder="1" applyAlignment="1">
      <alignment vertical="center"/>
      <protection/>
    </xf>
    <xf numFmtId="3" fontId="34" fillId="21" borderId="32" xfId="101" applyNumberFormat="1" applyFont="1" applyFill="1" applyBorder="1">
      <alignment/>
      <protection/>
    </xf>
    <xf numFmtId="3" fontId="34" fillId="0" borderId="41" xfId="101" applyNumberFormat="1" applyFont="1" applyFill="1" applyBorder="1">
      <alignment/>
      <protection/>
    </xf>
    <xf numFmtId="3" fontId="33" fillId="0" borderId="32" xfId="101" applyNumberFormat="1" applyFont="1" applyFill="1" applyBorder="1">
      <alignment/>
      <protection/>
    </xf>
    <xf numFmtId="167" fontId="33" fillId="0" borderId="67" xfId="98" applyNumberFormat="1" applyFont="1" applyBorder="1" applyAlignment="1">
      <alignment vertical="center"/>
      <protection/>
    </xf>
    <xf numFmtId="167" fontId="33" fillId="0" borderId="32" xfId="98" applyNumberFormat="1" applyFont="1" applyBorder="1" applyAlignment="1">
      <alignment vertical="center"/>
      <protection/>
    </xf>
    <xf numFmtId="4" fontId="33" fillId="0" borderId="44" xfId="101" applyNumberFormat="1" applyFont="1" applyFill="1" applyBorder="1">
      <alignment/>
      <protection/>
    </xf>
    <xf numFmtId="167" fontId="34" fillId="21" borderId="32" xfId="101" applyNumberFormat="1" applyFont="1" applyFill="1" applyBorder="1">
      <alignment/>
      <protection/>
    </xf>
    <xf numFmtId="3" fontId="59" fillId="20" borderId="32" xfId="101" applyNumberFormat="1" applyFont="1" applyFill="1" applyBorder="1">
      <alignment/>
      <protection/>
    </xf>
    <xf numFmtId="0" fontId="34" fillId="20" borderId="68" xfId="101" applyFont="1" applyFill="1" applyBorder="1" applyAlignment="1">
      <alignment horizontal="center" vertical="center"/>
      <protection/>
    </xf>
    <xf numFmtId="0" fontId="38" fillId="0" borderId="69" xfId="98" applyFont="1" applyBorder="1" applyAlignment="1">
      <alignment vertical="center"/>
      <protection/>
    </xf>
    <xf numFmtId="0" fontId="38" fillId="0" borderId="70" xfId="98" applyFont="1" applyBorder="1" applyAlignment="1">
      <alignment vertical="center"/>
      <protection/>
    </xf>
    <xf numFmtId="0" fontId="1" fillId="0" borderId="70" xfId="98" applyFont="1" applyBorder="1" applyAlignment="1">
      <alignment vertical="center"/>
      <protection/>
    </xf>
    <xf numFmtId="0" fontId="34" fillId="21" borderId="70" xfId="98" applyFont="1" applyFill="1" applyBorder="1" applyAlignment="1">
      <alignment vertical="center"/>
      <protection/>
    </xf>
    <xf numFmtId="3" fontId="34" fillId="21" borderId="71" xfId="101" applyNumberFormat="1" applyFont="1" applyFill="1" applyBorder="1">
      <alignment/>
      <protection/>
    </xf>
    <xf numFmtId="0" fontId="1" fillId="0" borderId="70" xfId="98" applyFont="1" applyBorder="1" applyAlignment="1">
      <alignment vertical="center" wrapText="1"/>
      <protection/>
    </xf>
    <xf numFmtId="0" fontId="1" fillId="0" borderId="72" xfId="98" applyFont="1" applyBorder="1" applyAlignment="1">
      <alignment vertical="center"/>
      <protection/>
    </xf>
    <xf numFmtId="0" fontId="1" fillId="0" borderId="11" xfId="98" applyFont="1" applyBorder="1" applyAlignment="1">
      <alignment vertical="center"/>
      <protection/>
    </xf>
    <xf numFmtId="3" fontId="33" fillId="0" borderId="23" xfId="101" applyNumberFormat="1" applyFont="1" applyFill="1" applyBorder="1">
      <alignment/>
      <protection/>
    </xf>
    <xf numFmtId="0" fontId="34" fillId="21" borderId="11" xfId="98" applyFont="1" applyFill="1" applyBorder="1" applyAlignment="1">
      <alignment vertical="center"/>
      <protection/>
    </xf>
    <xf numFmtId="0" fontId="38" fillId="0" borderId="73" xfId="98" applyFont="1" applyBorder="1" applyAlignment="1">
      <alignment vertical="center"/>
      <protection/>
    </xf>
    <xf numFmtId="0" fontId="1" fillId="0" borderId="24" xfId="98" applyFont="1" applyBorder="1" applyAlignment="1">
      <alignment vertical="center"/>
      <protection/>
    </xf>
    <xf numFmtId="3" fontId="33" fillId="0" borderId="23" xfId="98" applyNumberFormat="1" applyFont="1" applyFill="1" applyBorder="1" applyAlignment="1">
      <alignment vertical="center"/>
      <protection/>
    </xf>
    <xf numFmtId="3" fontId="34" fillId="21" borderId="23" xfId="98" applyNumberFormat="1" applyFont="1" applyFill="1" applyBorder="1" applyAlignment="1">
      <alignment vertical="center"/>
      <protection/>
    </xf>
    <xf numFmtId="0" fontId="59" fillId="20" borderId="30" xfId="101" applyFont="1" applyFill="1" applyBorder="1">
      <alignment/>
      <protection/>
    </xf>
    <xf numFmtId="3" fontId="59" fillId="20" borderId="39" xfId="101" applyNumberFormat="1" applyFont="1" applyFill="1" applyBorder="1">
      <alignment/>
      <protection/>
    </xf>
    <xf numFmtId="0" fontId="59" fillId="20" borderId="39" xfId="104" applyFont="1" applyFill="1" applyBorder="1">
      <alignment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3" xfId="100" applyFont="1" applyBorder="1" applyAlignment="1">
      <alignment vertical="center" wrapText="1"/>
      <protection/>
    </xf>
    <xf numFmtId="0" fontId="26" fillId="0" borderId="74" xfId="100" applyFont="1" applyBorder="1" applyAlignment="1">
      <alignment horizontal="center" vertical="center" wrapText="1"/>
      <protection/>
    </xf>
    <xf numFmtId="0" fontId="26" fillId="0" borderId="75" xfId="100" applyFont="1" applyBorder="1" applyAlignment="1">
      <alignment horizontal="center" vertical="center" wrapText="1"/>
      <protection/>
    </xf>
    <xf numFmtId="0" fontId="44" fillId="0" borderId="11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32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1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32" xfId="100" applyFont="1" applyBorder="1">
      <alignment/>
      <protection/>
    </xf>
    <xf numFmtId="3" fontId="15" fillId="0" borderId="52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1" xfId="100" applyBorder="1">
      <alignment/>
      <protection/>
    </xf>
    <xf numFmtId="0" fontId="15" fillId="0" borderId="32" xfId="100" applyFont="1" applyBorder="1" applyAlignment="1">
      <alignment vertical="center" wrapText="1"/>
      <protection/>
    </xf>
    <xf numFmtId="0" fontId="15" fillId="0" borderId="44" xfId="100" applyFont="1" applyBorder="1">
      <alignment/>
      <protection/>
    </xf>
    <xf numFmtId="49" fontId="15" fillId="0" borderId="29" xfId="100" applyNumberFormat="1" applyFont="1" applyBorder="1" applyAlignment="1">
      <alignment horizontal="right"/>
      <protection/>
    </xf>
    <xf numFmtId="49" fontId="15" fillId="0" borderId="52" xfId="100" applyNumberFormat="1" applyFont="1" applyBorder="1" applyAlignment="1">
      <alignment horizontal="right"/>
      <protection/>
    </xf>
    <xf numFmtId="180" fontId="15" fillId="0" borderId="52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52" xfId="100" applyNumberFormat="1" applyFont="1" applyFill="1" applyBorder="1" applyAlignment="1" applyProtection="1">
      <alignment vertical="center" wrapText="1"/>
      <protection locked="0"/>
    </xf>
    <xf numFmtId="49" fontId="15" fillId="0" borderId="29" xfId="100" applyNumberFormat="1" applyBorder="1">
      <alignment/>
      <protection/>
    </xf>
    <xf numFmtId="49" fontId="15" fillId="0" borderId="52" xfId="100" applyNumberFormat="1" applyBorder="1">
      <alignment/>
      <protection/>
    </xf>
    <xf numFmtId="0" fontId="26" fillId="0" borderId="39" xfId="100" applyFont="1" applyBorder="1" applyAlignment="1">
      <alignment horizontal="left"/>
      <protection/>
    </xf>
    <xf numFmtId="3" fontId="26" fillId="0" borderId="39" xfId="100" applyNumberFormat="1" applyFont="1" applyBorder="1">
      <alignment/>
      <protection/>
    </xf>
    <xf numFmtId="0" fontId="26" fillId="0" borderId="40" xfId="100" applyFont="1" applyBorder="1" applyAlignment="1">
      <alignment horizontal="left"/>
      <protection/>
    </xf>
    <xf numFmtId="0" fontId="26" fillId="0" borderId="30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43" fillId="0" borderId="0" xfId="103" applyFont="1" applyAlignment="1">
      <alignment horizontal="right"/>
      <protection/>
    </xf>
    <xf numFmtId="0" fontId="27" fillId="0" borderId="0" xfId="103" applyFont="1">
      <alignment/>
      <protection/>
    </xf>
    <xf numFmtId="0" fontId="27" fillId="0" borderId="0" xfId="103" applyFont="1" applyAlignment="1">
      <alignment horizontal="right"/>
      <protection/>
    </xf>
    <xf numFmtId="0" fontId="24" fillId="0" borderId="11" xfId="103" applyFont="1" applyBorder="1" applyAlignment="1">
      <alignment horizontal="center"/>
      <protection/>
    </xf>
    <xf numFmtId="0" fontId="24" fillId="0" borderId="76" xfId="103" applyFont="1" applyBorder="1" applyAlignment="1">
      <alignment horizontal="left"/>
      <protection/>
    </xf>
    <xf numFmtId="0" fontId="27" fillId="0" borderId="10" xfId="103" applyFont="1" applyBorder="1" applyAlignment="1">
      <alignment horizontal="right"/>
      <protection/>
    </xf>
    <xf numFmtId="3" fontId="24" fillId="0" borderId="25" xfId="103" applyNumberFormat="1" applyFont="1" applyBorder="1" applyAlignment="1">
      <alignment horizontal="right"/>
      <protection/>
    </xf>
    <xf numFmtId="0" fontId="27" fillId="0" borderId="23" xfId="103" applyFont="1" applyBorder="1" applyAlignment="1">
      <alignment horizontal="center"/>
      <protection/>
    </xf>
    <xf numFmtId="0" fontId="61" fillId="0" borderId="0" xfId="103" applyFont="1">
      <alignment/>
      <protection/>
    </xf>
    <xf numFmtId="0" fontId="24" fillId="0" borderId="52" xfId="103" applyFont="1" applyBorder="1" applyAlignment="1">
      <alignment horizontal="left"/>
      <protection/>
    </xf>
    <xf numFmtId="0" fontId="24" fillId="0" borderId="44" xfId="103" applyFont="1" applyBorder="1" applyAlignment="1">
      <alignment horizontal="right"/>
      <protection/>
    </xf>
    <xf numFmtId="0" fontId="27" fillId="21" borderId="30" xfId="103" applyFont="1" applyFill="1" applyBorder="1" applyAlignment="1">
      <alignment horizontal="center"/>
      <protection/>
    </xf>
    <xf numFmtId="0" fontId="24" fillId="21" borderId="39" xfId="103" applyFont="1" applyFill="1" applyBorder="1" applyAlignment="1">
      <alignment horizontal="left"/>
      <protection/>
    </xf>
    <xf numFmtId="0" fontId="24" fillId="21" borderId="40" xfId="103" applyFont="1" applyFill="1" applyBorder="1" applyAlignment="1">
      <alignment horizontal="right"/>
      <protection/>
    </xf>
    <xf numFmtId="3" fontId="24" fillId="21" borderId="58" xfId="103" applyNumberFormat="1" applyFont="1" applyFill="1" applyBorder="1" applyAlignment="1">
      <alignment horizontal="right"/>
      <protection/>
    </xf>
    <xf numFmtId="0" fontId="27" fillId="21" borderId="54" xfId="103" applyFont="1" applyFill="1" applyBorder="1" applyAlignment="1">
      <alignment horizontal="center"/>
      <protection/>
    </xf>
    <xf numFmtId="0" fontId="33" fillId="0" borderId="0" xfId="103" applyFont="1">
      <alignment/>
      <protection/>
    </xf>
    <xf numFmtId="0" fontId="1" fillId="0" borderId="0" xfId="0" applyFont="1" applyAlignment="1">
      <alignment horizontal="justify"/>
    </xf>
    <xf numFmtId="0" fontId="36" fillId="0" borderId="29" xfId="0" applyFont="1" applyBorder="1" applyAlignment="1">
      <alignment wrapText="1"/>
    </xf>
    <xf numFmtId="0" fontId="15" fillId="0" borderId="52" xfId="100" applyFont="1" applyBorder="1" applyAlignment="1">
      <alignment horizontal="left" wrapText="1"/>
      <protection/>
    </xf>
    <xf numFmtId="3" fontId="34" fillId="0" borderId="77" xfId="98" applyNumberFormat="1" applyFont="1" applyFill="1" applyBorder="1" applyAlignment="1">
      <alignment vertical="center"/>
      <protection/>
    </xf>
    <xf numFmtId="3" fontId="34" fillId="0" borderId="78" xfId="98" applyNumberFormat="1" applyFont="1" applyFill="1" applyBorder="1" applyAlignment="1">
      <alignment vertical="center"/>
      <protection/>
    </xf>
    <xf numFmtId="0" fontId="43" fillId="0" borderId="79" xfId="0" applyFont="1" applyBorder="1" applyAlignment="1">
      <alignment horizontal="center" wrapText="1"/>
    </xf>
    <xf numFmtId="0" fontId="24" fillId="0" borderId="76" xfId="0" applyFont="1" applyBorder="1" applyAlignment="1">
      <alignment wrapText="1"/>
    </xf>
    <xf numFmtId="0" fontId="28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8" fillId="0" borderId="76" xfId="0" applyFont="1" applyBorder="1" applyAlignment="1">
      <alignment wrapText="1"/>
    </xf>
    <xf numFmtId="0" fontId="31" fillId="0" borderId="25" xfId="0" applyFont="1" applyBorder="1" applyAlignment="1">
      <alignment wrapText="1"/>
    </xf>
    <xf numFmtId="0" fontId="31" fillId="0" borderId="58" xfId="0" applyFont="1" applyBorder="1" applyAlignment="1">
      <alignment wrapText="1"/>
    </xf>
    <xf numFmtId="0" fontId="25" fillId="0" borderId="36" xfId="0" applyFont="1" applyBorder="1" applyAlignment="1">
      <alignment horizontal="center" wrapText="1"/>
    </xf>
    <xf numFmtId="0" fontId="25" fillId="0" borderId="80" xfId="0" applyFont="1" applyBorder="1" applyAlignment="1">
      <alignment horizontal="center" wrapText="1"/>
    </xf>
    <xf numFmtId="0" fontId="25" fillId="0" borderId="81" xfId="0" applyFont="1" applyBorder="1" applyAlignment="1">
      <alignment horizontal="center" wrapText="1"/>
    </xf>
    <xf numFmtId="0" fontId="43" fillId="0" borderId="53" xfId="0" applyFont="1" applyBorder="1" applyAlignment="1">
      <alignment horizontal="center" wrapText="1"/>
    </xf>
    <xf numFmtId="0" fontId="43" fillId="0" borderId="74" xfId="0" applyFont="1" applyBorder="1" applyAlignment="1">
      <alignment horizontal="center" wrapText="1"/>
    </xf>
    <xf numFmtId="0" fontId="43" fillId="0" borderId="82" xfId="0" applyFont="1" applyBorder="1" applyAlignment="1">
      <alignment horizontal="center" wrapText="1"/>
    </xf>
    <xf numFmtId="3" fontId="24" fillId="0" borderId="11" xfId="0" applyNumberFormat="1" applyFont="1" applyBorder="1" applyAlignment="1">
      <alignment horizontal="right" wrapText="1"/>
    </xf>
    <xf numFmtId="3" fontId="28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24" fillId="0" borderId="23" xfId="0" applyFont="1" applyBorder="1" applyAlignment="1">
      <alignment horizontal="right" wrapText="1"/>
    </xf>
    <xf numFmtId="3" fontId="31" fillId="0" borderId="11" xfId="0" applyNumberFormat="1" applyFont="1" applyBorder="1" applyAlignment="1">
      <alignment horizontal="right" wrapText="1"/>
    </xf>
    <xf numFmtId="0" fontId="28" fillId="0" borderId="11" xfId="0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3" fontId="52" fillId="0" borderId="54" xfId="0" applyNumberFormat="1" applyFont="1" applyBorder="1" applyAlignment="1">
      <alignment horizontal="right" wrapText="1"/>
    </xf>
    <xf numFmtId="0" fontId="78" fillId="0" borderId="68" xfId="0" applyFont="1" applyBorder="1" applyAlignment="1">
      <alignment/>
    </xf>
    <xf numFmtId="0" fontId="78" fillId="0" borderId="20" xfId="0" applyFont="1" applyBorder="1" applyAlignment="1">
      <alignment/>
    </xf>
    <xf numFmtId="0" fontId="77" fillId="0" borderId="26" xfId="0" applyFont="1" applyBorder="1" applyAlignment="1">
      <alignment/>
    </xf>
    <xf numFmtId="0" fontId="78" fillId="0" borderId="24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83" xfId="0" applyFont="1" applyBorder="1" applyAlignment="1">
      <alignment/>
    </xf>
    <xf numFmtId="0" fontId="78" fillId="0" borderId="0" xfId="0" applyFont="1" applyAlignment="1">
      <alignment/>
    </xf>
    <xf numFmtId="3" fontId="52" fillId="0" borderId="0" xfId="0" applyNumberFormat="1" applyFont="1" applyBorder="1" applyAlignment="1">
      <alignment horizontal="right" wrapText="1"/>
    </xf>
    <xf numFmtId="3" fontId="31" fillId="0" borderId="0" xfId="0" applyNumberFormat="1" applyFont="1" applyBorder="1" applyAlignment="1">
      <alignment horizontal="right" wrapText="1"/>
    </xf>
    <xf numFmtId="3" fontId="28" fillId="0" borderId="0" xfId="0" applyNumberFormat="1" applyFont="1" applyBorder="1" applyAlignment="1">
      <alignment horizontal="right" wrapText="1"/>
    </xf>
    <xf numFmtId="3" fontId="28" fillId="0" borderId="57" xfId="0" applyNumberFormat="1" applyFont="1" applyBorder="1" applyAlignment="1">
      <alignment horizontal="right" wrapText="1"/>
    </xf>
    <xf numFmtId="3" fontId="28" fillId="0" borderId="22" xfId="0" applyNumberFormat="1" applyFont="1" applyBorder="1" applyAlignment="1">
      <alignment horizontal="right" wrapText="1"/>
    </xf>
    <xf numFmtId="3" fontId="24" fillId="0" borderId="60" xfId="0" applyNumberFormat="1" applyFont="1" applyBorder="1" applyAlignment="1">
      <alignment horizontal="right" wrapText="1"/>
    </xf>
    <xf numFmtId="180" fontId="48" fillId="0" borderId="84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84" xfId="106" applyNumberFormat="1" applyFont="1" applyFill="1" applyBorder="1" applyAlignment="1" applyProtection="1">
      <alignment horizontal="center" vertical="center" wrapText="1"/>
      <protection/>
    </xf>
    <xf numFmtId="180" fontId="44" fillId="0" borderId="84" xfId="106" applyNumberFormat="1" applyFont="1" applyFill="1" applyBorder="1" applyAlignment="1" applyProtection="1">
      <alignment horizontal="center" vertical="center" wrapText="1"/>
      <protection/>
    </xf>
    <xf numFmtId="180" fontId="49" fillId="0" borderId="31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59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85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85" xfId="106" applyNumberFormat="1" applyFont="1" applyFill="1" applyBorder="1" applyAlignment="1" applyProtection="1">
      <alignment horizontal="center" vertical="center" wrapText="1"/>
      <protection/>
    </xf>
    <xf numFmtId="180" fontId="44" fillId="0" borderId="85" xfId="106" applyNumberFormat="1" applyFont="1" applyFill="1" applyBorder="1" applyAlignment="1" applyProtection="1">
      <alignment horizontal="center" vertical="center" wrapText="1"/>
      <protection/>
    </xf>
    <xf numFmtId="180" fontId="49" fillId="0" borderId="0" xfId="106" applyNumberFormat="1" applyFont="1" applyFill="1" applyBorder="1" applyAlignment="1" applyProtection="1">
      <alignment horizontal="left" vertical="center" wrapText="1" inden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9" fillId="0" borderId="8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87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2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8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8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89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8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9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8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9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84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9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2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3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9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8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9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4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5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9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/>
    </xf>
    <xf numFmtId="0" fontId="43" fillId="0" borderId="75" xfId="0" applyFont="1" applyBorder="1" applyAlignment="1">
      <alignment horizontal="center" wrapText="1"/>
    </xf>
    <xf numFmtId="0" fontId="33" fillId="0" borderId="0" xfId="0" applyFont="1" applyAlignment="1">
      <alignment vertical="top"/>
    </xf>
    <xf numFmtId="0" fontId="34" fillId="20" borderId="42" xfId="101" applyFont="1" applyFill="1" applyBorder="1" applyAlignment="1">
      <alignment horizontal="right" vertical="center" wrapText="1"/>
      <protection/>
    </xf>
    <xf numFmtId="3" fontId="34" fillId="0" borderId="93" xfId="101" applyNumberFormat="1" applyFont="1" applyFill="1" applyBorder="1">
      <alignment/>
      <protection/>
    </xf>
    <xf numFmtId="3" fontId="34" fillId="0" borderId="78" xfId="101" applyNumberFormat="1" applyFont="1" applyFill="1" applyBorder="1">
      <alignment/>
      <protection/>
    </xf>
    <xf numFmtId="3" fontId="41" fillId="0" borderId="78" xfId="101" applyNumberFormat="1" applyFont="1" applyFill="1" applyBorder="1">
      <alignment/>
      <protection/>
    </xf>
    <xf numFmtId="3" fontId="33" fillId="0" borderId="78" xfId="98" applyNumberFormat="1" applyFont="1" applyFill="1" applyBorder="1" applyAlignment="1">
      <alignment vertical="center"/>
      <protection/>
    </xf>
    <xf numFmtId="3" fontId="41" fillId="0" borderId="78" xfId="98" applyNumberFormat="1" applyFont="1" applyFill="1" applyBorder="1" applyAlignment="1">
      <alignment vertical="center"/>
      <protection/>
    </xf>
    <xf numFmtId="3" fontId="34" fillId="21" borderId="78" xfId="101" applyNumberFormat="1" applyFont="1" applyFill="1" applyBorder="1">
      <alignment/>
      <protection/>
    </xf>
    <xf numFmtId="3" fontId="33" fillId="0" borderId="78" xfId="101" applyNumberFormat="1" applyFont="1" applyFill="1" applyBorder="1">
      <alignment/>
      <protection/>
    </xf>
    <xf numFmtId="3" fontId="33" fillId="0" borderId="94" xfId="101" applyNumberFormat="1" applyFont="1" applyFill="1" applyBorder="1">
      <alignment/>
      <protection/>
    </xf>
    <xf numFmtId="3" fontId="33" fillId="0" borderId="25" xfId="101" applyNumberFormat="1" applyFont="1" applyFill="1" applyBorder="1">
      <alignment/>
      <protection/>
    </xf>
    <xf numFmtId="3" fontId="34" fillId="21" borderId="25" xfId="101" applyNumberFormat="1" applyFont="1" applyFill="1" applyBorder="1">
      <alignment/>
      <protection/>
    </xf>
    <xf numFmtId="3" fontId="34" fillId="0" borderId="76" xfId="101" applyNumberFormat="1" applyFont="1" applyFill="1" applyBorder="1">
      <alignment/>
      <protection/>
    </xf>
    <xf numFmtId="3" fontId="33" fillId="0" borderId="95" xfId="98" applyNumberFormat="1" applyFont="1" applyFill="1" applyBorder="1" applyAlignment="1">
      <alignment vertical="center"/>
      <protection/>
    </xf>
    <xf numFmtId="3" fontId="33" fillId="0" borderId="25" xfId="98" applyNumberFormat="1" applyFont="1" applyFill="1" applyBorder="1" applyAlignment="1">
      <alignment vertical="center"/>
      <protection/>
    </xf>
    <xf numFmtId="3" fontId="34" fillId="21" borderId="25" xfId="98" applyNumberFormat="1" applyFont="1" applyFill="1" applyBorder="1" applyAlignment="1">
      <alignment vertical="center"/>
      <protection/>
    </xf>
    <xf numFmtId="3" fontId="59" fillId="20" borderId="58" xfId="98" applyNumberFormat="1" applyFont="1" applyFill="1" applyBorder="1" applyAlignment="1">
      <alignment vertical="center"/>
      <protection/>
    </xf>
    <xf numFmtId="3" fontId="34" fillId="21" borderId="96" xfId="101" applyNumberFormat="1" applyFont="1" applyFill="1" applyBorder="1">
      <alignment/>
      <protection/>
    </xf>
    <xf numFmtId="0" fontId="34" fillId="20" borderId="10" xfId="101" applyFont="1" applyFill="1" applyBorder="1" applyAlignment="1">
      <alignment horizontal="center" vertical="center" wrapText="1"/>
      <protection/>
    </xf>
    <xf numFmtId="0" fontId="34" fillId="20" borderId="10" xfId="101" applyFont="1" applyFill="1" applyBorder="1" applyAlignment="1">
      <alignment horizontal="center" vertical="center"/>
      <protection/>
    </xf>
    <xf numFmtId="3" fontId="34" fillId="0" borderId="10" xfId="101" applyNumberFormat="1" applyFont="1" applyFill="1" applyBorder="1">
      <alignment/>
      <protection/>
    </xf>
    <xf numFmtId="3" fontId="41" fillId="0" borderId="10" xfId="101" applyNumberFormat="1" applyFont="1" applyFill="1" applyBorder="1">
      <alignment/>
      <protection/>
    </xf>
    <xf numFmtId="3" fontId="34" fillId="0" borderId="10" xfId="98" applyNumberFormat="1" applyFont="1" applyFill="1" applyBorder="1" applyAlignment="1">
      <alignment vertical="center"/>
      <protection/>
    </xf>
    <xf numFmtId="3" fontId="41" fillId="0" borderId="10" xfId="98" applyNumberFormat="1" applyFont="1" applyFill="1" applyBorder="1" applyAlignment="1">
      <alignment vertical="center"/>
      <protection/>
    </xf>
    <xf numFmtId="0" fontId="34" fillId="20" borderId="11" xfId="101" applyFont="1" applyFill="1" applyBorder="1" applyAlignment="1">
      <alignment horizontal="center" vertical="center" wrapText="1"/>
      <protection/>
    </xf>
    <xf numFmtId="0" fontId="34" fillId="20" borderId="23" xfId="101" applyFont="1" applyFill="1" applyBorder="1" applyAlignment="1">
      <alignment horizontal="right" vertical="center" wrapText="1"/>
      <protection/>
    </xf>
    <xf numFmtId="0" fontId="34" fillId="20" borderId="11" xfId="101" applyFont="1" applyFill="1" applyBorder="1" applyAlignment="1">
      <alignment horizontal="right" vertical="center"/>
      <protection/>
    </xf>
    <xf numFmtId="0" fontId="34" fillId="20" borderId="23" xfId="101" applyFont="1" applyFill="1" applyBorder="1" applyAlignment="1">
      <alignment horizontal="center" vertical="center"/>
      <protection/>
    </xf>
    <xf numFmtId="3" fontId="34" fillId="0" borderId="11" xfId="101" applyNumberFormat="1" applyFont="1" applyFill="1" applyBorder="1">
      <alignment/>
      <protection/>
    </xf>
    <xf numFmtId="3" fontId="34" fillId="0" borderId="23" xfId="101" applyNumberFormat="1" applyFont="1" applyFill="1" applyBorder="1">
      <alignment/>
      <protection/>
    </xf>
    <xf numFmtId="3" fontId="41" fillId="0" borderId="11" xfId="101" applyNumberFormat="1" applyFont="1" applyFill="1" applyBorder="1">
      <alignment/>
      <protection/>
    </xf>
    <xf numFmtId="3" fontId="41" fillId="0" borderId="23" xfId="101" applyNumberFormat="1" applyFont="1" applyFill="1" applyBorder="1">
      <alignment/>
      <protection/>
    </xf>
    <xf numFmtId="3" fontId="33" fillId="0" borderId="11" xfId="98" applyNumberFormat="1" applyFont="1" applyFill="1" applyBorder="1" applyAlignment="1">
      <alignment vertical="center"/>
      <protection/>
    </xf>
    <xf numFmtId="3" fontId="34" fillId="0" borderId="11" xfId="98" applyNumberFormat="1" applyFont="1" applyFill="1" applyBorder="1" applyAlignment="1">
      <alignment vertical="center"/>
      <protection/>
    </xf>
    <xf numFmtId="3" fontId="34" fillId="0" borderId="23" xfId="98" applyNumberFormat="1" applyFont="1" applyFill="1" applyBorder="1" applyAlignment="1">
      <alignment vertical="center"/>
      <protection/>
    </xf>
    <xf numFmtId="3" fontId="41" fillId="0" borderId="11" xfId="98" applyNumberFormat="1" applyFont="1" applyFill="1" applyBorder="1" applyAlignment="1">
      <alignment vertical="center"/>
      <protection/>
    </xf>
    <xf numFmtId="3" fontId="41" fillId="0" borderId="23" xfId="98" applyNumberFormat="1" applyFont="1" applyFill="1" applyBorder="1" applyAlignment="1">
      <alignment vertical="center"/>
      <protection/>
    </xf>
    <xf numFmtId="3" fontId="34" fillId="21" borderId="11" xfId="101" applyNumberFormat="1" applyFont="1" applyFill="1" applyBorder="1">
      <alignment/>
      <protection/>
    </xf>
    <xf numFmtId="3" fontId="33" fillId="0" borderId="11" xfId="101" applyNumberFormat="1" applyFont="1" applyFill="1" applyBorder="1">
      <alignment/>
      <protection/>
    </xf>
    <xf numFmtId="3" fontId="34" fillId="21" borderId="11" xfId="98" applyNumberFormat="1" applyFont="1" applyFill="1" applyBorder="1" applyAlignment="1">
      <alignment vertical="center"/>
      <protection/>
    </xf>
    <xf numFmtId="3" fontId="59" fillId="20" borderId="30" xfId="98" applyNumberFormat="1" applyFont="1" applyFill="1" applyBorder="1" applyAlignment="1">
      <alignment vertical="center"/>
      <protection/>
    </xf>
    <xf numFmtId="3" fontId="59" fillId="20" borderId="39" xfId="98" applyNumberFormat="1" applyFont="1" applyFill="1" applyBorder="1" applyAlignment="1">
      <alignment vertical="center"/>
      <protection/>
    </xf>
    <xf numFmtId="0" fontId="34" fillId="21" borderId="29" xfId="98" applyFont="1" applyFill="1" applyBorder="1" applyAlignment="1">
      <alignment vertical="center"/>
      <protection/>
    </xf>
    <xf numFmtId="3" fontId="34" fillId="21" borderId="52" xfId="101" applyNumberFormat="1" applyFont="1" applyFill="1" applyBorder="1">
      <alignment/>
      <protection/>
    </xf>
    <xf numFmtId="0" fontId="34" fillId="21" borderId="52" xfId="104" applyFont="1" applyFill="1" applyBorder="1">
      <alignment/>
      <protection/>
    </xf>
    <xf numFmtId="3" fontId="34" fillId="21" borderId="97" xfId="98" applyNumberFormat="1" applyFont="1" applyFill="1" applyBorder="1" applyAlignment="1">
      <alignment vertical="center"/>
      <protection/>
    </xf>
    <xf numFmtId="3" fontId="34" fillId="21" borderId="29" xfId="98" applyNumberFormat="1" applyFont="1" applyFill="1" applyBorder="1" applyAlignment="1">
      <alignment vertical="center"/>
      <protection/>
    </xf>
    <xf numFmtId="3" fontId="34" fillId="21" borderId="52" xfId="98" applyNumberFormat="1" applyFont="1" applyFill="1" applyBorder="1" applyAlignment="1">
      <alignment vertical="center"/>
      <protection/>
    </xf>
    <xf numFmtId="3" fontId="34" fillId="21" borderId="98" xfId="98" applyNumberFormat="1" applyFont="1" applyFill="1" applyBorder="1" applyAlignment="1">
      <alignment vertical="center"/>
      <protection/>
    </xf>
    <xf numFmtId="0" fontId="25" fillId="0" borderId="99" xfId="0" applyFont="1" applyBorder="1" applyAlignment="1">
      <alignment horizontal="center" wrapText="1"/>
    </xf>
    <xf numFmtId="0" fontId="78" fillId="0" borderId="42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59" xfId="0" applyFont="1" applyBorder="1" applyAlignment="1">
      <alignment/>
    </xf>
    <xf numFmtId="0" fontId="24" fillId="0" borderId="100" xfId="0" applyFont="1" applyBorder="1" applyAlignment="1">
      <alignment horizontal="center" wrapText="1"/>
    </xf>
    <xf numFmtId="0" fontId="43" fillId="0" borderId="101" xfId="0" applyFont="1" applyBorder="1" applyAlignment="1">
      <alignment horizontal="center" wrapText="1"/>
    </xf>
    <xf numFmtId="0" fontId="24" fillId="0" borderId="21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36" fillId="0" borderId="23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36" fillId="0" borderId="98" xfId="0" applyFont="1" applyBorder="1" applyAlignment="1">
      <alignment wrapText="1"/>
    </xf>
    <xf numFmtId="0" fontId="77" fillId="0" borderId="28" xfId="0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right" wrapText="1"/>
    </xf>
    <xf numFmtId="3" fontId="52" fillId="0" borderId="11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3" fontId="52" fillId="0" borderId="30" xfId="0" applyNumberFormat="1" applyFont="1" applyBorder="1" applyAlignment="1">
      <alignment horizontal="right" wrapText="1"/>
    </xf>
    <xf numFmtId="3" fontId="52" fillId="0" borderId="39" xfId="0" applyNumberFormat="1" applyFont="1" applyBorder="1" applyAlignment="1">
      <alignment horizontal="right" wrapText="1"/>
    </xf>
    <xf numFmtId="0" fontId="39" fillId="0" borderId="0" xfId="108" applyFont="1" applyAlignment="1">
      <alignment horizontal="left"/>
      <protection/>
    </xf>
    <xf numFmtId="0" fontId="42" fillId="0" borderId="0" xfId="108" applyFont="1" applyAlignment="1">
      <alignment horizontal="center"/>
      <protection/>
    </xf>
    <xf numFmtId="0" fontId="56" fillId="0" borderId="31" xfId="108" applyFont="1" applyBorder="1" applyAlignment="1">
      <alignment horizontal="left" vertical="center"/>
      <protection/>
    </xf>
    <xf numFmtId="0" fontId="56" fillId="0" borderId="32" xfId="108" applyFont="1" applyBorder="1" applyAlignment="1">
      <alignment horizontal="left" vertical="center"/>
      <protection/>
    </xf>
    <xf numFmtId="0" fontId="1" fillId="0" borderId="102" xfId="108" applyFont="1" applyBorder="1" applyAlignment="1">
      <alignment horizontal="right"/>
      <protection/>
    </xf>
    <xf numFmtId="0" fontId="34" fillId="0" borderId="38" xfId="108" applyFont="1" applyFill="1" applyBorder="1" applyAlignment="1">
      <alignment horizontal="left" vertical="center"/>
      <protection/>
    </xf>
    <xf numFmtId="0" fontId="34" fillId="0" borderId="31" xfId="108" applyFont="1" applyFill="1" applyBorder="1" applyAlignment="1">
      <alignment horizontal="left" vertical="center"/>
      <protection/>
    </xf>
    <xf numFmtId="0" fontId="34" fillId="0" borderId="87" xfId="108" applyFont="1" applyFill="1" applyBorder="1" applyAlignment="1">
      <alignment horizontal="left" vertical="center"/>
      <protection/>
    </xf>
    <xf numFmtId="0" fontId="42" fillId="20" borderId="30" xfId="108" applyFont="1" applyFill="1" applyBorder="1" applyAlignment="1">
      <alignment horizontal="left" vertical="center"/>
      <protection/>
    </xf>
    <xf numFmtId="0" fontId="42" fillId="20" borderId="39" xfId="108" applyFont="1" applyFill="1" applyBorder="1" applyAlignment="1">
      <alignment horizontal="left" vertical="center"/>
      <protection/>
    </xf>
    <xf numFmtId="0" fontId="58" fillId="20" borderId="38" xfId="108" applyFont="1" applyFill="1" applyBorder="1" applyAlignment="1">
      <alignment horizontal="left" vertical="center"/>
      <protection/>
    </xf>
    <xf numFmtId="0" fontId="58" fillId="20" borderId="32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0" fontId="34" fillId="0" borderId="11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34" fillId="0" borderId="32" xfId="108" applyFont="1" applyFill="1" applyBorder="1" applyAlignment="1">
      <alignment horizontal="left" vertical="center"/>
      <protection/>
    </xf>
    <xf numFmtId="0" fontId="56" fillId="0" borderId="38" xfId="108" applyFont="1" applyBorder="1" applyAlignment="1">
      <alignment horizontal="left" vertical="center"/>
      <protection/>
    </xf>
    <xf numFmtId="0" fontId="41" fillId="0" borderId="32" xfId="108" applyFont="1" applyFill="1" applyBorder="1" applyAlignment="1">
      <alignment horizontal="left" vertical="center"/>
      <protection/>
    </xf>
    <xf numFmtId="0" fontId="41" fillId="0" borderId="10" xfId="108" applyFont="1" applyFill="1" applyBorder="1" applyAlignment="1">
      <alignment horizontal="left" vertical="center"/>
      <protection/>
    </xf>
    <xf numFmtId="0" fontId="58" fillId="20" borderId="25" xfId="108" applyFont="1" applyFill="1" applyBorder="1" applyAlignment="1">
      <alignment horizontal="left" vertical="center"/>
      <protection/>
    </xf>
    <xf numFmtId="0" fontId="57" fillId="0" borderId="10" xfId="108" applyFont="1" applyFill="1" applyBorder="1" applyAlignment="1">
      <alignment horizontal="left" vertical="center"/>
      <protection/>
    </xf>
    <xf numFmtId="0" fontId="56" fillId="0" borderId="31" xfId="108" applyFont="1" applyBorder="1" applyAlignment="1">
      <alignment horizontal="left"/>
      <protection/>
    </xf>
    <xf numFmtId="0" fontId="56" fillId="0" borderId="32" xfId="108" applyFont="1" applyBorder="1" applyAlignment="1">
      <alignment horizontal="left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103" xfId="0" applyFont="1" applyBorder="1" applyAlignment="1">
      <alignment horizontal="right" wrapText="1"/>
    </xf>
    <xf numFmtId="0" fontId="77" fillId="0" borderId="53" xfId="0" applyFont="1" applyBorder="1" applyAlignment="1">
      <alignment/>
    </xf>
    <xf numFmtId="0" fontId="77" fillId="0" borderId="82" xfId="0" applyFont="1" applyBorder="1" applyAlignment="1">
      <alignment/>
    </xf>
    <xf numFmtId="0" fontId="79" fillId="0" borderId="30" xfId="0" applyFont="1" applyBorder="1" applyAlignment="1">
      <alignment/>
    </xf>
    <xf numFmtId="0" fontId="79" fillId="0" borderId="54" xfId="0" applyFont="1" applyBorder="1" applyAlignment="1">
      <alignment/>
    </xf>
    <xf numFmtId="0" fontId="34" fillId="20" borderId="104" xfId="101" applyFont="1" applyFill="1" applyBorder="1" applyAlignment="1">
      <alignment horizontal="center" vertical="center"/>
      <protection/>
    </xf>
    <xf numFmtId="0" fontId="34" fillId="20" borderId="12" xfId="101" applyFont="1" applyFill="1" applyBorder="1" applyAlignment="1">
      <alignment horizontal="center" vertical="center"/>
      <protection/>
    </xf>
    <xf numFmtId="0" fontId="34" fillId="20" borderId="105" xfId="101" applyFont="1" applyFill="1" applyBorder="1" applyAlignment="1">
      <alignment horizontal="center" vertical="center"/>
      <protection/>
    </xf>
    <xf numFmtId="0" fontId="34" fillId="20" borderId="106" xfId="101" applyFont="1" applyFill="1" applyBorder="1" applyAlignment="1">
      <alignment horizontal="center" vertical="center"/>
      <protection/>
    </xf>
    <xf numFmtId="0" fontId="34" fillId="20" borderId="31" xfId="101" applyFont="1" applyFill="1" applyBorder="1" applyAlignment="1">
      <alignment horizontal="center" vertical="center"/>
      <protection/>
    </xf>
    <xf numFmtId="0" fontId="34" fillId="20" borderId="32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67" fillId="0" borderId="42" xfId="108" applyFont="1" applyBorder="1" applyAlignment="1">
      <alignment horizontal="right"/>
      <protection/>
    </xf>
    <xf numFmtId="0" fontId="34" fillId="20" borderId="53" xfId="101" applyFont="1" applyFill="1" applyBorder="1" applyAlignment="1">
      <alignment horizontal="center" vertical="center"/>
      <protection/>
    </xf>
    <xf numFmtId="0" fontId="34" fillId="20" borderId="74" xfId="101" applyFont="1" applyFill="1" applyBorder="1" applyAlignment="1">
      <alignment horizontal="center" vertical="center"/>
      <protection/>
    </xf>
    <xf numFmtId="0" fontId="34" fillId="20" borderId="82" xfId="101" applyFont="1" applyFill="1" applyBorder="1" applyAlignment="1">
      <alignment horizontal="center" vertical="center"/>
      <protection/>
    </xf>
    <xf numFmtId="180" fontId="48" fillId="0" borderId="107" xfId="106" applyNumberFormat="1" applyFont="1" applyFill="1" applyBorder="1" applyAlignment="1" applyProtection="1">
      <alignment horizontal="center" vertical="center" wrapText="1"/>
      <protection/>
    </xf>
    <xf numFmtId="180" fontId="48" fillId="0" borderId="108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37" xfId="106" applyNumberFormat="1" applyFont="1" applyFill="1" applyBorder="1" applyAlignment="1" applyProtection="1">
      <alignment horizontal="center" vertical="center" wrapTex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57" xfId="106" applyNumberFormat="1" applyFont="1" applyFill="1" applyBorder="1" applyAlignment="1" applyProtection="1">
      <alignment horizontal="center" vertical="center" wrapText="1"/>
      <protection/>
    </xf>
    <xf numFmtId="180" fontId="48" fillId="0" borderId="60" xfId="106" applyNumberFormat="1" applyFont="1" applyFill="1" applyBorder="1" applyAlignment="1" applyProtection="1">
      <alignment horizontal="center" vertical="center" wrapText="1"/>
      <protection/>
    </xf>
    <xf numFmtId="0" fontId="1" fillId="0" borderId="42" xfId="108" applyFont="1" applyBorder="1" applyAlignment="1">
      <alignment horizontal="right"/>
      <protection/>
    </xf>
    <xf numFmtId="0" fontId="15" fillId="0" borderId="37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8" fillId="0" borderId="74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 wrapText="1"/>
      <protection/>
    </xf>
    <xf numFmtId="180" fontId="49" fillId="0" borderId="102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24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30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39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82" xfId="106" applyNumberFormat="1" applyFont="1" applyFill="1" applyBorder="1" applyAlignment="1" applyProtection="1">
      <alignment horizontal="center" vertical="center"/>
      <protection/>
    </xf>
    <xf numFmtId="180" fontId="48" fillId="0" borderId="23" xfId="106" applyNumberFormat="1" applyFont="1" applyFill="1" applyBorder="1" applyAlignment="1" applyProtection="1">
      <alignment horizontal="center" vertical="center"/>
      <protection/>
    </xf>
    <xf numFmtId="180" fontId="48" fillId="0" borderId="74" xfId="106" applyNumberFormat="1" applyFont="1" applyFill="1" applyBorder="1" applyAlignment="1" applyProtection="1">
      <alignment horizontal="center" vertical="center"/>
      <protection/>
    </xf>
    <xf numFmtId="180" fontId="48" fillId="0" borderId="53" xfId="106" applyNumberFormat="1" applyFont="1" applyFill="1" applyBorder="1" applyAlignment="1" applyProtection="1">
      <alignment horizontal="center" vertical="center" wrapText="1"/>
      <protection/>
    </xf>
    <xf numFmtId="180" fontId="48" fillId="0" borderId="11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2" fontId="49" fillId="0" borderId="10" xfId="68" applyNumberFormat="1" applyFont="1" applyFill="1" applyBorder="1" applyAlignment="1" applyProtection="1">
      <alignment horizontal="center"/>
      <protection locked="0"/>
    </xf>
    <xf numFmtId="182" fontId="49" fillId="0" borderId="23" xfId="68" applyNumberFormat="1" applyFont="1" applyFill="1" applyBorder="1" applyAlignment="1" applyProtection="1">
      <alignment horizontal="center"/>
      <protection locked="0"/>
    </xf>
    <xf numFmtId="180" fontId="49" fillId="0" borderId="0" xfId="106" applyNumberFormat="1" applyFont="1" applyFill="1" applyBorder="1" applyAlignment="1">
      <alignment horizontal="right" vertical="center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49" fillId="0" borderId="10" xfId="105" applyFont="1" applyFill="1" applyBorder="1" applyAlignment="1" applyProtection="1">
      <alignment horizontal="center"/>
      <protection locked="0"/>
    </xf>
    <xf numFmtId="0" fontId="49" fillId="0" borderId="10" xfId="105" applyFont="1" applyFill="1" applyBorder="1" applyAlignment="1" applyProtection="1">
      <alignment horizontal="center" vertical="center"/>
      <protection/>
    </xf>
    <xf numFmtId="0" fontId="49" fillId="0" borderId="23" xfId="105" applyFont="1" applyFill="1" applyBorder="1" applyAlignment="1" applyProtection="1">
      <alignment horizontal="center" vertical="center"/>
      <protection/>
    </xf>
    <xf numFmtId="0" fontId="26" fillId="0" borderId="74" xfId="105" applyFont="1" applyFill="1" applyBorder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74" xfId="105" applyFont="1" applyFill="1" applyBorder="1" applyAlignment="1" applyProtection="1">
      <alignment horizontal="center" vertical="center" wrapText="1"/>
      <protection/>
    </xf>
    <xf numFmtId="0" fontId="44" fillId="0" borderId="82" xfId="105" applyFont="1" applyFill="1" applyBorder="1" applyAlignment="1" applyProtection="1">
      <alignment horizontal="center" vertical="center" wrapText="1"/>
      <protection/>
    </xf>
    <xf numFmtId="0" fontId="44" fillId="0" borderId="27" xfId="105" applyFont="1" applyFill="1" applyBorder="1" applyAlignment="1" applyProtection="1">
      <alignment horizontal="center" vertical="center" wrapText="1"/>
      <protection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4" fillId="0" borderId="39" xfId="105" applyFont="1" applyFill="1" applyBorder="1" applyAlignment="1" applyProtection="1">
      <alignment horizontal="center" vertical="center" wrapText="1"/>
      <protection/>
    </xf>
    <xf numFmtId="0" fontId="26" fillId="0" borderId="105" xfId="105" applyFont="1" applyFill="1" applyBorder="1" applyAlignment="1">
      <alignment horizontal="center" vertical="center" wrapText="1"/>
      <protection/>
    </xf>
    <xf numFmtId="0" fontId="26" fillId="0" borderId="106" xfId="105" applyFont="1" applyFill="1" applyBorder="1" applyAlignment="1">
      <alignment horizontal="center" vertical="center" wrapText="1"/>
      <protection/>
    </xf>
    <xf numFmtId="0" fontId="26" fillId="0" borderId="75" xfId="105" applyFont="1" applyFill="1" applyBorder="1" applyAlignment="1">
      <alignment horizontal="center" vertical="center" wrapText="1"/>
      <protection/>
    </xf>
    <xf numFmtId="0" fontId="49" fillId="0" borderId="37" xfId="105" applyFont="1" applyFill="1" applyBorder="1" applyAlignment="1">
      <alignment horizontal="center" vertical="center" wrapText="1"/>
      <protection/>
    </xf>
    <xf numFmtId="0" fontId="49" fillId="0" borderId="109" xfId="105" applyFont="1" applyFill="1" applyBorder="1" applyAlignment="1" applyProtection="1">
      <alignment horizontal="center" vertical="center"/>
      <protection/>
    </xf>
    <xf numFmtId="0" fontId="49" fillId="0" borderId="57" xfId="105" applyFont="1" applyFill="1" applyBorder="1" applyAlignment="1" applyProtection="1">
      <alignment horizontal="center" vertical="center"/>
      <protection/>
    </xf>
    <xf numFmtId="0" fontId="49" fillId="0" borderId="110" xfId="105" applyFont="1" applyFill="1" applyBorder="1" applyAlignment="1" applyProtection="1">
      <alignment horizontal="center" vertical="center"/>
      <protection/>
    </xf>
    <xf numFmtId="0" fontId="67" fillId="0" borderId="32" xfId="106" applyFont="1" applyBorder="1" applyAlignment="1">
      <alignment horizontal="left" wrapText="1"/>
      <protection/>
    </xf>
    <xf numFmtId="0" fontId="67" fillId="0" borderId="10" xfId="106" applyFont="1" applyBorder="1" applyAlignment="1">
      <alignment horizontal="left" wrapText="1"/>
      <protection/>
    </xf>
    <xf numFmtId="0" fontId="67" fillId="0" borderId="25" xfId="106" applyFont="1" applyBorder="1" applyAlignment="1">
      <alignment horizontal="left" wrapText="1"/>
      <protection/>
    </xf>
    <xf numFmtId="0" fontId="70" fillId="0" borderId="0" xfId="105" applyFont="1" applyFill="1" applyAlignment="1">
      <alignment horizontal="left" wrapText="1"/>
      <protection/>
    </xf>
    <xf numFmtId="0" fontId="67" fillId="0" borderId="31" xfId="106" applyFont="1" applyBorder="1" applyAlignment="1">
      <alignment horizontal="left" wrapText="1"/>
      <protection/>
    </xf>
    <xf numFmtId="0" fontId="26" fillId="0" borderId="53" xfId="105" applyFont="1" applyFill="1" applyBorder="1" applyAlignment="1">
      <alignment horizontal="center" vertical="center" wrapText="1"/>
      <protection/>
    </xf>
    <xf numFmtId="0" fontId="26" fillId="0" borderId="29" xfId="105" applyFont="1" applyFill="1" applyBorder="1" applyAlignment="1">
      <alignment horizontal="center" vertical="center" wrapText="1"/>
      <protection/>
    </xf>
    <xf numFmtId="0" fontId="26" fillId="0" borderId="82" xfId="105" applyFont="1" applyFill="1" applyBorder="1" applyAlignment="1">
      <alignment horizontal="center" vertical="center" wrapText="1"/>
      <protection/>
    </xf>
    <xf numFmtId="0" fontId="26" fillId="0" borderId="98" xfId="105" applyFont="1" applyFill="1" applyBorder="1" applyAlignment="1">
      <alignment horizontal="center" vertical="center" wrapText="1"/>
      <protection/>
    </xf>
    <xf numFmtId="0" fontId="26" fillId="0" borderId="74" xfId="105" applyFont="1" applyFill="1" applyBorder="1" applyAlignment="1">
      <alignment horizontal="center" vertical="center" wrapText="1"/>
      <protection/>
    </xf>
    <xf numFmtId="0" fontId="26" fillId="0" borderId="52" xfId="105" applyFont="1" applyFill="1" applyBorder="1" applyAlignment="1">
      <alignment horizontal="center" vertical="center" wrapText="1"/>
      <protection/>
    </xf>
    <xf numFmtId="182" fontId="44" fillId="0" borderId="39" xfId="68" applyNumberFormat="1" applyFont="1" applyFill="1" applyBorder="1" applyAlignment="1" applyProtection="1">
      <alignment horizontal="center"/>
      <protection/>
    </xf>
    <xf numFmtId="182" fontId="44" fillId="0" borderId="54" xfId="68" applyNumberFormat="1" applyFont="1" applyFill="1" applyBorder="1" applyAlignment="1" applyProtection="1">
      <alignment horizontal="center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18" xfId="103" applyFont="1" applyFill="1" applyBorder="1" applyAlignment="1">
      <alignment horizontal="center" vertical="center" wrapText="1"/>
      <protection/>
    </xf>
    <xf numFmtId="0" fontId="24" fillId="24" borderId="18" xfId="103" applyFont="1" applyFill="1" applyBorder="1" applyAlignment="1">
      <alignment horizontal="center" vertical="center" wrapText="1"/>
      <protection/>
    </xf>
    <xf numFmtId="0" fontId="24" fillId="24" borderId="107" xfId="103" applyFont="1" applyFill="1" applyBorder="1" applyAlignment="1">
      <alignment horizontal="center" vertical="center" wrapText="1"/>
      <protection/>
    </xf>
    <xf numFmtId="0" fontId="24" fillId="24" borderId="111" xfId="103" applyFont="1" applyFill="1" applyBorder="1" applyAlignment="1">
      <alignment horizontal="center" vertical="center" wrapText="1"/>
      <protection/>
    </xf>
    <xf numFmtId="0" fontId="24" fillId="24" borderId="108" xfId="103" applyFont="1" applyFill="1" applyBorder="1" applyAlignment="1">
      <alignment horizontal="center" vertical="center" wrapText="1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6"/>
  <sheetViews>
    <sheetView tabSelected="1" zoomScale="80" zoomScaleNormal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73" customWidth="1"/>
    <col min="2" max="2" width="43.421875" style="73" customWidth="1"/>
    <col min="3" max="4" width="13.8515625" style="73" customWidth="1"/>
    <col min="5" max="5" width="14.8515625" style="73" customWidth="1"/>
    <col min="6" max="6" width="14.421875" style="73" customWidth="1"/>
    <col min="7" max="7" width="5.7109375" style="73" customWidth="1"/>
    <col min="8" max="8" width="43.00390625" style="73" customWidth="1"/>
    <col min="9" max="10" width="14.28125" style="73" customWidth="1"/>
    <col min="11" max="11" width="14.00390625" style="73" customWidth="1"/>
    <col min="12" max="12" width="15.28125" style="73" customWidth="1"/>
    <col min="13" max="16384" width="9.140625" style="73" customWidth="1"/>
  </cols>
  <sheetData>
    <row r="1" spans="1:12" ht="18.75">
      <c r="A1" s="615" t="s">
        <v>479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2" ht="18.75">
      <c r="A2" s="615" t="s">
        <v>528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</row>
    <row r="3" spans="1:12" ht="18.75">
      <c r="A3" s="614" t="s">
        <v>564</v>
      </c>
      <c r="B3" s="313"/>
      <c r="C3" s="313"/>
      <c r="D3" s="313"/>
      <c r="E3" s="313"/>
      <c r="F3" s="313"/>
      <c r="G3" s="313"/>
      <c r="H3" s="313"/>
      <c r="I3" s="315"/>
      <c r="J3" s="315"/>
      <c r="K3" s="314"/>
      <c r="L3" s="312" t="s">
        <v>464</v>
      </c>
    </row>
    <row r="4" spans="1:12" ht="16.5" thickBot="1">
      <c r="A4" s="614" t="s">
        <v>563</v>
      </c>
      <c r="I4" s="352"/>
      <c r="J4" s="352"/>
      <c r="K4" s="618" t="s">
        <v>469</v>
      </c>
      <c r="L4" s="618"/>
    </row>
    <row r="5" spans="1:12" ht="74.25" customHeight="1">
      <c r="A5" s="127"/>
      <c r="B5" s="128" t="s">
        <v>308</v>
      </c>
      <c r="C5" s="129" t="s">
        <v>527</v>
      </c>
      <c r="D5" s="130" t="s">
        <v>549</v>
      </c>
      <c r="E5" s="129" t="s">
        <v>552</v>
      </c>
      <c r="F5" s="130" t="s">
        <v>553</v>
      </c>
      <c r="G5" s="131"/>
      <c r="H5" s="128" t="s">
        <v>308</v>
      </c>
      <c r="I5" s="129" t="s">
        <v>527</v>
      </c>
      <c r="J5" s="130" t="s">
        <v>549</v>
      </c>
      <c r="K5" s="129" t="s">
        <v>552</v>
      </c>
      <c r="L5" s="130" t="s">
        <v>553</v>
      </c>
    </row>
    <row r="6" spans="1:12" ht="15" customHeight="1">
      <c r="A6" s="619" t="s">
        <v>309</v>
      </c>
      <c r="B6" s="620"/>
      <c r="C6" s="620"/>
      <c r="D6" s="620"/>
      <c r="E6" s="620"/>
      <c r="F6" s="621"/>
      <c r="G6" s="620" t="s">
        <v>310</v>
      </c>
      <c r="H6" s="620"/>
      <c r="I6" s="620"/>
      <c r="J6" s="620"/>
      <c r="K6" s="620"/>
      <c r="L6" s="621"/>
    </row>
    <row r="7" spans="1:12" ht="15" customHeight="1">
      <c r="A7" s="132" t="s">
        <v>100</v>
      </c>
      <c r="B7" s="79" t="s">
        <v>311</v>
      </c>
      <c r="C7" s="80"/>
      <c r="D7" s="80"/>
      <c r="E7" s="80"/>
      <c r="F7" s="108"/>
      <c r="G7" s="104" t="s">
        <v>100</v>
      </c>
      <c r="H7" s="81" t="s">
        <v>311</v>
      </c>
      <c r="I7" s="80"/>
      <c r="J7" s="80"/>
      <c r="K7" s="80"/>
      <c r="L7" s="108"/>
    </row>
    <row r="8" spans="1:12" ht="15" customHeight="1">
      <c r="A8" s="132"/>
      <c r="B8" s="88" t="s">
        <v>312</v>
      </c>
      <c r="C8" s="97">
        <v>9253154</v>
      </c>
      <c r="D8" s="109">
        <v>9253154</v>
      </c>
      <c r="E8" s="97">
        <v>1266500</v>
      </c>
      <c r="F8" s="109">
        <v>10519654</v>
      </c>
      <c r="G8" s="82"/>
      <c r="H8" s="88" t="s">
        <v>341</v>
      </c>
      <c r="I8" s="80">
        <v>3530000</v>
      </c>
      <c r="J8" s="108">
        <v>3901138</v>
      </c>
      <c r="K8" s="80">
        <v>525092</v>
      </c>
      <c r="L8" s="108">
        <v>4426230</v>
      </c>
    </row>
    <row r="9" spans="1:12" ht="35.25" customHeight="1">
      <c r="A9" s="132"/>
      <c r="B9" s="98" t="s">
        <v>313</v>
      </c>
      <c r="C9" s="87">
        <v>291000</v>
      </c>
      <c r="D9" s="110">
        <v>291000</v>
      </c>
      <c r="E9" s="87">
        <v>0</v>
      </c>
      <c r="F9" s="110">
        <v>291000</v>
      </c>
      <c r="G9" s="104"/>
      <c r="H9" s="123" t="s">
        <v>342</v>
      </c>
      <c r="I9" s="80">
        <v>800000</v>
      </c>
      <c r="J9" s="108">
        <v>873485</v>
      </c>
      <c r="K9" s="80">
        <v>115521</v>
      </c>
      <c r="L9" s="108">
        <v>989006</v>
      </c>
    </row>
    <row r="10" spans="1:12" ht="15" customHeight="1">
      <c r="A10" s="132"/>
      <c r="B10" s="88" t="s">
        <v>314</v>
      </c>
      <c r="C10" s="87">
        <v>5000</v>
      </c>
      <c r="D10" s="110">
        <v>5000</v>
      </c>
      <c r="E10" s="87">
        <v>0</v>
      </c>
      <c r="F10" s="110">
        <v>5000</v>
      </c>
      <c r="G10" s="104"/>
      <c r="H10" s="88" t="s">
        <v>343</v>
      </c>
      <c r="I10" s="80">
        <v>3334208</v>
      </c>
      <c r="J10" s="108">
        <v>2889585</v>
      </c>
      <c r="K10" s="80"/>
      <c r="L10" s="108">
        <v>2889585</v>
      </c>
    </row>
    <row r="11" spans="1:12" ht="15" customHeight="1">
      <c r="A11" s="132"/>
      <c r="B11" s="88" t="s">
        <v>315</v>
      </c>
      <c r="C11" s="87">
        <v>0</v>
      </c>
      <c r="D11" s="110">
        <v>314300</v>
      </c>
      <c r="E11" s="87">
        <v>2600</v>
      </c>
      <c r="F11" s="110">
        <v>316900</v>
      </c>
      <c r="G11" s="104"/>
      <c r="H11" s="88" t="s">
        <v>344</v>
      </c>
      <c r="I11" s="80">
        <v>269200</v>
      </c>
      <c r="J11" s="108">
        <v>269200</v>
      </c>
      <c r="K11" s="80">
        <v>0</v>
      </c>
      <c r="L11" s="108">
        <v>269200</v>
      </c>
    </row>
    <row r="12" spans="1:12" ht="15" customHeight="1">
      <c r="A12" s="132"/>
      <c r="B12" s="100"/>
      <c r="C12" s="99"/>
      <c r="D12" s="111"/>
      <c r="E12" s="99"/>
      <c r="F12" s="111"/>
      <c r="G12" s="104"/>
      <c r="H12" s="88" t="s">
        <v>345</v>
      </c>
      <c r="I12" s="80">
        <v>650000</v>
      </c>
      <c r="J12" s="108">
        <v>964300</v>
      </c>
      <c r="K12" s="80">
        <v>628487</v>
      </c>
      <c r="L12" s="108">
        <v>1592787</v>
      </c>
    </row>
    <row r="13" spans="1:12" ht="15" customHeight="1">
      <c r="A13" s="132"/>
      <c r="B13" s="86"/>
      <c r="C13" s="87"/>
      <c r="D13" s="110"/>
      <c r="E13" s="87"/>
      <c r="F13" s="110"/>
      <c r="G13" s="104"/>
      <c r="H13" s="88" t="s">
        <v>316</v>
      </c>
      <c r="I13" s="80">
        <v>0</v>
      </c>
      <c r="J13" s="108">
        <v>0</v>
      </c>
      <c r="K13" s="80">
        <v>0</v>
      </c>
      <c r="L13" s="108">
        <v>0</v>
      </c>
    </row>
    <row r="14" spans="1:12" ht="15" customHeight="1">
      <c r="A14" s="631" t="s">
        <v>317</v>
      </c>
      <c r="B14" s="617"/>
      <c r="C14" s="99">
        <f>SUM(C8:C13)</f>
        <v>9549154</v>
      </c>
      <c r="D14" s="99">
        <f>SUM(D8:D13)</f>
        <v>9863454</v>
      </c>
      <c r="E14" s="99">
        <f>SUM(E8:E13)</f>
        <v>1269100</v>
      </c>
      <c r="F14" s="99">
        <f>SUM(F8:F13)</f>
        <v>11132554</v>
      </c>
      <c r="G14" s="636" t="s">
        <v>318</v>
      </c>
      <c r="H14" s="637"/>
      <c r="I14" s="103">
        <f>SUM(I8:I13)</f>
        <v>8583408</v>
      </c>
      <c r="J14" s="103">
        <f>SUM(J8:J13)</f>
        <v>8897708</v>
      </c>
      <c r="K14" s="103">
        <f>SUM(K8:K13)</f>
        <v>1269100</v>
      </c>
      <c r="L14" s="103">
        <f>SUM(L8:L13)</f>
        <v>10166808</v>
      </c>
    </row>
    <row r="15" spans="1:12" ht="15" customHeight="1">
      <c r="A15" s="133"/>
      <c r="B15" s="90"/>
      <c r="C15" s="85"/>
      <c r="D15" s="112"/>
      <c r="E15" s="85"/>
      <c r="F15" s="112"/>
      <c r="G15" s="105"/>
      <c r="H15" s="101"/>
      <c r="I15" s="89"/>
      <c r="J15" s="115"/>
      <c r="K15" s="89"/>
      <c r="L15" s="115"/>
    </row>
    <row r="16" spans="1:12" ht="15" customHeight="1">
      <c r="A16" s="631" t="s">
        <v>336</v>
      </c>
      <c r="B16" s="617"/>
      <c r="C16" s="99">
        <v>0</v>
      </c>
      <c r="D16" s="111">
        <v>0</v>
      </c>
      <c r="E16" s="99">
        <v>0</v>
      </c>
      <c r="F16" s="111">
        <v>0</v>
      </c>
      <c r="G16" s="616" t="s">
        <v>340</v>
      </c>
      <c r="H16" s="617"/>
      <c r="I16" s="103">
        <v>370126</v>
      </c>
      <c r="J16" s="116">
        <v>370126</v>
      </c>
      <c r="K16" s="103">
        <v>0</v>
      </c>
      <c r="L16" s="116">
        <v>370126</v>
      </c>
    </row>
    <row r="17" spans="1:12" ht="15" customHeight="1">
      <c r="A17" s="134"/>
      <c r="B17" s="86"/>
      <c r="C17" s="87"/>
      <c r="D17" s="110"/>
      <c r="E17" s="87"/>
      <c r="F17" s="110"/>
      <c r="G17" s="106"/>
      <c r="H17" s="86"/>
      <c r="I17" s="89"/>
      <c r="J17" s="115"/>
      <c r="K17" s="89"/>
      <c r="L17" s="115"/>
    </row>
    <row r="18" spans="1:12" ht="24.75" customHeight="1">
      <c r="A18" s="626" t="s">
        <v>319</v>
      </c>
      <c r="B18" s="627"/>
      <c r="C18" s="330">
        <f>C14+C16</f>
        <v>9549154</v>
      </c>
      <c r="D18" s="330">
        <f>D14+D16</f>
        <v>9863454</v>
      </c>
      <c r="E18" s="330">
        <f>E14+E16</f>
        <v>1269100</v>
      </c>
      <c r="F18" s="330">
        <f>F14+F16</f>
        <v>11132554</v>
      </c>
      <c r="G18" s="625" t="s">
        <v>320</v>
      </c>
      <c r="H18" s="627" t="s">
        <v>320</v>
      </c>
      <c r="I18" s="331">
        <f>I14+I16</f>
        <v>8953534</v>
      </c>
      <c r="J18" s="331">
        <f>J14+J16</f>
        <v>9267834</v>
      </c>
      <c r="K18" s="331">
        <f>K14+K16</f>
        <v>1269100</v>
      </c>
      <c r="L18" s="331">
        <f>L14+L16</f>
        <v>10536934</v>
      </c>
    </row>
    <row r="19" spans="1:12" ht="15" customHeight="1" hidden="1">
      <c r="A19" s="328"/>
      <c r="B19" s="329"/>
      <c r="C19" s="330"/>
      <c r="D19" s="334"/>
      <c r="E19" s="330"/>
      <c r="F19" s="334"/>
      <c r="G19" s="327"/>
      <c r="H19" s="329"/>
      <c r="I19" s="331"/>
      <c r="J19" s="332"/>
      <c r="K19" s="331"/>
      <c r="L19" s="332"/>
    </row>
    <row r="20" spans="1:12" ht="15" customHeight="1">
      <c r="A20" s="628" t="s">
        <v>321</v>
      </c>
      <c r="B20" s="635"/>
      <c r="C20" s="91"/>
      <c r="D20" s="113"/>
      <c r="E20" s="91"/>
      <c r="F20" s="113"/>
      <c r="G20" s="630" t="s">
        <v>335</v>
      </c>
      <c r="H20" s="635"/>
      <c r="I20" s="92"/>
      <c r="J20" s="135"/>
      <c r="K20" s="92"/>
      <c r="L20" s="135"/>
    </row>
    <row r="21" spans="1:12" ht="15" customHeight="1">
      <c r="A21" s="628" t="s">
        <v>322</v>
      </c>
      <c r="B21" s="629"/>
      <c r="C21" s="91"/>
      <c r="D21" s="113"/>
      <c r="E21" s="91"/>
      <c r="F21" s="113"/>
      <c r="G21" s="630" t="s">
        <v>323</v>
      </c>
      <c r="H21" s="629"/>
      <c r="I21" s="92"/>
      <c r="J21" s="135"/>
      <c r="K21" s="92"/>
      <c r="L21" s="135"/>
    </row>
    <row r="22" spans="1:12" ht="15" customHeight="1">
      <c r="A22" s="132" t="s">
        <v>100</v>
      </c>
      <c r="B22" s="93" t="s">
        <v>311</v>
      </c>
      <c r="C22" s="80"/>
      <c r="D22" s="108"/>
      <c r="E22" s="80"/>
      <c r="F22" s="108"/>
      <c r="G22" s="107" t="s">
        <v>100</v>
      </c>
      <c r="H22" s="81" t="s">
        <v>311</v>
      </c>
      <c r="I22" s="80"/>
      <c r="J22" s="108"/>
      <c r="K22" s="80"/>
      <c r="L22" s="108"/>
    </row>
    <row r="23" spans="1:12" ht="15" customHeight="1">
      <c r="A23" s="136"/>
      <c r="B23" s="84" t="s">
        <v>324</v>
      </c>
      <c r="C23" s="80">
        <v>0</v>
      </c>
      <c r="D23" s="108">
        <v>0</v>
      </c>
      <c r="E23" s="80">
        <v>0</v>
      </c>
      <c r="F23" s="108">
        <v>0</v>
      </c>
      <c r="G23" s="107"/>
      <c r="H23" s="88" t="s">
        <v>543</v>
      </c>
      <c r="I23" s="80">
        <v>500000</v>
      </c>
      <c r="J23" s="108">
        <v>500000</v>
      </c>
      <c r="K23" s="80">
        <v>0</v>
      </c>
      <c r="L23" s="108">
        <v>500000</v>
      </c>
    </row>
    <row r="24" spans="1:12" ht="15" customHeight="1">
      <c r="A24" s="136"/>
      <c r="B24" s="84" t="s">
        <v>325</v>
      </c>
      <c r="C24" s="80">
        <v>0</v>
      </c>
      <c r="D24" s="108">
        <v>0</v>
      </c>
      <c r="E24" s="80">
        <v>0</v>
      </c>
      <c r="F24" s="108">
        <v>0</v>
      </c>
      <c r="G24" s="107"/>
      <c r="H24" s="94" t="s">
        <v>544</v>
      </c>
      <c r="I24" s="80">
        <v>1000000</v>
      </c>
      <c r="J24" s="108">
        <v>1000000</v>
      </c>
      <c r="K24" s="80">
        <v>0</v>
      </c>
      <c r="L24" s="108">
        <v>1000000</v>
      </c>
    </row>
    <row r="25" spans="1:12" ht="15" customHeight="1">
      <c r="A25" s="136"/>
      <c r="B25" s="84" t="s">
        <v>326</v>
      </c>
      <c r="C25" s="80">
        <v>0</v>
      </c>
      <c r="D25" s="108">
        <v>0</v>
      </c>
      <c r="E25" s="80">
        <v>0</v>
      </c>
      <c r="F25" s="108">
        <v>0</v>
      </c>
      <c r="G25" s="107"/>
      <c r="H25" s="94" t="s">
        <v>545</v>
      </c>
      <c r="I25" s="80"/>
      <c r="J25" s="108"/>
      <c r="K25" s="80"/>
      <c r="L25" s="108"/>
    </row>
    <row r="26" spans="1:12" ht="15" customHeight="1">
      <c r="A26" s="136"/>
      <c r="B26" s="84" t="s">
        <v>327</v>
      </c>
      <c r="C26" s="80">
        <v>0</v>
      </c>
      <c r="D26" s="108">
        <v>0</v>
      </c>
      <c r="E26" s="80">
        <v>0</v>
      </c>
      <c r="F26" s="108">
        <v>0</v>
      </c>
      <c r="G26" s="107"/>
      <c r="H26" s="88" t="s">
        <v>546</v>
      </c>
      <c r="I26" s="80"/>
      <c r="J26" s="108"/>
      <c r="K26" s="80"/>
      <c r="L26" s="108"/>
    </row>
    <row r="27" spans="1:12" s="333" customFormat="1" ht="15" customHeight="1">
      <c r="A27" s="136"/>
      <c r="B27" s="102"/>
      <c r="C27" s="121"/>
      <c r="D27" s="122"/>
      <c r="E27" s="121"/>
      <c r="F27" s="122"/>
      <c r="G27" s="107"/>
      <c r="H27" s="88" t="s">
        <v>547</v>
      </c>
      <c r="I27" s="80"/>
      <c r="J27" s="108"/>
      <c r="K27" s="80"/>
      <c r="L27" s="108"/>
    </row>
    <row r="28" spans="1:12" s="333" customFormat="1" ht="15" customHeight="1">
      <c r="A28" s="137" t="s">
        <v>328</v>
      </c>
      <c r="B28" s="126"/>
      <c r="C28" s="99">
        <v>0</v>
      </c>
      <c r="D28" s="99">
        <f>SUM(D23:D27)</f>
        <v>0</v>
      </c>
      <c r="E28" s="99">
        <f>SUM(E23:E27)</f>
        <v>0</v>
      </c>
      <c r="F28" s="99">
        <f>SUM(F23:F27)</f>
        <v>0</v>
      </c>
      <c r="G28" s="632" t="s">
        <v>329</v>
      </c>
      <c r="H28" s="633"/>
      <c r="I28" s="103">
        <f>SUM(I23:I27)</f>
        <v>1500000</v>
      </c>
      <c r="J28" s="103">
        <f>SUM(J23:J27)</f>
        <v>1500000</v>
      </c>
      <c r="K28" s="103">
        <f>SUM(K23:K27)</f>
        <v>0</v>
      </c>
      <c r="L28" s="103">
        <f>SUM(L23:L27)</f>
        <v>1500000</v>
      </c>
    </row>
    <row r="29" spans="1:12" ht="15" customHeight="1">
      <c r="A29" s="138"/>
      <c r="B29" s="95"/>
      <c r="C29" s="85"/>
      <c r="D29" s="112"/>
      <c r="E29" s="85"/>
      <c r="F29" s="112"/>
      <c r="G29" s="77"/>
      <c r="H29" s="78"/>
      <c r="I29" s="89"/>
      <c r="J29" s="115"/>
      <c r="K29" s="89"/>
      <c r="L29" s="115"/>
    </row>
    <row r="30" spans="1:12" ht="15" customHeight="1">
      <c r="A30" s="137" t="s">
        <v>337</v>
      </c>
      <c r="B30" s="95"/>
      <c r="C30" s="85"/>
      <c r="D30" s="112"/>
      <c r="E30" s="85"/>
      <c r="F30" s="112"/>
      <c r="G30" s="620" t="s">
        <v>330</v>
      </c>
      <c r="H30" s="630"/>
      <c r="I30" s="89"/>
      <c r="J30" s="115"/>
      <c r="K30" s="89"/>
      <c r="L30" s="115"/>
    </row>
    <row r="31" spans="1:12" ht="15" customHeight="1">
      <c r="A31" s="132" t="s">
        <v>100</v>
      </c>
      <c r="B31" s="93" t="s">
        <v>311</v>
      </c>
      <c r="C31" s="85"/>
      <c r="D31" s="112"/>
      <c r="E31" s="85"/>
      <c r="F31" s="112"/>
      <c r="G31" s="132" t="s">
        <v>100</v>
      </c>
      <c r="H31" s="93" t="s">
        <v>311</v>
      </c>
      <c r="I31" s="80"/>
      <c r="J31" s="108"/>
      <c r="K31" s="80"/>
      <c r="L31" s="108"/>
    </row>
    <row r="32" spans="1:12" ht="15" customHeight="1">
      <c r="A32" s="136"/>
      <c r="B32" s="117" t="s">
        <v>338</v>
      </c>
      <c r="C32" s="118">
        <v>904380</v>
      </c>
      <c r="D32" s="119">
        <v>904380</v>
      </c>
      <c r="E32" s="118">
        <v>0</v>
      </c>
      <c r="F32" s="119">
        <v>904380</v>
      </c>
      <c r="G32" s="107"/>
      <c r="H32" s="88"/>
      <c r="I32" s="83"/>
      <c r="J32" s="114"/>
      <c r="K32" s="83"/>
      <c r="L32" s="114"/>
    </row>
    <row r="33" spans="1:12" ht="36.75" customHeight="1">
      <c r="A33" s="132"/>
      <c r="B33" s="336" t="s">
        <v>473</v>
      </c>
      <c r="C33" s="80">
        <v>0</v>
      </c>
      <c r="D33" s="115">
        <v>0</v>
      </c>
      <c r="E33" s="89">
        <v>0</v>
      </c>
      <c r="F33" s="115">
        <v>0</v>
      </c>
      <c r="G33" s="107"/>
      <c r="H33" s="336" t="s">
        <v>548</v>
      </c>
      <c r="I33" s="80"/>
      <c r="J33" s="114"/>
      <c r="K33" s="83"/>
      <c r="L33" s="114"/>
    </row>
    <row r="34" spans="1:12" ht="15" customHeight="1">
      <c r="A34" s="136"/>
      <c r="B34" s="96"/>
      <c r="C34" s="87"/>
      <c r="D34" s="110"/>
      <c r="E34" s="87"/>
      <c r="F34" s="110"/>
      <c r="G34" s="107"/>
      <c r="H34" s="86"/>
      <c r="I34" s="80"/>
      <c r="J34" s="108"/>
      <c r="K34" s="80"/>
      <c r="L34" s="108"/>
    </row>
    <row r="35" spans="1:12" ht="15" customHeight="1">
      <c r="A35" s="631" t="s">
        <v>331</v>
      </c>
      <c r="B35" s="617"/>
      <c r="C35" s="99">
        <f>SUM(C32:C34)</f>
        <v>904380</v>
      </c>
      <c r="D35" s="99">
        <f>SUM(D32:D34)</f>
        <v>904380</v>
      </c>
      <c r="E35" s="99">
        <f>SUM(E32:E34)</f>
        <v>0</v>
      </c>
      <c r="F35" s="99">
        <f>SUM(F32:F34)</f>
        <v>904380</v>
      </c>
      <c r="G35" s="631" t="s">
        <v>330</v>
      </c>
      <c r="H35" s="617"/>
      <c r="I35" s="103">
        <v>0</v>
      </c>
      <c r="J35" s="103">
        <f>SUM(J33:J34)</f>
        <v>0</v>
      </c>
      <c r="K35" s="103">
        <f>SUM(K33:K34)</f>
        <v>0</v>
      </c>
      <c r="L35" s="103">
        <f>SUM(L33:L34)</f>
        <v>0</v>
      </c>
    </row>
    <row r="36" spans="1:12" ht="15" customHeight="1">
      <c r="A36" s="139"/>
      <c r="B36" s="107"/>
      <c r="C36" s="85"/>
      <c r="D36" s="112"/>
      <c r="E36" s="85"/>
      <c r="F36" s="112"/>
      <c r="G36" s="120"/>
      <c r="H36" s="120"/>
      <c r="I36" s="89"/>
      <c r="J36" s="115"/>
      <c r="K36" s="89"/>
      <c r="L36" s="115"/>
    </row>
    <row r="37" spans="1:12" s="74" customFormat="1" ht="17.25">
      <c r="A37" s="624" t="s">
        <v>332</v>
      </c>
      <c r="B37" s="625"/>
      <c r="C37" s="335">
        <f>C28+C35</f>
        <v>904380</v>
      </c>
      <c r="D37" s="335">
        <f>D28+D35</f>
        <v>904380</v>
      </c>
      <c r="E37" s="335">
        <f>E28+E35</f>
        <v>0</v>
      </c>
      <c r="F37" s="335">
        <f>F28+F35</f>
        <v>904380</v>
      </c>
      <c r="G37" s="634" t="s">
        <v>339</v>
      </c>
      <c r="H37" s="625"/>
      <c r="I37" s="331">
        <f>I28+I35</f>
        <v>1500000</v>
      </c>
      <c r="J37" s="331">
        <f>J28+J35</f>
        <v>1500000</v>
      </c>
      <c r="K37" s="331">
        <f>K28+K35</f>
        <v>0</v>
      </c>
      <c r="L37" s="331">
        <f>L28+L35</f>
        <v>1500000</v>
      </c>
    </row>
    <row r="38" spans="1:12" s="74" customFormat="1" ht="15.75">
      <c r="A38" s="139"/>
      <c r="B38" s="107"/>
      <c r="C38" s="85"/>
      <c r="D38" s="112"/>
      <c r="E38" s="85"/>
      <c r="F38" s="112"/>
      <c r="G38" s="120"/>
      <c r="H38" s="120"/>
      <c r="I38" s="89"/>
      <c r="J38" s="115"/>
      <c r="K38" s="89"/>
      <c r="L38" s="115"/>
    </row>
    <row r="39" spans="1:12" s="74" customFormat="1" ht="19.5" thickBot="1">
      <c r="A39" s="622" t="s">
        <v>333</v>
      </c>
      <c r="B39" s="623"/>
      <c r="C39" s="141">
        <f>C18+C37</f>
        <v>10453534</v>
      </c>
      <c r="D39" s="141">
        <f>D18+D37</f>
        <v>10767834</v>
      </c>
      <c r="E39" s="141">
        <f>E18+E37</f>
        <v>1269100</v>
      </c>
      <c r="F39" s="141">
        <f>F18+F37</f>
        <v>12036934</v>
      </c>
      <c r="G39" s="142"/>
      <c r="H39" s="140" t="s">
        <v>334</v>
      </c>
      <c r="I39" s="141">
        <f>I18+I37</f>
        <v>10453534</v>
      </c>
      <c r="J39" s="141">
        <f>J18+J37</f>
        <v>10767834</v>
      </c>
      <c r="K39" s="141">
        <f>K18+K37</f>
        <v>1269100</v>
      </c>
      <c r="L39" s="141">
        <f>L18+L37</f>
        <v>12036934</v>
      </c>
    </row>
    <row r="40" spans="1:12" s="74" customFormat="1" ht="14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s="74" customFormat="1" ht="14.25">
      <c r="A41" s="124"/>
      <c r="B41" s="125"/>
      <c r="C41" s="124"/>
      <c r="D41" s="124"/>
      <c r="E41" s="124"/>
      <c r="F41" s="124"/>
      <c r="G41" s="124"/>
      <c r="H41" s="124"/>
      <c r="I41" s="124"/>
      <c r="J41" s="124"/>
      <c r="K41" s="124"/>
      <c r="L41" s="124"/>
    </row>
    <row r="42" spans="1:12" s="74" customFormat="1" ht="14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ht="1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5" customHeight="1">
      <c r="A46" s="75"/>
      <c r="B46" s="75"/>
      <c r="C46" s="75"/>
      <c r="D46" s="75"/>
      <c r="E46" s="75"/>
      <c r="F46" s="75"/>
      <c r="G46" s="75"/>
      <c r="H46" s="76"/>
      <c r="I46" s="75"/>
      <c r="J46" s="75"/>
      <c r="K46" s="75"/>
      <c r="L46" s="75"/>
    </row>
    <row r="47" spans="1:12" ht="1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s="333" customFormat="1" ht="1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 s="333" customFormat="1" ht="1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="75" customFormat="1" ht="12.75"/>
    <row r="56" spans="1:12" ht="1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="75" customFormat="1" ht="12.75"/>
    <row r="58" s="75" customFormat="1" ht="12.75"/>
    <row r="59" s="75" customFormat="1" ht="12.75"/>
    <row r="60" s="75" customFormat="1" ht="12.75"/>
    <row r="61" s="75" customFormat="1" ht="12.75"/>
    <row r="62" s="75" customFormat="1" ht="12.75"/>
    <row r="63" s="75" customFormat="1" ht="12.75"/>
    <row r="64" s="75" customFormat="1" ht="12.75"/>
    <row r="65" s="75" customFormat="1" ht="12.75"/>
    <row r="66" s="75" customFormat="1" ht="12.75"/>
    <row r="67" s="75" customFormat="1" ht="12.75"/>
    <row r="68" s="75" customFormat="1" ht="12.75"/>
    <row r="69" s="75" customFormat="1" ht="12.75"/>
    <row r="70" s="75" customFormat="1" ht="12.75"/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="75" customFormat="1" ht="12.75"/>
    <row r="77" s="75" customFormat="1" ht="12.75"/>
    <row r="78" s="75" customFormat="1" ht="12.75"/>
    <row r="79" s="75" customFormat="1" ht="12.75"/>
    <row r="80" s="75" customFormat="1" ht="12.75"/>
    <row r="81" s="75" customFormat="1" ht="12.75"/>
    <row r="82" s="75" customFormat="1" ht="12.75"/>
    <row r="83" s="75" customFormat="1" ht="12.75"/>
    <row r="84" s="75" customFormat="1" ht="12.75"/>
    <row r="85" s="75" customFormat="1" ht="12.75"/>
    <row r="86" s="75" customFormat="1" ht="12.75"/>
    <row r="87" s="75" customFormat="1" ht="12.75"/>
    <row r="88" s="75" customFormat="1" ht="12.75"/>
    <row r="89" s="75" customFormat="1" ht="12.75"/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="75" customFormat="1" ht="12.75"/>
    <row r="96" s="75" customFormat="1" ht="12.75"/>
    <row r="97" s="75" customFormat="1" ht="12.75"/>
    <row r="98" s="75" customFormat="1" ht="12.75"/>
    <row r="99" s="75" customFormat="1" ht="12.75"/>
    <row r="100" s="75" customFormat="1" ht="12.75"/>
    <row r="101" s="75" customFormat="1" ht="12.75"/>
    <row r="102" s="75" customFormat="1" ht="12.75"/>
    <row r="103" s="75" customFormat="1" ht="12.75"/>
    <row r="104" s="75" customFormat="1" ht="12.75"/>
    <row r="105" s="75" customFormat="1" ht="12.75"/>
    <row r="106" s="75" customFormat="1" ht="12.75"/>
    <row r="107" s="75" customFormat="1" ht="12.75"/>
    <row r="108" s="75" customFormat="1" ht="12.75"/>
    <row r="109" s="75" customFormat="1" ht="12.75"/>
    <row r="110" s="75" customFormat="1" ht="12.75"/>
    <row r="111" s="75" customFormat="1" ht="12.75"/>
    <row r="112" s="75" customFormat="1" ht="12.75"/>
    <row r="113" s="75" customFormat="1" ht="12.75"/>
    <row r="114" s="75" customFormat="1" ht="12.75"/>
    <row r="115" s="75" customFormat="1" ht="12.75"/>
    <row r="116" s="75" customFormat="1" ht="12.75"/>
    <row r="117" s="75" customFormat="1" ht="12.75"/>
    <row r="118" s="75" customFormat="1" ht="12.75"/>
    <row r="119" s="75" customFormat="1" ht="12.75"/>
    <row r="120" s="75" customFormat="1" ht="12.75"/>
    <row r="121" s="75" customFormat="1" ht="12.75"/>
    <row r="122" s="75" customFormat="1" ht="12.75"/>
    <row r="123" s="75" customFormat="1" ht="12.75"/>
    <row r="124" s="75" customFormat="1" ht="12.75"/>
    <row r="125" s="75" customFormat="1" ht="12.75"/>
    <row r="126" s="75" customFormat="1" ht="12.75"/>
    <row r="127" s="75" customFormat="1" ht="12.75"/>
    <row r="128" s="75" customFormat="1" ht="12.75"/>
    <row r="129" s="75" customFormat="1" ht="12.75"/>
    <row r="130" s="75" customFormat="1" ht="12.75"/>
    <row r="131" s="75" customFormat="1" ht="12.75"/>
    <row r="132" s="75" customFormat="1" ht="12.75"/>
    <row r="133" s="75" customFormat="1" ht="12.75"/>
    <row r="134" s="75" customFormat="1" ht="12.75"/>
    <row r="135" s="75" customFormat="1" ht="12.75"/>
    <row r="136" s="75" customFormat="1" ht="12.75"/>
    <row r="137" s="75" customFormat="1" ht="12.75"/>
    <row r="138" s="75" customFormat="1" ht="12.75"/>
    <row r="139" s="75" customFormat="1" ht="12.75"/>
    <row r="140" s="75" customFormat="1" ht="12.75"/>
    <row r="141" s="75" customFormat="1" ht="12.75"/>
    <row r="142" s="75" customFormat="1" ht="12.75"/>
    <row r="143" s="75" customFormat="1" ht="12.75"/>
    <row r="144" s="75" customFormat="1" ht="12.75"/>
    <row r="145" s="75" customFormat="1" ht="12.75"/>
    <row r="146" s="75" customFormat="1" ht="12.75"/>
    <row r="147" s="75" customFormat="1" ht="12.75"/>
    <row r="148" s="75" customFormat="1" ht="12.75"/>
    <row r="149" s="75" customFormat="1" ht="12.75"/>
    <row r="150" s="75" customFormat="1" ht="12.75"/>
    <row r="151" s="75" customFormat="1" ht="12.75"/>
    <row r="152" s="75" customFormat="1" ht="12.75"/>
    <row r="153" s="75" customFormat="1" ht="12.75"/>
    <row r="154" s="75" customFormat="1" ht="12.75"/>
    <row r="155" s="75" customFormat="1" ht="12.75"/>
    <row r="156" s="75" customFormat="1" ht="12.75"/>
    <row r="157" s="75" customFormat="1" ht="12.75"/>
    <row r="158" s="75" customFormat="1" ht="12.75"/>
    <row r="159" s="75" customFormat="1" ht="12.75"/>
    <row r="160" s="75" customFormat="1" ht="12.75"/>
    <row r="161" s="75" customFormat="1" ht="12.75"/>
    <row r="162" s="75" customFormat="1" ht="12.75"/>
    <row r="163" s="75" customFormat="1" ht="12.75"/>
    <row r="164" s="75" customFormat="1" ht="12.75"/>
    <row r="165" s="75" customFormat="1" ht="12.75"/>
    <row r="166" s="75" customFormat="1" ht="12.75"/>
    <row r="167" s="75" customFormat="1" ht="12.75"/>
    <row r="168" s="75" customFormat="1" ht="12.75"/>
    <row r="169" s="75" customFormat="1" ht="12.75"/>
    <row r="170" s="75" customFormat="1" ht="12.75"/>
    <row r="171" s="75" customFormat="1" ht="12.75"/>
    <row r="172" s="75" customFormat="1" ht="12.75"/>
    <row r="173" s="75" customFormat="1" ht="12.75"/>
    <row r="174" s="75" customFormat="1" ht="12.75"/>
    <row r="175" s="75" customFormat="1" ht="12.75"/>
    <row r="176" s="75" customFormat="1" ht="12.75"/>
    <row r="177" s="75" customFormat="1" ht="12.75"/>
    <row r="178" s="75" customFormat="1" ht="12.75"/>
    <row r="179" s="75" customFormat="1" ht="12.75"/>
    <row r="180" s="75" customFormat="1" ht="12.75"/>
    <row r="181" s="75" customFormat="1" ht="12.75"/>
    <row r="182" s="75" customFormat="1" ht="12.75"/>
    <row r="183" s="75" customFormat="1" ht="12.75"/>
    <row r="184" s="75" customFormat="1" ht="12.75"/>
    <row r="185" s="75" customFormat="1" ht="12.75"/>
    <row r="186" s="75" customFormat="1" ht="12.75"/>
    <row r="187" s="75" customFormat="1" ht="12.75"/>
    <row r="188" s="75" customFormat="1" ht="12.75"/>
    <row r="189" s="75" customFormat="1" ht="12.75"/>
    <row r="190" s="75" customFormat="1" ht="12.75"/>
    <row r="191" s="75" customFormat="1" ht="12.75"/>
    <row r="192" s="75" customFormat="1" ht="12.75"/>
    <row r="193" s="75" customFormat="1" ht="12.75"/>
    <row r="194" s="75" customFormat="1" ht="12.75"/>
    <row r="195" s="75" customFormat="1" ht="12.75"/>
    <row r="196" s="75" customFormat="1" ht="12.75"/>
    <row r="197" s="75" customFormat="1" ht="12.75"/>
    <row r="198" s="75" customFormat="1" ht="12.75"/>
    <row r="199" s="75" customFormat="1" ht="12.75"/>
    <row r="200" s="75" customFormat="1" ht="12.75"/>
    <row r="201" s="75" customFormat="1" ht="12.75"/>
    <row r="202" s="75" customFormat="1" ht="12.75"/>
    <row r="203" s="75" customFormat="1" ht="12.75"/>
    <row r="204" s="75" customFormat="1" ht="12.75"/>
    <row r="205" s="75" customFormat="1" ht="12.75"/>
    <row r="206" s="75" customFormat="1" ht="12.75"/>
    <row r="207" s="75" customFormat="1" ht="12.75"/>
    <row r="208" s="75" customFormat="1" ht="12.75"/>
    <row r="209" s="75" customFormat="1" ht="12.75"/>
    <row r="210" s="75" customFormat="1" ht="12.75"/>
    <row r="211" s="75" customFormat="1" ht="12.75"/>
    <row r="212" spans="1:12" s="75" customFormat="1" ht="12.7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</row>
    <row r="213" spans="1:12" s="75" customFormat="1" ht="12.7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</row>
    <row r="214" spans="1:12" s="75" customFormat="1" ht="12.7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</row>
    <row r="215" spans="1:12" s="75" customFormat="1" ht="12.7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</row>
    <row r="216" spans="1:12" s="75" customFormat="1" ht="12.7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</row>
    <row r="217" spans="1:12" s="75" customFormat="1" ht="12.7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</row>
    <row r="218" spans="1:12" s="75" customFormat="1" ht="12.7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</row>
    <row r="219" spans="1:12" s="75" customFormat="1" ht="12.7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</row>
    <row r="220" spans="1:12" s="75" customFormat="1" ht="12.7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</row>
    <row r="221" spans="1:12" s="75" customFormat="1" ht="12.7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</row>
    <row r="222" spans="1:12" s="75" customFormat="1" ht="12.7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</row>
    <row r="223" spans="1:12" s="75" customFormat="1" ht="12.7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</row>
    <row r="224" spans="1:12" s="75" customFormat="1" ht="12.7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</row>
    <row r="225" spans="1:12" s="75" customFormat="1" ht="12.7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</row>
    <row r="226" spans="1:12" s="75" customFormat="1" ht="12.7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</row>
  </sheetData>
  <sheetProtection/>
  <mergeCells count="22">
    <mergeCell ref="G35:H35"/>
    <mergeCell ref="G20:H20"/>
    <mergeCell ref="A14:B14"/>
    <mergeCell ref="A16:B16"/>
    <mergeCell ref="G14:H14"/>
    <mergeCell ref="A20:B20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A1:L1"/>
    <mergeCell ref="A2:L2"/>
    <mergeCell ref="G16:H16"/>
    <mergeCell ref="K4:L4"/>
    <mergeCell ref="A6:F6"/>
    <mergeCell ref="G6:L6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69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22">
      <selection activeCell="E19" sqref="E19"/>
    </sheetView>
  </sheetViews>
  <sheetFormatPr defaultColWidth="8.00390625" defaultRowHeight="12.75"/>
  <cols>
    <col min="1" max="1" width="4.8515625" style="191" customWidth="1"/>
    <col min="2" max="2" width="30.57421875" style="191" customWidth="1"/>
    <col min="3" max="4" width="12.00390625" style="191" customWidth="1"/>
    <col min="5" max="5" width="12.57421875" style="191" customWidth="1"/>
    <col min="6" max="6" width="12.00390625" style="191" customWidth="1"/>
    <col min="7" max="16384" width="8.00390625" style="191" customWidth="1"/>
  </cols>
  <sheetData>
    <row r="1" spans="1:6" s="325" customFormat="1" ht="48.75" customHeight="1">
      <c r="A1" s="690" t="s">
        <v>534</v>
      </c>
      <c r="B1" s="690"/>
      <c r="C1" s="690"/>
      <c r="D1" s="690"/>
      <c r="E1" s="690"/>
      <c r="F1" s="690"/>
    </row>
    <row r="2" spans="1:9" s="216" customFormat="1" ht="15.75" customHeight="1">
      <c r="A2" s="223"/>
      <c r="B2" s="215"/>
      <c r="C2" s="667"/>
      <c r="D2" s="667"/>
      <c r="E2" s="671" t="s">
        <v>468</v>
      </c>
      <c r="F2" s="671"/>
      <c r="G2" s="323"/>
      <c r="I2" s="322"/>
    </row>
    <row r="3" spans="1:9" s="217" customFormat="1" ht="15.75" customHeight="1">
      <c r="A3" s="224"/>
      <c r="B3" s="225"/>
      <c r="C3" s="226"/>
      <c r="D3" s="321"/>
      <c r="E3" s="684" t="s">
        <v>485</v>
      </c>
      <c r="F3" s="684"/>
      <c r="G3" s="324"/>
      <c r="I3" s="321"/>
    </row>
    <row r="4" spans="1:7" ht="15.75" customHeight="1">
      <c r="A4" s="685" t="s">
        <v>535</v>
      </c>
      <c r="B4" s="685"/>
      <c r="C4" s="685"/>
      <c r="D4" s="685"/>
      <c r="E4" s="685"/>
      <c r="F4" s="194"/>
      <c r="G4" s="195"/>
    </row>
    <row r="5" spans="1:7" ht="15.75" customHeight="1" thickBot="1">
      <c r="A5" s="192"/>
      <c r="B5" s="192"/>
      <c r="C5" s="193"/>
      <c r="D5" s="193"/>
      <c r="E5" s="194"/>
      <c r="F5" s="194"/>
      <c r="G5" s="195"/>
    </row>
    <row r="6" spans="1:7" ht="22.5" customHeight="1">
      <c r="A6" s="208" t="s">
        <v>409</v>
      </c>
      <c r="B6" s="689" t="s">
        <v>424</v>
      </c>
      <c r="C6" s="689"/>
      <c r="D6" s="689"/>
      <c r="E6" s="691" t="s">
        <v>425</v>
      </c>
      <c r="F6" s="692"/>
      <c r="G6" s="195"/>
    </row>
    <row r="7" spans="1:7" ht="15.75" customHeight="1">
      <c r="A7" s="209" t="s">
        <v>100</v>
      </c>
      <c r="B7" s="687" t="s">
        <v>101</v>
      </c>
      <c r="C7" s="687"/>
      <c r="D7" s="687"/>
      <c r="E7" s="687" t="s">
        <v>102</v>
      </c>
      <c r="F7" s="688"/>
      <c r="G7" s="195"/>
    </row>
    <row r="8" spans="1:7" ht="15.75" customHeight="1">
      <c r="A8" s="209" t="s">
        <v>107</v>
      </c>
      <c r="B8" s="686"/>
      <c r="C8" s="686"/>
      <c r="D8" s="686"/>
      <c r="E8" s="682"/>
      <c r="F8" s="683"/>
      <c r="G8" s="195"/>
    </row>
    <row r="9" spans="1:7" ht="15.75" customHeight="1">
      <c r="A9" s="209" t="s">
        <v>108</v>
      </c>
      <c r="B9" s="686"/>
      <c r="C9" s="686"/>
      <c r="D9" s="686"/>
      <c r="E9" s="682"/>
      <c r="F9" s="683"/>
      <c r="G9" s="195"/>
    </row>
    <row r="10" spans="1:7" ht="15.75" customHeight="1">
      <c r="A10" s="209" t="s">
        <v>109</v>
      </c>
      <c r="B10" s="686"/>
      <c r="C10" s="686"/>
      <c r="D10" s="686"/>
      <c r="E10" s="682"/>
      <c r="F10" s="683"/>
      <c r="G10" s="195"/>
    </row>
    <row r="11" spans="1:7" ht="25.5" customHeight="1" thickBot="1">
      <c r="A11" s="219" t="s">
        <v>110</v>
      </c>
      <c r="B11" s="695" t="s">
        <v>426</v>
      </c>
      <c r="C11" s="695"/>
      <c r="D11" s="695"/>
      <c r="E11" s="714">
        <f>SUM(E8:E10)</f>
        <v>0</v>
      </c>
      <c r="F11" s="715"/>
      <c r="G11" s="195"/>
    </row>
    <row r="12" spans="1:7" ht="25.5" customHeight="1">
      <c r="A12" s="220"/>
      <c r="B12" s="221"/>
      <c r="C12" s="221"/>
      <c r="D12" s="221"/>
      <c r="E12" s="222"/>
      <c r="F12" s="222"/>
      <c r="G12" s="195"/>
    </row>
    <row r="13" spans="1:7" ht="15.75" customHeight="1">
      <c r="A13" s="685" t="s">
        <v>457</v>
      </c>
      <c r="B13" s="685"/>
      <c r="C13" s="685"/>
      <c r="D13" s="685"/>
      <c r="E13" s="685"/>
      <c r="F13" s="685"/>
      <c r="G13" s="195"/>
    </row>
    <row r="14" spans="1:7" ht="15.75" customHeight="1" thickBot="1">
      <c r="A14" s="192"/>
      <c r="B14" s="192"/>
      <c r="C14" s="193"/>
      <c r="D14" s="193"/>
      <c r="E14" s="194"/>
      <c r="F14" s="194"/>
      <c r="G14" s="195"/>
    </row>
    <row r="15" spans="1:6" ht="15" customHeight="1">
      <c r="A15" s="708" t="s">
        <v>409</v>
      </c>
      <c r="B15" s="712" t="s">
        <v>410</v>
      </c>
      <c r="C15" s="696" t="s">
        <v>411</v>
      </c>
      <c r="D15" s="697"/>
      <c r="E15" s="698"/>
      <c r="F15" s="710" t="s">
        <v>412</v>
      </c>
    </row>
    <row r="16" spans="1:6" ht="13.5" customHeight="1" thickBot="1">
      <c r="A16" s="709"/>
      <c r="B16" s="713"/>
      <c r="C16" s="196" t="s">
        <v>489</v>
      </c>
      <c r="D16" s="196" t="s">
        <v>490</v>
      </c>
      <c r="E16" s="196" t="s">
        <v>493</v>
      </c>
      <c r="F16" s="711"/>
    </row>
    <row r="17" spans="1:6" ht="15.75" thickBot="1">
      <c r="A17" s="197" t="s">
        <v>100</v>
      </c>
      <c r="B17" s="198" t="s">
        <v>101</v>
      </c>
      <c r="C17" s="198" t="s">
        <v>102</v>
      </c>
      <c r="D17" s="198" t="s">
        <v>103</v>
      </c>
      <c r="E17" s="198" t="s">
        <v>104</v>
      </c>
      <c r="F17" s="199" t="s">
        <v>413</v>
      </c>
    </row>
    <row r="18" spans="1:6" ht="15">
      <c r="A18" s="200" t="s">
        <v>107</v>
      </c>
      <c r="B18" s="350"/>
      <c r="C18" s="343"/>
      <c r="D18" s="343"/>
      <c r="E18" s="343"/>
      <c r="F18" s="344">
        <f>SUM(C18:E18)</f>
        <v>0</v>
      </c>
    </row>
    <row r="19" spans="1:6" ht="15">
      <c r="A19" s="201" t="s">
        <v>108</v>
      </c>
      <c r="B19" s="342"/>
      <c r="C19" s="343"/>
      <c r="D19" s="343"/>
      <c r="E19" s="343"/>
      <c r="F19" s="345">
        <f>SUM(C19:E19)</f>
        <v>0</v>
      </c>
    </row>
    <row r="20" spans="1:6" ht="15">
      <c r="A20" s="201" t="s">
        <v>109</v>
      </c>
      <c r="B20" s="202"/>
      <c r="C20" s="346"/>
      <c r="D20" s="346"/>
      <c r="E20" s="346"/>
      <c r="F20" s="345">
        <f>SUM(C20:E20)</f>
        <v>0</v>
      </c>
    </row>
    <row r="21" spans="1:6" ht="15">
      <c r="A21" s="201" t="s">
        <v>110</v>
      </c>
      <c r="B21" s="202"/>
      <c r="C21" s="346"/>
      <c r="D21" s="346"/>
      <c r="E21" s="346"/>
      <c r="F21" s="345">
        <f>SUM(C21:E21)</f>
        <v>0</v>
      </c>
    </row>
    <row r="22" spans="1:6" ht="15.75" thickBot="1">
      <c r="A22" s="203" t="s">
        <v>111</v>
      </c>
      <c r="B22" s="204"/>
      <c r="C22" s="347"/>
      <c r="D22" s="347"/>
      <c r="E22" s="347"/>
      <c r="F22" s="345">
        <f>SUM(C22:E22)</f>
        <v>0</v>
      </c>
    </row>
    <row r="23" spans="1:6" s="207" customFormat="1" ht="15" thickBot="1">
      <c r="A23" s="205" t="s">
        <v>112</v>
      </c>
      <c r="B23" s="206" t="s">
        <v>414</v>
      </c>
      <c r="C23" s="348">
        <f>SUM(C18:C22)</f>
        <v>0</v>
      </c>
      <c r="D23" s="348">
        <f>SUM(D18:D22)</f>
        <v>0</v>
      </c>
      <c r="E23" s="348">
        <f>SUM(E18:E22)</f>
        <v>0</v>
      </c>
      <c r="F23" s="349">
        <f>SUM(F18:F22)</f>
        <v>0</v>
      </c>
    </row>
    <row r="24" spans="1:6" s="207" customFormat="1" ht="14.25">
      <c r="A24" s="260"/>
      <c r="B24" s="261"/>
      <c r="C24" s="262"/>
      <c r="D24" s="262"/>
      <c r="E24" s="262"/>
      <c r="F24" s="262"/>
    </row>
    <row r="25" spans="1:6" s="263" customFormat="1" ht="30.75" customHeight="1">
      <c r="A25" s="706" t="s">
        <v>458</v>
      </c>
      <c r="B25" s="706"/>
      <c r="C25" s="706"/>
      <c r="D25" s="706"/>
      <c r="E25" s="706"/>
      <c r="F25" s="706"/>
    </row>
    <row r="26" ht="15.75" thickBot="1"/>
    <row r="27" spans="1:6" ht="32.25" thickBot="1">
      <c r="A27" s="252" t="s">
        <v>409</v>
      </c>
      <c r="B27" s="693" t="s">
        <v>415</v>
      </c>
      <c r="C27" s="694"/>
      <c r="D27" s="694"/>
      <c r="E27" s="694"/>
      <c r="F27" s="252" t="s">
        <v>536</v>
      </c>
    </row>
    <row r="28" spans="1:6" ht="15">
      <c r="A28" s="253" t="s">
        <v>100</v>
      </c>
      <c r="B28" s="700" t="s">
        <v>101</v>
      </c>
      <c r="C28" s="701"/>
      <c r="D28" s="701"/>
      <c r="E28" s="702"/>
      <c r="F28" s="253" t="s">
        <v>102</v>
      </c>
    </row>
    <row r="29" spans="1:6" ht="15">
      <c r="A29" s="266" t="s">
        <v>107</v>
      </c>
      <c r="B29" s="264" t="s">
        <v>416</v>
      </c>
      <c r="C29" s="254"/>
      <c r="D29" s="255"/>
      <c r="E29" s="255"/>
      <c r="F29" s="258">
        <v>220000</v>
      </c>
    </row>
    <row r="30" spans="1:6" ht="23.25" customHeight="1">
      <c r="A30" s="266" t="s">
        <v>108</v>
      </c>
      <c r="B30" s="703" t="s">
        <v>417</v>
      </c>
      <c r="C30" s="704"/>
      <c r="D30" s="704"/>
      <c r="E30" s="705"/>
      <c r="F30" s="258">
        <v>0</v>
      </c>
    </row>
    <row r="31" spans="1:6" ht="15">
      <c r="A31" s="266" t="s">
        <v>109</v>
      </c>
      <c r="B31" s="703" t="s">
        <v>418</v>
      </c>
      <c r="C31" s="704"/>
      <c r="D31" s="704"/>
      <c r="E31" s="705"/>
      <c r="F31" s="258">
        <v>0</v>
      </c>
    </row>
    <row r="32" spans="1:6" ht="30" customHeight="1">
      <c r="A32" s="266" t="s">
        <v>110</v>
      </c>
      <c r="B32" s="703" t="s">
        <v>419</v>
      </c>
      <c r="C32" s="704"/>
      <c r="D32" s="704"/>
      <c r="E32" s="705"/>
      <c r="F32" s="258">
        <v>0</v>
      </c>
    </row>
    <row r="33" spans="1:6" ht="15">
      <c r="A33" s="266" t="s">
        <v>111</v>
      </c>
      <c r="B33" s="703" t="s">
        <v>420</v>
      </c>
      <c r="C33" s="704"/>
      <c r="D33" s="704"/>
      <c r="E33" s="705"/>
      <c r="F33" s="258">
        <v>1000</v>
      </c>
    </row>
    <row r="34" spans="1:6" ht="17.25" customHeight="1" thickBot="1">
      <c r="A34" s="267" t="s">
        <v>112</v>
      </c>
      <c r="B34" s="707" t="s">
        <v>421</v>
      </c>
      <c r="C34" s="707"/>
      <c r="D34" s="707"/>
      <c r="E34" s="707"/>
      <c r="F34" s="258">
        <v>0</v>
      </c>
    </row>
    <row r="35" spans="1:6" ht="29.25" customHeight="1" thickBot="1">
      <c r="A35" s="265" t="s">
        <v>422</v>
      </c>
      <c r="B35" s="256"/>
      <c r="C35" s="257"/>
      <c r="D35" s="257"/>
      <c r="E35" s="257"/>
      <c r="F35" s="259">
        <f>SUM(F29:F34)</f>
        <v>221000</v>
      </c>
    </row>
    <row r="36" spans="1:5" ht="27" customHeight="1">
      <c r="A36" s="699" t="s">
        <v>423</v>
      </c>
      <c r="B36" s="699"/>
      <c r="C36" s="699"/>
      <c r="D36" s="699"/>
      <c r="E36" s="699"/>
    </row>
  </sheetData>
  <sheetProtection/>
  <mergeCells count="31">
    <mergeCell ref="A15:A16"/>
    <mergeCell ref="B33:E33"/>
    <mergeCell ref="F15:F16"/>
    <mergeCell ref="E9:F9"/>
    <mergeCell ref="B15:B16"/>
    <mergeCell ref="E11:F11"/>
    <mergeCell ref="A36:E36"/>
    <mergeCell ref="B28:E28"/>
    <mergeCell ref="B30:E30"/>
    <mergeCell ref="B31:E31"/>
    <mergeCell ref="B32:E32"/>
    <mergeCell ref="A25:F25"/>
    <mergeCell ref="B34:E34"/>
    <mergeCell ref="A1:F1"/>
    <mergeCell ref="E6:F6"/>
    <mergeCell ref="C2:D2"/>
    <mergeCell ref="E2:F2"/>
    <mergeCell ref="B10:D10"/>
    <mergeCell ref="B27:E27"/>
    <mergeCell ref="B9:D9"/>
    <mergeCell ref="B11:D11"/>
    <mergeCell ref="C15:E15"/>
    <mergeCell ref="A13:F13"/>
    <mergeCell ref="E8:F8"/>
    <mergeCell ref="E3:F3"/>
    <mergeCell ref="E10:F10"/>
    <mergeCell ref="A4:E4"/>
    <mergeCell ref="B8:D8"/>
    <mergeCell ref="E7:F7"/>
    <mergeCell ref="B6:D6"/>
    <mergeCell ref="B7:D7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7">
      <selection activeCell="C11" sqref="C11"/>
    </sheetView>
  </sheetViews>
  <sheetFormatPr defaultColWidth="8.00390625" defaultRowHeight="12.75"/>
  <cols>
    <col min="1" max="1" width="9.8515625" style="406" hidden="1" customWidth="1"/>
    <col min="2" max="2" width="3.28125" style="406" hidden="1" customWidth="1"/>
    <col min="3" max="3" width="54.28125" style="406" customWidth="1"/>
    <col min="4" max="4" width="13.57421875" style="406" customWidth="1"/>
    <col min="5" max="5" width="51.421875" style="406" customWidth="1"/>
    <col min="6" max="6" width="12.7109375" style="406" customWidth="1"/>
    <col min="7" max="16384" width="8.00390625" style="406" customWidth="1"/>
  </cols>
  <sheetData>
    <row r="1" spans="3:6" ht="30" customHeight="1">
      <c r="C1" s="716" t="s">
        <v>523</v>
      </c>
      <c r="D1" s="716"/>
      <c r="E1" s="716"/>
      <c r="F1" s="716"/>
    </row>
    <row r="2" spans="3:6" ht="30" customHeight="1">
      <c r="C2" s="716" t="s">
        <v>494</v>
      </c>
      <c r="D2" s="716"/>
      <c r="E2" s="716"/>
      <c r="F2" s="716"/>
    </row>
    <row r="3" spans="3:6" ht="17.25" customHeight="1">
      <c r="C3" s="716" t="s">
        <v>489</v>
      </c>
      <c r="D3" s="716"/>
      <c r="E3" s="716"/>
      <c r="F3" s="716"/>
    </row>
    <row r="4" spans="3:6" ht="17.25" customHeight="1">
      <c r="C4" s="407"/>
      <c r="D4" s="407"/>
      <c r="E4" s="407"/>
      <c r="F4" s="408" t="s">
        <v>495</v>
      </c>
    </row>
    <row r="5" spans="5:6" ht="19.5" customHeight="1" thickBot="1">
      <c r="E5" s="409"/>
      <c r="F5" s="410" t="s">
        <v>496</v>
      </c>
    </row>
    <row r="6" spans="1:6" ht="42" customHeight="1">
      <c r="A6" s="411" t="s">
        <v>497</v>
      </c>
      <c r="B6" s="412" t="s">
        <v>498</v>
      </c>
      <c r="C6" s="412" t="s">
        <v>499</v>
      </c>
      <c r="D6" s="412" t="s">
        <v>529</v>
      </c>
      <c r="E6" s="413" t="s">
        <v>500</v>
      </c>
      <c r="F6" s="412" t="s">
        <v>529</v>
      </c>
    </row>
    <row r="7" spans="1:6" s="417" customFormat="1" ht="10.5">
      <c r="A7" s="414">
        <v>1</v>
      </c>
      <c r="B7" s="415">
        <v>2</v>
      </c>
      <c r="C7" s="415" t="s">
        <v>100</v>
      </c>
      <c r="D7" s="415" t="s">
        <v>101</v>
      </c>
      <c r="E7" s="416" t="s">
        <v>102</v>
      </c>
      <c r="F7" s="415" t="s">
        <v>103</v>
      </c>
    </row>
    <row r="8" spans="1:6" ht="33" customHeight="1">
      <c r="A8" s="418" t="s">
        <v>501</v>
      </c>
      <c r="B8" s="419" t="s">
        <v>502</v>
      </c>
      <c r="C8" s="459" t="s">
        <v>541</v>
      </c>
      <c r="D8" s="421">
        <v>500000</v>
      </c>
      <c r="E8" s="422"/>
      <c r="F8" s="421"/>
    </row>
    <row r="9" spans="1:6" ht="15" customHeight="1">
      <c r="A9" s="418" t="s">
        <v>501</v>
      </c>
      <c r="B9" s="419" t="s">
        <v>502</v>
      </c>
      <c r="C9" s="461" t="s">
        <v>530</v>
      </c>
      <c r="D9" s="423">
        <v>400000</v>
      </c>
      <c r="E9" s="422"/>
      <c r="F9" s="424"/>
    </row>
    <row r="10" spans="1:6" ht="12.75" customHeight="1">
      <c r="A10" s="418" t="s">
        <v>503</v>
      </c>
      <c r="B10" s="419" t="s">
        <v>504</v>
      </c>
      <c r="C10" s="425" t="s">
        <v>542</v>
      </c>
      <c r="D10" s="424">
        <v>600000</v>
      </c>
      <c r="E10" s="422"/>
      <c r="F10" s="424"/>
    </row>
    <row r="11" spans="1:6" ht="17.25" customHeight="1">
      <c r="A11" s="418" t="s">
        <v>505</v>
      </c>
      <c r="B11" s="419" t="s">
        <v>506</v>
      </c>
      <c r="C11" s="420"/>
      <c r="D11" s="424"/>
      <c r="E11" s="422"/>
      <c r="F11" s="424"/>
    </row>
    <row r="12" spans="1:6" ht="15" customHeight="1">
      <c r="A12" s="418" t="s">
        <v>501</v>
      </c>
      <c r="B12" s="419" t="s">
        <v>507</v>
      </c>
      <c r="C12" s="420"/>
      <c r="D12" s="424"/>
      <c r="E12" s="422"/>
      <c r="F12" s="424"/>
    </row>
    <row r="13" spans="1:6" ht="12.75">
      <c r="A13" s="418" t="s">
        <v>505</v>
      </c>
      <c r="B13" s="419" t="s">
        <v>506</v>
      </c>
      <c r="C13" s="425"/>
      <c r="D13" s="421"/>
      <c r="E13" s="422"/>
      <c r="F13" s="424"/>
    </row>
    <row r="14" spans="1:6" ht="16.5" customHeight="1">
      <c r="A14" s="426">
        <v>999000</v>
      </c>
      <c r="B14" s="419" t="s">
        <v>507</v>
      </c>
      <c r="C14" s="425"/>
      <c r="D14" s="421"/>
      <c r="E14" s="427"/>
      <c r="F14" s="424"/>
    </row>
    <row r="15" spans="1:6" ht="12.75">
      <c r="A15" s="418" t="s">
        <v>508</v>
      </c>
      <c r="B15" s="419" t="s">
        <v>509</v>
      </c>
      <c r="C15" s="425"/>
      <c r="D15" s="421"/>
      <c r="E15" s="422"/>
      <c r="F15" s="421"/>
    </row>
    <row r="16" spans="1:6" ht="12.75">
      <c r="A16" s="418" t="s">
        <v>510</v>
      </c>
      <c r="B16" s="419" t="s">
        <v>511</v>
      </c>
      <c r="C16" s="425"/>
      <c r="D16" s="421"/>
      <c r="E16" s="422"/>
      <c r="F16" s="421"/>
    </row>
    <row r="17" spans="1:6" ht="15" customHeight="1">
      <c r="A17" s="418" t="s">
        <v>501</v>
      </c>
      <c r="B17" s="419" t="s">
        <v>512</v>
      </c>
      <c r="C17" s="420"/>
      <c r="D17" s="424"/>
      <c r="E17" s="428"/>
      <c r="F17" s="421"/>
    </row>
    <row r="18" spans="1:6" ht="15" customHeight="1">
      <c r="A18" s="429"/>
      <c r="B18" s="430"/>
      <c r="C18" s="431"/>
      <c r="D18" s="432"/>
      <c r="E18" s="428"/>
      <c r="F18" s="423"/>
    </row>
    <row r="19" spans="1:6" ht="13.5" thickBot="1">
      <c r="A19" s="433"/>
      <c r="B19" s="434"/>
      <c r="C19" s="435"/>
      <c r="D19" s="436">
        <f>SUM(D8:D17)</f>
        <v>1500000</v>
      </c>
      <c r="E19" s="437"/>
      <c r="F19" s="436">
        <f>SUM(F8:F17)</f>
        <v>0</v>
      </c>
    </row>
    <row r="20" spans="1:2" ht="12.75">
      <c r="A20" s="433"/>
      <c r="B20" s="434"/>
    </row>
    <row r="21" spans="1:2" ht="12.75">
      <c r="A21" s="433"/>
      <c r="B21" s="434"/>
    </row>
    <row r="22" spans="1:2" ht="13.5" thickBot="1">
      <c r="A22" s="438" t="s">
        <v>513</v>
      </c>
      <c r="B22" s="435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D17" sqref="D17"/>
    </sheetView>
  </sheetViews>
  <sheetFormatPr defaultColWidth="9.140625" defaultRowHeight="12.75"/>
  <cols>
    <col min="1" max="1" width="8.421875" style="440" customWidth="1"/>
    <col min="2" max="2" width="44.421875" style="440" customWidth="1"/>
    <col min="3" max="3" width="5.57421875" style="440" hidden="1" customWidth="1"/>
    <col min="4" max="4" width="14.7109375" style="440" customWidth="1"/>
    <col min="5" max="5" width="21.140625" style="440" customWidth="1"/>
    <col min="6" max="16384" width="9.140625" style="440" customWidth="1"/>
  </cols>
  <sheetData>
    <row r="1" spans="1:5" ht="15.75">
      <c r="A1" s="717" t="s">
        <v>537</v>
      </c>
      <c r="B1" s="717"/>
      <c r="C1" s="717"/>
      <c r="D1" s="717"/>
      <c r="E1" s="717"/>
    </row>
    <row r="2" spans="1:5" ht="15.75">
      <c r="A2" s="439"/>
      <c r="B2" s="439"/>
      <c r="C2" s="439"/>
      <c r="D2" s="439"/>
      <c r="E2" s="439"/>
    </row>
    <row r="3" spans="1:5" ht="15.75">
      <c r="A3" s="439"/>
      <c r="B3" s="439"/>
      <c r="C3" s="439"/>
      <c r="D3" s="439"/>
      <c r="E3" s="439"/>
    </row>
    <row r="4" spans="1:5" ht="12.75" customHeight="1">
      <c r="A4" s="441"/>
      <c r="B4" s="441"/>
      <c r="C4" s="441"/>
      <c r="D4" s="441"/>
      <c r="E4" s="442" t="s">
        <v>514</v>
      </c>
    </row>
    <row r="5" spans="1:5" ht="15">
      <c r="A5" s="443"/>
      <c r="B5" s="443"/>
      <c r="C5" s="443"/>
      <c r="D5" s="443"/>
      <c r="E5" s="444" t="s">
        <v>469</v>
      </c>
    </row>
    <row r="6" spans="1:5" ht="15.75" thickBot="1">
      <c r="A6" s="443"/>
      <c r="B6" s="443"/>
      <c r="C6" s="443"/>
      <c r="D6" s="443"/>
      <c r="E6" s="443"/>
    </row>
    <row r="7" spans="1:5" ht="15.75" customHeight="1" thickBot="1">
      <c r="A7" s="718" t="s">
        <v>515</v>
      </c>
      <c r="B7" s="719" t="s">
        <v>516</v>
      </c>
      <c r="C7" s="719"/>
      <c r="D7" s="720" t="s">
        <v>538</v>
      </c>
      <c r="E7" s="719" t="s">
        <v>517</v>
      </c>
    </row>
    <row r="8" spans="1:5" ht="15.75" customHeight="1" thickBot="1">
      <c r="A8" s="718"/>
      <c r="B8" s="719"/>
      <c r="C8" s="719"/>
      <c r="D8" s="721"/>
      <c r="E8" s="719"/>
    </row>
    <row r="9" spans="1:5" ht="15.75" customHeight="1" thickBot="1">
      <c r="A9" s="718"/>
      <c r="B9" s="719"/>
      <c r="C9" s="719"/>
      <c r="D9" s="721"/>
      <c r="E9" s="719"/>
    </row>
    <row r="10" spans="1:5" ht="15.75" customHeight="1" thickBot="1">
      <c r="A10" s="718"/>
      <c r="B10" s="719"/>
      <c r="C10" s="719"/>
      <c r="D10" s="722"/>
      <c r="E10" s="719"/>
    </row>
    <row r="11" spans="1:5" s="450" customFormat="1" ht="27.75" customHeight="1">
      <c r="A11" s="445" t="s">
        <v>518</v>
      </c>
      <c r="B11" s="446" t="s">
        <v>519</v>
      </c>
      <c r="C11" s="447"/>
      <c r="D11" s="448">
        <v>0</v>
      </c>
      <c r="E11" s="449"/>
    </row>
    <row r="12" spans="1:5" s="450" customFormat="1" ht="27.75" customHeight="1">
      <c r="A12" s="445" t="s">
        <v>520</v>
      </c>
      <c r="B12" s="451" t="s">
        <v>521</v>
      </c>
      <c r="C12" s="452"/>
      <c r="D12" s="448">
        <v>0</v>
      </c>
      <c r="E12" s="449"/>
    </row>
    <row r="13" spans="1:5" ht="27.75" customHeight="1" thickBot="1">
      <c r="A13" s="453"/>
      <c r="B13" s="454" t="s">
        <v>522</v>
      </c>
      <c r="C13" s="455"/>
      <c r="D13" s="456">
        <f>D11+D12</f>
        <v>0</v>
      </c>
      <c r="E13" s="457"/>
    </row>
    <row r="14" spans="1:5" ht="16.5" customHeight="1">
      <c r="A14" s="458"/>
      <c r="B14" s="458"/>
      <c r="C14" s="458"/>
      <c r="D14" s="458"/>
      <c r="E14" s="458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5.00390625" style="0" customWidth="1"/>
    <col min="5" max="5" width="14.00390625" style="0" customWidth="1"/>
    <col min="6" max="6" width="16.57421875" style="0" customWidth="1"/>
    <col min="7" max="8" width="7.00390625" style="0" customWidth="1"/>
  </cols>
  <sheetData>
    <row r="1" spans="1:6" ht="38.25" customHeight="1">
      <c r="A1" s="638" t="s">
        <v>480</v>
      </c>
      <c r="B1" s="638"/>
      <c r="C1" s="638"/>
      <c r="D1" s="638"/>
      <c r="E1" s="638"/>
      <c r="F1" s="638"/>
    </row>
    <row r="2" spans="1:6" ht="18" customHeight="1">
      <c r="A2" s="639" t="s">
        <v>489</v>
      </c>
      <c r="B2" s="639"/>
      <c r="C2" s="639"/>
      <c r="D2" s="639"/>
      <c r="E2" s="639"/>
      <c r="F2" s="639"/>
    </row>
    <row r="3" spans="1:6" ht="28.5" customHeight="1">
      <c r="A3" s="614" t="s">
        <v>565</v>
      </c>
      <c r="B3" s="2"/>
      <c r="C3" s="351"/>
      <c r="D3" s="351"/>
      <c r="E3" s="640" t="s">
        <v>465</v>
      </c>
      <c r="F3" s="640"/>
    </row>
    <row r="4" spans="1:6" ht="16.5" thickBot="1">
      <c r="A4" s="614" t="s">
        <v>566</v>
      </c>
      <c r="B4" s="3"/>
      <c r="C4" s="364"/>
      <c r="D4" s="364"/>
      <c r="E4" s="641" t="s">
        <v>469</v>
      </c>
      <c r="F4" s="641"/>
    </row>
    <row r="5" spans="1:6" ht="44.25" customHeight="1" thickBot="1" thickTop="1">
      <c r="A5" s="17" t="s">
        <v>0</v>
      </c>
      <c r="B5" s="18" t="s">
        <v>1</v>
      </c>
      <c r="C5" s="472" t="s">
        <v>527</v>
      </c>
      <c r="D5" s="474" t="s">
        <v>549</v>
      </c>
      <c r="E5" s="473" t="s">
        <v>552</v>
      </c>
      <c r="F5" s="474" t="s">
        <v>553</v>
      </c>
    </row>
    <row r="6" spans="1:6" ht="12.75" customHeight="1" thickTop="1">
      <c r="A6" s="353" t="s">
        <v>100</v>
      </c>
      <c r="B6" s="464" t="s">
        <v>101</v>
      </c>
      <c r="C6" s="475" t="s">
        <v>102</v>
      </c>
      <c r="D6" s="541" t="s">
        <v>103</v>
      </c>
      <c r="E6" s="476" t="s">
        <v>104</v>
      </c>
      <c r="F6" s="477" t="s">
        <v>413</v>
      </c>
    </row>
    <row r="7" spans="1:6" ht="21.75" customHeight="1">
      <c r="A7" s="16" t="s">
        <v>2</v>
      </c>
      <c r="B7" s="465" t="s">
        <v>3</v>
      </c>
      <c r="C7" s="357">
        <f>C8+C15</f>
        <v>9253154</v>
      </c>
      <c r="D7" s="357">
        <f>D8+D15</f>
        <v>9253154</v>
      </c>
      <c r="E7" s="357">
        <f>E8+E15</f>
        <v>1266500</v>
      </c>
      <c r="F7" s="357">
        <f>F8+F15</f>
        <v>10519654</v>
      </c>
    </row>
    <row r="8" spans="1:6" s="19" customFormat="1" ht="21.75" customHeight="1">
      <c r="A8" s="14" t="s">
        <v>4</v>
      </c>
      <c r="B8" s="466" t="s">
        <v>5</v>
      </c>
      <c r="C8" s="479">
        <v>9253154</v>
      </c>
      <c r="D8" s="354">
        <v>9253154</v>
      </c>
      <c r="E8" s="11">
        <v>1266500</v>
      </c>
      <c r="F8" s="354">
        <v>10519654</v>
      </c>
    </row>
    <row r="9" spans="1:6" s="19" customFormat="1" ht="21.75" customHeight="1" hidden="1">
      <c r="A9" s="14" t="s">
        <v>125</v>
      </c>
      <c r="B9" s="466" t="s">
        <v>6</v>
      </c>
      <c r="C9" s="479"/>
      <c r="D9" s="354"/>
      <c r="E9" s="11"/>
      <c r="F9" s="354"/>
    </row>
    <row r="10" spans="1:6" s="19" customFormat="1" ht="21.75" customHeight="1" hidden="1">
      <c r="A10" s="14" t="s">
        <v>126</v>
      </c>
      <c r="B10" s="466" t="s">
        <v>7</v>
      </c>
      <c r="C10" s="479"/>
      <c r="D10" s="354"/>
      <c r="E10" s="11"/>
      <c r="F10" s="354"/>
    </row>
    <row r="11" spans="1:6" s="19" customFormat="1" ht="21.75" customHeight="1" hidden="1">
      <c r="A11" s="14" t="s">
        <v>127</v>
      </c>
      <c r="B11" s="466" t="s">
        <v>8</v>
      </c>
      <c r="C11" s="479"/>
      <c r="D11" s="354"/>
      <c r="E11" s="11"/>
      <c r="F11" s="354"/>
    </row>
    <row r="12" spans="1:6" s="19" customFormat="1" ht="21.75" customHeight="1" hidden="1">
      <c r="A12" s="14" t="s">
        <v>128</v>
      </c>
      <c r="B12" s="466" t="s">
        <v>9</v>
      </c>
      <c r="C12" s="479"/>
      <c r="D12" s="354"/>
      <c r="E12" s="11"/>
      <c r="F12" s="354"/>
    </row>
    <row r="13" spans="1:6" s="19" customFormat="1" ht="21.75" customHeight="1" hidden="1">
      <c r="A13" s="14" t="s">
        <v>129</v>
      </c>
      <c r="B13" s="467" t="s">
        <v>10</v>
      </c>
      <c r="C13" s="480"/>
      <c r="D13" s="355"/>
      <c r="E13" s="11"/>
      <c r="F13" s="355"/>
    </row>
    <row r="14" spans="1:6" s="19" customFormat="1" ht="21.75" customHeight="1" hidden="1">
      <c r="A14" s="14" t="s">
        <v>130</v>
      </c>
      <c r="B14" s="467" t="s">
        <v>11</v>
      </c>
      <c r="C14" s="481"/>
      <c r="D14" s="356"/>
      <c r="E14" s="11"/>
      <c r="F14" s="356"/>
    </row>
    <row r="15" spans="1:6" s="19" customFormat="1" ht="21.75" customHeight="1">
      <c r="A15" s="14" t="s">
        <v>12</v>
      </c>
      <c r="B15" s="466" t="s">
        <v>13</v>
      </c>
      <c r="C15" s="479">
        <v>0</v>
      </c>
      <c r="D15" s="354">
        <v>0</v>
      </c>
      <c r="E15" s="11">
        <v>0</v>
      </c>
      <c r="F15" s="354"/>
    </row>
    <row r="16" spans="1:6" ht="21.75" customHeight="1">
      <c r="A16" s="13" t="s">
        <v>14</v>
      </c>
      <c r="B16" s="468" t="s">
        <v>15</v>
      </c>
      <c r="C16" s="478">
        <v>0</v>
      </c>
      <c r="D16" s="357">
        <v>0</v>
      </c>
      <c r="E16" s="10">
        <v>0</v>
      </c>
      <c r="F16" s="357">
        <v>0</v>
      </c>
    </row>
    <row r="17" spans="1:6" ht="21.75" customHeight="1" hidden="1">
      <c r="A17" s="14" t="s">
        <v>159</v>
      </c>
      <c r="B17" s="467" t="s">
        <v>296</v>
      </c>
      <c r="C17" s="480"/>
      <c r="D17" s="355"/>
      <c r="E17" s="11"/>
      <c r="F17" s="355"/>
    </row>
    <row r="18" spans="1:6" ht="21.75" customHeight="1" hidden="1">
      <c r="A18" s="14" t="s">
        <v>160</v>
      </c>
      <c r="B18" s="466" t="s">
        <v>188</v>
      </c>
      <c r="C18" s="479"/>
      <c r="D18" s="354"/>
      <c r="E18" s="11"/>
      <c r="F18" s="354"/>
    </row>
    <row r="19" spans="1:6" ht="21.75" customHeight="1">
      <c r="A19" s="13" t="s">
        <v>16</v>
      </c>
      <c r="B19" s="468" t="s">
        <v>17</v>
      </c>
      <c r="C19" s="357">
        <f>C21+C26+C20</f>
        <v>291000</v>
      </c>
      <c r="D19" s="357">
        <f>D21+D26+D20</f>
        <v>291000</v>
      </c>
      <c r="E19" s="357">
        <f>E21+E26+E20</f>
        <v>0</v>
      </c>
      <c r="F19" s="357">
        <f>F21+F26+F20</f>
        <v>291000</v>
      </c>
    </row>
    <row r="20" spans="1:6" ht="21.75" customHeight="1">
      <c r="A20" s="14" t="s">
        <v>471</v>
      </c>
      <c r="B20" s="466" t="s">
        <v>470</v>
      </c>
      <c r="C20" s="479">
        <v>220000</v>
      </c>
      <c r="D20" s="354">
        <v>220000</v>
      </c>
      <c r="E20" s="11">
        <v>0</v>
      </c>
      <c r="F20" s="354">
        <v>220000</v>
      </c>
    </row>
    <row r="21" spans="1:6" s="19" customFormat="1" ht="23.25" customHeight="1">
      <c r="A21" s="14" t="s">
        <v>18</v>
      </c>
      <c r="B21" s="466" t="s">
        <v>19</v>
      </c>
      <c r="C21" s="479">
        <v>70000</v>
      </c>
      <c r="D21" s="354">
        <v>70000</v>
      </c>
      <c r="E21" s="11">
        <v>0</v>
      </c>
      <c r="F21" s="354">
        <v>70000</v>
      </c>
    </row>
    <row r="22" spans="1:6" s="19" customFormat="1" ht="21.75" customHeight="1" hidden="1">
      <c r="A22" s="14" t="s">
        <v>20</v>
      </c>
      <c r="B22" s="466" t="s">
        <v>21</v>
      </c>
      <c r="C22" s="479"/>
      <c r="D22" s="354"/>
      <c r="E22" s="11"/>
      <c r="F22" s="354"/>
    </row>
    <row r="23" spans="1:6" s="19" customFormat="1" ht="21.75" customHeight="1" hidden="1">
      <c r="A23" s="14"/>
      <c r="B23" s="466" t="s">
        <v>22</v>
      </c>
      <c r="C23" s="479"/>
      <c r="D23" s="354"/>
      <c r="E23" s="11"/>
      <c r="F23" s="354"/>
    </row>
    <row r="24" spans="1:6" s="19" customFormat="1" ht="21.75" customHeight="1" hidden="1">
      <c r="A24" s="14" t="s">
        <v>23</v>
      </c>
      <c r="B24" s="466" t="s">
        <v>24</v>
      </c>
      <c r="C24" s="479"/>
      <c r="D24" s="354"/>
      <c r="E24" s="11"/>
      <c r="F24" s="354"/>
    </row>
    <row r="25" spans="1:6" s="19" customFormat="1" ht="21.75" customHeight="1" hidden="1">
      <c r="A25" s="14" t="s">
        <v>25</v>
      </c>
      <c r="B25" s="466" t="s">
        <v>26</v>
      </c>
      <c r="C25" s="479"/>
      <c r="D25" s="354"/>
      <c r="E25" s="11"/>
      <c r="F25" s="354"/>
    </row>
    <row r="26" spans="1:6" s="19" customFormat="1" ht="21.75" customHeight="1">
      <c r="A26" s="14" t="s">
        <v>27</v>
      </c>
      <c r="B26" s="466" t="s">
        <v>28</v>
      </c>
      <c r="C26" s="479">
        <v>1000</v>
      </c>
      <c r="D26" s="354">
        <v>1000</v>
      </c>
      <c r="E26" s="11">
        <v>0</v>
      </c>
      <c r="F26" s="354">
        <v>1000</v>
      </c>
    </row>
    <row r="27" spans="1:6" ht="21.75" customHeight="1">
      <c r="A27" s="13" t="s">
        <v>29</v>
      </c>
      <c r="B27" s="468" t="s">
        <v>30</v>
      </c>
      <c r="C27" s="357">
        <f>SUM(C28:C35)</f>
        <v>5000</v>
      </c>
      <c r="D27" s="357">
        <f>SUM(D28:D35)</f>
        <v>5000</v>
      </c>
      <c r="E27" s="357">
        <f>SUM(E28:E35)</f>
        <v>0</v>
      </c>
      <c r="F27" s="357">
        <f>SUM(F28:F35)</f>
        <v>5000</v>
      </c>
    </row>
    <row r="28" spans="1:6" ht="21.75" customHeight="1">
      <c r="A28" s="14" t="s">
        <v>31</v>
      </c>
      <c r="B28" s="466" t="s">
        <v>120</v>
      </c>
      <c r="C28" s="479">
        <v>0</v>
      </c>
      <c r="D28" s="354">
        <v>0</v>
      </c>
      <c r="E28" s="11">
        <v>0</v>
      </c>
      <c r="F28" s="354">
        <v>0</v>
      </c>
    </row>
    <row r="29" spans="1:6" ht="21.75" customHeight="1">
      <c r="A29" s="14" t="s">
        <v>297</v>
      </c>
      <c r="B29" s="466" t="s">
        <v>298</v>
      </c>
      <c r="C29" s="479">
        <v>0</v>
      </c>
      <c r="D29" s="354">
        <v>0</v>
      </c>
      <c r="E29" s="11">
        <v>0</v>
      </c>
      <c r="F29" s="354">
        <v>0</v>
      </c>
    </row>
    <row r="30" spans="1:6" ht="21.75" customHeight="1">
      <c r="A30" s="14" t="s">
        <v>32</v>
      </c>
      <c r="B30" s="466" t="s">
        <v>33</v>
      </c>
      <c r="C30" s="479">
        <v>0</v>
      </c>
      <c r="D30" s="354">
        <v>0</v>
      </c>
      <c r="E30" s="11">
        <v>0</v>
      </c>
      <c r="F30" s="354">
        <v>0</v>
      </c>
    </row>
    <row r="31" spans="1:6" ht="18.75" customHeight="1">
      <c r="A31" s="14" t="s">
        <v>34</v>
      </c>
      <c r="B31" s="466" t="s">
        <v>35</v>
      </c>
      <c r="C31" s="479">
        <v>0</v>
      </c>
      <c r="D31" s="354">
        <v>0</v>
      </c>
      <c r="E31" s="11">
        <v>0</v>
      </c>
      <c r="F31" s="354">
        <v>0</v>
      </c>
    </row>
    <row r="32" spans="1:6" ht="24.75" customHeight="1">
      <c r="A32" s="14" t="s">
        <v>36</v>
      </c>
      <c r="B32" s="466" t="s">
        <v>37</v>
      </c>
      <c r="C32" s="479">
        <v>0</v>
      </c>
      <c r="D32" s="354">
        <v>0</v>
      </c>
      <c r="E32" s="11">
        <v>0</v>
      </c>
      <c r="F32" s="354">
        <v>0</v>
      </c>
    </row>
    <row r="33" spans="1:6" ht="21.75" customHeight="1">
      <c r="A33" s="326" t="s">
        <v>38</v>
      </c>
      <c r="B33" s="469" t="s">
        <v>39</v>
      </c>
      <c r="C33" s="479">
        <v>0</v>
      </c>
      <c r="D33" s="354">
        <v>0</v>
      </c>
      <c r="E33" s="11">
        <v>0</v>
      </c>
      <c r="F33" s="354">
        <v>0</v>
      </c>
    </row>
    <row r="34" spans="1:6" ht="21.75" customHeight="1">
      <c r="A34" s="14" t="s">
        <v>40</v>
      </c>
      <c r="B34" s="466" t="s">
        <v>41</v>
      </c>
      <c r="C34" s="479">
        <v>5000</v>
      </c>
      <c r="D34" s="365">
        <v>5000</v>
      </c>
      <c r="E34" s="11">
        <v>0</v>
      </c>
      <c r="F34" s="365">
        <v>5000</v>
      </c>
    </row>
    <row r="35" spans="1:6" ht="21.75" customHeight="1">
      <c r="A35" s="14" t="s">
        <v>42</v>
      </c>
      <c r="B35" s="466" t="s">
        <v>43</v>
      </c>
      <c r="C35" s="14">
        <v>0</v>
      </c>
      <c r="D35" s="358">
        <v>0</v>
      </c>
      <c r="E35" s="8">
        <v>0</v>
      </c>
      <c r="F35" s="358">
        <v>0</v>
      </c>
    </row>
    <row r="36" spans="1:6" ht="21.75" customHeight="1">
      <c r="A36" s="13" t="s">
        <v>44</v>
      </c>
      <c r="B36" s="468" t="s">
        <v>45</v>
      </c>
      <c r="C36" s="478">
        <v>0</v>
      </c>
      <c r="D36" s="482">
        <v>0</v>
      </c>
      <c r="E36" s="12">
        <v>0</v>
      </c>
      <c r="F36" s="482">
        <v>0</v>
      </c>
    </row>
    <row r="37" spans="1:6" ht="21.75" customHeight="1" hidden="1">
      <c r="A37" s="14" t="s">
        <v>299</v>
      </c>
      <c r="B37" s="466" t="s">
        <v>300</v>
      </c>
      <c r="C37" s="14"/>
      <c r="D37" s="358"/>
      <c r="E37" s="8"/>
      <c r="F37" s="358"/>
    </row>
    <row r="38" spans="1:6" ht="21.75" customHeight="1">
      <c r="A38" s="13" t="s">
        <v>46</v>
      </c>
      <c r="B38" s="468" t="s">
        <v>47</v>
      </c>
      <c r="C38" s="478">
        <v>0</v>
      </c>
      <c r="D38" s="357">
        <v>314300</v>
      </c>
      <c r="E38" s="10">
        <v>2600</v>
      </c>
      <c r="F38" s="357">
        <v>316900</v>
      </c>
    </row>
    <row r="39" spans="1:6" ht="21.75" customHeight="1" hidden="1">
      <c r="A39" s="14" t="s">
        <v>121</v>
      </c>
      <c r="B39" s="466" t="s">
        <v>48</v>
      </c>
      <c r="C39" s="479"/>
      <c r="D39" s="354"/>
      <c r="E39" s="11"/>
      <c r="F39" s="354"/>
    </row>
    <row r="40" spans="1:6" ht="21.75" customHeight="1" hidden="1">
      <c r="A40" s="14" t="s">
        <v>303</v>
      </c>
      <c r="B40" s="466" t="s">
        <v>304</v>
      </c>
      <c r="C40" s="479"/>
      <c r="D40" s="354"/>
      <c r="E40" s="11"/>
      <c r="F40" s="354"/>
    </row>
    <row r="41" spans="1:6" ht="21.75" customHeight="1">
      <c r="A41" s="13" t="s">
        <v>49</v>
      </c>
      <c r="B41" s="468" t="s">
        <v>189</v>
      </c>
      <c r="C41" s="13">
        <v>0</v>
      </c>
      <c r="D41" s="359">
        <v>0</v>
      </c>
      <c r="E41" s="9">
        <v>0</v>
      </c>
      <c r="F41" s="359">
        <v>0</v>
      </c>
    </row>
    <row r="42" spans="1:6" ht="21.75" customHeight="1" hidden="1">
      <c r="A42" s="14" t="s">
        <v>122</v>
      </c>
      <c r="B42" s="466" t="s">
        <v>123</v>
      </c>
      <c r="C42" s="14"/>
      <c r="D42" s="358"/>
      <c r="E42" s="8"/>
      <c r="F42" s="358"/>
    </row>
    <row r="43" spans="1:6" ht="30" customHeight="1">
      <c r="A43" s="360" t="s">
        <v>186</v>
      </c>
      <c r="B43" s="470" t="s">
        <v>50</v>
      </c>
      <c r="C43" s="361">
        <f>C7+C16+C19+C27+C36+C38+C41</f>
        <v>9549154</v>
      </c>
      <c r="D43" s="361">
        <f>D7+D16+D19+D27+D36+D38+D41</f>
        <v>9863454</v>
      </c>
      <c r="E43" s="361">
        <f>E7+E16+E19+E27+E36+E38+E41</f>
        <v>1269100</v>
      </c>
      <c r="F43" s="361">
        <f>F7+F16+F19+F27+F36+F38+F41</f>
        <v>11132554</v>
      </c>
    </row>
    <row r="44" spans="1:6" ht="21.75" customHeight="1">
      <c r="A44" s="13" t="s">
        <v>51</v>
      </c>
      <c r="B44" s="468" t="s">
        <v>52</v>
      </c>
      <c r="C44" s="357">
        <f>SUM(C45:C47)</f>
        <v>904380</v>
      </c>
      <c r="D44" s="357">
        <f>SUM(D45:D47)</f>
        <v>904380</v>
      </c>
      <c r="E44" s="357">
        <f>SUM(E45:E47)</f>
        <v>0</v>
      </c>
      <c r="F44" s="357">
        <f>SUM(F45:F47)</f>
        <v>904380</v>
      </c>
    </row>
    <row r="45" spans="1:6" ht="24" customHeight="1">
      <c r="A45" s="14" t="s">
        <v>482</v>
      </c>
      <c r="B45" s="466" t="s">
        <v>474</v>
      </c>
      <c r="C45" s="479">
        <v>0</v>
      </c>
      <c r="D45" s="354">
        <v>0</v>
      </c>
      <c r="E45" s="11">
        <v>0</v>
      </c>
      <c r="F45" s="354">
        <v>0</v>
      </c>
    </row>
    <row r="46" spans="1:6" ht="21.75" customHeight="1">
      <c r="A46" s="14" t="s">
        <v>53</v>
      </c>
      <c r="B46" s="466" t="s">
        <v>54</v>
      </c>
      <c r="C46" s="479">
        <v>904380</v>
      </c>
      <c r="D46" s="354">
        <v>904380</v>
      </c>
      <c r="E46" s="11">
        <v>0</v>
      </c>
      <c r="F46" s="354">
        <v>904380</v>
      </c>
    </row>
    <row r="47" spans="1:6" ht="21.75" customHeight="1">
      <c r="A47" s="14" t="s">
        <v>301</v>
      </c>
      <c r="B47" s="466" t="s">
        <v>302</v>
      </c>
      <c r="C47" s="479">
        <v>0</v>
      </c>
      <c r="D47" s="354">
        <v>0</v>
      </c>
      <c r="E47" s="11">
        <v>0</v>
      </c>
      <c r="F47" s="354">
        <v>0</v>
      </c>
    </row>
    <row r="48" spans="1:6" s="4" customFormat="1" ht="37.5" customHeight="1" thickBot="1">
      <c r="A48" s="362" t="s">
        <v>124</v>
      </c>
      <c r="B48" s="471" t="s">
        <v>55</v>
      </c>
      <c r="C48" s="363">
        <f>C43+C44</f>
        <v>10453534</v>
      </c>
      <c r="D48" s="363">
        <f>D43+D44</f>
        <v>10767834</v>
      </c>
      <c r="E48" s="363">
        <f>E43+E44</f>
        <v>1269100</v>
      </c>
      <c r="F48" s="363">
        <f>F43+F44</f>
        <v>12036934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6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</cols>
  <sheetData>
    <row r="1" spans="1:6" ht="30" customHeight="1">
      <c r="A1" s="638" t="s">
        <v>481</v>
      </c>
      <c r="B1" s="638"/>
      <c r="C1" s="638"/>
      <c r="D1" s="638"/>
      <c r="E1" s="638"/>
      <c r="F1" s="638"/>
    </row>
    <row r="2" spans="1:6" ht="18" customHeight="1">
      <c r="A2" s="639" t="s">
        <v>489</v>
      </c>
      <c r="B2" s="639"/>
      <c r="C2" s="639"/>
      <c r="D2" s="639"/>
      <c r="E2" s="639"/>
      <c r="F2" s="639"/>
    </row>
    <row r="3" spans="1:6" ht="19.5" customHeight="1">
      <c r="A3" s="614" t="s">
        <v>567</v>
      </c>
      <c r="B3" s="2"/>
      <c r="C3" s="351"/>
      <c r="D3" s="351"/>
      <c r="E3" s="640" t="s">
        <v>466</v>
      </c>
      <c r="F3" s="640"/>
    </row>
    <row r="4" spans="1:6" ht="16.5" thickBot="1">
      <c r="A4" s="614" t="s">
        <v>568</v>
      </c>
      <c r="B4" s="3"/>
      <c r="C4" s="364"/>
      <c r="D4" s="364"/>
      <c r="E4" s="641" t="s">
        <v>469</v>
      </c>
      <c r="F4" s="641"/>
    </row>
    <row r="5" spans="1:6" ht="38.25" customHeight="1" thickBot="1" thickTop="1">
      <c r="A5" s="17" t="s">
        <v>0</v>
      </c>
      <c r="B5" s="595" t="s">
        <v>1</v>
      </c>
      <c r="C5" s="591" t="s">
        <v>527</v>
      </c>
      <c r="D5" s="474" t="s">
        <v>549</v>
      </c>
      <c r="E5" s="473" t="s">
        <v>552</v>
      </c>
      <c r="F5" s="474" t="s">
        <v>553</v>
      </c>
    </row>
    <row r="6" spans="1:6" ht="12.75" customHeight="1" thickTop="1">
      <c r="A6" s="353" t="s">
        <v>100</v>
      </c>
      <c r="B6" s="596" t="s">
        <v>101</v>
      </c>
      <c r="C6" s="475" t="s">
        <v>102</v>
      </c>
      <c r="D6" s="476" t="s">
        <v>103</v>
      </c>
      <c r="E6" s="476" t="s">
        <v>104</v>
      </c>
      <c r="F6" s="477" t="s">
        <v>413</v>
      </c>
    </row>
    <row r="7" spans="1:6" s="6" customFormat="1" ht="21.75" customHeight="1">
      <c r="A7" s="16" t="s">
        <v>56</v>
      </c>
      <c r="B7" s="597" t="s">
        <v>57</v>
      </c>
      <c r="C7" s="478">
        <f>C8+C16</f>
        <v>3530000</v>
      </c>
      <c r="D7" s="10">
        <f>D8+D16</f>
        <v>3901138</v>
      </c>
      <c r="E7" s="10">
        <f>E8+E16</f>
        <v>525092</v>
      </c>
      <c r="F7" s="357">
        <f>F8+F16</f>
        <v>4426230</v>
      </c>
    </row>
    <row r="8" spans="1:6" s="5" customFormat="1" ht="21.75" customHeight="1">
      <c r="A8" s="14" t="s">
        <v>58</v>
      </c>
      <c r="B8" s="358" t="s">
        <v>59</v>
      </c>
      <c r="C8" s="479">
        <v>0</v>
      </c>
      <c r="D8" s="11">
        <v>0</v>
      </c>
      <c r="E8" s="11">
        <v>0</v>
      </c>
      <c r="F8" s="354">
        <v>0</v>
      </c>
    </row>
    <row r="9" spans="1:6" s="5" customFormat="1" ht="22.5" customHeight="1" hidden="1">
      <c r="A9" s="14" t="s">
        <v>131</v>
      </c>
      <c r="B9" s="358" t="s">
        <v>60</v>
      </c>
      <c r="C9" s="479"/>
      <c r="D9" s="11"/>
      <c r="E9" s="11"/>
      <c r="F9" s="354"/>
    </row>
    <row r="10" spans="1:6" s="5" customFormat="1" ht="22.5" customHeight="1" hidden="1">
      <c r="A10" s="14" t="s">
        <v>191</v>
      </c>
      <c r="B10" s="358" t="s">
        <v>192</v>
      </c>
      <c r="C10" s="479"/>
      <c r="D10" s="11"/>
      <c r="E10" s="11"/>
      <c r="F10" s="354"/>
    </row>
    <row r="11" spans="1:6" s="5" customFormat="1" ht="22.5" customHeight="1" hidden="1">
      <c r="A11" s="14" t="s">
        <v>288</v>
      </c>
      <c r="B11" s="358" t="s">
        <v>289</v>
      </c>
      <c r="C11" s="479"/>
      <c r="D11" s="11"/>
      <c r="E11" s="11"/>
      <c r="F11" s="354"/>
    </row>
    <row r="12" spans="1:6" s="5" customFormat="1" ht="21.75" customHeight="1" hidden="1">
      <c r="A12" s="14" t="s">
        <v>132</v>
      </c>
      <c r="B12" s="358" t="s">
        <v>61</v>
      </c>
      <c r="C12" s="479"/>
      <c r="D12" s="11"/>
      <c r="E12" s="11"/>
      <c r="F12" s="354"/>
    </row>
    <row r="13" spans="1:6" s="5" customFormat="1" ht="21.75" customHeight="1" hidden="1">
      <c r="A13" s="14" t="s">
        <v>133</v>
      </c>
      <c r="B13" s="358" t="s">
        <v>62</v>
      </c>
      <c r="C13" s="480"/>
      <c r="D13" s="604"/>
      <c r="E13" s="11"/>
      <c r="F13" s="355"/>
    </row>
    <row r="14" spans="1:6" s="5" customFormat="1" ht="21.75" customHeight="1" hidden="1">
      <c r="A14" s="14" t="s">
        <v>134</v>
      </c>
      <c r="B14" s="358" t="s">
        <v>63</v>
      </c>
      <c r="C14" s="481"/>
      <c r="D14" s="605"/>
      <c r="E14" s="11"/>
      <c r="F14" s="356"/>
    </row>
    <row r="15" spans="1:6" s="5" customFormat="1" ht="21.75" customHeight="1" hidden="1">
      <c r="A15" s="14" t="s">
        <v>135</v>
      </c>
      <c r="B15" s="358" t="s">
        <v>64</v>
      </c>
      <c r="C15" s="481"/>
      <c r="D15" s="605"/>
      <c r="E15" s="11"/>
      <c r="F15" s="356"/>
    </row>
    <row r="16" spans="1:6" s="5" customFormat="1" ht="21.75" customHeight="1">
      <c r="A16" s="14" t="s">
        <v>65</v>
      </c>
      <c r="B16" s="358" t="s">
        <v>66</v>
      </c>
      <c r="C16" s="479">
        <v>3530000</v>
      </c>
      <c r="D16" s="11">
        <v>3901138</v>
      </c>
      <c r="E16" s="606">
        <v>525092</v>
      </c>
      <c r="F16" s="354">
        <v>4426230</v>
      </c>
    </row>
    <row r="17" spans="1:6" s="5" customFormat="1" ht="21.75" customHeight="1" hidden="1">
      <c r="A17" s="14" t="s">
        <v>136</v>
      </c>
      <c r="B17" s="358" t="s">
        <v>67</v>
      </c>
      <c r="C17" s="479"/>
      <c r="D17" s="11"/>
      <c r="E17" s="11"/>
      <c r="F17" s="354"/>
    </row>
    <row r="18" spans="1:6" s="5" customFormat="1" ht="28.5" customHeight="1" hidden="1">
      <c r="A18" s="14" t="s">
        <v>137</v>
      </c>
      <c r="B18" s="358" t="s">
        <v>68</v>
      </c>
      <c r="C18" s="479"/>
      <c r="D18" s="11"/>
      <c r="E18" s="11"/>
      <c r="F18" s="354"/>
    </row>
    <row r="19" spans="1:6" s="5" customFormat="1" ht="21.75" customHeight="1" hidden="1">
      <c r="A19" s="14" t="s">
        <v>138</v>
      </c>
      <c r="B19" s="358" t="s">
        <v>69</v>
      </c>
      <c r="C19" s="479"/>
      <c r="D19" s="11"/>
      <c r="E19" s="11"/>
      <c r="F19" s="354"/>
    </row>
    <row r="20" spans="1:6" s="6" customFormat="1" ht="34.5" customHeight="1">
      <c r="A20" s="13" t="s">
        <v>70</v>
      </c>
      <c r="B20" s="598" t="s">
        <v>157</v>
      </c>
      <c r="C20" s="478">
        <v>800000</v>
      </c>
      <c r="D20" s="10">
        <v>873485</v>
      </c>
      <c r="E20" s="10">
        <v>115521</v>
      </c>
      <c r="F20" s="357">
        <v>989006</v>
      </c>
    </row>
    <row r="21" spans="1:6" s="6" customFormat="1" ht="21.75" customHeight="1">
      <c r="A21" s="13" t="s">
        <v>71</v>
      </c>
      <c r="B21" s="359" t="s">
        <v>72</v>
      </c>
      <c r="C21" s="483">
        <f>C22+C25+C28+C34+C35</f>
        <v>3334208</v>
      </c>
      <c r="D21" s="607">
        <f>D22+D25+D28+D34+D35</f>
        <v>2889585</v>
      </c>
      <c r="E21" s="607">
        <f>E22+E25+E28+E34+E35</f>
        <v>0</v>
      </c>
      <c r="F21" s="361">
        <f>F22+F25+F28+F34+F35</f>
        <v>2889585</v>
      </c>
    </row>
    <row r="22" spans="1:6" s="5" customFormat="1" ht="21.75" customHeight="1">
      <c r="A22" s="14" t="s">
        <v>73</v>
      </c>
      <c r="B22" s="358" t="s">
        <v>74</v>
      </c>
      <c r="C22" s="479">
        <v>220000</v>
      </c>
      <c r="D22" s="11">
        <v>220000</v>
      </c>
      <c r="E22" s="604">
        <v>0</v>
      </c>
      <c r="F22" s="354">
        <v>220000</v>
      </c>
    </row>
    <row r="23" spans="1:6" s="5" customFormat="1" ht="21.75" customHeight="1" hidden="1">
      <c r="A23" s="14" t="s">
        <v>143</v>
      </c>
      <c r="B23" s="358" t="s">
        <v>145</v>
      </c>
      <c r="C23" s="479"/>
      <c r="D23" s="11"/>
      <c r="E23" s="605"/>
      <c r="F23" s="354"/>
    </row>
    <row r="24" spans="1:6" s="5" customFormat="1" ht="21.75" customHeight="1" hidden="1">
      <c r="A24" s="14" t="s">
        <v>144</v>
      </c>
      <c r="B24" s="358" t="s">
        <v>146</v>
      </c>
      <c r="C24" s="479"/>
      <c r="D24" s="11"/>
      <c r="E24" s="605"/>
      <c r="F24" s="354"/>
    </row>
    <row r="25" spans="1:6" s="5" customFormat="1" ht="21.75" customHeight="1">
      <c r="A25" s="14" t="s">
        <v>75</v>
      </c>
      <c r="B25" s="358" t="s">
        <v>76</v>
      </c>
      <c r="C25" s="479">
        <v>100000</v>
      </c>
      <c r="D25" s="11">
        <v>100000</v>
      </c>
      <c r="E25" s="11">
        <v>0</v>
      </c>
      <c r="F25" s="354">
        <v>100000</v>
      </c>
    </row>
    <row r="26" spans="1:6" s="5" customFormat="1" ht="21.75" customHeight="1" hidden="1">
      <c r="A26" s="14" t="s">
        <v>139</v>
      </c>
      <c r="B26" s="358" t="s">
        <v>141</v>
      </c>
      <c r="C26" s="484"/>
      <c r="D26" s="608"/>
      <c r="E26" s="11"/>
      <c r="F26" s="365"/>
    </row>
    <row r="27" spans="1:6" s="5" customFormat="1" ht="21.75" customHeight="1" hidden="1">
      <c r="A27" s="14" t="s">
        <v>140</v>
      </c>
      <c r="B27" s="358" t="s">
        <v>142</v>
      </c>
      <c r="C27" s="479"/>
      <c r="D27" s="11"/>
      <c r="E27" s="11"/>
      <c r="F27" s="354"/>
    </row>
    <row r="28" spans="1:6" s="5" customFormat="1" ht="21.75" customHeight="1">
      <c r="A28" s="14" t="s">
        <v>77</v>
      </c>
      <c r="B28" s="358" t="s">
        <v>78</v>
      </c>
      <c r="C28" s="479">
        <v>2207000</v>
      </c>
      <c r="D28" s="11">
        <v>1762377</v>
      </c>
      <c r="E28" s="11">
        <v>0</v>
      </c>
      <c r="F28" s="354">
        <v>1762377</v>
      </c>
    </row>
    <row r="29" spans="1:6" s="5" customFormat="1" ht="21.75" customHeight="1" hidden="1">
      <c r="A29" s="14" t="s">
        <v>147</v>
      </c>
      <c r="B29" s="356" t="s">
        <v>79</v>
      </c>
      <c r="C29" s="479"/>
      <c r="D29" s="11"/>
      <c r="E29" s="10"/>
      <c r="F29" s="354"/>
    </row>
    <row r="30" spans="1:6" s="5" customFormat="1" ht="21.75" customHeight="1" hidden="1">
      <c r="A30" s="14" t="s">
        <v>148</v>
      </c>
      <c r="B30" s="356" t="s">
        <v>149</v>
      </c>
      <c r="C30" s="479"/>
      <c r="D30" s="11"/>
      <c r="E30" s="607"/>
      <c r="F30" s="354"/>
    </row>
    <row r="31" spans="1:6" s="5" customFormat="1" ht="21.75" customHeight="1" hidden="1">
      <c r="A31" s="14" t="s">
        <v>150</v>
      </c>
      <c r="B31" s="358" t="s">
        <v>151</v>
      </c>
      <c r="C31" s="479"/>
      <c r="D31" s="11"/>
      <c r="E31" s="11"/>
      <c r="F31" s="354"/>
    </row>
    <row r="32" spans="1:6" s="5" customFormat="1" ht="21.75" customHeight="1" hidden="1">
      <c r="A32" s="14" t="s">
        <v>152</v>
      </c>
      <c r="B32" s="358" t="s">
        <v>154</v>
      </c>
      <c r="C32" s="479"/>
      <c r="D32" s="11"/>
      <c r="E32" s="11"/>
      <c r="F32" s="354"/>
    </row>
    <row r="33" spans="1:6" s="5" customFormat="1" ht="21.75" customHeight="1" hidden="1">
      <c r="A33" s="14" t="s">
        <v>153</v>
      </c>
      <c r="B33" s="358" t="s">
        <v>80</v>
      </c>
      <c r="C33" s="479"/>
      <c r="D33" s="11"/>
      <c r="E33" s="11"/>
      <c r="F33" s="354"/>
    </row>
    <row r="34" spans="1:6" s="5" customFormat="1" ht="21.75" customHeight="1">
      <c r="A34" s="326" t="s">
        <v>81</v>
      </c>
      <c r="B34" s="599" t="s">
        <v>82</v>
      </c>
      <c r="C34" s="479">
        <v>0</v>
      </c>
      <c r="D34" s="11">
        <v>0</v>
      </c>
      <c r="E34" s="11">
        <v>0</v>
      </c>
      <c r="F34" s="354">
        <v>0</v>
      </c>
    </row>
    <row r="35" spans="1:6" s="5" customFormat="1" ht="21.75" customHeight="1">
      <c r="A35" s="14" t="s">
        <v>83</v>
      </c>
      <c r="B35" s="358" t="s">
        <v>84</v>
      </c>
      <c r="C35" s="479">
        <v>807208</v>
      </c>
      <c r="D35" s="11">
        <v>807208</v>
      </c>
      <c r="E35" s="608">
        <v>0</v>
      </c>
      <c r="F35" s="354">
        <v>807208</v>
      </c>
    </row>
    <row r="36" spans="1:6" s="5" customFormat="1" ht="21.75" customHeight="1" hidden="1">
      <c r="A36" s="14" t="s">
        <v>155</v>
      </c>
      <c r="B36" s="358" t="s">
        <v>85</v>
      </c>
      <c r="C36" s="14"/>
      <c r="D36" s="8"/>
      <c r="E36" s="11"/>
      <c r="F36" s="358"/>
    </row>
    <row r="37" spans="1:6" s="5" customFormat="1" ht="21.75" customHeight="1" hidden="1">
      <c r="A37" s="14" t="s">
        <v>290</v>
      </c>
      <c r="B37" s="358" t="s">
        <v>291</v>
      </c>
      <c r="C37" s="14"/>
      <c r="D37" s="8"/>
      <c r="E37" s="11"/>
      <c r="F37" s="358"/>
    </row>
    <row r="38" spans="1:6" s="5" customFormat="1" ht="21.75" customHeight="1" hidden="1">
      <c r="A38" s="14" t="s">
        <v>292</v>
      </c>
      <c r="B38" s="358" t="s">
        <v>293</v>
      </c>
      <c r="C38" s="14"/>
      <c r="D38" s="8"/>
      <c r="E38" s="11"/>
      <c r="F38" s="358"/>
    </row>
    <row r="39" spans="1:6" s="5" customFormat="1" ht="21.75" customHeight="1" hidden="1">
      <c r="A39" s="14" t="s">
        <v>156</v>
      </c>
      <c r="B39" s="358" t="s">
        <v>86</v>
      </c>
      <c r="C39" s="14"/>
      <c r="D39" s="8"/>
      <c r="E39" s="11"/>
      <c r="F39" s="358"/>
    </row>
    <row r="40" spans="1:8" s="6" customFormat="1" ht="21" customHeight="1">
      <c r="A40" s="13" t="s">
        <v>87</v>
      </c>
      <c r="B40" s="359" t="s">
        <v>88</v>
      </c>
      <c r="C40" s="478">
        <v>269200</v>
      </c>
      <c r="D40" s="10">
        <v>269200</v>
      </c>
      <c r="E40" s="10">
        <v>0</v>
      </c>
      <c r="F40" s="357">
        <v>269200</v>
      </c>
      <c r="H40" s="542"/>
    </row>
    <row r="41" spans="1:6" s="6" customFormat="1" ht="21.75" customHeight="1" hidden="1">
      <c r="A41" s="14" t="s">
        <v>158</v>
      </c>
      <c r="B41" s="358" t="s">
        <v>116</v>
      </c>
      <c r="C41" s="479"/>
      <c r="D41" s="11"/>
      <c r="E41" s="11"/>
      <c r="F41" s="354"/>
    </row>
    <row r="42" spans="1:6" s="6" customFormat="1" ht="32.25" customHeight="1" hidden="1">
      <c r="A42" s="14" t="s">
        <v>161</v>
      </c>
      <c r="B42" s="358" t="s">
        <v>162</v>
      </c>
      <c r="C42" s="14"/>
      <c r="D42" s="8"/>
      <c r="E42" s="11"/>
      <c r="F42" s="358"/>
    </row>
    <row r="43" spans="1:6" s="6" customFormat="1" ht="20.25" customHeight="1" hidden="1">
      <c r="A43" s="14" t="s">
        <v>163</v>
      </c>
      <c r="B43" s="358" t="s">
        <v>117</v>
      </c>
      <c r="C43" s="14"/>
      <c r="D43" s="8"/>
      <c r="E43" s="11"/>
      <c r="F43" s="358"/>
    </row>
    <row r="44" spans="1:6" s="6" customFormat="1" ht="24" customHeight="1" hidden="1">
      <c r="A44" s="14" t="s">
        <v>164</v>
      </c>
      <c r="B44" s="358" t="s">
        <v>118</v>
      </c>
      <c r="C44" s="14"/>
      <c r="D44" s="8"/>
      <c r="E44" s="11"/>
      <c r="F44" s="358"/>
    </row>
    <row r="45" spans="1:6" s="6" customFormat="1" ht="21.75" customHeight="1">
      <c r="A45" s="13" t="s">
        <v>89</v>
      </c>
      <c r="B45" s="359" t="s">
        <v>119</v>
      </c>
      <c r="C45" s="483">
        <f>SUM(C46:C50)</f>
        <v>650000</v>
      </c>
      <c r="D45" s="607">
        <f>SUM(D46:D50)</f>
        <v>964300</v>
      </c>
      <c r="E45" s="607">
        <f>SUM(E46:E50)</f>
        <v>628487</v>
      </c>
      <c r="F45" s="361">
        <f>SUM(F46:F50)</f>
        <v>1592787</v>
      </c>
    </row>
    <row r="46" spans="1:6" s="6" customFormat="1" ht="21.75" customHeight="1">
      <c r="A46" s="14" t="s">
        <v>165</v>
      </c>
      <c r="B46" s="358" t="s">
        <v>166</v>
      </c>
      <c r="C46" s="479">
        <v>0</v>
      </c>
      <c r="D46" s="11">
        <v>314300</v>
      </c>
      <c r="E46" s="609">
        <v>2600</v>
      </c>
      <c r="F46" s="354">
        <v>316900</v>
      </c>
    </row>
    <row r="47" spans="1:6" s="6" customFormat="1" ht="21.75" customHeight="1">
      <c r="A47" s="14" t="s">
        <v>167</v>
      </c>
      <c r="B47" s="358" t="s">
        <v>193</v>
      </c>
      <c r="C47" s="479">
        <v>600000</v>
      </c>
      <c r="D47" s="11">
        <v>600000</v>
      </c>
      <c r="E47" s="11">
        <v>241887</v>
      </c>
      <c r="F47" s="354">
        <v>841887</v>
      </c>
    </row>
    <row r="48" spans="1:6" s="6" customFormat="1" ht="30.75" customHeight="1">
      <c r="A48" s="14" t="s">
        <v>168</v>
      </c>
      <c r="B48" s="358" t="s">
        <v>170</v>
      </c>
      <c r="C48" s="479">
        <v>0</v>
      </c>
      <c r="D48" s="11">
        <v>0</v>
      </c>
      <c r="E48" s="8">
        <v>0</v>
      </c>
      <c r="F48" s="354">
        <v>0</v>
      </c>
    </row>
    <row r="49" spans="1:6" s="6" customFormat="1" ht="21.75" customHeight="1">
      <c r="A49" s="14" t="s">
        <v>169</v>
      </c>
      <c r="B49" s="358" t="s">
        <v>171</v>
      </c>
      <c r="C49" s="479">
        <v>50000</v>
      </c>
      <c r="D49" s="11">
        <v>50000</v>
      </c>
      <c r="E49" s="606">
        <v>384000</v>
      </c>
      <c r="F49" s="354">
        <v>434000</v>
      </c>
    </row>
    <row r="50" spans="1:6" s="6" customFormat="1" ht="21.75" customHeight="1">
      <c r="A50" s="14" t="s">
        <v>284</v>
      </c>
      <c r="B50" s="358" t="s">
        <v>285</v>
      </c>
      <c r="C50" s="479"/>
      <c r="D50" s="11"/>
      <c r="E50" s="11"/>
      <c r="F50" s="354"/>
    </row>
    <row r="51" spans="1:6" s="6" customFormat="1" ht="21.75" customHeight="1">
      <c r="A51" s="13" t="s">
        <v>90</v>
      </c>
      <c r="B51" s="359" t="s">
        <v>91</v>
      </c>
      <c r="C51" s="483">
        <v>500000</v>
      </c>
      <c r="D51" s="607">
        <v>500000</v>
      </c>
      <c r="E51" s="8">
        <v>0</v>
      </c>
      <c r="F51" s="361">
        <v>500000</v>
      </c>
    </row>
    <row r="52" spans="1:6" s="6" customFormat="1" ht="21.75" customHeight="1" hidden="1">
      <c r="A52" s="14" t="s">
        <v>286</v>
      </c>
      <c r="B52" s="358" t="s">
        <v>287</v>
      </c>
      <c r="C52" s="479"/>
      <c r="D52" s="11"/>
      <c r="E52" s="8"/>
      <c r="F52" s="354"/>
    </row>
    <row r="53" spans="1:6" s="6" customFormat="1" ht="21.75" customHeight="1" hidden="1">
      <c r="A53" s="14" t="s">
        <v>172</v>
      </c>
      <c r="B53" s="358" t="s">
        <v>175</v>
      </c>
      <c r="C53" s="479"/>
      <c r="D53" s="11"/>
      <c r="E53" s="8"/>
      <c r="F53" s="354"/>
    </row>
    <row r="54" spans="1:6" s="5" customFormat="1" ht="21.75" customHeight="1" hidden="1">
      <c r="A54" s="14" t="s">
        <v>173</v>
      </c>
      <c r="B54" s="358" t="s">
        <v>176</v>
      </c>
      <c r="C54" s="479"/>
      <c r="D54" s="11"/>
      <c r="E54" s="607"/>
      <c r="F54" s="354"/>
    </row>
    <row r="55" spans="1:6" s="6" customFormat="1" ht="21.75" customHeight="1" hidden="1">
      <c r="A55" s="14" t="s">
        <v>174</v>
      </c>
      <c r="B55" s="358" t="s">
        <v>177</v>
      </c>
      <c r="C55" s="479"/>
      <c r="D55" s="11"/>
      <c r="E55" s="11"/>
      <c r="F55" s="354"/>
    </row>
    <row r="56" spans="1:6" s="6" customFormat="1" ht="21.75" customHeight="1">
      <c r="A56" s="13" t="s">
        <v>92</v>
      </c>
      <c r="B56" s="359" t="s">
        <v>93</v>
      </c>
      <c r="C56" s="483">
        <v>1000000</v>
      </c>
      <c r="D56" s="607">
        <v>1000000</v>
      </c>
      <c r="E56" s="11">
        <v>0</v>
      </c>
      <c r="F56" s="361">
        <v>1000000</v>
      </c>
    </row>
    <row r="57" spans="1:6" s="6" customFormat="1" ht="21.75" customHeight="1" hidden="1">
      <c r="A57" s="14" t="s">
        <v>178</v>
      </c>
      <c r="B57" s="358" t="s">
        <v>180</v>
      </c>
      <c r="C57" s="479"/>
      <c r="D57" s="11"/>
      <c r="E57" s="11"/>
      <c r="F57" s="354"/>
    </row>
    <row r="58" spans="1:6" s="6" customFormat="1" ht="21.75" customHeight="1" hidden="1">
      <c r="A58" s="14" t="s">
        <v>294</v>
      </c>
      <c r="B58" s="358" t="s">
        <v>295</v>
      </c>
      <c r="C58" s="479"/>
      <c r="D58" s="11"/>
      <c r="E58" s="11"/>
      <c r="F58" s="354"/>
    </row>
    <row r="59" spans="1:6" s="6" customFormat="1" ht="21.75" customHeight="1" hidden="1">
      <c r="A59" s="14" t="s">
        <v>179</v>
      </c>
      <c r="B59" s="358" t="s">
        <v>181</v>
      </c>
      <c r="C59" s="479"/>
      <c r="D59" s="11"/>
      <c r="E59" s="11"/>
      <c r="F59" s="354"/>
    </row>
    <row r="60" spans="1:6" s="6" customFormat="1" ht="21.75" customHeight="1">
      <c r="A60" s="13" t="s">
        <v>94</v>
      </c>
      <c r="B60" s="359" t="s">
        <v>183</v>
      </c>
      <c r="C60" s="478">
        <v>0</v>
      </c>
      <c r="D60" s="10">
        <v>0</v>
      </c>
      <c r="E60" s="607">
        <v>0</v>
      </c>
      <c r="F60" s="357">
        <v>0</v>
      </c>
    </row>
    <row r="61" spans="1:6" s="7" customFormat="1" ht="36" customHeight="1">
      <c r="A61" s="15" t="s">
        <v>185</v>
      </c>
      <c r="B61" s="600" t="s">
        <v>95</v>
      </c>
      <c r="C61" s="610">
        <f>C7+C20+C21+C40+C45+C51+C56+C60</f>
        <v>10083408</v>
      </c>
      <c r="D61" s="611">
        <f>D7+D20+D21+D40+D45+D51+D56+D60</f>
        <v>10397708</v>
      </c>
      <c r="E61" s="611">
        <f>E7+E20+E21+E40+E45+E51+E56+E60</f>
        <v>1269100</v>
      </c>
      <c r="F61" s="366">
        <f>F7+F20+F21+F40+F45+F51+F56+F60</f>
        <v>11666808</v>
      </c>
    </row>
    <row r="62" spans="1:6" s="5" customFormat="1" ht="21.75" customHeight="1">
      <c r="A62" s="15" t="s">
        <v>96</v>
      </c>
      <c r="B62" s="600" t="s">
        <v>97</v>
      </c>
      <c r="C62" s="483">
        <f>SUM(C63:C65)</f>
        <v>370126</v>
      </c>
      <c r="D62" s="607">
        <f>SUM(D63:D65)</f>
        <v>370126</v>
      </c>
      <c r="E62" s="607">
        <f>SUM(E63:E65)</f>
        <v>0</v>
      </c>
      <c r="F62" s="361">
        <f>SUM(F63:F65)</f>
        <v>370126</v>
      </c>
    </row>
    <row r="63" spans="1:6" s="5" customFormat="1" ht="27.75" customHeight="1">
      <c r="A63" s="14" t="s">
        <v>194</v>
      </c>
      <c r="B63" s="601" t="s">
        <v>475</v>
      </c>
      <c r="C63" s="485"/>
      <c r="D63" s="607"/>
      <c r="E63" s="11"/>
      <c r="F63" s="361"/>
    </row>
    <row r="64" spans="1:6" s="5" customFormat="1" ht="21.75" customHeight="1">
      <c r="A64" s="14" t="s">
        <v>194</v>
      </c>
      <c r="B64" s="358" t="s">
        <v>195</v>
      </c>
      <c r="C64" s="479">
        <v>370126</v>
      </c>
      <c r="D64" s="11">
        <v>370126</v>
      </c>
      <c r="E64" s="11">
        <v>0</v>
      </c>
      <c r="F64" s="354">
        <v>370126</v>
      </c>
    </row>
    <row r="65" spans="1:6" s="7" customFormat="1" ht="21.75" customHeight="1">
      <c r="A65" s="14" t="s">
        <v>182</v>
      </c>
      <c r="B65" s="358" t="s">
        <v>98</v>
      </c>
      <c r="C65" s="479"/>
      <c r="D65" s="11"/>
      <c r="E65" s="607"/>
      <c r="F65" s="354"/>
    </row>
    <row r="66" spans="1:6" ht="30" thickBot="1">
      <c r="A66" s="460" t="s">
        <v>187</v>
      </c>
      <c r="B66" s="602" t="s">
        <v>99</v>
      </c>
      <c r="C66" s="612">
        <f>C61+C62</f>
        <v>10453534</v>
      </c>
      <c r="D66" s="613">
        <f>D61+D62</f>
        <v>10767834</v>
      </c>
      <c r="E66" s="613">
        <f>E61+E62</f>
        <v>1269100</v>
      </c>
      <c r="F66" s="486">
        <f>F61+F62</f>
        <v>12036934</v>
      </c>
    </row>
    <row r="67" spans="1:6" ht="15">
      <c r="A67" s="642" t="s">
        <v>524</v>
      </c>
      <c r="B67" s="643"/>
      <c r="C67" s="592">
        <v>5</v>
      </c>
      <c r="D67" s="487"/>
      <c r="E67" s="497"/>
      <c r="F67" s="488">
        <v>5</v>
      </c>
    </row>
    <row r="68" spans="1:6" ht="15">
      <c r="A68" s="489"/>
      <c r="B68" s="603" t="s">
        <v>526</v>
      </c>
      <c r="C68" s="593">
        <v>2</v>
      </c>
      <c r="D68" s="490"/>
      <c r="E68" s="498"/>
      <c r="F68" s="491">
        <v>2</v>
      </c>
    </row>
    <row r="69" spans="1:6" ht="15.75" thickBot="1">
      <c r="A69" s="644" t="s">
        <v>525</v>
      </c>
      <c r="B69" s="645"/>
      <c r="C69" s="594">
        <v>0</v>
      </c>
      <c r="D69" s="492"/>
      <c r="E69" s="499"/>
      <c r="F69" s="491">
        <v>0</v>
      </c>
    </row>
    <row r="70" spans="1:6" ht="16.5">
      <c r="A70" s="493"/>
      <c r="B70" s="493"/>
      <c r="C70" s="493"/>
      <c r="D70" s="493"/>
      <c r="E70" s="494"/>
      <c r="F70" s="493"/>
    </row>
    <row r="71" ht="15.75">
      <c r="E71" s="495"/>
    </row>
    <row r="72" ht="15.75">
      <c r="E72" s="495"/>
    </row>
    <row r="73" ht="12.75">
      <c r="E73" s="496"/>
    </row>
    <row r="74" ht="12.75">
      <c r="E74" s="496"/>
    </row>
    <row r="75" ht="16.5">
      <c r="E75" s="494"/>
    </row>
  </sheetData>
  <sheetProtection/>
  <mergeCells count="6">
    <mergeCell ref="A67:B67"/>
    <mergeCell ref="A69:B69"/>
    <mergeCell ref="A1:F1"/>
    <mergeCell ref="A2:F2"/>
    <mergeCell ref="E3:F3"/>
    <mergeCell ref="E4:F4"/>
  </mergeCells>
  <printOptions/>
  <pageMargins left="0.35433070866141736" right="0.35433070866141736" top="0.7874015748031497" bottom="0.7874015748031497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J48"/>
  <sheetViews>
    <sheetView view="pageBreakPreview" zoomScaleSheetLayoutView="100" zoomScalePageLayoutView="0" workbookViewId="0" topLeftCell="A1">
      <selection activeCell="A2" sqref="A2:A3"/>
    </sheetView>
  </sheetViews>
  <sheetFormatPr defaultColWidth="9.140625" defaultRowHeight="12.75"/>
  <cols>
    <col min="1" max="1" width="87.8515625" style="183" customWidth="1"/>
    <col min="2" max="2" width="9.28125" style="183" bestFit="1" customWidth="1"/>
    <col min="3" max="3" width="11.8515625" style="183" customWidth="1"/>
    <col min="4" max="7" width="13.28125" style="183" customWidth="1"/>
    <col min="8" max="8" width="10.7109375" style="183" customWidth="1"/>
    <col min="9" max="9" width="11.28125" style="183" customWidth="1"/>
    <col min="10" max="10" width="13.00390625" style="183" customWidth="1"/>
    <col min="11" max="16384" width="9.140625" style="143" customWidth="1"/>
  </cols>
  <sheetData>
    <row r="1" spans="1:10" ht="23.25" customHeight="1">
      <c r="A1" s="652" t="s">
        <v>532</v>
      </c>
      <c r="B1" s="652"/>
      <c r="C1" s="652"/>
      <c r="D1" s="652"/>
      <c r="E1" s="652"/>
      <c r="F1" s="652"/>
      <c r="G1" s="652"/>
      <c r="H1" s="652"/>
      <c r="I1" s="652"/>
      <c r="J1" s="652"/>
    </row>
    <row r="2" spans="1:10" ht="12.75" customHeight="1">
      <c r="A2" s="614" t="s">
        <v>569</v>
      </c>
      <c r="B2" s="315"/>
      <c r="C2" s="315"/>
      <c r="D2" s="367"/>
      <c r="E2" s="367"/>
      <c r="F2" s="367"/>
      <c r="G2" s="367"/>
      <c r="H2" s="315"/>
      <c r="I2" s="315"/>
      <c r="J2" s="316" t="s">
        <v>491</v>
      </c>
    </row>
    <row r="3" spans="1:10" ht="16.5" thickBot="1">
      <c r="A3" s="614" t="s">
        <v>570</v>
      </c>
      <c r="D3" s="368"/>
      <c r="E3" s="368"/>
      <c r="F3" s="368"/>
      <c r="G3" s="368"/>
      <c r="I3" s="653" t="s">
        <v>469</v>
      </c>
      <c r="J3" s="653"/>
    </row>
    <row r="4" spans="1:10" ht="14.25">
      <c r="A4" s="646" t="s">
        <v>346</v>
      </c>
      <c r="B4" s="648" t="s">
        <v>556</v>
      </c>
      <c r="C4" s="649"/>
      <c r="D4" s="649"/>
      <c r="E4" s="654" t="s">
        <v>557</v>
      </c>
      <c r="F4" s="655"/>
      <c r="G4" s="656"/>
      <c r="H4" s="650" t="s">
        <v>558</v>
      </c>
      <c r="I4" s="650"/>
      <c r="J4" s="651"/>
    </row>
    <row r="5" spans="1:10" s="144" customFormat="1" ht="28.5">
      <c r="A5" s="647"/>
      <c r="B5" s="146" t="s">
        <v>347</v>
      </c>
      <c r="C5" s="146" t="s">
        <v>348</v>
      </c>
      <c r="D5" s="543" t="s">
        <v>385</v>
      </c>
      <c r="E5" s="566" t="s">
        <v>347</v>
      </c>
      <c r="F5" s="560" t="s">
        <v>348</v>
      </c>
      <c r="G5" s="567" t="s">
        <v>385</v>
      </c>
      <c r="H5" s="369" t="s">
        <v>347</v>
      </c>
      <c r="I5" s="146" t="s">
        <v>348</v>
      </c>
      <c r="J5" s="147" t="s">
        <v>385</v>
      </c>
    </row>
    <row r="6" spans="1:10" ht="14.25">
      <c r="A6" s="387"/>
      <c r="B6" s="148"/>
      <c r="C6" s="149" t="s">
        <v>349</v>
      </c>
      <c r="D6" s="149" t="s">
        <v>472</v>
      </c>
      <c r="E6" s="568"/>
      <c r="F6" s="561" t="s">
        <v>349</v>
      </c>
      <c r="G6" s="569" t="s">
        <v>472</v>
      </c>
      <c r="H6" s="148"/>
      <c r="I6" s="149" t="s">
        <v>349</v>
      </c>
      <c r="J6" s="150" t="s">
        <v>472</v>
      </c>
    </row>
    <row r="7" spans="1:10" ht="14.25">
      <c r="A7" s="388" t="s">
        <v>372</v>
      </c>
      <c r="B7" s="151"/>
      <c r="C7" s="151"/>
      <c r="D7" s="544"/>
      <c r="E7" s="570"/>
      <c r="F7" s="562"/>
      <c r="G7" s="571"/>
      <c r="H7" s="370"/>
      <c r="I7" s="151"/>
      <c r="J7" s="152"/>
    </row>
    <row r="8" spans="1:10" ht="14.25">
      <c r="A8" s="389" t="s">
        <v>364</v>
      </c>
      <c r="B8" s="153">
        <v>0</v>
      </c>
      <c r="C8" s="154">
        <v>0</v>
      </c>
      <c r="D8" s="545">
        <f>B8*C8</f>
        <v>0</v>
      </c>
      <c r="E8" s="570"/>
      <c r="F8" s="562"/>
      <c r="G8" s="571"/>
      <c r="H8" s="371"/>
      <c r="I8" s="154"/>
      <c r="J8" s="155">
        <v>0</v>
      </c>
    </row>
    <row r="9" spans="1:10" ht="15.75">
      <c r="A9" s="389" t="s">
        <v>369</v>
      </c>
      <c r="B9" s="153"/>
      <c r="C9" s="154"/>
      <c r="D9" s="546">
        <v>0</v>
      </c>
      <c r="E9" s="572"/>
      <c r="F9" s="563"/>
      <c r="G9" s="573"/>
      <c r="H9" s="371"/>
      <c r="I9" s="154"/>
      <c r="J9" s="184">
        <v>0</v>
      </c>
    </row>
    <row r="10" spans="1:10" ht="14.25">
      <c r="A10" s="389" t="s">
        <v>350</v>
      </c>
      <c r="B10" s="154"/>
      <c r="C10" s="154"/>
      <c r="D10" s="545">
        <v>1694198</v>
      </c>
      <c r="E10" s="570"/>
      <c r="F10" s="562"/>
      <c r="G10" s="571"/>
      <c r="H10" s="372"/>
      <c r="I10" s="154"/>
      <c r="J10" s="155">
        <v>1694198</v>
      </c>
    </row>
    <row r="11" spans="1:10" ht="15.75">
      <c r="A11" s="389" t="s">
        <v>370</v>
      </c>
      <c r="B11" s="154"/>
      <c r="C11" s="154"/>
      <c r="D11" s="546">
        <v>0</v>
      </c>
      <c r="E11" s="572"/>
      <c r="F11" s="563"/>
      <c r="G11" s="573"/>
      <c r="H11" s="372"/>
      <c r="I11" s="154"/>
      <c r="J11" s="184">
        <v>0</v>
      </c>
    </row>
    <row r="12" spans="1:10" ht="15">
      <c r="A12" s="390" t="s">
        <v>351</v>
      </c>
      <c r="B12" s="156"/>
      <c r="C12" s="157"/>
      <c r="D12" s="547">
        <v>816180</v>
      </c>
      <c r="E12" s="574"/>
      <c r="F12" s="177"/>
      <c r="G12" s="400"/>
      <c r="H12" s="373"/>
      <c r="I12" s="157"/>
      <c r="J12" s="159">
        <v>816180</v>
      </c>
    </row>
    <row r="13" spans="1:10" ht="15">
      <c r="A13" s="390" t="s">
        <v>365</v>
      </c>
      <c r="B13" s="156"/>
      <c r="C13" s="157"/>
      <c r="D13" s="547">
        <v>0</v>
      </c>
      <c r="E13" s="574"/>
      <c r="F13" s="177"/>
      <c r="G13" s="400"/>
      <c r="H13" s="373"/>
      <c r="I13" s="157"/>
      <c r="J13" s="159">
        <v>0</v>
      </c>
    </row>
    <row r="14" spans="1:10" ht="15">
      <c r="A14" s="390" t="s">
        <v>352</v>
      </c>
      <c r="B14" s="158"/>
      <c r="C14" s="158"/>
      <c r="D14" s="547">
        <v>448000</v>
      </c>
      <c r="E14" s="574"/>
      <c r="F14" s="177"/>
      <c r="G14" s="400"/>
      <c r="H14" s="374"/>
      <c r="I14" s="158"/>
      <c r="J14" s="159">
        <v>448000</v>
      </c>
    </row>
    <row r="15" spans="1:10" ht="15">
      <c r="A15" s="390" t="s">
        <v>366</v>
      </c>
      <c r="B15" s="158"/>
      <c r="C15" s="158"/>
      <c r="D15" s="547">
        <v>0</v>
      </c>
      <c r="E15" s="574"/>
      <c r="F15" s="177"/>
      <c r="G15" s="400"/>
      <c r="H15" s="374"/>
      <c r="I15" s="158"/>
      <c r="J15" s="159">
        <v>0</v>
      </c>
    </row>
    <row r="16" spans="1:10" ht="15">
      <c r="A16" s="390" t="s">
        <v>353</v>
      </c>
      <c r="B16" s="158"/>
      <c r="C16" s="158"/>
      <c r="D16" s="547">
        <v>187128</v>
      </c>
      <c r="E16" s="574"/>
      <c r="F16" s="177"/>
      <c r="G16" s="400"/>
      <c r="H16" s="374"/>
      <c r="I16" s="158"/>
      <c r="J16" s="159">
        <v>187128</v>
      </c>
    </row>
    <row r="17" spans="1:10" ht="15">
      <c r="A17" s="390" t="s">
        <v>367</v>
      </c>
      <c r="B17" s="158"/>
      <c r="C17" s="158"/>
      <c r="D17" s="547">
        <v>0</v>
      </c>
      <c r="E17" s="574"/>
      <c r="F17" s="177"/>
      <c r="G17" s="400"/>
      <c r="H17" s="374"/>
      <c r="I17" s="158"/>
      <c r="J17" s="159">
        <v>0</v>
      </c>
    </row>
    <row r="18" spans="1:10" ht="15">
      <c r="A18" s="390" t="s">
        <v>354</v>
      </c>
      <c r="B18" s="158"/>
      <c r="C18" s="158"/>
      <c r="D18" s="547">
        <v>242890</v>
      </c>
      <c r="E18" s="574"/>
      <c r="F18" s="177"/>
      <c r="G18" s="400"/>
      <c r="H18" s="374"/>
      <c r="I18" s="158"/>
      <c r="J18" s="159">
        <v>242890</v>
      </c>
    </row>
    <row r="19" spans="1:10" ht="15">
      <c r="A19" s="390" t="s">
        <v>368</v>
      </c>
      <c r="B19" s="158"/>
      <c r="C19" s="158"/>
      <c r="D19" s="547">
        <v>0</v>
      </c>
      <c r="E19" s="574"/>
      <c r="F19" s="177"/>
      <c r="G19" s="400"/>
      <c r="H19" s="374"/>
      <c r="I19" s="158"/>
      <c r="J19" s="159">
        <v>0</v>
      </c>
    </row>
    <row r="20" spans="1:10" ht="14.25">
      <c r="A20" s="389" t="s">
        <v>355</v>
      </c>
      <c r="B20" s="160"/>
      <c r="C20" s="160"/>
      <c r="D20" s="463">
        <v>5000000</v>
      </c>
      <c r="E20" s="575"/>
      <c r="F20" s="564"/>
      <c r="G20" s="576"/>
      <c r="H20" s="375"/>
      <c r="I20" s="160"/>
      <c r="J20" s="161">
        <v>5000000</v>
      </c>
    </row>
    <row r="21" spans="1:10" ht="14.25" customHeight="1">
      <c r="A21" s="389" t="s">
        <v>371</v>
      </c>
      <c r="B21" s="160"/>
      <c r="C21" s="160"/>
      <c r="D21" s="548">
        <v>5000000</v>
      </c>
      <c r="E21" s="577"/>
      <c r="F21" s="565"/>
      <c r="G21" s="578"/>
      <c r="H21" s="375"/>
      <c r="I21" s="160"/>
      <c r="J21" s="185">
        <v>5000000</v>
      </c>
    </row>
    <row r="22" spans="1:10" ht="14.25" customHeight="1">
      <c r="A22" s="389" t="s">
        <v>477</v>
      </c>
      <c r="B22" s="160"/>
      <c r="C22" s="160"/>
      <c r="D22" s="463">
        <v>0</v>
      </c>
      <c r="E22" s="575"/>
      <c r="F22" s="564"/>
      <c r="G22" s="576"/>
      <c r="H22" s="375"/>
      <c r="I22" s="160"/>
      <c r="J22" s="185">
        <v>0</v>
      </c>
    </row>
    <row r="23" spans="1:10" ht="14.25" customHeight="1">
      <c r="A23" s="389" t="s">
        <v>478</v>
      </c>
      <c r="B23" s="160"/>
      <c r="C23" s="160"/>
      <c r="D23" s="548">
        <v>0</v>
      </c>
      <c r="E23" s="577"/>
      <c r="F23" s="565"/>
      <c r="G23" s="578"/>
      <c r="H23" s="375"/>
      <c r="I23" s="160"/>
      <c r="J23" s="185">
        <v>0</v>
      </c>
    </row>
    <row r="24" spans="1:10" ht="14.25" customHeight="1">
      <c r="A24" s="389" t="s">
        <v>356</v>
      </c>
      <c r="B24" s="160"/>
      <c r="C24" s="160"/>
      <c r="D24" s="463">
        <v>0</v>
      </c>
      <c r="E24" s="575"/>
      <c r="F24" s="564"/>
      <c r="G24" s="576"/>
      <c r="H24" s="375"/>
      <c r="I24" s="160"/>
      <c r="J24" s="161">
        <v>0</v>
      </c>
    </row>
    <row r="25" spans="1:10" ht="14.25" customHeight="1">
      <c r="A25" s="389" t="s">
        <v>357</v>
      </c>
      <c r="B25" s="160"/>
      <c r="C25" s="160"/>
      <c r="D25" s="463">
        <v>0</v>
      </c>
      <c r="E25" s="575"/>
      <c r="F25" s="564"/>
      <c r="G25" s="576"/>
      <c r="H25" s="375"/>
      <c r="I25" s="160"/>
      <c r="J25" s="185">
        <v>0</v>
      </c>
    </row>
    <row r="26" spans="1:10" ht="14.25" customHeight="1">
      <c r="A26" s="389" t="s">
        <v>358</v>
      </c>
      <c r="B26" s="160"/>
      <c r="C26" s="160"/>
      <c r="D26" s="463">
        <v>0</v>
      </c>
      <c r="E26" s="575"/>
      <c r="F26" s="564"/>
      <c r="G26" s="576"/>
      <c r="H26" s="375"/>
      <c r="I26" s="160"/>
      <c r="J26" s="161">
        <v>0</v>
      </c>
    </row>
    <row r="27" spans="1:10" ht="14.25" customHeight="1">
      <c r="A27" s="389" t="s">
        <v>531</v>
      </c>
      <c r="B27" s="160"/>
      <c r="C27" s="160"/>
      <c r="D27" s="463">
        <v>1204956</v>
      </c>
      <c r="E27" s="575"/>
      <c r="F27" s="564"/>
      <c r="G27" s="576"/>
      <c r="H27" s="462"/>
      <c r="I27" s="463"/>
      <c r="J27" s="463">
        <v>1204956</v>
      </c>
    </row>
    <row r="28" spans="1:10" ht="14.25">
      <c r="A28" s="391" t="s">
        <v>382</v>
      </c>
      <c r="B28" s="162"/>
      <c r="C28" s="162"/>
      <c r="D28" s="549">
        <f>D10+D21+D22+D27</f>
        <v>7899154</v>
      </c>
      <c r="E28" s="579"/>
      <c r="F28" s="169"/>
      <c r="G28" s="392">
        <f>G10+G21+G22+G27</f>
        <v>0</v>
      </c>
      <c r="H28" s="559">
        <f>H10+H21+H22</f>
        <v>0</v>
      </c>
      <c r="I28" s="392">
        <f>I10+I21+I22</f>
        <v>0</v>
      </c>
      <c r="J28" s="392">
        <f>J10+J21+J22+J27</f>
        <v>7899154</v>
      </c>
    </row>
    <row r="29" spans="1:10" ht="14.25">
      <c r="A29" s="389" t="s">
        <v>359</v>
      </c>
      <c r="B29" s="154"/>
      <c r="C29" s="154"/>
      <c r="D29" s="545"/>
      <c r="E29" s="570"/>
      <c r="F29" s="562"/>
      <c r="G29" s="571"/>
      <c r="H29" s="372"/>
      <c r="I29" s="154"/>
      <c r="J29" s="155"/>
    </row>
    <row r="30" spans="1:10" ht="15">
      <c r="A30" s="390" t="s">
        <v>373</v>
      </c>
      <c r="B30" s="163"/>
      <c r="C30" s="164"/>
      <c r="D30" s="550"/>
      <c r="E30" s="580"/>
      <c r="F30" s="171"/>
      <c r="G30" s="396"/>
      <c r="H30" s="376"/>
      <c r="I30" s="164"/>
      <c r="J30" s="165"/>
    </row>
    <row r="31" spans="1:10" ht="15">
      <c r="A31" s="393" t="s">
        <v>374</v>
      </c>
      <c r="B31" s="158"/>
      <c r="C31" s="164"/>
      <c r="D31" s="550"/>
      <c r="E31" s="580"/>
      <c r="F31" s="171"/>
      <c r="G31" s="396"/>
      <c r="H31" s="374"/>
      <c r="I31" s="164"/>
      <c r="J31" s="165"/>
    </row>
    <row r="32" spans="1:10" ht="15">
      <c r="A32" s="390" t="s">
        <v>375</v>
      </c>
      <c r="B32" s="163"/>
      <c r="C32" s="164"/>
      <c r="D32" s="550"/>
      <c r="E32" s="580"/>
      <c r="F32" s="171"/>
      <c r="G32" s="396"/>
      <c r="H32" s="376"/>
      <c r="I32" s="164"/>
      <c r="J32" s="165"/>
    </row>
    <row r="33" spans="1:10" ht="15">
      <c r="A33" s="394" t="s">
        <v>360</v>
      </c>
      <c r="B33" s="166"/>
      <c r="C33" s="167"/>
      <c r="D33" s="551"/>
      <c r="E33" s="580"/>
      <c r="F33" s="171"/>
      <c r="G33" s="396"/>
      <c r="H33" s="377"/>
      <c r="I33" s="166"/>
      <c r="J33" s="168"/>
    </row>
    <row r="34" spans="1:10" ht="15">
      <c r="A34" s="395" t="s">
        <v>376</v>
      </c>
      <c r="B34" s="177"/>
      <c r="C34" s="186"/>
      <c r="D34" s="552"/>
      <c r="E34" s="580"/>
      <c r="F34" s="171"/>
      <c r="G34" s="396"/>
      <c r="H34" s="378"/>
      <c r="I34" s="177"/>
      <c r="J34" s="171"/>
    </row>
    <row r="35" spans="1:10" ht="15">
      <c r="A35" s="395" t="s">
        <v>377</v>
      </c>
      <c r="B35" s="177"/>
      <c r="C35" s="186"/>
      <c r="D35" s="552"/>
      <c r="E35" s="580"/>
      <c r="F35" s="171"/>
      <c r="G35" s="396"/>
      <c r="H35" s="378"/>
      <c r="I35" s="177"/>
      <c r="J35" s="171"/>
    </row>
    <row r="36" spans="1:10" ht="14.25">
      <c r="A36" s="397" t="s">
        <v>381</v>
      </c>
      <c r="B36" s="169"/>
      <c r="C36" s="169"/>
      <c r="D36" s="553">
        <f>SUM(D30:D35)</f>
        <v>0</v>
      </c>
      <c r="E36" s="579"/>
      <c r="F36" s="169"/>
      <c r="G36" s="169">
        <f>SUM(G30:G35)</f>
        <v>0</v>
      </c>
      <c r="H36" s="379"/>
      <c r="I36" s="169"/>
      <c r="J36" s="169">
        <f>SUM(J30:J35)</f>
        <v>0</v>
      </c>
    </row>
    <row r="37" spans="1:10" ht="14.25">
      <c r="A37" s="398" t="s">
        <v>361</v>
      </c>
      <c r="B37" s="170"/>
      <c r="C37" s="170"/>
      <c r="D37" s="554"/>
      <c r="E37" s="570"/>
      <c r="F37" s="562"/>
      <c r="G37" s="571"/>
      <c r="H37" s="380"/>
      <c r="I37" s="170"/>
      <c r="J37" s="170"/>
    </row>
    <row r="38" spans="1:10" ht="15">
      <c r="A38" s="390" t="s">
        <v>362</v>
      </c>
      <c r="B38" s="171"/>
      <c r="C38" s="171"/>
      <c r="D38" s="552">
        <v>154000</v>
      </c>
      <c r="E38" s="580"/>
      <c r="F38" s="171"/>
      <c r="G38" s="396"/>
      <c r="H38" s="381"/>
      <c r="I38" s="171"/>
      <c r="J38" s="171">
        <v>154000</v>
      </c>
    </row>
    <row r="39" spans="1:10" ht="15">
      <c r="A39" s="390" t="s">
        <v>378</v>
      </c>
      <c r="B39" s="172">
        <v>0</v>
      </c>
      <c r="C39" s="173">
        <v>0</v>
      </c>
      <c r="D39" s="555">
        <f>B39*C39</f>
        <v>0</v>
      </c>
      <c r="E39" s="574"/>
      <c r="F39" s="177"/>
      <c r="G39" s="400"/>
      <c r="H39" s="382"/>
      <c r="I39" s="186"/>
      <c r="J39" s="339">
        <v>0</v>
      </c>
    </row>
    <row r="40" spans="1:10" ht="15">
      <c r="A40" s="399" t="s">
        <v>476</v>
      </c>
      <c r="B40" s="338">
        <v>0</v>
      </c>
      <c r="C40" s="186">
        <v>0</v>
      </c>
      <c r="D40" s="555">
        <f>B40*C40</f>
        <v>0</v>
      </c>
      <c r="E40" s="574"/>
      <c r="F40" s="177"/>
      <c r="G40" s="400"/>
      <c r="H40" s="383"/>
      <c r="I40" s="337"/>
      <c r="J40" s="174">
        <v>0</v>
      </c>
    </row>
    <row r="41" spans="1:10" ht="15">
      <c r="A41" s="395" t="s">
        <v>379</v>
      </c>
      <c r="B41" s="176"/>
      <c r="C41" s="175"/>
      <c r="D41" s="555"/>
      <c r="E41" s="574"/>
      <c r="F41" s="177"/>
      <c r="G41" s="400"/>
      <c r="H41" s="384"/>
      <c r="I41" s="175"/>
      <c r="J41" s="174"/>
    </row>
    <row r="42" spans="1:10" ht="15">
      <c r="A42" s="395" t="s">
        <v>380</v>
      </c>
      <c r="B42" s="176"/>
      <c r="C42" s="175"/>
      <c r="D42" s="556"/>
      <c r="E42" s="574"/>
      <c r="F42" s="177"/>
      <c r="G42" s="400"/>
      <c r="H42" s="384"/>
      <c r="I42" s="175"/>
      <c r="J42" s="177"/>
    </row>
    <row r="43" spans="1:10" ht="14.25">
      <c r="A43" s="397" t="s">
        <v>383</v>
      </c>
      <c r="B43" s="178"/>
      <c r="C43" s="179"/>
      <c r="D43" s="557">
        <f>SUM(D38:D42)</f>
        <v>154000</v>
      </c>
      <c r="E43" s="581"/>
      <c r="F43" s="180"/>
      <c r="G43" s="180">
        <f>SUM(G38:G42)</f>
        <v>0</v>
      </c>
      <c r="H43" s="385"/>
      <c r="I43" s="179"/>
      <c r="J43" s="180">
        <f>SUM(J38:J42)</f>
        <v>154000</v>
      </c>
    </row>
    <row r="44" spans="1:10" s="145" customFormat="1" ht="14.25">
      <c r="A44" s="397" t="s">
        <v>384</v>
      </c>
      <c r="B44" s="169"/>
      <c r="C44" s="179"/>
      <c r="D44" s="557">
        <v>1200000</v>
      </c>
      <c r="E44" s="581"/>
      <c r="F44" s="180"/>
      <c r="G44" s="401"/>
      <c r="H44" s="379"/>
      <c r="I44" s="179"/>
      <c r="J44" s="180">
        <v>1200000</v>
      </c>
    </row>
    <row r="45" spans="1:10" s="145" customFormat="1" ht="14.25">
      <c r="A45" s="584" t="s">
        <v>559</v>
      </c>
      <c r="B45" s="585"/>
      <c r="C45" s="586"/>
      <c r="D45" s="587"/>
      <c r="E45" s="588"/>
      <c r="F45" s="589"/>
      <c r="G45" s="590">
        <v>882500</v>
      </c>
      <c r="H45" s="379"/>
      <c r="I45" s="179"/>
      <c r="J45" s="180">
        <v>882500</v>
      </c>
    </row>
    <row r="46" spans="1:10" s="145" customFormat="1" ht="14.25">
      <c r="A46" s="584" t="s">
        <v>560</v>
      </c>
      <c r="B46" s="585"/>
      <c r="C46" s="586"/>
      <c r="D46" s="587"/>
      <c r="E46" s="588"/>
      <c r="F46" s="589"/>
      <c r="G46" s="590">
        <v>384000</v>
      </c>
      <c r="H46" s="379"/>
      <c r="I46" s="179"/>
      <c r="J46" s="180">
        <v>384000</v>
      </c>
    </row>
    <row r="47" spans="1:10" ht="25.5" customHeight="1" thickBot="1">
      <c r="A47" s="402" t="s">
        <v>363</v>
      </c>
      <c r="B47" s="403"/>
      <c r="C47" s="404"/>
      <c r="D47" s="558">
        <f>D28+D36+D43+D44+D45+D46</f>
        <v>9253154</v>
      </c>
      <c r="E47" s="582"/>
      <c r="F47" s="583"/>
      <c r="G47" s="188">
        <f>G28+G36+G43+G44+G45+G46</f>
        <v>1266500</v>
      </c>
      <c r="H47" s="386"/>
      <c r="I47" s="187"/>
      <c r="J47" s="188">
        <f>J28+J36+J43+J44+J45+J46</f>
        <v>10519654</v>
      </c>
    </row>
    <row r="48" spans="1:7" ht="15">
      <c r="A48" s="181"/>
      <c r="B48" s="182"/>
      <c r="E48" s="182"/>
      <c r="F48" s="182"/>
      <c r="G48" s="182"/>
    </row>
  </sheetData>
  <sheetProtection/>
  <mergeCells count="6">
    <mergeCell ref="A4:A5"/>
    <mergeCell ref="B4:D4"/>
    <mergeCell ref="H4:J4"/>
    <mergeCell ref="A1:J1"/>
    <mergeCell ref="I3:J3"/>
    <mergeCell ref="E4:G4"/>
  </mergeCells>
  <printOptions horizontalCentered="1"/>
  <pageMargins left="0.03937007874015748" right="0.03937007874015748" top="0.3937007874015748" bottom="0.1968503937007874" header="0.2755905511811024" footer="0.196850393700787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20" customWidth="1"/>
    <col min="2" max="2" width="47.28125" style="23" customWidth="1"/>
    <col min="3" max="5" width="15.140625" style="23" customWidth="1"/>
    <col min="6" max="6" width="14.00390625" style="20" customWidth="1"/>
    <col min="7" max="7" width="47.28125" style="20" customWidth="1"/>
    <col min="8" max="10" width="14.28125" style="20" customWidth="1"/>
    <col min="11" max="11" width="14.00390625" style="20" customWidth="1"/>
    <col min="12" max="12" width="4.140625" style="20" customWidth="1"/>
    <col min="13" max="16384" width="8.00390625" style="20" customWidth="1"/>
  </cols>
  <sheetData>
    <row r="1" spans="2:12" ht="39.75" customHeight="1">
      <c r="B1" s="21" t="s">
        <v>196</v>
      </c>
      <c r="C1" s="21"/>
      <c r="D1" s="21"/>
      <c r="E1" s="21"/>
      <c r="F1" s="22"/>
      <c r="G1" s="22"/>
      <c r="H1" s="22"/>
      <c r="I1" s="22"/>
      <c r="J1" s="22"/>
      <c r="K1" s="22"/>
      <c r="L1" s="659"/>
    </row>
    <row r="2" spans="1:12" ht="19.5" customHeight="1">
      <c r="A2" s="614" t="s">
        <v>571</v>
      </c>
      <c r="B2" s="21"/>
      <c r="C2" s="21"/>
      <c r="D2" s="21"/>
      <c r="E2" s="21"/>
      <c r="F2" s="22"/>
      <c r="G2" s="22"/>
      <c r="H2" s="22"/>
      <c r="I2" s="22"/>
      <c r="J2" s="22"/>
      <c r="K2" s="405" t="s">
        <v>561</v>
      </c>
      <c r="L2" s="659"/>
    </row>
    <row r="3" spans="1:12" ht="16.5" thickBot="1">
      <c r="A3" s="614" t="s">
        <v>572</v>
      </c>
      <c r="K3" s="317" t="s">
        <v>469</v>
      </c>
      <c r="L3" s="659"/>
    </row>
    <row r="4" spans="1:12" ht="18" customHeight="1" thickBot="1">
      <c r="A4" s="657" t="s">
        <v>197</v>
      </c>
      <c r="B4" s="24" t="s">
        <v>105</v>
      </c>
      <c r="C4" s="500"/>
      <c r="D4" s="500"/>
      <c r="E4" s="500"/>
      <c r="F4" s="25"/>
      <c r="G4" s="24" t="s">
        <v>106</v>
      </c>
      <c r="H4" s="505"/>
      <c r="I4" s="505"/>
      <c r="J4" s="505"/>
      <c r="K4" s="26"/>
      <c r="L4" s="659"/>
    </row>
    <row r="5" spans="1:12" s="30" customFormat="1" ht="35.25" customHeight="1" thickBot="1">
      <c r="A5" s="658"/>
      <c r="B5" s="27" t="s">
        <v>198</v>
      </c>
      <c r="C5" s="501" t="s">
        <v>533</v>
      </c>
      <c r="D5" s="28" t="s">
        <v>549</v>
      </c>
      <c r="E5" s="501" t="s">
        <v>552</v>
      </c>
      <c r="F5" s="28" t="s">
        <v>553</v>
      </c>
      <c r="G5" s="27" t="s">
        <v>198</v>
      </c>
      <c r="H5" s="28" t="s">
        <v>533</v>
      </c>
      <c r="I5" s="29" t="s">
        <v>549</v>
      </c>
      <c r="J5" s="506" t="s">
        <v>552</v>
      </c>
      <c r="K5" s="29" t="s">
        <v>553</v>
      </c>
      <c r="L5" s="659"/>
    </row>
    <row r="6" spans="1:12" s="35" customFormat="1" ht="12" customHeight="1" thickBot="1">
      <c r="A6" s="31" t="s">
        <v>100</v>
      </c>
      <c r="B6" s="32" t="s">
        <v>101</v>
      </c>
      <c r="C6" s="502" t="s">
        <v>102</v>
      </c>
      <c r="D6" s="502" t="s">
        <v>103</v>
      </c>
      <c r="E6" s="502" t="s">
        <v>104</v>
      </c>
      <c r="F6" s="33" t="s">
        <v>413</v>
      </c>
      <c r="G6" s="32" t="s">
        <v>430</v>
      </c>
      <c r="H6" s="33" t="s">
        <v>550</v>
      </c>
      <c r="I6" s="507" t="s">
        <v>551</v>
      </c>
      <c r="J6" s="507" t="s">
        <v>554</v>
      </c>
      <c r="K6" s="34" t="s">
        <v>555</v>
      </c>
      <c r="L6" s="659"/>
    </row>
    <row r="7" spans="1:12" ht="12.75" customHeight="1">
      <c r="A7" s="36" t="s">
        <v>107</v>
      </c>
      <c r="B7" s="37" t="s">
        <v>199</v>
      </c>
      <c r="C7" s="530">
        <v>9253154</v>
      </c>
      <c r="D7" s="38">
        <v>9253154</v>
      </c>
      <c r="E7" s="530">
        <v>1266500</v>
      </c>
      <c r="F7" s="38">
        <v>10519654</v>
      </c>
      <c r="G7" s="37" t="s">
        <v>57</v>
      </c>
      <c r="H7" s="536">
        <v>3530000</v>
      </c>
      <c r="I7" s="510">
        <v>3901138</v>
      </c>
      <c r="J7" s="540">
        <v>525092</v>
      </c>
      <c r="K7" s="510">
        <v>4426230</v>
      </c>
      <c r="L7" s="659"/>
    </row>
    <row r="8" spans="1:12" ht="12.75" customHeight="1">
      <c r="A8" s="40" t="s">
        <v>108</v>
      </c>
      <c r="B8" s="41" t="s">
        <v>200</v>
      </c>
      <c r="C8" s="531"/>
      <c r="D8" s="42"/>
      <c r="E8" s="531"/>
      <c r="F8" s="42"/>
      <c r="G8" s="41" t="s">
        <v>201</v>
      </c>
      <c r="H8" s="532">
        <v>800000</v>
      </c>
      <c r="I8" s="511">
        <v>873485</v>
      </c>
      <c r="J8" s="532">
        <v>115521</v>
      </c>
      <c r="K8" s="511">
        <v>989006</v>
      </c>
      <c r="L8" s="659"/>
    </row>
    <row r="9" spans="1:12" ht="12.75" customHeight="1">
      <c r="A9" s="40" t="s">
        <v>109</v>
      </c>
      <c r="B9" s="41" t="s">
        <v>202</v>
      </c>
      <c r="C9" s="531">
        <v>0</v>
      </c>
      <c r="D9" s="42">
        <v>0</v>
      </c>
      <c r="E9" s="531"/>
      <c r="F9" s="42">
        <v>0</v>
      </c>
      <c r="G9" s="41" t="s">
        <v>203</v>
      </c>
      <c r="H9" s="532">
        <v>3334208</v>
      </c>
      <c r="I9" s="511">
        <v>2889585</v>
      </c>
      <c r="J9" s="532"/>
      <c r="K9" s="511">
        <v>2889585</v>
      </c>
      <c r="L9" s="659"/>
    </row>
    <row r="10" spans="1:12" ht="12.75" customHeight="1">
      <c r="A10" s="40" t="s">
        <v>110</v>
      </c>
      <c r="B10" s="516" t="s">
        <v>17</v>
      </c>
      <c r="C10" s="532">
        <v>291000</v>
      </c>
      <c r="D10" s="521">
        <v>291000</v>
      </c>
      <c r="E10" s="532">
        <v>0</v>
      </c>
      <c r="F10" s="521">
        <v>291000</v>
      </c>
      <c r="G10" s="41" t="s">
        <v>88</v>
      </c>
      <c r="H10" s="532">
        <v>269200</v>
      </c>
      <c r="I10" s="511">
        <v>269200</v>
      </c>
      <c r="J10" s="532"/>
      <c r="K10" s="511">
        <v>269200</v>
      </c>
      <c r="L10" s="659"/>
    </row>
    <row r="11" spans="1:12" ht="12.75" customHeight="1">
      <c r="A11" s="40" t="s">
        <v>111</v>
      </c>
      <c r="B11" s="44" t="s">
        <v>30</v>
      </c>
      <c r="C11" s="532">
        <v>5000</v>
      </c>
      <c r="D11" s="521">
        <v>5000</v>
      </c>
      <c r="E11" s="532"/>
      <c r="F11" s="521">
        <v>5000</v>
      </c>
      <c r="G11" s="41" t="s">
        <v>119</v>
      </c>
      <c r="H11" s="532">
        <v>650000</v>
      </c>
      <c r="I11" s="511">
        <v>964300</v>
      </c>
      <c r="J11" s="532">
        <v>628487</v>
      </c>
      <c r="K11" s="511">
        <v>1592787</v>
      </c>
      <c r="L11" s="659"/>
    </row>
    <row r="12" spans="1:12" ht="12.75" customHeight="1">
      <c r="A12" s="40" t="s">
        <v>112</v>
      </c>
      <c r="B12" s="516" t="s">
        <v>47</v>
      </c>
      <c r="C12" s="532"/>
      <c r="D12" s="522">
        <v>314300</v>
      </c>
      <c r="E12" s="532">
        <v>2600</v>
      </c>
      <c r="F12" s="522">
        <v>316900</v>
      </c>
      <c r="G12" s="41" t="s">
        <v>204</v>
      </c>
      <c r="H12" s="532">
        <v>0</v>
      </c>
      <c r="I12" s="511">
        <v>0</v>
      </c>
      <c r="J12" s="532"/>
      <c r="K12" s="511">
        <v>0</v>
      </c>
      <c r="L12" s="659"/>
    </row>
    <row r="13" spans="1:12" ht="12.75" customHeight="1">
      <c r="A13" s="40" t="s">
        <v>113</v>
      </c>
      <c r="B13" s="516" t="s">
        <v>205</v>
      </c>
      <c r="C13" s="532"/>
      <c r="D13" s="521"/>
      <c r="E13" s="532"/>
      <c r="F13" s="521"/>
      <c r="G13" s="46"/>
      <c r="H13" s="42"/>
      <c r="I13" s="511"/>
      <c r="J13" s="42"/>
      <c r="K13" s="511"/>
      <c r="L13" s="659"/>
    </row>
    <row r="14" spans="1:12" ht="12.75" customHeight="1" thickBot="1">
      <c r="A14" s="40" t="s">
        <v>114</v>
      </c>
      <c r="B14" s="529"/>
      <c r="C14" s="533"/>
      <c r="D14" s="521"/>
      <c r="E14" s="533"/>
      <c r="F14" s="521"/>
      <c r="G14" s="46"/>
      <c r="H14" s="42"/>
      <c r="I14" s="511"/>
      <c r="J14" s="42"/>
      <c r="K14" s="511"/>
      <c r="L14" s="659"/>
    </row>
    <row r="15" spans="1:12" ht="15.75" customHeight="1" thickBot="1">
      <c r="A15" s="40" t="s">
        <v>115</v>
      </c>
      <c r="B15" s="517" t="s">
        <v>210</v>
      </c>
      <c r="C15" s="523">
        <f>SUM(C7:C14)</f>
        <v>9549154</v>
      </c>
      <c r="D15" s="523">
        <f>SUM(D7:D14)</f>
        <v>9863454</v>
      </c>
      <c r="E15" s="523">
        <f>SUM(E7:E14)</f>
        <v>1269100</v>
      </c>
      <c r="F15" s="523">
        <f>SUM(F7:F14)</f>
        <v>11132554</v>
      </c>
      <c r="G15" s="48" t="s">
        <v>211</v>
      </c>
      <c r="H15" s="512">
        <f>SUM(H7:H14)</f>
        <v>8583408</v>
      </c>
      <c r="I15" s="512">
        <f>SUM(I7:I14)</f>
        <v>8897708</v>
      </c>
      <c r="J15" s="512">
        <f>SUM(J7:J14)</f>
        <v>1269100</v>
      </c>
      <c r="K15" s="512">
        <f>SUM(K7:K14)</f>
        <v>10166808</v>
      </c>
      <c r="L15" s="659"/>
    </row>
    <row r="16" spans="1:12" ht="12.75" customHeight="1">
      <c r="A16" s="40" t="s">
        <v>206</v>
      </c>
      <c r="B16" s="518" t="s">
        <v>213</v>
      </c>
      <c r="C16" s="534">
        <v>904380</v>
      </c>
      <c r="D16" s="524">
        <f>+D17+D18+D19+D20</f>
        <v>904380</v>
      </c>
      <c r="E16" s="534"/>
      <c r="F16" s="524">
        <f>+F17+F18+F19+F20</f>
        <v>904380</v>
      </c>
      <c r="G16" s="52" t="s">
        <v>214</v>
      </c>
      <c r="H16" s="537"/>
      <c r="I16" s="513"/>
      <c r="J16" s="537"/>
      <c r="K16" s="513"/>
      <c r="L16" s="659"/>
    </row>
    <row r="17" spans="1:12" ht="12.75" customHeight="1">
      <c r="A17" s="40" t="s">
        <v>207</v>
      </c>
      <c r="B17" s="519" t="s">
        <v>216</v>
      </c>
      <c r="C17" s="535">
        <v>904380</v>
      </c>
      <c r="D17" s="525">
        <v>904380</v>
      </c>
      <c r="E17" s="535"/>
      <c r="F17" s="525">
        <v>904380</v>
      </c>
      <c r="G17" s="52" t="s">
        <v>217</v>
      </c>
      <c r="H17" s="535"/>
      <c r="I17" s="514"/>
      <c r="J17" s="535"/>
      <c r="K17" s="514"/>
      <c r="L17" s="659"/>
    </row>
    <row r="18" spans="1:12" ht="12.75" customHeight="1">
      <c r="A18" s="40" t="s">
        <v>208</v>
      </c>
      <c r="B18" s="519" t="s">
        <v>219</v>
      </c>
      <c r="C18" s="535"/>
      <c r="D18" s="525"/>
      <c r="E18" s="535"/>
      <c r="F18" s="525"/>
      <c r="G18" s="52" t="s">
        <v>220</v>
      </c>
      <c r="H18" s="535"/>
      <c r="I18" s="514"/>
      <c r="J18" s="535"/>
      <c r="K18" s="514"/>
      <c r="L18" s="659"/>
    </row>
    <row r="19" spans="1:12" ht="12.75" customHeight="1">
      <c r="A19" s="40" t="s">
        <v>209</v>
      </c>
      <c r="B19" s="519" t="s">
        <v>222</v>
      </c>
      <c r="C19" s="535"/>
      <c r="D19" s="525"/>
      <c r="E19" s="535"/>
      <c r="F19" s="525"/>
      <c r="G19" s="52" t="s">
        <v>223</v>
      </c>
      <c r="H19" s="535"/>
      <c r="I19" s="514"/>
      <c r="J19" s="535"/>
      <c r="K19" s="514"/>
      <c r="L19" s="659"/>
    </row>
    <row r="20" spans="1:12" ht="12.75" customHeight="1">
      <c r="A20" s="40" t="s">
        <v>212</v>
      </c>
      <c r="B20" s="519" t="s">
        <v>225</v>
      </c>
      <c r="C20" s="535"/>
      <c r="D20" s="525"/>
      <c r="E20" s="535"/>
      <c r="F20" s="525"/>
      <c r="G20" s="51" t="s">
        <v>226</v>
      </c>
      <c r="H20" s="537"/>
      <c r="I20" s="514"/>
      <c r="J20" s="537"/>
      <c r="K20" s="514"/>
      <c r="L20" s="659"/>
    </row>
    <row r="21" spans="1:12" ht="12.75" customHeight="1">
      <c r="A21" s="40" t="s">
        <v>215</v>
      </c>
      <c r="B21" s="519" t="s">
        <v>228</v>
      </c>
      <c r="C21" s="535">
        <v>0</v>
      </c>
      <c r="D21" s="526">
        <f>+D22+D23</f>
        <v>0</v>
      </c>
      <c r="E21" s="535"/>
      <c r="F21" s="526">
        <f>+F22+F23</f>
        <v>0</v>
      </c>
      <c r="G21" s="52" t="s">
        <v>229</v>
      </c>
      <c r="H21" s="535"/>
      <c r="I21" s="514"/>
      <c r="J21" s="535"/>
      <c r="K21" s="514"/>
      <c r="L21" s="659"/>
    </row>
    <row r="22" spans="1:12" ht="12.75" customHeight="1">
      <c r="A22" s="40" t="s">
        <v>218</v>
      </c>
      <c r="B22" s="508" t="s">
        <v>231</v>
      </c>
      <c r="C22" s="535"/>
      <c r="D22" s="527"/>
      <c r="E22" s="535"/>
      <c r="F22" s="527"/>
      <c r="G22" s="37" t="s">
        <v>232</v>
      </c>
      <c r="H22" s="538"/>
      <c r="I22" s="513"/>
      <c r="J22" s="538"/>
      <c r="K22" s="513"/>
      <c r="L22" s="659"/>
    </row>
    <row r="23" spans="1:12" ht="12.75" customHeight="1">
      <c r="A23" s="40" t="s">
        <v>221</v>
      </c>
      <c r="B23" s="503" t="s">
        <v>234</v>
      </c>
      <c r="C23" s="535"/>
      <c r="D23" s="525"/>
      <c r="E23" s="535"/>
      <c r="F23" s="525"/>
      <c r="G23" s="41" t="s">
        <v>235</v>
      </c>
      <c r="H23" s="532"/>
      <c r="I23" s="514"/>
      <c r="J23" s="532"/>
      <c r="K23" s="514"/>
      <c r="L23" s="659"/>
    </row>
    <row r="24" spans="1:12" ht="12.75" customHeight="1">
      <c r="A24" s="40" t="s">
        <v>224</v>
      </c>
      <c r="B24" s="503" t="s">
        <v>237</v>
      </c>
      <c r="C24" s="535"/>
      <c r="D24" s="514"/>
      <c r="E24" s="535"/>
      <c r="F24" s="514"/>
      <c r="G24" s="41" t="s">
        <v>238</v>
      </c>
      <c r="H24" s="532"/>
      <c r="I24" s="514"/>
      <c r="J24" s="532"/>
      <c r="K24" s="514"/>
      <c r="L24" s="659"/>
    </row>
    <row r="25" spans="1:12" ht="12.75" customHeight="1">
      <c r="A25" s="40" t="s">
        <v>227</v>
      </c>
      <c r="B25" s="503" t="s">
        <v>240</v>
      </c>
      <c r="C25" s="535"/>
      <c r="D25" s="514"/>
      <c r="E25" s="535"/>
      <c r="F25" s="514"/>
      <c r="G25" s="41" t="s">
        <v>306</v>
      </c>
      <c r="H25" s="532">
        <v>370126</v>
      </c>
      <c r="I25" s="514">
        <v>370126</v>
      </c>
      <c r="J25" s="532"/>
      <c r="K25" s="514">
        <v>370126</v>
      </c>
      <c r="L25" s="659"/>
    </row>
    <row r="26" spans="1:12" ht="12.75" customHeight="1" thickBot="1">
      <c r="A26" s="40" t="s">
        <v>230</v>
      </c>
      <c r="B26" s="503" t="s">
        <v>240</v>
      </c>
      <c r="C26" s="535"/>
      <c r="D26" s="514"/>
      <c r="E26" s="535"/>
      <c r="F26" s="514"/>
      <c r="G26" s="72" t="s">
        <v>184</v>
      </c>
      <c r="H26" s="539"/>
      <c r="I26" s="515"/>
      <c r="J26" s="539"/>
      <c r="K26" s="515"/>
      <c r="L26" s="659"/>
    </row>
    <row r="27" spans="1:12" ht="15.75" customHeight="1" thickBot="1">
      <c r="A27" s="40" t="s">
        <v>233</v>
      </c>
      <c r="B27" s="504" t="s">
        <v>242</v>
      </c>
      <c r="C27" s="528">
        <f>+C16+C21+C24+C26</f>
        <v>904380</v>
      </c>
      <c r="D27" s="528">
        <f>+D16+D21+D24+D26</f>
        <v>904380</v>
      </c>
      <c r="E27" s="528">
        <f>+E16+E21+E24+E26</f>
        <v>0</v>
      </c>
      <c r="F27" s="528">
        <f>+F16+F21+F24+F26</f>
        <v>904380</v>
      </c>
      <c r="G27" s="48" t="s">
        <v>243</v>
      </c>
      <c r="H27" s="512">
        <f>SUM(H16:H26)</f>
        <v>370126</v>
      </c>
      <c r="I27" s="512">
        <f>SUM(I16:I26)</f>
        <v>370126</v>
      </c>
      <c r="J27" s="512">
        <f>SUM(J16:J26)</f>
        <v>0</v>
      </c>
      <c r="K27" s="512">
        <f>SUM(K16:K26)</f>
        <v>370126</v>
      </c>
      <c r="L27" s="659"/>
    </row>
    <row r="28" spans="1:12" ht="13.5" thickBot="1">
      <c r="A28" s="40" t="s">
        <v>236</v>
      </c>
      <c r="B28" s="520" t="s">
        <v>245</v>
      </c>
      <c r="C28" s="57">
        <f>+C15+C27</f>
        <v>10453534</v>
      </c>
      <c r="D28" s="57">
        <f>+D15+D27</f>
        <v>10767834</v>
      </c>
      <c r="E28" s="57">
        <f>+E15+E27</f>
        <v>1269100</v>
      </c>
      <c r="F28" s="57">
        <f>+F15+F27</f>
        <v>12036934</v>
      </c>
      <c r="G28" s="56" t="s">
        <v>246</v>
      </c>
      <c r="H28" s="57">
        <f>+H15+H27</f>
        <v>8953534</v>
      </c>
      <c r="I28" s="57">
        <f>+I15+I27</f>
        <v>9267834</v>
      </c>
      <c r="J28" s="57">
        <f>+J15+J27</f>
        <v>1269100</v>
      </c>
      <c r="K28" s="57">
        <f>+K15+K27</f>
        <v>10536934</v>
      </c>
      <c r="L28" s="659"/>
    </row>
    <row r="29" spans="1:12" ht="13.5" thickBot="1">
      <c r="A29" s="40" t="s">
        <v>239</v>
      </c>
      <c r="B29" s="520" t="s">
        <v>248</v>
      </c>
      <c r="C29" s="57" t="str">
        <f>IF(C15-H15&lt;0,H15-C15,"-")</f>
        <v>-</v>
      </c>
      <c r="D29" s="57" t="str">
        <f>IF(D15-I15&lt;0,I15-D15,"-")</f>
        <v>-</v>
      </c>
      <c r="E29" s="57" t="str">
        <f>IF(E15-J15&lt;0,J15-E15,"-")</f>
        <v>-</v>
      </c>
      <c r="F29" s="57" t="str">
        <f>IF(F15-K15&lt;0,K15-F15,"-")</f>
        <v>-</v>
      </c>
      <c r="G29" s="56" t="s">
        <v>249</v>
      </c>
      <c r="H29" s="57">
        <f>IF(C15-H15&gt;0,C15-H15,"-")</f>
        <v>965746</v>
      </c>
      <c r="I29" s="57">
        <f>IF(D15-I15&gt;0,D15-I15,"-")</f>
        <v>965746</v>
      </c>
      <c r="J29" s="57" t="str">
        <f>IF(E15-J15&gt;0,E15-J15,"-")</f>
        <v>-</v>
      </c>
      <c r="K29" s="57">
        <f>IF(F15-K15&gt;0,F15-K15,"-")</f>
        <v>965746</v>
      </c>
      <c r="L29" s="659"/>
    </row>
    <row r="30" spans="1:12" ht="13.5" thickBot="1">
      <c r="A30" s="40" t="s">
        <v>241</v>
      </c>
      <c r="B30" s="520" t="s">
        <v>251</v>
      </c>
      <c r="C30" s="57" t="str">
        <f>IF(C15+C27-H28&lt;0,H28-(C15+C27),"-")</f>
        <v>-</v>
      </c>
      <c r="D30" s="57" t="str">
        <f>IF(D15+D27-I28&lt;0,I28-(D15+D27),"-")</f>
        <v>-</v>
      </c>
      <c r="E30" s="57" t="str">
        <f>IF(E15+E27-J28&lt;0,J28-(E15+E27),"-")</f>
        <v>-</v>
      </c>
      <c r="F30" s="57" t="str">
        <f>IF(F15+F27-K28&lt;0,K28-(F15+F27),"-")</f>
        <v>-</v>
      </c>
      <c r="G30" s="56" t="s">
        <v>252</v>
      </c>
      <c r="H30" s="57">
        <f>IF(C15+C27-H28&gt;0,C15+C27-H28,"-")</f>
        <v>1500000</v>
      </c>
      <c r="I30" s="57">
        <f>IF(D15+D27-I28&gt;0,D15+D27-I28,"-")</f>
        <v>1500000</v>
      </c>
      <c r="J30" s="57" t="str">
        <f>IF(E15+E27-J28&gt;0,E15+E27-J28,"-")</f>
        <v>-</v>
      </c>
      <c r="K30" s="57">
        <f>IF(F15+F27-K28&gt;0,F15+F27-K28,"-")</f>
        <v>1500000</v>
      </c>
      <c r="L30" s="659"/>
    </row>
    <row r="31" spans="2:10" ht="18.75">
      <c r="B31" s="660"/>
      <c r="C31" s="661"/>
      <c r="D31" s="661"/>
      <c r="E31" s="661"/>
      <c r="F31" s="660"/>
      <c r="G31" s="660"/>
      <c r="H31" s="509"/>
      <c r="I31" s="509"/>
      <c r="J31" s="509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0" fitToWidth="1" horizontalDpi="600" verticalDpi="600" orientation="landscape" paperSize="9" scale="64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6">
      <selection activeCell="E10" sqref="E10"/>
    </sheetView>
  </sheetViews>
  <sheetFormatPr defaultColWidth="8.00390625" defaultRowHeight="12.75"/>
  <cols>
    <col min="1" max="1" width="5.8515625" style="20" customWidth="1"/>
    <col min="2" max="2" width="47.28125" style="23" customWidth="1"/>
    <col min="3" max="3" width="14.00390625" style="20" customWidth="1"/>
    <col min="4" max="4" width="47.28125" style="20" customWidth="1"/>
    <col min="5" max="5" width="14.00390625" style="20" customWidth="1"/>
    <col min="6" max="6" width="4.140625" style="20" customWidth="1"/>
    <col min="7" max="16384" width="8.00390625" style="20" customWidth="1"/>
  </cols>
  <sheetData>
    <row r="1" spans="2:6" ht="31.5">
      <c r="B1" s="21" t="s">
        <v>253</v>
      </c>
      <c r="C1" s="22"/>
      <c r="D1" s="22"/>
      <c r="E1" s="22"/>
      <c r="F1" s="659"/>
    </row>
    <row r="2" spans="2:6" ht="19.5" customHeight="1">
      <c r="B2" s="21"/>
      <c r="C2" s="22"/>
      <c r="D2" s="22"/>
      <c r="E2" s="405" t="s">
        <v>483</v>
      </c>
      <c r="F2" s="659"/>
    </row>
    <row r="3" spans="5:6" ht="13.5" thickBot="1">
      <c r="E3" s="317" t="s">
        <v>469</v>
      </c>
      <c r="F3" s="659"/>
    </row>
    <row r="4" spans="1:6" ht="13.5" thickBot="1">
      <c r="A4" s="662" t="s">
        <v>197</v>
      </c>
      <c r="B4" s="24" t="s">
        <v>105</v>
      </c>
      <c r="C4" s="25"/>
      <c r="D4" s="24" t="s">
        <v>106</v>
      </c>
      <c r="E4" s="26"/>
      <c r="F4" s="659"/>
    </row>
    <row r="5" spans="1:6" s="30" customFormat="1" ht="36.75" thickBot="1">
      <c r="A5" s="663"/>
      <c r="B5" s="27" t="s">
        <v>198</v>
      </c>
      <c r="C5" s="28" t="str">
        <f>+'4.a Műk. mérleg'!F5</f>
        <v> Módosított előirányzat 2017.08.31.</v>
      </c>
      <c r="D5" s="27" t="s">
        <v>198</v>
      </c>
      <c r="E5" s="28" t="str">
        <f>+'4.a Műk. mérleg'!F5</f>
        <v> Módosított előirányzat 2017.08.31.</v>
      </c>
      <c r="F5" s="659"/>
    </row>
    <row r="6" spans="1:6" s="30" customFormat="1" ht="13.5" thickBot="1">
      <c r="A6" s="31" t="s">
        <v>100</v>
      </c>
      <c r="B6" s="32" t="s">
        <v>101</v>
      </c>
      <c r="C6" s="33" t="s">
        <v>102</v>
      </c>
      <c r="D6" s="32" t="s">
        <v>103</v>
      </c>
      <c r="E6" s="34" t="s">
        <v>104</v>
      </c>
      <c r="F6" s="659"/>
    </row>
    <row r="7" spans="1:6" ht="12.75" customHeight="1">
      <c r="A7" s="36" t="s">
        <v>107</v>
      </c>
      <c r="B7" s="37" t="s">
        <v>254</v>
      </c>
      <c r="C7" s="38"/>
      <c r="D7" s="37" t="s">
        <v>91</v>
      </c>
      <c r="E7" s="39">
        <v>500000</v>
      </c>
      <c r="F7" s="659"/>
    </row>
    <row r="8" spans="1:6" ht="12.75">
      <c r="A8" s="40" t="s">
        <v>108</v>
      </c>
      <c r="B8" s="41" t="s">
        <v>255</v>
      </c>
      <c r="C8" s="42"/>
      <c r="D8" s="41" t="s">
        <v>256</v>
      </c>
      <c r="E8" s="43"/>
      <c r="F8" s="659"/>
    </row>
    <row r="9" spans="1:6" ht="12.75" customHeight="1">
      <c r="A9" s="40" t="s">
        <v>109</v>
      </c>
      <c r="B9" s="41" t="s">
        <v>45</v>
      </c>
      <c r="C9" s="42">
        <v>0</v>
      </c>
      <c r="D9" s="41" t="s">
        <v>93</v>
      </c>
      <c r="E9" s="43">
        <v>1000000</v>
      </c>
      <c r="F9" s="659"/>
    </row>
    <row r="10" spans="1:6" ht="12.75" customHeight="1">
      <c r="A10" s="40" t="s">
        <v>110</v>
      </c>
      <c r="B10" s="41" t="s">
        <v>257</v>
      </c>
      <c r="C10" s="42">
        <v>0</v>
      </c>
      <c r="D10" s="41" t="s">
        <v>258</v>
      </c>
      <c r="E10" s="43"/>
      <c r="F10" s="659"/>
    </row>
    <row r="11" spans="1:6" ht="12.75" customHeight="1">
      <c r="A11" s="40" t="s">
        <v>111</v>
      </c>
      <c r="B11" s="41" t="s">
        <v>259</v>
      </c>
      <c r="C11" s="42"/>
      <c r="D11" s="41" t="s">
        <v>260</v>
      </c>
      <c r="E11" s="43"/>
      <c r="F11" s="659"/>
    </row>
    <row r="12" spans="1:6" ht="12.75" customHeight="1">
      <c r="A12" s="40" t="s">
        <v>112</v>
      </c>
      <c r="B12" s="41" t="s">
        <v>261</v>
      </c>
      <c r="C12" s="45"/>
      <c r="D12" s="59" t="s">
        <v>204</v>
      </c>
      <c r="E12" s="60"/>
      <c r="F12" s="659"/>
    </row>
    <row r="13" spans="1:6" ht="13.5" thickBot="1">
      <c r="A13" s="40" t="s">
        <v>206</v>
      </c>
      <c r="B13" s="46"/>
      <c r="C13" s="45"/>
      <c r="D13" s="58"/>
      <c r="E13" s="43"/>
      <c r="F13" s="659"/>
    </row>
    <row r="14" spans="1:6" ht="15.75" customHeight="1" thickBot="1">
      <c r="A14" s="47" t="s">
        <v>208</v>
      </c>
      <c r="B14" s="48" t="s">
        <v>262</v>
      </c>
      <c r="C14" s="49">
        <f>+C7+C9+C10+C12+C13</f>
        <v>0</v>
      </c>
      <c r="D14" s="48" t="s">
        <v>263</v>
      </c>
      <c r="E14" s="50">
        <f>+E7+E9+E11+E12+E13</f>
        <v>1500000</v>
      </c>
      <c r="F14" s="659"/>
    </row>
    <row r="15" spans="1:6" ht="12.75" customHeight="1">
      <c r="A15" s="36" t="s">
        <v>209</v>
      </c>
      <c r="B15" s="61" t="s">
        <v>264</v>
      </c>
      <c r="C15" s="62">
        <f>+C16+C17+C18+C19+C20</f>
        <v>0</v>
      </c>
      <c r="D15" s="52" t="s">
        <v>214</v>
      </c>
      <c r="E15" s="63"/>
      <c r="F15" s="659"/>
    </row>
    <row r="16" spans="1:6" ht="12.75" customHeight="1">
      <c r="A16" s="40" t="s">
        <v>212</v>
      </c>
      <c r="B16" s="64" t="s">
        <v>265</v>
      </c>
      <c r="C16" s="53"/>
      <c r="D16" s="52" t="s">
        <v>266</v>
      </c>
      <c r="E16" s="54"/>
      <c r="F16" s="659"/>
    </row>
    <row r="17" spans="1:6" ht="12.75" customHeight="1">
      <c r="A17" s="36" t="s">
        <v>215</v>
      </c>
      <c r="B17" s="64" t="s">
        <v>267</v>
      </c>
      <c r="C17" s="53"/>
      <c r="D17" s="52" t="s">
        <v>220</v>
      </c>
      <c r="E17" s="54"/>
      <c r="F17" s="659"/>
    </row>
    <row r="18" spans="1:6" ht="12.75" customHeight="1">
      <c r="A18" s="40" t="s">
        <v>218</v>
      </c>
      <c r="B18" s="64" t="s">
        <v>268</v>
      </c>
      <c r="C18" s="53"/>
      <c r="D18" s="52" t="s">
        <v>223</v>
      </c>
      <c r="E18" s="54"/>
      <c r="F18" s="659"/>
    </row>
    <row r="19" spans="1:6" ht="12.75" customHeight="1">
      <c r="A19" s="36" t="s">
        <v>221</v>
      </c>
      <c r="B19" s="64" t="s">
        <v>269</v>
      </c>
      <c r="C19" s="53"/>
      <c r="D19" s="51" t="s">
        <v>226</v>
      </c>
      <c r="E19" s="54"/>
      <c r="F19" s="659"/>
    </row>
    <row r="20" spans="1:6" ht="12.75" customHeight="1">
      <c r="A20" s="40" t="s">
        <v>224</v>
      </c>
      <c r="B20" s="65" t="s">
        <v>270</v>
      </c>
      <c r="C20" s="53"/>
      <c r="D20" s="52" t="s">
        <v>271</v>
      </c>
      <c r="E20" s="54"/>
      <c r="F20" s="659"/>
    </row>
    <row r="21" spans="1:6" ht="12.75" customHeight="1">
      <c r="A21" s="36" t="s">
        <v>227</v>
      </c>
      <c r="B21" s="66" t="s">
        <v>272</v>
      </c>
      <c r="C21" s="55">
        <f>+C22+C23+C24+C25+C26</f>
        <v>0</v>
      </c>
      <c r="D21" s="67" t="s">
        <v>273</v>
      </c>
      <c r="E21" s="54"/>
      <c r="F21" s="659"/>
    </row>
    <row r="22" spans="1:6" ht="12.75" customHeight="1">
      <c r="A22" s="40" t="s">
        <v>230</v>
      </c>
      <c r="B22" s="65" t="s">
        <v>274</v>
      </c>
      <c r="C22" s="53"/>
      <c r="D22" s="67" t="s">
        <v>275</v>
      </c>
      <c r="E22" s="54"/>
      <c r="F22" s="659"/>
    </row>
    <row r="23" spans="1:6" ht="12.75" customHeight="1">
      <c r="A23" s="36" t="s">
        <v>233</v>
      </c>
      <c r="B23" s="65" t="s">
        <v>276</v>
      </c>
      <c r="C23" s="53"/>
      <c r="D23" s="68"/>
      <c r="E23" s="54"/>
      <c r="F23" s="659"/>
    </row>
    <row r="24" spans="1:6" ht="12.75" customHeight="1">
      <c r="A24" s="40" t="s">
        <v>236</v>
      </c>
      <c r="B24" s="64" t="s">
        <v>190</v>
      </c>
      <c r="C24" s="53"/>
      <c r="D24" s="69"/>
      <c r="E24" s="54"/>
      <c r="F24" s="659"/>
    </row>
    <row r="25" spans="1:6" ht="12.75" customHeight="1">
      <c r="A25" s="36" t="s">
        <v>239</v>
      </c>
      <c r="B25" s="70" t="s">
        <v>277</v>
      </c>
      <c r="C25" s="53"/>
      <c r="D25" s="46"/>
      <c r="E25" s="54"/>
      <c r="F25" s="659"/>
    </row>
    <row r="26" spans="1:6" ht="12.75" customHeight="1" thickBot="1">
      <c r="A26" s="40" t="s">
        <v>241</v>
      </c>
      <c r="B26" s="71" t="s">
        <v>278</v>
      </c>
      <c r="C26" s="53"/>
      <c r="D26" s="69"/>
      <c r="E26" s="54"/>
      <c r="F26" s="659"/>
    </row>
    <row r="27" spans="1:6" ht="21.75" customHeight="1" thickBot="1">
      <c r="A27" s="47" t="s">
        <v>244</v>
      </c>
      <c r="B27" s="48" t="s">
        <v>279</v>
      </c>
      <c r="C27" s="49">
        <f>+C15+C21</f>
        <v>0</v>
      </c>
      <c r="D27" s="48" t="s">
        <v>280</v>
      </c>
      <c r="E27" s="50">
        <f>SUM(E15:E26)</f>
        <v>0</v>
      </c>
      <c r="F27" s="659"/>
    </row>
    <row r="28" spans="1:6" ht="13.5" thickBot="1">
      <c r="A28" s="47" t="s">
        <v>247</v>
      </c>
      <c r="B28" s="56" t="s">
        <v>281</v>
      </c>
      <c r="C28" s="57">
        <f>+C14+C27</f>
        <v>0</v>
      </c>
      <c r="D28" s="56" t="s">
        <v>282</v>
      </c>
      <c r="E28" s="57">
        <f>+E14+E27</f>
        <v>1500000</v>
      </c>
      <c r="F28" s="659"/>
    </row>
    <row r="29" spans="1:6" ht="13.5" thickBot="1">
      <c r="A29" s="47" t="s">
        <v>250</v>
      </c>
      <c r="B29" s="56" t="s">
        <v>248</v>
      </c>
      <c r="C29" s="57">
        <f>IF(C14-E14&lt;0,E14-C14,"-")</f>
        <v>1500000</v>
      </c>
      <c r="D29" s="56" t="s">
        <v>249</v>
      </c>
      <c r="E29" s="57" t="str">
        <f>IF(C14-E14&gt;0,C14-E14,"-")</f>
        <v>-</v>
      </c>
      <c r="F29" s="659"/>
    </row>
    <row r="30" spans="1:6" ht="13.5" thickBot="1">
      <c r="A30" s="47" t="s">
        <v>283</v>
      </c>
      <c r="B30" s="56" t="s">
        <v>251</v>
      </c>
      <c r="C30" s="57">
        <f>C29-C27</f>
        <v>1500000</v>
      </c>
      <c r="D30" s="56" t="s">
        <v>252</v>
      </c>
      <c r="E30" s="57" t="s">
        <v>307</v>
      </c>
      <c r="F30" s="659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189" customWidth="1"/>
    <col min="2" max="2" width="33.57421875" style="189" customWidth="1"/>
    <col min="3" max="3" width="10.57421875" style="189" customWidth="1"/>
    <col min="4" max="4" width="10.421875" style="189" customWidth="1"/>
    <col min="5" max="5" width="11.421875" style="189" customWidth="1"/>
    <col min="6" max="6" width="10.00390625" style="189" customWidth="1"/>
    <col min="7" max="7" width="10.421875" style="189" customWidth="1"/>
    <col min="8" max="8" width="10.28125" style="189" customWidth="1"/>
    <col min="9" max="9" width="9.8515625" style="189" customWidth="1"/>
    <col min="10" max="10" width="10.8515625" style="189" customWidth="1"/>
    <col min="11" max="11" width="10.28125" style="189" customWidth="1"/>
    <col min="12" max="12" width="10.57421875" style="189" customWidth="1"/>
    <col min="13" max="13" width="10.421875" style="189" customWidth="1"/>
    <col min="14" max="14" width="11.28125" style="189" customWidth="1"/>
    <col min="15" max="15" width="14.00390625" style="189" customWidth="1"/>
    <col min="16" max="16384" width="9.140625" style="189" customWidth="1"/>
  </cols>
  <sheetData>
    <row r="1" spans="1:20" s="311" customFormat="1" ht="15.75">
      <c r="A1" s="652" t="s">
        <v>540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319"/>
      <c r="Q1" s="319"/>
      <c r="R1" s="319"/>
      <c r="S1" s="319"/>
      <c r="T1" s="319"/>
    </row>
    <row r="2" spans="1:15" s="311" customFormat="1" ht="15.75">
      <c r="A2" s="614" t="s">
        <v>573</v>
      </c>
      <c r="C2" s="318"/>
      <c r="D2" s="318"/>
      <c r="O2" s="320" t="s">
        <v>562</v>
      </c>
    </row>
    <row r="3" spans="1:15" s="311" customFormat="1" ht="15.75">
      <c r="A3" s="614" t="s">
        <v>574</v>
      </c>
      <c r="C3" s="318"/>
      <c r="D3" s="318"/>
      <c r="N3" s="664" t="s">
        <v>469</v>
      </c>
      <c r="O3" s="664"/>
    </row>
    <row r="4" spans="1:15" ht="27.75" customHeight="1">
      <c r="A4" s="271" t="s">
        <v>388</v>
      </c>
      <c r="B4" s="272" t="s">
        <v>198</v>
      </c>
      <c r="C4" s="272" t="s">
        <v>389</v>
      </c>
      <c r="D4" s="272" t="s">
        <v>390</v>
      </c>
      <c r="E4" s="272" t="s">
        <v>391</v>
      </c>
      <c r="F4" s="272" t="s">
        <v>392</v>
      </c>
      <c r="G4" s="272" t="s">
        <v>393</v>
      </c>
      <c r="H4" s="272" t="s">
        <v>394</v>
      </c>
      <c r="I4" s="272" t="s">
        <v>395</v>
      </c>
      <c r="J4" s="272" t="s">
        <v>396</v>
      </c>
      <c r="K4" s="272" t="s">
        <v>397</v>
      </c>
      <c r="L4" s="272" t="s">
        <v>398</v>
      </c>
      <c r="M4" s="272" t="s">
        <v>399</v>
      </c>
      <c r="N4" s="272" t="s">
        <v>400</v>
      </c>
      <c r="O4" s="272" t="s">
        <v>386</v>
      </c>
    </row>
    <row r="5" spans="1:15" ht="27.75" customHeight="1">
      <c r="A5" s="273"/>
      <c r="B5" s="274" t="s">
        <v>401</v>
      </c>
      <c r="C5" s="275"/>
      <c r="D5" s="276">
        <f>C24</f>
        <v>670054</v>
      </c>
      <c r="E5" s="276">
        <f aca="true" t="shared" si="0" ref="E5:N5">D24</f>
        <v>575054</v>
      </c>
      <c r="F5" s="276">
        <f t="shared" si="0"/>
        <v>655054</v>
      </c>
      <c r="G5" s="276">
        <f t="shared" si="0"/>
        <v>770054</v>
      </c>
      <c r="H5" s="276">
        <f t="shared" si="0"/>
        <v>263818</v>
      </c>
      <c r="I5" s="276">
        <f t="shared" si="0"/>
        <v>203441</v>
      </c>
      <c r="J5" s="276">
        <f t="shared" si="0"/>
        <v>-46046</v>
      </c>
      <c r="K5" s="276">
        <f t="shared" si="0"/>
        <v>786054</v>
      </c>
      <c r="L5" s="276">
        <f t="shared" si="0"/>
        <v>548054</v>
      </c>
      <c r="M5" s="276">
        <f t="shared" si="0"/>
        <v>36054</v>
      </c>
      <c r="N5" s="276">
        <f t="shared" si="0"/>
        <v>88846</v>
      </c>
      <c r="O5" s="275"/>
    </row>
    <row r="6" spans="1:15" ht="22.5" customHeight="1">
      <c r="A6" s="277" t="s">
        <v>107</v>
      </c>
      <c r="B6" s="278" t="s">
        <v>30</v>
      </c>
      <c r="C6" s="279">
        <v>0</v>
      </c>
      <c r="D6" s="279">
        <v>0</v>
      </c>
      <c r="E6" s="279">
        <v>0</v>
      </c>
      <c r="F6" s="279">
        <v>0</v>
      </c>
      <c r="G6" s="279">
        <v>0</v>
      </c>
      <c r="H6" s="279">
        <v>0</v>
      </c>
      <c r="I6" s="279">
        <v>0</v>
      </c>
      <c r="J6" s="279">
        <v>0</v>
      </c>
      <c r="K6" s="279">
        <v>0</v>
      </c>
      <c r="L6" s="279">
        <v>0</v>
      </c>
      <c r="M6" s="279">
        <v>0</v>
      </c>
      <c r="N6" s="279">
        <v>5000</v>
      </c>
      <c r="O6" s="280">
        <f aca="true" t="shared" si="1" ref="O6:O12">SUM(C6:N6)</f>
        <v>5000</v>
      </c>
    </row>
    <row r="7" spans="1:15" ht="21.75" customHeight="1">
      <c r="A7" s="277" t="s">
        <v>108</v>
      </c>
      <c r="B7" s="278" t="s">
        <v>17</v>
      </c>
      <c r="C7" s="279">
        <v>20000</v>
      </c>
      <c r="D7" s="279">
        <v>20000</v>
      </c>
      <c r="E7" s="279">
        <v>95000</v>
      </c>
      <c r="F7" s="279">
        <v>0</v>
      </c>
      <c r="G7" s="279">
        <v>20000</v>
      </c>
      <c r="H7" s="279">
        <v>0</v>
      </c>
      <c r="I7" s="279">
        <v>20000</v>
      </c>
      <c r="J7" s="279">
        <v>0</v>
      </c>
      <c r="K7" s="279">
        <v>95000</v>
      </c>
      <c r="L7" s="279">
        <v>21000</v>
      </c>
      <c r="M7" s="279">
        <v>0</v>
      </c>
      <c r="N7" s="279">
        <v>0</v>
      </c>
      <c r="O7" s="280">
        <f t="shared" si="1"/>
        <v>291000</v>
      </c>
    </row>
    <row r="8" spans="1:15" ht="34.5" customHeight="1">
      <c r="A8" s="277" t="s">
        <v>109</v>
      </c>
      <c r="B8" s="278" t="s">
        <v>460</v>
      </c>
      <c r="C8" s="279">
        <v>771000</v>
      </c>
      <c r="D8" s="279">
        <v>771000</v>
      </c>
      <c r="E8" s="279">
        <v>771000</v>
      </c>
      <c r="F8" s="279">
        <v>771000</v>
      </c>
      <c r="G8" s="279">
        <v>771000</v>
      </c>
      <c r="H8" s="279">
        <v>771000</v>
      </c>
      <c r="I8" s="279">
        <v>771000</v>
      </c>
      <c r="J8" s="279">
        <v>2037500</v>
      </c>
      <c r="K8" s="279">
        <v>771000</v>
      </c>
      <c r="L8" s="279">
        <v>771000</v>
      </c>
      <c r="M8" s="279">
        <v>771000</v>
      </c>
      <c r="N8" s="279">
        <v>772154</v>
      </c>
      <c r="O8" s="280">
        <f t="shared" si="1"/>
        <v>10519654</v>
      </c>
    </row>
    <row r="9" spans="1:15" ht="27.75" customHeight="1">
      <c r="A9" s="277" t="s">
        <v>110</v>
      </c>
      <c r="B9" s="281" t="s">
        <v>462</v>
      </c>
      <c r="C9" s="279">
        <v>0</v>
      </c>
      <c r="D9" s="279">
        <v>0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  <c r="O9" s="280">
        <f t="shared" si="1"/>
        <v>0</v>
      </c>
    </row>
    <row r="10" spans="1:15" ht="33.75" customHeight="1">
      <c r="A10" s="277" t="s">
        <v>111</v>
      </c>
      <c r="B10" s="281" t="s">
        <v>459</v>
      </c>
      <c r="C10" s="279">
        <v>0</v>
      </c>
      <c r="D10" s="279">
        <v>0</v>
      </c>
      <c r="E10" s="279">
        <v>0</v>
      </c>
      <c r="F10" s="279">
        <v>314300</v>
      </c>
      <c r="G10" s="279">
        <v>0</v>
      </c>
      <c r="H10" s="279">
        <v>0</v>
      </c>
      <c r="I10" s="279">
        <v>0</v>
      </c>
      <c r="J10" s="279">
        <v>2600</v>
      </c>
      <c r="K10" s="279">
        <v>0</v>
      </c>
      <c r="L10" s="279">
        <v>0</v>
      </c>
      <c r="M10" s="279">
        <v>0</v>
      </c>
      <c r="N10" s="279">
        <v>0</v>
      </c>
      <c r="O10" s="280">
        <f t="shared" si="1"/>
        <v>316900</v>
      </c>
    </row>
    <row r="11" spans="1:15" ht="33.75" customHeight="1">
      <c r="A11" s="277" t="s">
        <v>112</v>
      </c>
      <c r="B11" s="281" t="s">
        <v>463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79">
        <v>0</v>
      </c>
      <c r="O11" s="280">
        <f>SUM(C11:N11)</f>
        <v>0</v>
      </c>
    </row>
    <row r="12" spans="1:15" ht="27.75" customHeight="1">
      <c r="A12" s="277" t="s">
        <v>113</v>
      </c>
      <c r="B12" s="281" t="s">
        <v>402</v>
      </c>
      <c r="C12" s="279">
        <v>904380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79">
        <v>0</v>
      </c>
      <c r="O12" s="280">
        <f t="shared" si="1"/>
        <v>904380</v>
      </c>
    </row>
    <row r="13" spans="1:15" s="309" customFormat="1" ht="27.75" customHeight="1">
      <c r="A13" s="305"/>
      <c r="B13" s="306" t="s">
        <v>403</v>
      </c>
      <c r="C13" s="307">
        <f aca="true" t="shared" si="2" ref="C13:O13">SUM(C6:C12)</f>
        <v>1695380</v>
      </c>
      <c r="D13" s="307">
        <f t="shared" si="2"/>
        <v>791000</v>
      </c>
      <c r="E13" s="307">
        <f t="shared" si="2"/>
        <v>866000</v>
      </c>
      <c r="F13" s="307">
        <f t="shared" si="2"/>
        <v>1085300</v>
      </c>
      <c r="G13" s="307">
        <f t="shared" si="2"/>
        <v>791000</v>
      </c>
      <c r="H13" s="307">
        <f t="shared" si="2"/>
        <v>771000</v>
      </c>
      <c r="I13" s="307">
        <f t="shared" si="2"/>
        <v>791000</v>
      </c>
      <c r="J13" s="307">
        <f t="shared" si="2"/>
        <v>2040100</v>
      </c>
      <c r="K13" s="307">
        <f t="shared" si="2"/>
        <v>866000</v>
      </c>
      <c r="L13" s="307">
        <f t="shared" si="2"/>
        <v>792000</v>
      </c>
      <c r="M13" s="307">
        <f t="shared" si="2"/>
        <v>771000</v>
      </c>
      <c r="N13" s="307">
        <f t="shared" si="2"/>
        <v>777154</v>
      </c>
      <c r="O13" s="308">
        <f t="shared" si="2"/>
        <v>12036934</v>
      </c>
    </row>
    <row r="14" spans="1:15" ht="27.75" customHeight="1">
      <c r="A14" s="273"/>
      <c r="B14" s="274" t="s">
        <v>106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75"/>
    </row>
    <row r="15" spans="1:15" ht="27.75" customHeight="1">
      <c r="A15" s="277" t="s">
        <v>114</v>
      </c>
      <c r="B15" s="283" t="s">
        <v>57</v>
      </c>
      <c r="C15" s="279">
        <v>206000</v>
      </c>
      <c r="D15" s="279">
        <v>377000</v>
      </c>
      <c r="E15" s="279">
        <v>377000</v>
      </c>
      <c r="F15" s="279">
        <v>377000</v>
      </c>
      <c r="G15" s="279">
        <v>748230</v>
      </c>
      <c r="H15" s="279">
        <v>377000</v>
      </c>
      <c r="I15" s="279">
        <v>377000</v>
      </c>
      <c r="J15" s="279">
        <v>377000</v>
      </c>
      <c r="K15" s="279">
        <v>302000</v>
      </c>
      <c r="L15" s="279">
        <v>302000</v>
      </c>
      <c r="M15" s="279">
        <v>302000</v>
      </c>
      <c r="N15" s="279">
        <v>304000</v>
      </c>
      <c r="O15" s="280">
        <f aca="true" t="shared" si="3" ref="O15:O21">SUM(C15:N15)</f>
        <v>4426230</v>
      </c>
    </row>
    <row r="16" spans="1:15" ht="27.75" customHeight="1">
      <c r="A16" s="277" t="s">
        <v>115</v>
      </c>
      <c r="B16" s="283" t="s">
        <v>404</v>
      </c>
      <c r="C16" s="279">
        <v>49000</v>
      </c>
      <c r="D16" s="279">
        <v>85000</v>
      </c>
      <c r="E16" s="279">
        <v>85000</v>
      </c>
      <c r="F16" s="279">
        <v>85000</v>
      </c>
      <c r="G16" s="279">
        <v>155006</v>
      </c>
      <c r="H16" s="279">
        <v>85000</v>
      </c>
      <c r="I16" s="279">
        <v>85000</v>
      </c>
      <c r="J16" s="279">
        <v>85000</v>
      </c>
      <c r="K16" s="279">
        <v>68000</v>
      </c>
      <c r="L16" s="279">
        <v>68000</v>
      </c>
      <c r="M16" s="279">
        <v>68000</v>
      </c>
      <c r="N16" s="279">
        <v>71000</v>
      </c>
      <c r="O16" s="280">
        <f t="shared" si="3"/>
        <v>989006</v>
      </c>
    </row>
    <row r="17" spans="1:15" ht="27.75" customHeight="1">
      <c r="A17" s="277" t="s">
        <v>206</v>
      </c>
      <c r="B17" s="284" t="s">
        <v>72</v>
      </c>
      <c r="C17" s="279">
        <v>270000</v>
      </c>
      <c r="D17" s="279">
        <v>270000</v>
      </c>
      <c r="E17" s="279">
        <v>270000</v>
      </c>
      <c r="F17" s="279">
        <v>140000</v>
      </c>
      <c r="G17" s="279">
        <v>140000</v>
      </c>
      <c r="H17" s="279">
        <v>115377</v>
      </c>
      <c r="I17" s="279">
        <v>280000</v>
      </c>
      <c r="J17" s="279">
        <v>280000</v>
      </c>
      <c r="K17" s="279">
        <v>280000</v>
      </c>
      <c r="L17" s="279">
        <v>280000</v>
      </c>
      <c r="M17" s="279">
        <v>294208</v>
      </c>
      <c r="N17" s="279">
        <v>270000</v>
      </c>
      <c r="O17" s="280">
        <f t="shared" si="3"/>
        <v>2889585</v>
      </c>
    </row>
    <row r="18" spans="1:15" ht="27.75" customHeight="1">
      <c r="A18" s="277" t="s">
        <v>207</v>
      </c>
      <c r="B18" s="285" t="s">
        <v>88</v>
      </c>
      <c r="C18" s="279">
        <v>76200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28000</v>
      </c>
      <c r="K18" s="279">
        <v>0</v>
      </c>
      <c r="L18" s="279">
        <v>0</v>
      </c>
      <c r="M18" s="279">
        <v>0</v>
      </c>
      <c r="N18" s="279">
        <v>165000</v>
      </c>
      <c r="O18" s="280">
        <f t="shared" si="3"/>
        <v>269200</v>
      </c>
    </row>
    <row r="19" spans="1:15" ht="30" customHeight="1">
      <c r="A19" s="277" t="s">
        <v>208</v>
      </c>
      <c r="B19" s="285" t="s">
        <v>305</v>
      </c>
      <c r="C19" s="279">
        <v>54000</v>
      </c>
      <c r="D19" s="279">
        <v>54000</v>
      </c>
      <c r="E19" s="279">
        <v>54000</v>
      </c>
      <c r="F19" s="279">
        <v>368300</v>
      </c>
      <c r="G19" s="279">
        <v>54000</v>
      </c>
      <c r="H19" s="279">
        <v>54000</v>
      </c>
      <c r="I19" s="279">
        <v>298487</v>
      </c>
      <c r="J19" s="279">
        <v>438000</v>
      </c>
      <c r="K19" s="279">
        <v>54000</v>
      </c>
      <c r="L19" s="279">
        <v>54000</v>
      </c>
      <c r="M19" s="279">
        <v>54000</v>
      </c>
      <c r="N19" s="279">
        <v>56000</v>
      </c>
      <c r="O19" s="280">
        <f t="shared" si="3"/>
        <v>1592787</v>
      </c>
    </row>
    <row r="20" spans="1:15" ht="27.75" customHeight="1">
      <c r="A20" s="277" t="s">
        <v>209</v>
      </c>
      <c r="B20" s="284" t="s">
        <v>405</v>
      </c>
      <c r="C20" s="279">
        <v>0</v>
      </c>
      <c r="D20" s="279">
        <v>0</v>
      </c>
      <c r="E20" s="279">
        <v>0</v>
      </c>
      <c r="F20" s="279">
        <v>0</v>
      </c>
      <c r="G20" s="279">
        <v>0</v>
      </c>
      <c r="H20" s="279">
        <v>0</v>
      </c>
      <c r="I20" s="279">
        <v>0</v>
      </c>
      <c r="J20" s="279">
        <v>0</v>
      </c>
      <c r="K20" s="279">
        <v>400000</v>
      </c>
      <c r="L20" s="279">
        <v>600000</v>
      </c>
      <c r="M20" s="279">
        <v>0</v>
      </c>
      <c r="N20" s="279">
        <v>0</v>
      </c>
      <c r="O20" s="280">
        <f t="shared" si="3"/>
        <v>1000000</v>
      </c>
    </row>
    <row r="21" spans="1:15" ht="27.75" customHeight="1">
      <c r="A21" s="277" t="s">
        <v>212</v>
      </c>
      <c r="B21" s="284" t="s">
        <v>406</v>
      </c>
      <c r="C21" s="279">
        <v>0</v>
      </c>
      <c r="D21" s="279">
        <v>100000</v>
      </c>
      <c r="E21" s="279">
        <v>0</v>
      </c>
      <c r="F21" s="279"/>
      <c r="G21" s="279">
        <v>200000</v>
      </c>
      <c r="H21" s="279">
        <v>200000</v>
      </c>
      <c r="I21" s="279"/>
      <c r="J21" s="279">
        <v>0</v>
      </c>
      <c r="K21" s="279">
        <v>0</v>
      </c>
      <c r="L21" s="279"/>
      <c r="M21" s="279">
        <v>0</v>
      </c>
      <c r="N21" s="279"/>
      <c r="O21" s="280">
        <f t="shared" si="3"/>
        <v>500000</v>
      </c>
    </row>
    <row r="22" spans="1:15" ht="27.75" customHeight="1">
      <c r="A22" s="277" t="s">
        <v>215</v>
      </c>
      <c r="B22" s="341" t="s">
        <v>492</v>
      </c>
      <c r="C22" s="279">
        <v>370126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80">
        <f>SUM(C22:N22)</f>
        <v>370126</v>
      </c>
    </row>
    <row r="23" spans="1:15" s="309" customFormat="1" ht="27.75" customHeight="1">
      <c r="A23" s="305"/>
      <c r="B23" s="306" t="s">
        <v>407</v>
      </c>
      <c r="C23" s="307">
        <f aca="true" t="shared" si="4" ref="C23:O23">SUM(C15:C22)</f>
        <v>1025326</v>
      </c>
      <c r="D23" s="307">
        <f t="shared" si="4"/>
        <v>886000</v>
      </c>
      <c r="E23" s="307">
        <f t="shared" si="4"/>
        <v>786000</v>
      </c>
      <c r="F23" s="307">
        <f t="shared" si="4"/>
        <v>970300</v>
      </c>
      <c r="G23" s="307">
        <f t="shared" si="4"/>
        <v>1297236</v>
      </c>
      <c r="H23" s="307">
        <f t="shared" si="4"/>
        <v>831377</v>
      </c>
      <c r="I23" s="307">
        <f t="shared" si="4"/>
        <v>1040487</v>
      </c>
      <c r="J23" s="307">
        <f t="shared" si="4"/>
        <v>1208000</v>
      </c>
      <c r="K23" s="307">
        <f t="shared" si="4"/>
        <v>1104000</v>
      </c>
      <c r="L23" s="307">
        <f t="shared" si="4"/>
        <v>1304000</v>
      </c>
      <c r="M23" s="307">
        <f t="shared" si="4"/>
        <v>718208</v>
      </c>
      <c r="N23" s="307">
        <f t="shared" si="4"/>
        <v>866000</v>
      </c>
      <c r="O23" s="308">
        <f t="shared" si="4"/>
        <v>12036934</v>
      </c>
    </row>
    <row r="24" spans="1:15" ht="15.75">
      <c r="A24" s="273"/>
      <c r="B24" s="274" t="s">
        <v>408</v>
      </c>
      <c r="C24" s="286">
        <f>C13-C23</f>
        <v>670054</v>
      </c>
      <c r="D24" s="286">
        <f aca="true" t="shared" si="5" ref="D24:N24">D5+D13-D23</f>
        <v>575054</v>
      </c>
      <c r="E24" s="286">
        <f t="shared" si="5"/>
        <v>655054</v>
      </c>
      <c r="F24" s="286">
        <f t="shared" si="5"/>
        <v>770054</v>
      </c>
      <c r="G24" s="286">
        <f t="shared" si="5"/>
        <v>263818</v>
      </c>
      <c r="H24" s="286">
        <f t="shared" si="5"/>
        <v>203441</v>
      </c>
      <c r="I24" s="286">
        <f t="shared" si="5"/>
        <v>-46046</v>
      </c>
      <c r="J24" s="286">
        <f t="shared" si="5"/>
        <v>786054</v>
      </c>
      <c r="K24" s="286">
        <f t="shared" si="5"/>
        <v>548054</v>
      </c>
      <c r="L24" s="286">
        <f t="shared" si="5"/>
        <v>36054</v>
      </c>
      <c r="M24" s="286">
        <f t="shared" si="5"/>
        <v>88846</v>
      </c>
      <c r="N24" s="286">
        <f t="shared" si="5"/>
        <v>0</v>
      </c>
      <c r="O24" s="273"/>
    </row>
    <row r="26" spans="3:14" ht="12.75">
      <c r="C26" s="310"/>
      <c r="E26" s="310"/>
      <c r="F26" s="310"/>
      <c r="I26" s="310"/>
      <c r="J26" s="310"/>
      <c r="K26" s="310"/>
      <c r="N26" s="310"/>
    </row>
    <row r="27" spans="5:13" ht="12.75">
      <c r="E27" s="310"/>
      <c r="F27" s="310"/>
      <c r="G27" s="310"/>
      <c r="H27" s="310"/>
      <c r="I27" s="310"/>
      <c r="K27" s="310"/>
      <c r="M27" s="310"/>
    </row>
    <row r="28" ht="22.5" customHeight="1">
      <c r="B28" s="190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10">
      <selection activeCell="C7" sqref="C7"/>
    </sheetView>
  </sheetViews>
  <sheetFormatPr defaultColWidth="8.00390625" defaultRowHeight="12.75"/>
  <cols>
    <col min="1" max="1" width="5.00390625" style="214" customWidth="1"/>
    <col min="2" max="2" width="54.140625" style="216" customWidth="1"/>
    <col min="3" max="4" width="15.140625" style="216" customWidth="1"/>
    <col min="5" max="16384" width="8.00390625" style="216" customWidth="1"/>
  </cols>
  <sheetData>
    <row r="1" spans="1:4" ht="40.5" customHeight="1">
      <c r="A1" s="223"/>
      <c r="B1" s="666" t="s">
        <v>487</v>
      </c>
      <c r="C1" s="666"/>
      <c r="D1" s="666"/>
    </row>
    <row r="2" spans="1:4" ht="15.75" customHeight="1">
      <c r="A2" s="223"/>
      <c r="B2" s="215"/>
      <c r="C2" s="667" t="s">
        <v>484</v>
      </c>
      <c r="D2" s="667"/>
    </row>
    <row r="3" spans="1:7" s="217" customFormat="1" ht="15.75" thickBot="1">
      <c r="A3" s="224"/>
      <c r="B3" s="225"/>
      <c r="C3" s="226"/>
      <c r="D3" s="340" t="s">
        <v>485</v>
      </c>
      <c r="G3" s="217" t="s">
        <v>486</v>
      </c>
    </row>
    <row r="4" spans="1:4" s="218" customFormat="1" ht="48" customHeight="1" thickBot="1">
      <c r="A4" s="227" t="s">
        <v>409</v>
      </c>
      <c r="B4" s="228" t="s">
        <v>437</v>
      </c>
      <c r="C4" s="228" t="s">
        <v>438</v>
      </c>
      <c r="D4" s="229" t="s">
        <v>439</v>
      </c>
    </row>
    <row r="5" spans="1:4" s="218" customFormat="1" ht="13.5" customHeight="1" thickBot="1">
      <c r="A5" s="227" t="s">
        <v>100</v>
      </c>
      <c r="B5" s="228" t="s">
        <v>101</v>
      </c>
      <c r="C5" s="228" t="s">
        <v>102</v>
      </c>
      <c r="D5" s="229" t="s">
        <v>103</v>
      </c>
    </row>
    <row r="6" spans="1:4" ht="18" customHeight="1">
      <c r="A6" s="230" t="s">
        <v>107</v>
      </c>
      <c r="B6" s="231" t="s">
        <v>440</v>
      </c>
      <c r="C6" s="269">
        <v>0</v>
      </c>
      <c r="D6" s="268">
        <v>0</v>
      </c>
    </row>
    <row r="7" spans="1:4" ht="18" customHeight="1">
      <c r="A7" s="232" t="s">
        <v>108</v>
      </c>
      <c r="B7" s="233" t="s">
        <v>441</v>
      </c>
      <c r="C7" s="269">
        <v>0</v>
      </c>
      <c r="D7" s="270">
        <v>0</v>
      </c>
    </row>
    <row r="8" spans="1:4" ht="18" customHeight="1">
      <c r="A8" s="232" t="s">
        <v>109</v>
      </c>
      <c r="B8" s="233" t="s">
        <v>442</v>
      </c>
      <c r="C8" s="269">
        <v>0</v>
      </c>
      <c r="D8" s="270">
        <v>0</v>
      </c>
    </row>
    <row r="9" spans="1:4" ht="18" customHeight="1">
      <c r="A9" s="232" t="s">
        <v>110</v>
      </c>
      <c r="B9" s="233" t="s">
        <v>443</v>
      </c>
      <c r="C9" s="269">
        <v>0</v>
      </c>
      <c r="D9" s="270">
        <v>0</v>
      </c>
    </row>
    <row r="10" spans="1:4" ht="18" customHeight="1">
      <c r="A10" s="232" t="s">
        <v>111</v>
      </c>
      <c r="B10" s="233" t="s">
        <v>444</v>
      </c>
      <c r="C10" s="269">
        <v>220000</v>
      </c>
      <c r="D10" s="270">
        <v>0</v>
      </c>
    </row>
    <row r="11" spans="1:4" ht="18" customHeight="1">
      <c r="A11" s="232" t="s">
        <v>112</v>
      </c>
      <c r="B11" s="233" t="s">
        <v>445</v>
      </c>
      <c r="C11" s="269">
        <v>0</v>
      </c>
      <c r="D11" s="270">
        <v>0</v>
      </c>
    </row>
    <row r="12" spans="1:4" ht="18" customHeight="1">
      <c r="A12" s="232" t="s">
        <v>113</v>
      </c>
      <c r="B12" s="234" t="s">
        <v>446</v>
      </c>
      <c r="C12" s="269">
        <v>0</v>
      </c>
      <c r="D12" s="270">
        <v>0</v>
      </c>
    </row>
    <row r="13" spans="1:4" ht="18" customHeight="1">
      <c r="A13" s="232" t="s">
        <v>115</v>
      </c>
      <c r="B13" s="234" t="s">
        <v>447</v>
      </c>
      <c r="C13" s="269">
        <v>220000</v>
      </c>
      <c r="D13" s="270">
        <v>0</v>
      </c>
    </row>
    <row r="14" spans="1:4" ht="18" customHeight="1">
      <c r="A14" s="232" t="s">
        <v>206</v>
      </c>
      <c r="B14" s="234" t="s">
        <v>448</v>
      </c>
      <c r="C14" s="269">
        <v>0</v>
      </c>
      <c r="D14" s="270">
        <v>0</v>
      </c>
    </row>
    <row r="15" spans="1:4" ht="18" customHeight="1">
      <c r="A15" s="232" t="s">
        <v>207</v>
      </c>
      <c r="B15" s="234" t="s">
        <v>449</v>
      </c>
      <c r="C15" s="269">
        <v>0</v>
      </c>
      <c r="D15" s="270">
        <v>0</v>
      </c>
    </row>
    <row r="16" spans="1:4" ht="22.5" customHeight="1">
      <c r="A16" s="232" t="s">
        <v>208</v>
      </c>
      <c r="B16" s="234" t="s">
        <v>450</v>
      </c>
      <c r="C16" s="269">
        <v>0</v>
      </c>
      <c r="D16" s="270">
        <v>0</v>
      </c>
    </row>
    <row r="17" spans="1:4" ht="18" customHeight="1">
      <c r="A17" s="232" t="s">
        <v>209</v>
      </c>
      <c r="B17" s="233" t="s">
        <v>451</v>
      </c>
      <c r="C17" s="269">
        <v>70000</v>
      </c>
      <c r="D17" s="270">
        <v>0</v>
      </c>
    </row>
    <row r="18" spans="1:4" ht="18" customHeight="1">
      <c r="A18" s="232" t="s">
        <v>212</v>
      </c>
      <c r="B18" s="233" t="s">
        <v>452</v>
      </c>
      <c r="C18" s="269">
        <v>0</v>
      </c>
      <c r="D18" s="270">
        <v>0</v>
      </c>
    </row>
    <row r="19" spans="1:4" ht="18" customHeight="1">
      <c r="A19" s="232" t="s">
        <v>215</v>
      </c>
      <c r="B19" s="233" t="s">
        <v>453</v>
      </c>
      <c r="C19" s="269">
        <v>0</v>
      </c>
      <c r="D19" s="270">
        <v>0</v>
      </c>
    </row>
    <row r="20" spans="1:4" ht="18" customHeight="1">
      <c r="A20" s="232" t="s">
        <v>218</v>
      </c>
      <c r="B20" s="233" t="s">
        <v>454</v>
      </c>
      <c r="C20" s="269">
        <v>0</v>
      </c>
      <c r="D20" s="270">
        <v>0</v>
      </c>
    </row>
    <row r="21" spans="1:4" ht="18" customHeight="1">
      <c r="A21" s="232" t="s">
        <v>221</v>
      </c>
      <c r="B21" s="233" t="s">
        <v>455</v>
      </c>
      <c r="C21" s="269">
        <v>0</v>
      </c>
      <c r="D21" s="270">
        <v>0</v>
      </c>
    </row>
    <row r="22" spans="1:4" ht="18" customHeight="1">
      <c r="A22" s="232" t="s">
        <v>224</v>
      </c>
      <c r="B22" s="235"/>
      <c r="C22" s="236"/>
      <c r="D22" s="237"/>
    </row>
    <row r="23" spans="1:4" ht="18" customHeight="1">
      <c r="A23" s="232" t="s">
        <v>227</v>
      </c>
      <c r="B23" s="238"/>
      <c r="C23" s="236"/>
      <c r="D23" s="237"/>
    </row>
    <row r="24" spans="1:4" ht="18" customHeight="1">
      <c r="A24" s="232" t="s">
        <v>230</v>
      </c>
      <c r="B24" s="238"/>
      <c r="C24" s="236"/>
      <c r="D24" s="237"/>
    </row>
    <row r="25" spans="1:4" ht="18" customHeight="1">
      <c r="A25" s="232" t="s">
        <v>233</v>
      </c>
      <c r="B25" s="238"/>
      <c r="C25" s="236"/>
      <c r="D25" s="237"/>
    </row>
    <row r="26" spans="1:4" ht="18" customHeight="1">
      <c r="A26" s="232" t="s">
        <v>236</v>
      </c>
      <c r="B26" s="238"/>
      <c r="C26" s="236"/>
      <c r="D26" s="237"/>
    </row>
    <row r="27" spans="1:4" ht="18" customHeight="1">
      <c r="A27" s="232" t="s">
        <v>239</v>
      </c>
      <c r="B27" s="238"/>
      <c r="C27" s="236"/>
      <c r="D27" s="237"/>
    </row>
    <row r="28" spans="1:4" ht="18" customHeight="1">
      <c r="A28" s="232" t="s">
        <v>241</v>
      </c>
      <c r="B28" s="238"/>
      <c r="C28" s="236"/>
      <c r="D28" s="237"/>
    </row>
    <row r="29" spans="1:4" ht="18" customHeight="1">
      <c r="A29" s="232" t="s">
        <v>244</v>
      </c>
      <c r="B29" s="238"/>
      <c r="C29" s="236"/>
      <c r="D29" s="237"/>
    </row>
    <row r="30" spans="1:4" ht="18" customHeight="1" thickBot="1">
      <c r="A30" s="239" t="s">
        <v>247</v>
      </c>
      <c r="B30" s="240"/>
      <c r="C30" s="241"/>
      <c r="D30" s="242"/>
    </row>
    <row r="31" spans="1:4" ht="18" customHeight="1" thickBot="1">
      <c r="A31" s="243" t="s">
        <v>250</v>
      </c>
      <c r="B31" s="244" t="s">
        <v>387</v>
      </c>
      <c r="C31" s="245">
        <f>+C6+C7+C8+C9+C10+C17+C18+C19+C20+C21+C22+C23+C24+C25+C26+C27+C28+C29+C30</f>
        <v>290000</v>
      </c>
      <c r="D31" s="248">
        <f>SUM(D6:D21)</f>
        <v>0</v>
      </c>
    </row>
    <row r="32" spans="1:4" ht="8.25" customHeight="1">
      <c r="A32" s="246"/>
      <c r="B32" s="665"/>
      <c r="C32" s="665"/>
      <c r="D32" s="665"/>
    </row>
    <row r="33" spans="1:4" ht="12.75">
      <c r="A33" s="223"/>
      <c r="B33" s="247"/>
      <c r="C33" s="247"/>
      <c r="D33" s="247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H22" sqref="H22"/>
    </sheetView>
  </sheetViews>
  <sheetFormatPr defaultColWidth="8.00390625" defaultRowHeight="12.75"/>
  <cols>
    <col min="1" max="1" width="5.8515625" style="23" customWidth="1"/>
    <col min="2" max="2" width="42.57421875" style="20" customWidth="1"/>
    <col min="3" max="7" width="11.00390625" style="20" customWidth="1"/>
    <col min="8" max="8" width="12.28125" style="20" customWidth="1"/>
    <col min="9" max="9" width="2.8515625" style="20" customWidth="1"/>
    <col min="10" max="16384" width="8.00390625" style="20" customWidth="1"/>
  </cols>
  <sheetData>
    <row r="2" spans="1:8" ht="39.75" customHeight="1">
      <c r="A2" s="673" t="s">
        <v>488</v>
      </c>
      <c r="B2" s="673"/>
      <c r="C2" s="673"/>
      <c r="D2" s="673"/>
      <c r="E2" s="673"/>
      <c r="F2" s="673"/>
      <c r="G2" s="673"/>
      <c r="H2" s="673"/>
    </row>
    <row r="3" spans="1:9" s="216" customFormat="1" ht="15.75" customHeight="1">
      <c r="A3" s="223"/>
      <c r="B3" s="215"/>
      <c r="C3" s="667"/>
      <c r="D3" s="667"/>
      <c r="G3" s="671" t="s">
        <v>467</v>
      </c>
      <c r="H3" s="671"/>
      <c r="I3" s="322"/>
    </row>
    <row r="4" spans="1:9" s="217" customFormat="1" ht="15.75" thickBot="1">
      <c r="A4" s="224"/>
      <c r="B4" s="225"/>
      <c r="C4" s="226"/>
      <c r="D4" s="321"/>
      <c r="G4" s="670" t="s">
        <v>485</v>
      </c>
      <c r="H4" s="670"/>
      <c r="I4" s="321"/>
    </row>
    <row r="5" spans="1:8" s="210" customFormat="1" ht="26.25" customHeight="1">
      <c r="A5" s="679" t="s">
        <v>197</v>
      </c>
      <c r="B5" s="678" t="s">
        <v>427</v>
      </c>
      <c r="C5" s="668" t="s">
        <v>428</v>
      </c>
      <c r="D5" s="668" t="s">
        <v>539</v>
      </c>
      <c r="E5" s="678" t="s">
        <v>429</v>
      </c>
      <c r="F5" s="678"/>
      <c r="G5" s="678"/>
      <c r="H5" s="676" t="s">
        <v>386</v>
      </c>
    </row>
    <row r="6" spans="1:8" s="211" customFormat="1" ht="32.25" customHeight="1">
      <c r="A6" s="680"/>
      <c r="B6" s="681"/>
      <c r="C6" s="681"/>
      <c r="D6" s="669"/>
      <c r="E6" s="287" t="s">
        <v>489</v>
      </c>
      <c r="F6" s="287" t="s">
        <v>490</v>
      </c>
      <c r="G6" s="287" t="s">
        <v>493</v>
      </c>
      <c r="H6" s="677"/>
    </row>
    <row r="7" spans="1:8" s="212" customFormat="1" ht="12.75" customHeight="1">
      <c r="A7" s="213" t="s">
        <v>100</v>
      </c>
      <c r="B7" s="288" t="s">
        <v>101</v>
      </c>
      <c r="C7" s="288" t="s">
        <v>102</v>
      </c>
      <c r="D7" s="288" t="s">
        <v>103</v>
      </c>
      <c r="E7" s="288" t="s">
        <v>104</v>
      </c>
      <c r="F7" s="288" t="s">
        <v>413</v>
      </c>
      <c r="G7" s="288" t="s">
        <v>430</v>
      </c>
      <c r="H7" s="289" t="s">
        <v>461</v>
      </c>
    </row>
    <row r="8" spans="1:8" ht="24.75" customHeight="1">
      <c r="A8" s="213" t="s">
        <v>107</v>
      </c>
      <c r="B8" s="290" t="s">
        <v>431</v>
      </c>
      <c r="C8" s="291"/>
      <c r="D8" s="292">
        <v>0</v>
      </c>
      <c r="E8" s="292">
        <v>0</v>
      </c>
      <c r="F8" s="292">
        <v>0</v>
      </c>
      <c r="G8" s="292">
        <v>0</v>
      </c>
      <c r="H8" s="293">
        <v>0</v>
      </c>
    </row>
    <row r="9" spans="1:9" ht="25.5" customHeight="1">
      <c r="A9" s="213" t="s">
        <v>108</v>
      </c>
      <c r="B9" s="290" t="s">
        <v>432</v>
      </c>
      <c r="C9" s="250"/>
      <c r="D9" s="292">
        <v>0</v>
      </c>
      <c r="E9" s="292">
        <v>0</v>
      </c>
      <c r="F9" s="292">
        <v>0</v>
      </c>
      <c r="G9" s="292">
        <v>0</v>
      </c>
      <c r="H9" s="293">
        <v>0</v>
      </c>
      <c r="I9" s="672"/>
    </row>
    <row r="10" spans="1:9" ht="19.5" customHeight="1">
      <c r="A10" s="213" t="s">
        <v>109</v>
      </c>
      <c r="B10" s="290" t="s">
        <v>433</v>
      </c>
      <c r="C10" s="294" t="s">
        <v>489</v>
      </c>
      <c r="D10" s="295">
        <f>+D11</f>
        <v>0</v>
      </c>
      <c r="E10" s="295">
        <v>500000</v>
      </c>
      <c r="F10" s="295">
        <f>+F11</f>
        <v>0</v>
      </c>
      <c r="G10" s="295">
        <f>+G11</f>
        <v>0</v>
      </c>
      <c r="H10" s="296">
        <f>SUM(D10:G10)</f>
        <v>500000</v>
      </c>
      <c r="I10" s="672"/>
    </row>
    <row r="11" spans="1:9" ht="19.5" customHeight="1">
      <c r="A11" s="213" t="s">
        <v>110</v>
      </c>
      <c r="B11" s="297"/>
      <c r="C11" s="250"/>
      <c r="D11" s="251"/>
      <c r="E11" s="251"/>
      <c r="F11" s="251"/>
      <c r="G11" s="251"/>
      <c r="H11" s="293">
        <f>SUM(D11:G11)</f>
        <v>0</v>
      </c>
      <c r="I11" s="672"/>
    </row>
    <row r="12" spans="1:9" ht="19.5" customHeight="1">
      <c r="A12" s="213" t="s">
        <v>111</v>
      </c>
      <c r="B12" s="290" t="s">
        <v>434</v>
      </c>
      <c r="C12" s="294" t="s">
        <v>489</v>
      </c>
      <c r="D12" s="295">
        <f>+D13</f>
        <v>0</v>
      </c>
      <c r="E12" s="295">
        <v>1000000</v>
      </c>
      <c r="F12" s="295">
        <f>+F13</f>
        <v>0</v>
      </c>
      <c r="G12" s="295">
        <f>+G13</f>
        <v>0</v>
      </c>
      <c r="H12" s="296">
        <f>SUM(D12:G12)</f>
        <v>1000000</v>
      </c>
      <c r="I12" s="672"/>
    </row>
    <row r="13" spans="1:9" ht="19.5" customHeight="1">
      <c r="A13" s="213" t="s">
        <v>112</v>
      </c>
      <c r="B13" s="297"/>
      <c r="C13" s="250"/>
      <c r="D13" s="251"/>
      <c r="E13" s="251"/>
      <c r="F13" s="251"/>
      <c r="G13" s="251"/>
      <c r="H13" s="293">
        <f>SUM(D13:G13)</f>
        <v>0</v>
      </c>
      <c r="I13" s="672"/>
    </row>
    <row r="14" spans="1:9" ht="19.5" customHeight="1">
      <c r="A14" s="213" t="s">
        <v>113</v>
      </c>
      <c r="B14" s="298" t="s">
        <v>435</v>
      </c>
      <c r="C14" s="294" t="s">
        <v>489</v>
      </c>
      <c r="D14" s="295">
        <f>SUM(D15:D16)</f>
        <v>0</v>
      </c>
      <c r="E14" s="295">
        <f>+E16+E15</f>
        <v>370126</v>
      </c>
      <c r="F14" s="295">
        <f>+F16+F15</f>
        <v>0</v>
      </c>
      <c r="G14" s="295">
        <f>+G16+G15</f>
        <v>0</v>
      </c>
      <c r="H14" s="296">
        <f>H15+H16</f>
        <v>370126</v>
      </c>
      <c r="I14" s="672"/>
    </row>
    <row r="15" spans="1:9" ht="19.5" customHeight="1">
      <c r="A15" s="213" t="s">
        <v>114</v>
      </c>
      <c r="B15" s="298"/>
      <c r="C15" s="299"/>
      <c r="D15" s="300"/>
      <c r="E15" s="300"/>
      <c r="F15" s="300"/>
      <c r="G15" s="300"/>
      <c r="H15" s="301">
        <f>SUM(D15:G15)</f>
        <v>0</v>
      </c>
      <c r="I15" s="672"/>
    </row>
    <row r="16" spans="1:9" ht="19.5" customHeight="1">
      <c r="A16" s="213" t="s">
        <v>115</v>
      </c>
      <c r="B16" s="297" t="s">
        <v>456</v>
      </c>
      <c r="C16" s="299" t="s">
        <v>489</v>
      </c>
      <c r="D16" s="300">
        <v>0</v>
      </c>
      <c r="E16" s="251">
        <v>370126</v>
      </c>
      <c r="F16" s="251"/>
      <c r="G16" s="251"/>
      <c r="H16" s="293">
        <f>SUM(D16:G16)</f>
        <v>370126</v>
      </c>
      <c r="I16" s="672"/>
    </row>
    <row r="17" spans="1:9" s="249" customFormat="1" ht="19.5" customHeight="1" thickBot="1">
      <c r="A17" s="674" t="s">
        <v>436</v>
      </c>
      <c r="B17" s="675"/>
      <c r="C17" s="302"/>
      <c r="D17" s="303">
        <f>+D8+D9+D10+D12+D14</f>
        <v>0</v>
      </c>
      <c r="E17" s="303">
        <f>+E8+E9+E10+E12+E14</f>
        <v>1870126</v>
      </c>
      <c r="F17" s="303">
        <f>+F8+F9+F10+F12+F14</f>
        <v>0</v>
      </c>
      <c r="G17" s="303">
        <f>+G8+G9+G10+G12+G14</f>
        <v>0</v>
      </c>
      <c r="H17" s="304">
        <f>+H8+H9+H10+H12+H14</f>
        <v>1870126</v>
      </c>
      <c r="I17" s="672"/>
    </row>
  </sheetData>
  <sheetProtection/>
  <mergeCells count="12">
    <mergeCell ref="B5:B6"/>
    <mergeCell ref="C5:C6"/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2017-10-06T11:22:40Z</cp:lastPrinted>
  <dcterms:created xsi:type="dcterms:W3CDTF">2014-10-28T13:28:45Z</dcterms:created>
  <dcterms:modified xsi:type="dcterms:W3CDTF">2017-10-06T11:22:43Z</dcterms:modified>
  <cp:category/>
  <cp:version/>
  <cp:contentType/>
  <cp:contentStatus/>
</cp:coreProperties>
</file>