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21"/>
  </bookViews>
  <sheets>
    <sheet name="1.m. Mérleg" sheetId="1" r:id="rId1"/>
    <sheet name="2.m.Pénzforgalmi jelentés" sheetId="2" r:id="rId2"/>
    <sheet name="3.m.Pénzforgalmi mérleg" sheetId="3" r:id="rId3"/>
    <sheet name="4.m.Kiad.köt.,önk.váll,álig.fa." sheetId="4" r:id="rId4"/>
    <sheet name="5.m.Bev..cofog.szerint" sheetId="5" r:id="rId5"/>
    <sheet name="6.m.Maradvány kimutatás" sheetId="6" r:id="rId6"/>
    <sheet name="7.m.Eredménykimutatás" sheetId="7" r:id="rId7"/>
    <sheet name="8.m.Vagyonkimutatás" sheetId="8" r:id="rId8"/>
    <sheet name="9.Részesedések" sheetId="9" r:id="rId9"/>
    <sheet name="10.Felhalmozási kiadások" sheetId="10" r:id="rId10"/>
    <sheet name="11.Im.javak és t.eszk áll.vált." sheetId="11" r:id="rId11"/>
    <sheet name="12.m.Követelések" sheetId="12" r:id="rId12"/>
    <sheet name="13.m.Kötelezettségek" sheetId="13" r:id="rId13"/>
    <sheet name="14.m.Közvetlen támogatások" sheetId="14" r:id="rId14"/>
    <sheet name="15.m.Közvetett támogatások" sheetId="15" r:id="rId15"/>
    <sheet name="16.m.Kölcsönök" sheetId="16" r:id="rId16"/>
    <sheet name="17.m.Hitelek" sheetId="17" r:id="rId17"/>
    <sheet name="18..Állami támogatások" sheetId="18" r:id="rId18"/>
    <sheet name="19.m.Többéves kihat.járó ügyl." sheetId="19" r:id="rId19"/>
    <sheet name="20.m.Adósság áll. alakulása" sheetId="20" r:id="rId20"/>
    <sheet name="21.Noszlopi Óvoda mérlege" sheetId="21" r:id="rId21"/>
    <sheet name="22.Noszlopi Óvoda Ktg.vet.kiadá" sheetId="22" r:id="rId22"/>
  </sheets>
  <externalReferences>
    <externalReference r:id="rId25"/>
    <externalReference r:id="rId26"/>
  </externalReferences>
  <definedNames>
    <definedName name="_xlnm.Print_Area" localSheetId="1">'2.m.Pénzforgalmi jelentés'!$A$4:$E$128</definedName>
    <definedName name="_xlnm.Print_Area" localSheetId="3">'4.m.Kiad.köt.,önk.váll,álig.fa.'!$A$3:$O$140</definedName>
    <definedName name="onev">#REF!</definedName>
    <definedName name="SHARED_FORMULA_1_22_1_22_5">SUM(#REF!)</definedName>
    <definedName name="SHARED_FORMULA_1_33_1_33_5">SUM(#REF!)</definedName>
    <definedName name="SHARED_FORMULA_1_39_1_39_5">#REF!-#REF!</definedName>
    <definedName name="SHARED_FORMULA_1_8_1_8_5">SUM(#REF!)</definedName>
    <definedName name="SHARED_FORMULA_2_18_2_18_5">SUM(#REF!)</definedName>
    <definedName name="SHARED_FORMULA_3_12_3_12_4">#REF!*1.05</definedName>
    <definedName name="SHARED_FORMULA_3_24_3_24_4">#REF!*1.05</definedName>
    <definedName name="onev" localSheetId="20">#REF!</definedName>
    <definedName name="onev" localSheetId="21">#REF!</definedName>
  </definedNames>
  <calcPr fullCalcOnLoad="1"/>
</workbook>
</file>

<file path=xl/sharedStrings.xml><?xml version="1.0" encoding="utf-8"?>
<sst xmlns="http://schemas.openxmlformats.org/spreadsheetml/2006/main" count="1030" uniqueCount="639">
  <si>
    <t xml:space="preserve">  1. melléklet a 6/2017.(V.31.) önkormányzati rendelethez </t>
  </si>
  <si>
    <t xml:space="preserve">                                                       Egyszerűsített mérleg 2016. év                                                                           forint</t>
  </si>
  <si>
    <t>FORINT</t>
  </si>
  <si>
    <t>Sorszám</t>
  </si>
  <si>
    <t>A</t>
  </si>
  <si>
    <t>B</t>
  </si>
  <si>
    <t>C</t>
  </si>
  <si>
    <t>Megnevezés</t>
  </si>
  <si>
    <t>2015.év
záró</t>
  </si>
  <si>
    <t>2016.évi 
záró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</si>
  <si>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</si>
  <si>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</si>
  <si>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</si>
  <si>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</si>
  <si>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</si>
  <si>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</si>
  <si>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</si>
  <si>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</si>
  <si>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</si>
  <si>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</si>
  <si>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</si>
  <si>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</si>
  <si>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</si>
  <si>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</si>
  <si>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</si>
  <si>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</si>
  <si>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</si>
  <si>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</si>
  <si>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</si>
  <si>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</si>
  <si>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</si>
  <si>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</si>
  <si>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</si>
  <si>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</si>
  <si>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</si>
  <si>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 Költségvetési évben esedékes követelések (=D/I/1+…+D/I/8)</t>
  </si>
  <si>
    <t>D/III/1 Adott előlegek (=D/III/1a+…+D/III/1f)</t>
  </si>
  <si>
    <t>D/III/1f - ebből: túlfizetések, téves és visszajáró kifizetések</t>
  </si>
  <si>
    <t>D/III/4 Forgótőke elszámolása</t>
  </si>
  <si>
    <t>D/III Követelés jellegű sajátos elszámolások (=D/III/1+…+D/III/9)</t>
  </si>
  <si>
    <t>D) KÖVETELÉSEK  (=D/I+D/II+D/III)</t>
  </si>
  <si>
    <t>E/III/1 December havi illetmények, munkabérek elszámolása</t>
  </si>
  <si>
    <t>E/III Egyéb sajátos eszközoldali elszámolások (=E/III/1+E/III/2)</t>
  </si>
  <si>
    <t>E) EGYÉB SAJÁTOS ELSZÁMOLÁSOK (=E/I+E/II+E/III)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</si>
  <si>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</si>
  <si>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</si>
  <si>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</si>
  <si>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</si>
  <si>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</si>
  <si>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</si>
  <si>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</si>
  <si>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</si>
  <si>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</si>
  <si>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</si>
  <si>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</si>
  <si>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</si>
  <si>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</si>
  <si>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</si>
  <si>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</si>
  <si>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</si>
  <si>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</si>
  <si>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</si>
  <si>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</si>
  <si>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 xml:space="preserve"> </t>
  </si>
  <si>
    <t>2. melléklet a 6/2017.(V.31.) önkormányzati rendelethez</t>
  </si>
  <si>
    <t xml:space="preserve">                                                                Pénzforgalmi jelentés 2016. év                                                                                        FORINT</t>
  </si>
  <si>
    <t>D</t>
  </si>
  <si>
    <t>Eredeti előirányzat</t>
  </si>
  <si>
    <t>Módosított előirányzat</t>
  </si>
  <si>
    <t>Teljesítés</t>
  </si>
  <si>
    <t>Törvény szerinti illetmények, munkabérek (K1101)</t>
  </si>
  <si>
    <t>Béren kívüli juttatások (K1107)</t>
  </si>
  <si>
    <t>Közlekedési költségtérítés (K1109)</t>
  </si>
  <si>
    <t>Egyéb költségtérítések (K1110)</t>
  </si>
  <si>
    <t>Foglalkoztatottak egyéb személyi juttatásai(K1113)</t>
  </si>
  <si>
    <t>Foglalkoztatottak személyi juttatásai (K11)</t>
  </si>
  <si>
    <t>Választott tisztségviselők juttatásai (K121)</t>
  </si>
  <si>
    <t>Munkavégzésre irányuló egyéb jogviszonyban nem saját foglalkoztatottnak fizetett juttatások (K122)</t>
  </si>
  <si>
    <t>Külső személyi juttatások  (K12)</t>
  </si>
  <si>
    <t>Személyi juttatások (K1)</t>
  </si>
  <si>
    <t>Munkaadókat terhelő járulékok és szociális hozzájárulási adó (K2)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</si>
  <si>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</si>
  <si>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</si>
  <si>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</si>
  <si>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</si>
  <si>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</si>
  <si>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</si>
  <si>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 (K31)</t>
  </si>
  <si>
    <t>Informatikai szolgáltatások igénybevétele (K321)</t>
  </si>
  <si>
    <t>Egyéb kommunikációs szolgáltatások (K322)</t>
  </si>
  <si>
    <t>Kommunikációs szolgáltatások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</si>
  <si>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</si>
  <si>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</si>
  <si>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</si>
  <si>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</si>
  <si>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Szakmai tevékenységet segítő szolgáltatások  (K336)</t>
  </si>
  <si>
    <t>Egyéb szolgáltatások  (K337)</t>
  </si>
  <si>
    <t>ebből: biztosítási díjak (K337)</t>
  </si>
  <si>
    <t>Szolgáltatási kiadások  (K33)</t>
  </si>
  <si>
    <t>Kiküldetések kiadásai (K341)</t>
  </si>
  <si>
    <t>Reklám- és propagandakiadások (K342)</t>
  </si>
  <si>
    <t>Kiküldetések, reklám- és propagandakiadások(K34)</t>
  </si>
  <si>
    <t>Működési célú előzetesen felszámított általános forgalmi adó (K351)</t>
  </si>
  <si>
    <t>Fizetendő általános forgalmi adó  (K352)</t>
  </si>
  <si>
    <t>Egyéb dologi kiadások (K355)</t>
  </si>
  <si>
    <t>Különféle befizetések és egyéb dologi kiadások  (K35)</t>
  </si>
  <si>
    <t>Dologi kiadások(K3)</t>
  </si>
  <si>
    <t>Családi támogatások (K42)</t>
  </si>
  <si>
    <t>ebből:  az egyéb pénzbeli és természetbeni gyermekvédelmi támogatások  (K42)</t>
  </si>
  <si>
    <t>Betegséggel kapcsolatos (nem társadalombiztosítási) ellátások (K44)</t>
  </si>
  <si>
    <t>Lakhatással kapcsolatos ellátások  (K46)</t>
  </si>
  <si>
    <t>Egyéb nem intézményi ellátások (K48)</t>
  </si>
  <si>
    <t>ebből: települési támogatás [Szoctv. 45. §], (K48)</t>
  </si>
  <si>
    <t>Ellátottak pénzbeli juttatásai (K4)</t>
  </si>
  <si>
    <t>A helyi önkormányzatok előző évi elszámolásából származó kiadások (K5021)</t>
  </si>
  <si>
    <t>Elvonások és befizetések (K502)</t>
  </si>
  <si>
    <t>Egyéb működési célú támogatások államháztartáson belülre  (K506)</t>
  </si>
  <si>
    <t>ebből: helyi önkormányzatok és költségvetési szerveik (K506)</t>
  </si>
  <si>
    <t>ebből: társulások és költségvetési szerveik (K506)</t>
  </si>
  <si>
    <t>Működési célú visszatérítendő támogatások, kölcsönök nyújtása államháztartáson kívülre  (K508)</t>
  </si>
  <si>
    <t>ebből: háztartások (K508)</t>
  </si>
  <si>
    <t>Egyéb működési célú támogatások államháztartáson kívülre  (K512)</t>
  </si>
  <si>
    <t>ebből: egyéb civil szervezetek (K512)</t>
  </si>
  <si>
    <t>Tartalékok (K513)</t>
  </si>
  <si>
    <t>Egyéb működési célú kiadások (K5)</t>
  </si>
  <si>
    <t>Ingatlanok beszerzése, létesítése 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</si>
  <si>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</si>
  <si>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</si>
  <si>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</si>
  <si>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 (K6)</t>
  </si>
  <si>
    <t>Ingatlanok felújítása (K71)</t>
  </si>
  <si>
    <t>Felújítási célú előzetesen felszámított általános forgalmi adó (K74)</t>
  </si>
  <si>
    <t>Felújítások (K7)</t>
  </si>
  <si>
    <t>Költségvetési kiadások (K1-K8)</t>
  </si>
  <si>
    <t>Államháztartáson belüli megelőlegezések visszafizetése (K914)</t>
  </si>
  <si>
    <t>Központi, irányító szervi támogatások folyósítása (K915)</t>
  </si>
  <si>
    <t>Belföldi finanszírozás kiadásai (K91)</t>
  </si>
  <si>
    <t>Finanszírozási kiadások(K9)</t>
  </si>
  <si>
    <t>KIADÁSOK ÖSSZSEN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</si>
  <si>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</si>
  <si>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</si>
  <si>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</si>
  <si>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</si>
  <si>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</si>
  <si>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 (B11)</t>
  </si>
  <si>
    <t>Egyéb működési célú támogatások bevételei államháztartáson belülről(B16)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</si>
  <si>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</si>
  <si>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</si>
  <si>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</si>
  <si>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</si>
  <si>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nemzetiségi önkormányzatok és költségvetési szerveik (B16)</t>
  </si>
  <si>
    <t>Működési célú támogatások államháztartáson belülről  (B1)</t>
  </si>
  <si>
    <t>Felhalmozási célú önkormányzati támogatások (B21)</t>
  </si>
  <si>
    <t>Felhalmozási célú támogatások államháztartáson belülről  (B2)</t>
  </si>
  <si>
    <t>Vagyoni tipusú adók (B34)</t>
  </si>
  <si>
    <t>ebből: magánszemélyek kommunális adója (B34)</t>
  </si>
  <si>
    <t>Értékesítési és forgalmi adók(B351)</t>
  </si>
  <si>
    <t>ebből: állandó jeleggel végzett iparűzési tevékenység után fizetett helyi iparűzési adó (B351)</t>
  </si>
  <si>
    <t>Gépjárműadók (B354)</t>
  </si>
  <si>
    <t>ebből: belföldi gépjárművek adójának a helyi önkormányzatot megillető része (B354)</t>
  </si>
  <si>
    <t>Termékek és szolgáltatások adói (B35)</t>
  </si>
  <si>
    <t>Egyéb közhatalmi bevételek(B36)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</si>
  <si>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</si>
  <si>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</si>
  <si>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Közhatalmi bevételek (B3)</t>
  </si>
  <si>
    <t>Szolgáltatások ellenértéke(B402)</t>
  </si>
  <si>
    <t>ebből:tárgyi eszközök bérbeadásából származó bevétel (B402)</t>
  </si>
  <si>
    <t>Tulajdonosi bevételek(B404)</t>
  </si>
  <si>
    <t>Ellátási díjak (B405)</t>
  </si>
  <si>
    <t>Kiszámlázott általános forgalmi adó (B406)</t>
  </si>
  <si>
    <t>Általános forgalmi adó visszatérítése (B407)</t>
  </si>
  <si>
    <t>Egyéb kapott (járó) kamatok és kamatjellegű bevételek(B4082)</t>
  </si>
  <si>
    <t>Kamatbevételek és más nyereségjellegű bevételek (B408)</t>
  </si>
  <si>
    <t>Egyéb működési bevételek  (B411)</t>
  </si>
  <si>
    <t>Működési bevételek (B4)</t>
  </si>
  <si>
    <t>Működési célú visszatérítendő támogatások, kölcsönök visszatérülése államháztartáson kívülről (B64)</t>
  </si>
  <si>
    <t>ebből: háztartások (B64)</t>
  </si>
  <si>
    <t>Egyéb működési célú átvett pénzeszközök(B65)</t>
  </si>
  <si>
    <t>ebből: háztartások (B65)</t>
  </si>
  <si>
    <t>Működési célú átvett pénzeszközök (B6)</t>
  </si>
  <si>
    <t>Egyéb felhalmozási célú átvett pénzeszközök (B75)</t>
  </si>
  <si>
    <t>ebből: háztartások (B75)</t>
  </si>
  <si>
    <t>Felhalmozási célú átvett pénzeszközök (B7)</t>
  </si>
  <si>
    <t>Költségvetési bevételek(B1-B7)</t>
  </si>
  <si>
    <t>Előző év költségvetési maradványának igénybevétele (B8131)</t>
  </si>
  <si>
    <t>Maradvány igénybevétele (B813)</t>
  </si>
  <si>
    <t>Államháztartáson belüli megelőlegezések (B814)</t>
  </si>
  <si>
    <t>Belföldi finanszírozás bevételei  (B81)</t>
  </si>
  <si>
    <t>Finanszírozási bevételek(B8)</t>
  </si>
  <si>
    <t>BEVÉTELEK ÖSSZSEN</t>
  </si>
  <si>
    <t xml:space="preserve"> 3.  melléklet a 6/2017.(V.31.) önkormányzati rendelethez   </t>
  </si>
  <si>
    <t xml:space="preserve">                                                                                                 Pénzforgalmi mérleg 2016. év                                                                           Ft</t>
  </si>
  <si>
    <t>Összeg</t>
  </si>
  <si>
    <t>MŰKÖDÉSI BEVÉTELEK-KIADÁSOK MÉRLEGE</t>
  </si>
  <si>
    <t xml:space="preserve">Működési célú támogatások államháztartáson belülről </t>
  </si>
  <si>
    <t>Személyi juttatások</t>
  </si>
  <si>
    <t>Közhatalmi bevételek</t>
  </si>
  <si>
    <t>Munkaadókat terhelő járulékok és szociális hozzájárulási adó</t>
  </si>
  <si>
    <t>Működési  bevételek</t>
  </si>
  <si>
    <t>Dologi kiadások</t>
  </si>
  <si>
    <t>Működési célú átvett pénzeszközök</t>
  </si>
  <si>
    <t>Ellátottak pénzbeli juttatásai</t>
  </si>
  <si>
    <t>Egyéb működési célú kiadások</t>
  </si>
  <si>
    <t>Összesen</t>
  </si>
  <si>
    <t>Többlet</t>
  </si>
  <si>
    <t>FELHALMOZÁSI BEVÉTELEK- KIADÁSOK MÉRLEGE</t>
  </si>
  <si>
    <t>Felhalmozási célú támogatások államháztartáson belülről</t>
  </si>
  <si>
    <t>Beruházások</t>
  </si>
  <si>
    <t>Felhalmozási célú átvett pénzeszközök</t>
  </si>
  <si>
    <t>Felújítások</t>
  </si>
  <si>
    <t>Hiány</t>
  </si>
  <si>
    <t>FINANSZÍROZÁSI BEVÉTELEK- KIADÁSOK MÉRLEGE</t>
  </si>
  <si>
    <t>Finanszírozási bevételek</t>
  </si>
  <si>
    <t>Finanszírozási kiadások</t>
  </si>
  <si>
    <t>ÖSSZEVONT ÖNKORMÁNYZATI MÉRLEG</t>
  </si>
  <si>
    <t>Működési bevételek</t>
  </si>
  <si>
    <t>Működési kiadások</t>
  </si>
  <si>
    <t>Felhalmozási bevételek</t>
  </si>
  <si>
    <t>Felhalmozási kiadások</t>
  </si>
  <si>
    <t>Összes bevétel</t>
  </si>
  <si>
    <t>Összes kiadás</t>
  </si>
  <si>
    <t xml:space="preserve">                   4. melléklet a 6/2017.(V.31.) önkormányzati rendelethez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</si>
  <si>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TELJESÍTETT KIADÁSOK KÖTELEZŐ, ÖNKÉNT VÁLLALT, ÉS ÁLLAMIGAZGATÁSI FELADATOK SZERINT                                                                                                                                                     FT</t>
  </si>
  <si>
    <t xml:space="preserve">A  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</si>
  <si>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</si>
  <si>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</si>
  <si>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</si>
  <si>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</si>
  <si>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</si>
  <si>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</si>
  <si>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</si>
  <si>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</si>
  <si>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</si>
  <si>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</si>
  <si>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011130 Önkormányzatok és önkormányzati hivatalok jogalkotó és általános igazgatási tevékenysége</t>
  </si>
  <si>
    <t>013320 Köztemető-fenntartás és -működtetés</t>
  </si>
  <si>
    <t>013350
 Az önkormányzati vagyonnal való gazdálkodással kapcsolatos feladatok</t>
  </si>
  <si>
    <t>018010 Önkormányzatok elszámolásai a központi költségvetéssel</t>
  </si>
  <si>
    <t>018030 Támogatási célú finanszírozási műveletek</t>
  </si>
  <si>
    <t>041232 
Start-munka program - Téli közfoglalkoztatás</t>
  </si>
  <si>
    <t>041233 Hosszabb időtartamú közfoglalkoztatás</t>
  </si>
  <si>
    <t>045110 Közúti közlekedés igazgatása és támogatása</t>
  </si>
  <si>
    <t>045160 Közutak, hidak, alagutak üzemeltetése, fenntartása</t>
  </si>
  <si>
    <t>064010 Közvilágítás</t>
  </si>
  <si>
    <t>066010 Zöldterület-kezelés</t>
  </si>
  <si>
    <t>066020 
Város-, községgazdál-
kodási egyéb szolgáltatások</t>
  </si>
  <si>
    <t>Foglalkoztatottak egyéb személyi juttatásai (K1113)</t>
  </si>
  <si>
    <t>Foglalkoztatottak személyi juttatásai  (K11)</t>
  </si>
  <si>
    <t>Munkaadókat terhelő járulékok és szociális hozzájárulási adó  (K2)</t>
  </si>
  <si>
    <t>Készletbeszerzés (K31)</t>
  </si>
  <si>
    <t>Kommunikációs szolgáltatások(K32)</t>
  </si>
  <si>
    <t>Szolgáltatási kiadások (K33)</t>
  </si>
  <si>
    <t>Kiküldetések, reklám- és propagandakiadások  (K34)</t>
  </si>
  <si>
    <t>Különféle befizetések és egyéb dologi kiadások (K35)</t>
  </si>
  <si>
    <t>Ellátottak pénzbeli juttatásai(K4)</t>
  </si>
  <si>
    <t>Egyéb működési célú támogatások államháztartáson belülre (K506)</t>
  </si>
  <si>
    <t>Működési célú visszatérítendő támogatások, kölcsönök nyújtása államháztartáson kívülre(K508)</t>
  </si>
  <si>
    <t>Egyéb működési célú támogatások államháztartáson kívülre (K512)</t>
  </si>
  <si>
    <t>Ingatlanok beszerzése, létesítése (K62)</t>
  </si>
  <si>
    <t>Beruházások (K6)</t>
  </si>
  <si>
    <t>Kiadások összesen(K1-K9)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</si>
  <si>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</si>
  <si>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</si>
  <si>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</si>
  <si>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</si>
  <si>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</si>
  <si>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</si>
  <si>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</si>
  <si>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</si>
  <si>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</si>
  <si>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</si>
  <si>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</si>
  <si>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</si>
  <si>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072111 Háziorvosi alapellátás</t>
  </si>
  <si>
    <t>074031 Család és nővédelmi egészségügyi gondozás</t>
  </si>
  <si>
    <t>082042 Könyvtári állomány gyarapítása, nyilvántartása</t>
  </si>
  <si>
    <t>082044 Könyvtári szolgáltatások</t>
  </si>
  <si>
    <t>082092 Közművelődés - hagyományos közösségi kulturális értékek gondozása</t>
  </si>
  <si>
    <t>084031 Civil szervezetek működési támogatása</t>
  </si>
  <si>
    <t>091140 Óvodai nevelés, ellátás működtetési feladatai</t>
  </si>
  <si>
    <t>096015 Gyermekétkeztetés köznevelési intézményben</t>
  </si>
  <si>
    <t>104037 Intézményen
 kívüli gyermek-
étkeztetés</t>
  </si>
  <si>
    <t>104051 Gyermekvédelmi 
pénzbeli 
és természetbeni 
ellátások</t>
  </si>
  <si>
    <t>107051 Szociális étkeztetés</t>
  </si>
  <si>
    <t>107060 Egyéb szociális pénzbeli és természetbeni 
ellátások, támogatások</t>
  </si>
  <si>
    <t xml:space="preserve"> 5. melléklet a 6/2017.(V.31.) önkormányzati rendelethez</t>
  </si>
  <si>
    <t>TELJESÍTETT BEVÉTELEK KORMÁNYZATI FUNKCIÓK SZERINT 2016. év</t>
  </si>
  <si>
    <t>Ft</t>
  </si>
  <si>
    <t>013350 Az önkormányzati vagyonnal való gazdálkodással kapcsolatos feladatok</t>
  </si>
  <si>
    <t>066020 
Város-, községgazdálkodási egyéb szolgáltatások</t>
  </si>
  <si>
    <t>074031 
Család és nővédelmi egészségügyi gondozás</t>
  </si>
  <si>
    <t>082092
 Közművelődés - hagyományos közösségi kulturális értékek gondozása</t>
  </si>
  <si>
    <t>107060
 Egyéb szociális pénzbeli és természetbeni ellátások, támogatások</t>
  </si>
  <si>
    <t>900020 
Önkormányzatok funkcióra nem sorolható bevételei államháztartáson kívülről</t>
  </si>
  <si>
    <t>Önkormányzatok működési támogatásai (=01+…+06) (B11)</t>
  </si>
  <si>
    <t>Egyéb működési célú támogatások bevételei államháztartáson belülről (=33+…+42) (B16)</t>
  </si>
  <si>
    <t>Működési célú támogatások államháztartáson belülről (=07+...+10+21+32) (B1)</t>
  </si>
  <si>
    <t>Felhalmozási célú támogatások államháztartáson belülről (=44+45+46+57+68) (B2)</t>
  </si>
  <si>
    <t>Vagyoni tipusú adók (=110+…+116) (B34)</t>
  </si>
  <si>
    <t>Értékesítési és forgalmi adók (=118+…+139) (B351)</t>
  </si>
  <si>
    <t>Gépjárműadók (=146+…+149) (B354)</t>
  </si>
  <si>
    <t>Termékek és szolgáltatások adói (=117+140+144+145+150)  (B35)</t>
  </si>
  <si>
    <t>Egyéb közhatalmi bevételek (&gt;=170+…+184) (B36)</t>
  </si>
  <si>
    <t>Közhatalmi bevételek (=93+94+104+109+168+169) (B3)</t>
  </si>
  <si>
    <t>Szolgáltatások ellenértéke (&gt;=188+189) (B402)</t>
  </si>
  <si>
    <t>Tulajdonosi bevételek (&gt;=193+…+198) (B404)</t>
  </si>
  <si>
    <t>Egyéb kapott (járó) kamatok és kamatjellegű bevételek (&gt;=206+207) (B4082)</t>
  </si>
  <si>
    <t>Kamatbevételek és más nyereségjellegű bevételek (=202+205) (B408)</t>
  </si>
  <si>
    <t>Egyéb működési bevételek (&gt;=219+220) (B411)</t>
  </si>
  <si>
    <t>Működési bevételek (=186+187+190+192+199+…+201+208+216+217+218) (B4)</t>
  </si>
  <si>
    <t>Működési célú visszatérítendő támogatások, kölcsönök visszatérülése államháztartáson kívülről (=235+…+243) (B64)</t>
  </si>
  <si>
    <t>Egyéb működési célú átvett pénzeszközök (=244+…+255) (B65)</t>
  </si>
  <si>
    <t>Működési célú átvett pénzeszközök (=231+...+234+244) (B6)</t>
  </si>
  <si>
    <t>Egyéb felhalmozási célú átvett pénzeszközök (=271+…+281) (B75)</t>
  </si>
  <si>
    <t>Felhalmozási célú átvett pénzeszközök (=257+…+260+270) (B7)</t>
  </si>
  <si>
    <t>Költségvetési bevételek (=43+79+185+221+230+256+282) (B1-B7)</t>
  </si>
  <si>
    <t>Maradvány igénybevétele (=295+296) (B813)</t>
  </si>
  <si>
    <t>Belföldi finanszírozás bevételei (=287+294+297+…+302+305) (B81)</t>
  </si>
  <si>
    <t>Finanszírozási bevételek (=306+312+313+314) (B8)</t>
  </si>
  <si>
    <t>Bevételek összesen (283+315) (B1-B8)</t>
  </si>
  <si>
    <t>6. melléklet a 6/2017.(V.31.) önkormányzati rendelethez</t>
  </si>
  <si>
    <t>MARADVÁNY KIMUTATÁS 2016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</si>
  <si>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</si>
  <si>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</si>
  <si>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</si>
  <si>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</si>
  <si>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</si>
  <si>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</si>
  <si>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</si>
  <si>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</si>
  <si>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</si>
  <si>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7. melléklet a 6/2017.(V.31.) önkormányzati rendelethez</t>
  </si>
  <si>
    <t>Eredménykimutatás 2016. év</t>
  </si>
  <si>
    <t>Sor-szám</t>
  </si>
  <si>
    <t xml:space="preserve">A </t>
  </si>
  <si>
    <t>Előző időszak</t>
  </si>
  <si>
    <t>Tárgyi időszak</t>
  </si>
  <si>
    <t>2015.év</t>
  </si>
  <si>
    <t>2016.év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</si>
  <si>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</si>
  <si>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</si>
  <si>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</si>
  <si>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</si>
  <si>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</si>
  <si>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</si>
  <si>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</si>
  <si>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</si>
  <si>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</si>
  <si>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</si>
  <si>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</si>
  <si>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</si>
  <si>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</si>
  <si>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</si>
  <si>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</si>
  <si>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</si>
  <si>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</si>
  <si>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</si>
  <si>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</si>
  <si>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8. melléklet a 6/2017.(V.31.) önkormányzati rendelethez</t>
  </si>
  <si>
    <t>Vagyonkimutatás 2016.</t>
  </si>
  <si>
    <t>Sor-
szám</t>
  </si>
  <si>
    <t xml:space="preserve">E </t>
  </si>
  <si>
    <t>Eszközök</t>
  </si>
  <si>
    <t>Változás %-a</t>
  </si>
  <si>
    <t>Források</t>
  </si>
  <si>
    <t>A. Nemzeti vagyonba tartozó befektetett eszközök</t>
  </si>
  <si>
    <t>G. Saját tőke</t>
  </si>
  <si>
    <t>I. Immateriális javak</t>
  </si>
  <si>
    <t xml:space="preserve">I. Nemzeti vagyon induláskori értéke </t>
  </si>
  <si>
    <t>II.Tárgyi eszközök</t>
  </si>
  <si>
    <t xml:space="preserve">II. Nemzeti vagyon változásai </t>
  </si>
  <si>
    <t>ingatlanok és
 kapcsolódó vagyon értékű jogok</t>
  </si>
  <si>
    <t xml:space="preserve">III. Egyéb eszközök induláskori értéke és változásai </t>
  </si>
  <si>
    <t>forgalomképes</t>
  </si>
  <si>
    <t xml:space="preserve">IV. Felhalmozott eredmény </t>
  </si>
  <si>
    <t>korlátozottan forgalomképes</t>
  </si>
  <si>
    <t xml:space="preserve">V. Eszközök értékhelyesbítésének forrása </t>
  </si>
  <si>
    <t>forgalomképtelen</t>
  </si>
  <si>
    <t xml:space="preserve">VI. Mérleg szerinti eredmény </t>
  </si>
  <si>
    <t>gépek, berendezések, felszerelések, járművek</t>
  </si>
  <si>
    <t>H. Kötelezettségek</t>
  </si>
  <si>
    <t>beruházások, felújítások</t>
  </si>
  <si>
    <t>I. Költségvetési évben esedékes kötelezettségek</t>
  </si>
  <si>
    <t>III. Befektetett pénzügyi eszközök</t>
  </si>
  <si>
    <t>II. Költségvetési évet követően esedékes kötelezettségek</t>
  </si>
  <si>
    <t>IV. Koncesszióba, vagyonkezelésbe adott eszközök</t>
  </si>
  <si>
    <t>2016.évi megelőlegezés</t>
  </si>
  <si>
    <t>B. Nemzeti vagyonba tartozó forgóeszközök</t>
  </si>
  <si>
    <t>III. Kötelezettség jellegű sajátos elszámolások</t>
  </si>
  <si>
    <t>C. Pénzeszközök</t>
  </si>
  <si>
    <t>egyéb túlfizetések, téves, visszajáró befizetések, egyéb kapott előlegek</t>
  </si>
  <si>
    <t>I. Hosszú lejáratú betétek</t>
  </si>
  <si>
    <t>I . Egyéb sajátos forrásoldali elszámolások</t>
  </si>
  <si>
    <t>II. Pénztárak, csekkek, betétkönyvek</t>
  </si>
  <si>
    <t>J. Passzív időbeli elhatárolások</t>
  </si>
  <si>
    <t>III. Forint számlák</t>
  </si>
  <si>
    <t>költségek, ráfordítások, passzív időbeli elhatárolása</t>
  </si>
  <si>
    <t>V. Idegen pénzeszközök</t>
  </si>
  <si>
    <t>halasztott eredmény szemléletű bevételek</t>
  </si>
  <si>
    <t>D. Követelések</t>
  </si>
  <si>
    <t>I. Költségvetési évben esedékes követelések</t>
  </si>
  <si>
    <t>követelések vagyontípusú adókra</t>
  </si>
  <si>
    <t>követelések termékek és szolgáltatások adóira</t>
  </si>
  <si>
    <t>egyéb közhatalmi bevételekre</t>
  </si>
  <si>
    <t>tulajdonosi bevételekre</t>
  </si>
  <si>
    <t>ellátási díjakra</t>
  </si>
  <si>
    <t>kiszámlázott áfá-ra</t>
  </si>
  <si>
    <t>áfa visszaérítésre</t>
  </si>
  <si>
    <t xml:space="preserve"> működési célú visszatérítendő kölcsönre</t>
  </si>
  <si>
    <t>felhalmozás véló átvett pénzeszközre</t>
  </si>
  <si>
    <t xml:space="preserve">III. Követelés jellegű sajátos elszámolások </t>
  </si>
  <si>
    <t>E Egyéb sajátos eszközoldali elszámolások</t>
  </si>
  <si>
    <t>F Aktív időbeli elhatárolások</t>
  </si>
  <si>
    <t>Eszközök összesen</t>
  </si>
  <si>
    <t>Források összesen</t>
  </si>
  <si>
    <t xml:space="preserve">                                     </t>
  </si>
  <si>
    <t>9. melléklet a 6/2017.(V.31.) önkormányzati rendelethez</t>
  </si>
  <si>
    <t>Az önkormányzat tulajdonában lévő részesedések 2016. év</t>
  </si>
  <si>
    <t>sorszám</t>
  </si>
  <si>
    <t>Mennyiség (db)</t>
  </si>
  <si>
    <t>Névérték</t>
  </si>
  <si>
    <t>Tulajdoni arány</t>
  </si>
  <si>
    <t>Bakonykarszt Zrt.</t>
  </si>
  <si>
    <t>25% alatti</t>
  </si>
  <si>
    <t>086514-086534</t>
  </si>
  <si>
    <t xml:space="preserve">                                                                                                   10. melléklet a 6/2017.(V.31.) önkormányzati rendelethez</t>
  </si>
  <si>
    <t>Felhalmozási kiadások 2016. év</t>
  </si>
  <si>
    <t>MEGNEVEZÉS</t>
  </si>
  <si>
    <t>2016.évi eredeti ei.</t>
  </si>
  <si>
    <t>2016.évi módosított ei</t>
  </si>
  <si>
    <t>2016. évi teljesítés</t>
  </si>
  <si>
    <t>Immateriális javak beszerzése, létesítése</t>
  </si>
  <si>
    <t>Ingatlanok beszerzése, létesítése</t>
  </si>
  <si>
    <t>orvosi rendelő parkoló</t>
  </si>
  <si>
    <t>gépkocsi tároló</t>
  </si>
  <si>
    <t>Informatikai eszközök beszerzése, létesítése</t>
  </si>
  <si>
    <t>mobil telefon</t>
  </si>
  <si>
    <t>Egyéb tárgyi eszközök beszerzése, létesítése</t>
  </si>
  <si>
    <t>Irodabútor beszerzés</t>
  </si>
  <si>
    <t>EKG készülék</t>
  </si>
  <si>
    <t>székek+asztal házasságkötő terembe</t>
  </si>
  <si>
    <t>napelemes kandelláber (buszmegálló)</t>
  </si>
  <si>
    <t>motoros fűkaszák, mortofűrész</t>
  </si>
  <si>
    <t>Részesedések beszerzése</t>
  </si>
  <si>
    <t>Meglévő részesedések növeléséhez kapcsolódó kiadások</t>
  </si>
  <si>
    <t>Beruházási célú előzetesen felszámított általános forgalmi adó</t>
  </si>
  <si>
    <t>orvosi rendelő parkoló( kifizetett fordított áfa összege: 2.857.507.-</t>
  </si>
  <si>
    <t>Beruházások (=68+…+74)</t>
  </si>
  <si>
    <t>Ingatlanok felújítása</t>
  </si>
  <si>
    <t>Közösségi Ház /gázfűtés korszerűsítése</t>
  </si>
  <si>
    <t xml:space="preserve">Dózsa-Szabadság utcai járda </t>
  </si>
  <si>
    <t>Hivatal melléképületének felújítása</t>
  </si>
  <si>
    <t>Hivatal belső udvarának kerítés</t>
  </si>
  <si>
    <t>Ovosi rendelő átalakítási tervek</t>
  </si>
  <si>
    <t>Hivatal épületének átalakítási tervei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</si>
  <si>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</si>
  <si>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</si>
  <si>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</si>
  <si>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Felújítások (=76+...+79)</t>
  </si>
  <si>
    <t>Felhalmozási kiadások összesen</t>
  </si>
  <si>
    <t xml:space="preserve">11. melléklet a 6/2017.(V.31.) önkormányzati rendelethez </t>
  </si>
  <si>
    <r>
      <rPr>
        <b/>
        <sz val="10"/>
        <color indexed="8"/>
        <rFont val="MS Sans Serif"/>
        <family val="2"/>
      </rPr>
      <t xml:space="preserve">IMMATERIÁLIS JAVAK ÉS TÁRGYI ESZKÖZÖK ÁLLOMÁNYVÁLTOZÁSA
</t>
    </r>
    <r>
      <rPr>
        <sz val="10"/>
        <color indexed="8"/>
        <rFont val="MS Sans Serif"/>
        <family val="2"/>
      </rPr>
      <t>2016.ÉV</t>
    </r>
  </si>
  <si>
    <t>e Ft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</si>
  <si>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</si>
  <si>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</si>
  <si>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</si>
  <si>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</si>
  <si>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</si>
  <si>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</si>
  <si>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 xml:space="preserve">Összesen 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</si>
  <si>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</si>
  <si>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</si>
  <si>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</si>
  <si>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</si>
  <si>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Összes növekedés  (=02+…+07)</t>
  </si>
  <si>
    <t>Térítésmentes átadás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</si>
  <si>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</si>
  <si>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</si>
  <si>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</si>
  <si>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</si>
  <si>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</si>
  <si>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</si>
  <si>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</si>
  <si>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</si>
  <si>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</si>
  <si>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 xml:space="preserve">12. melléklet a 6/2017.(V.31.) önkormányzati rendelethez </t>
  </si>
  <si>
    <t>Követelés állomány 2016. év</t>
  </si>
  <si>
    <t>Költségvetési évben esedékes követelések</t>
  </si>
  <si>
    <t>Követelés jellegű sajátos elszámolások
(forgótőke elszámolása)</t>
  </si>
  <si>
    <t>Követelések összesen</t>
  </si>
  <si>
    <t>13. melléklet a 6/2017.(V.31.) önkormányzati rendelethez</t>
  </si>
  <si>
    <t>Kötelezettségek kimutatása 2016. év</t>
  </si>
  <si>
    <t>eFt</t>
  </si>
  <si>
    <t>2016-2017.évi megelőlegezés</t>
  </si>
  <si>
    <t>helyi adó túlfizetések, előlegek</t>
  </si>
  <si>
    <t>H. Kötelezettségek összesen</t>
  </si>
  <si>
    <t>14. melléklet a 6/2017.(V.31.) önkormányzati rendelethez</t>
  </si>
  <si>
    <t>Közvetlen támogatások 2016. év</t>
  </si>
  <si>
    <t>Támogatási összeg</t>
  </si>
  <si>
    <t>Nemzetiségi Ált.Iskola/Határtalanul program támogatása</t>
  </si>
  <si>
    <t>Nemzetiségi Ált.Iskola/színház látogatás</t>
  </si>
  <si>
    <t>Noszlop SE,Asztalitenisz szakosztály</t>
  </si>
  <si>
    <t>Noszlop SE, Noszlopi Lövész Egylet</t>
  </si>
  <si>
    <t>Őszikék Nyugdíjasklub</t>
  </si>
  <si>
    <t>Apránkért az Aprókért Közhasznú Egyesület</t>
  </si>
  <si>
    <t>Országos  Mentőszolgálat Alapítvány</t>
  </si>
  <si>
    <t>Polgárőr Egyesület, Noszlop</t>
  </si>
  <si>
    <t>Nemzedékek Hagyományőrző Csoport</t>
  </si>
  <si>
    <t>Országos Egyesület a Mosolyért</t>
  </si>
  <si>
    <t>15. melléklet a 6/2017.(V.31.) önkormányzati rendelethez</t>
  </si>
  <si>
    <t>Közvetett támogatások 2016. év</t>
  </si>
  <si>
    <t>db</t>
  </si>
  <si>
    <t>A gépjárműadóról szóló többször módosított  1991. évi LXXXII. Törvény</t>
  </si>
  <si>
    <t>8. § (1) bekezdése alapján 20%-os</t>
  </si>
  <si>
    <t>8. § (2) bekezdése alapján 30%-os</t>
  </si>
  <si>
    <t>Kedvezmények összesen:</t>
  </si>
  <si>
    <t>5. § a.) bekezdések alapján mentes</t>
  </si>
  <si>
    <t>5. § f.) bekezdések alapján mentes</t>
  </si>
  <si>
    <t>Mentességek összesen:</t>
  </si>
  <si>
    <t>Kedvezmények-mentességek összesen:</t>
  </si>
  <si>
    <t>A magánszemélyek kommunális adójáról szóló 15/2014. (X.02.) Ör.</t>
  </si>
  <si>
    <t>3. § (2) bekezdés c) pontja alapján mentes</t>
  </si>
  <si>
    <t>3. § (2) bekezdés d) pontja alapján mentes</t>
  </si>
  <si>
    <t>3. § (1) bekezdés b) pontja alapján mentes</t>
  </si>
  <si>
    <t>16. melléklet a 6/2017.(V.31.) önkormányzati rendelethez</t>
  </si>
  <si>
    <t>Kölcsön állomány 2016. év</t>
  </si>
  <si>
    <t>2016.01.01.  nyitó állomány</t>
  </si>
  <si>
    <t>Változás törlesztés miatt</t>
  </si>
  <si>
    <t>Változás kölcsönnyújtás miatt</t>
  </si>
  <si>
    <t>2016.12.31 záró állomány</t>
  </si>
  <si>
    <t>Kölcsön állomány</t>
  </si>
  <si>
    <t>17. melléklet a 6/2017.(V.31.) önkormányzati rendelethez</t>
  </si>
  <si>
    <t>Hitel állomány kimutatása 2016. év</t>
  </si>
  <si>
    <t>Hitel jellege</t>
  </si>
  <si>
    <t>Felvétel</t>
  </si>
  <si>
    <t>Lejárat</t>
  </si>
  <si>
    <t>Hitelállomány december 31én</t>
  </si>
  <si>
    <t>éve</t>
  </si>
  <si>
    <t>összege</t>
  </si>
  <si>
    <t>2016.</t>
  </si>
  <si>
    <t>2017.</t>
  </si>
  <si>
    <t>2018.</t>
  </si>
  <si>
    <t>2019. után</t>
  </si>
  <si>
    <t>Működési célú</t>
  </si>
  <si>
    <t>Felhalmozási célú</t>
  </si>
  <si>
    <t>18. melléklet a 6/2017.(V.31.) önkormányzati rendelethez</t>
  </si>
  <si>
    <t>Állami támogatások alakulása 2016. év</t>
  </si>
  <si>
    <t>forint</t>
  </si>
  <si>
    <t>A központi költségvetésből támogatásként rendelkezésre bocsátott összeg</t>
  </si>
  <si>
    <t>Az önkormányzat  által az adott célra ténylegesen felhasznált, felhasználható összeg</t>
  </si>
  <si>
    <t>Az önkormányzat  által fel nem használt, de a következő évben jogszerűen felhasználható összeg</t>
  </si>
  <si>
    <t>Eltérés/
visszafizetési 
kötelezettség</t>
  </si>
  <si>
    <t>2016.évi állami támogatások összesen</t>
  </si>
  <si>
    <t>19. melléklet a 6/2017.(V.31.) önkormányzati rendelethez</t>
  </si>
  <si>
    <r>
      <rPr>
        <b/>
        <sz val="10"/>
        <color indexed="8"/>
        <rFont val="MS Sans Serif"/>
        <family val="2"/>
      </rPr>
      <t xml:space="preserve">A többéves kihatású döntések, kötelezettségvállalások bemutatása
</t>
    </r>
    <r>
      <rPr>
        <sz val="10"/>
        <color indexed="8"/>
        <rFont val="MS Sans Serif"/>
        <family val="2"/>
      </rPr>
      <t>2016.év</t>
    </r>
  </si>
  <si>
    <t>20165. évi módosított előirányzat</t>
  </si>
  <si>
    <t>Pénzügyi teljesítés 2016.12.31.</t>
  </si>
  <si>
    <t>1.</t>
  </si>
  <si>
    <t>2.</t>
  </si>
  <si>
    <t>Összesen:</t>
  </si>
  <si>
    <t>20. melléklet a 6/2017.(V.31.) önkormányzati rendelethez</t>
  </si>
  <si>
    <t>Adósságot keletkeztető ügyleteiből eredő fizetési kötelezettség bemutatása 2016.év</t>
  </si>
  <si>
    <t>Tárgyév</t>
  </si>
  <si>
    <t>Helyi adók</t>
  </si>
  <si>
    <t>Tulajdonosi bevételek</t>
  </si>
  <si>
    <t>3.</t>
  </si>
  <si>
    <t>Díjak, pótlékok, bírságok</t>
  </si>
  <si>
    <t>4.</t>
  </si>
  <si>
    <t>Tárgyi eszköz és az immateriális javak, vagyoni értékű jog értékesítése, vagyonhasznosításból származó bevétel</t>
  </si>
  <si>
    <t>5.</t>
  </si>
  <si>
    <t>Részvények, részesedések értékesítése</t>
  </si>
  <si>
    <t>6.</t>
  </si>
  <si>
    <t>Vállalat értékesítésből, privatizációból származó bevételek</t>
  </si>
  <si>
    <t>7.</t>
  </si>
  <si>
    <t>Kezességvállalással kapcsolatos megtérülés</t>
  </si>
  <si>
    <t>8.</t>
  </si>
  <si>
    <t>Saját bevételek összesen:</t>
  </si>
  <si>
    <t>9.</t>
  </si>
  <si>
    <t>Saját bevételek 50%-a</t>
  </si>
  <si>
    <t>10.</t>
  </si>
  <si>
    <t>Előző években keletkezett tárgyévet terhelő fiz.köt.</t>
  </si>
  <si>
    <t>11.</t>
  </si>
  <si>
    <t>Felvett, átvállalt hitel és annak tőke tartozása</t>
  </si>
  <si>
    <t>12.</t>
  </si>
  <si>
    <t>Felvett, átvállalt kölcsön és annak tőke tartozása</t>
  </si>
  <si>
    <t>13.</t>
  </si>
  <si>
    <t>Hitelviszonyt megtestesítő értékpapír</t>
  </si>
  <si>
    <t>14.</t>
  </si>
  <si>
    <t>Adott váltó</t>
  </si>
  <si>
    <t>15.</t>
  </si>
  <si>
    <t>Pénzügyi lízing</t>
  </si>
  <si>
    <t>16.</t>
  </si>
  <si>
    <t>Halasztott fizetés</t>
  </si>
  <si>
    <t>17.</t>
  </si>
  <si>
    <t>Kötelezettségvállalásból eredő fizetési kötelezettség</t>
  </si>
  <si>
    <t>18.</t>
  </si>
  <si>
    <t>Tárgyévben keletkezett, illetve tárgyévet terhelő fizetési kötelezettség</t>
  </si>
  <si>
    <t>19.</t>
  </si>
  <si>
    <t>20.</t>
  </si>
  <si>
    <t>21.</t>
  </si>
  <si>
    <t>22.</t>
  </si>
  <si>
    <t>23.</t>
  </si>
  <si>
    <t>24.</t>
  </si>
  <si>
    <t>25.</t>
  </si>
  <si>
    <t>26.</t>
  </si>
  <si>
    <t>Fizetési kötelezettség összesen:</t>
  </si>
  <si>
    <t>27.</t>
  </si>
  <si>
    <t>Fizetési kötelezettséggel csökkentett saját bevétel</t>
  </si>
  <si>
    <t>28.</t>
  </si>
  <si>
    <t>Helyi önkormányzat adósságot keletkeztető kötelezettségvállalás felső határa 27*0,7</t>
  </si>
  <si>
    <t>Noszlop Község Önkormányzata                                                                                                                                        21. melléklet a 6/2017.(V.31.) önkormányzati rendelethez</t>
  </si>
  <si>
    <t xml:space="preserve"> Noszlopi Óvoda 2016. évi költségvetése bevételek és kiadások alakulása</t>
  </si>
  <si>
    <t>BEVÉTELEK</t>
  </si>
  <si>
    <t>KIADÁSOK</t>
  </si>
  <si>
    <t>Rovat
szám</t>
  </si>
  <si>
    <t>Rovat megnevezése</t>
  </si>
  <si>
    <t>Eredeti
Előirányzat</t>
  </si>
  <si>
    <t>Módosított
Előirányzat</t>
  </si>
  <si>
    <t>Eredet
előirányzat</t>
  </si>
  <si>
    <t>B8</t>
  </si>
  <si>
    <t>Finanszírozási bevételek 
(Központi, irányító szervi támogatás (B816) )</t>
  </si>
  <si>
    <t>K1</t>
  </si>
  <si>
    <t>K2</t>
  </si>
  <si>
    <t>Munkaad.terh.járulékok és szoc.hoz.jár.adó</t>
  </si>
  <si>
    <t>K3</t>
  </si>
  <si>
    <t>K6</t>
  </si>
  <si>
    <t>B 1-8</t>
  </si>
  <si>
    <t>K 1-9</t>
  </si>
  <si>
    <t>KIADÁSOK ÖSSZESEN</t>
  </si>
  <si>
    <t>Noszlop Község Önkormányzata                                                                  22. melléklet a 6/2017.(V.31.) önkormányzati rendelethez</t>
  </si>
  <si>
    <t xml:space="preserve"> Noszlopi Óvoda 2016. évi költségvetése</t>
  </si>
  <si>
    <t>Költségvetési kiadások</t>
  </si>
  <si>
    <t>Személyi juttatások  (K1)</t>
  </si>
  <si>
    <t xml:space="preserve">Munkaadókat terhelő járulékok és szociális hozzájárulási adó (K2)                                                         </t>
  </si>
  <si>
    <t>Egyéb szolgáltatások (K337)</t>
  </si>
  <si>
    <t>Kiküldetések, reklám- és propagandakiadások (K34)</t>
  </si>
  <si>
    <t>Kamatkiadások  (K353)</t>
  </si>
  <si>
    <t>Dologi kiadások (K3)</t>
  </si>
  <si>
    <t>Költségvetési kiadások  (K1-K8)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</si>
</sst>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\ * #,##0.00&quot;     &quot;;\-* #,##0.00&quot;     &quot;;\ * \-#&quot;     &quot;;@\ "/>
    <numFmt numFmtId="166" formatCode="_-* #,##0.00\ _F_t_-;\-* #,##0.00\ _F_t_-;_-* \-??\ _F_t_-;_-@_-"/>
    <numFmt numFmtId="167" formatCode="#,##0"/>
    <numFmt numFmtId="168" formatCode="YYYY\-MM\-DD"/>
    <numFmt numFmtId="169" formatCode="0.00%"/>
    <numFmt numFmtId="170" formatCode="_-* #,##0\ _F_t_-;\-* #,##0\ _F_t_-;_-* \-??\ _F_t_-;_-@_-"/>
    <numFmt numFmtId="171" formatCode="0__"/>
    <numFmt numFmtId="172" formatCode="#,##0;\-#,##0"/>
    <numFmt numFmtId="173" formatCode="#,##0;[RED]\-#,##0"/>
  </numFmts>
  <fonts count="54">
    <font>
      <sz val="10"/>
      <name val="MS Sans Serif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Mang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0"/>
      <name val="Times New Roman CE"/>
      <family val="1"/>
    </font>
    <font>
      <b/>
      <sz val="11"/>
      <color indexed="8"/>
      <name val="Calibri"/>
      <family val="2"/>
    </font>
    <font>
      <sz val="14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20"/>
      <name val="Arial"/>
      <family val="2"/>
    </font>
    <font>
      <sz val="14"/>
      <color indexed="8"/>
      <name val="MS Sans Serif"/>
      <family val="2"/>
    </font>
    <font>
      <b/>
      <sz val="20"/>
      <name val="Arial"/>
      <family val="2"/>
    </font>
    <font>
      <sz val="20"/>
      <name val="MS Sans Serif"/>
      <family val="2"/>
    </font>
    <font>
      <b/>
      <sz val="20"/>
      <name val="MS Sans Serif"/>
      <family val="2"/>
    </font>
    <font>
      <sz val="16"/>
      <name val="MS Sans Serif"/>
      <family val="2"/>
    </font>
    <font>
      <b/>
      <sz val="10"/>
      <color indexed="8"/>
      <name val="MS Sans Serif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family val="2"/>
    </font>
  </fonts>
  <fills count="2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3" fillId="4" borderId="0" applyNumberFormat="0" applyBorder="0" applyAlignment="0" applyProtection="0"/>
    <xf numFmtId="164" fontId="3" fillId="5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4" borderId="0" applyNumberFormat="0" applyBorder="0" applyAlignment="0" applyProtection="0"/>
    <xf numFmtId="164" fontId="3" fillId="7" borderId="0" applyNumberFormat="0" applyBorder="0" applyAlignment="0" applyProtection="0"/>
    <xf numFmtId="164" fontId="3" fillId="7" borderId="0" applyNumberFormat="0" applyBorder="0" applyAlignment="0" applyProtection="0"/>
    <xf numFmtId="164" fontId="3" fillId="12" borderId="0" applyNumberFormat="0" applyBorder="0" applyAlignment="0" applyProtection="0"/>
    <xf numFmtId="164" fontId="3" fillId="12" borderId="0" applyNumberFormat="0" applyBorder="0" applyAlignment="0" applyProtection="0"/>
    <xf numFmtId="164" fontId="3" fillId="15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7" borderId="0" applyNumberFormat="0" applyBorder="0" applyAlignment="0" applyProtection="0"/>
    <xf numFmtId="164" fontId="3" fillId="12" borderId="0" applyNumberFormat="0" applyBorder="0" applyAlignment="0" applyProtection="0"/>
    <xf numFmtId="164" fontId="3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1" borderId="0" applyNumberFormat="0" applyBorder="0" applyAlignment="0" applyProtection="0"/>
    <xf numFmtId="164" fontId="2" fillId="16" borderId="0" applyNumberFormat="0" applyBorder="0" applyAlignment="0" applyProtection="0"/>
    <xf numFmtId="164" fontId="2" fillId="19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4" fillId="5" borderId="0" applyNumberFormat="0" applyBorder="0" applyAlignment="0" applyProtection="0"/>
    <xf numFmtId="164" fontId="5" fillId="9" borderId="1" applyNumberFormat="0" applyAlignment="0" applyProtection="0"/>
    <xf numFmtId="164" fontId="5" fillId="9" borderId="1" applyNumberFormat="0" applyAlignment="0" applyProtection="0"/>
    <xf numFmtId="164" fontId="6" fillId="16" borderId="1" applyNumberFormat="0" applyAlignment="0" applyProtection="0"/>
    <xf numFmtId="164" fontId="7" fillId="20" borderId="2" applyNumberFormat="0" applyAlignment="0" applyProtection="0"/>
    <xf numFmtId="164" fontId="8" fillId="0" borderId="0" applyNumberFormat="0" applyFill="0" applyBorder="0" applyAlignment="0" applyProtection="0"/>
    <xf numFmtId="164" fontId="9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8" applyNumberFormat="0" applyFill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7" fillId="20" borderId="2" applyNumberFormat="0" applyAlignment="0" applyProtection="0"/>
    <xf numFmtId="164" fontId="7" fillId="20" borderId="2" applyNumberFormat="0" applyAlignment="0" applyProtection="0"/>
    <xf numFmtId="164" fontId="12" fillId="0" borderId="0" applyNumberFormat="0" applyFill="0" applyBorder="0" applyAlignment="0" applyProtection="0"/>
    <xf numFmtId="165" fontId="1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6" borderId="0" applyNumberFormat="0" applyBorder="0" applyAlignment="0" applyProtection="0"/>
    <xf numFmtId="164" fontId="9" fillId="0" borderId="4" applyNumberFormat="0" applyFill="0" applyAlignment="0" applyProtection="0"/>
    <xf numFmtId="164" fontId="10" fillId="0" borderId="6" applyNumberFormat="0" applyFill="0" applyAlignment="0" applyProtection="0"/>
    <xf numFmtId="164" fontId="11" fillId="0" borderId="8" applyNumberFormat="0" applyFill="0" applyAlignment="0" applyProtection="0"/>
    <xf numFmtId="164" fontId="11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5" fillId="9" borderId="1" applyNumberFormat="0" applyAlignment="0" applyProtection="0"/>
    <xf numFmtId="164" fontId="0" fillId="21" borderId="10" applyNumberFormat="0" applyAlignment="0" applyProtection="0"/>
    <xf numFmtId="164" fontId="1" fillId="21" borderId="10" applyNumberFormat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15" fillId="6" borderId="0" applyNumberFormat="0" applyBorder="0" applyAlignment="0" applyProtection="0"/>
    <xf numFmtId="164" fontId="15" fillId="6" borderId="0" applyNumberFormat="0" applyBorder="0" applyAlignment="0" applyProtection="0"/>
    <xf numFmtId="164" fontId="17" fillId="16" borderId="11" applyNumberFormat="0" applyAlignment="0" applyProtection="0"/>
    <xf numFmtId="164" fontId="17" fillId="16" borderId="11" applyNumberFormat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8" fillId="22" borderId="0" applyNumberFormat="0" applyBorder="0" applyAlignment="0" applyProtection="0"/>
    <xf numFmtId="164" fontId="19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19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19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0" fillId="0" borderId="0">
      <alignment/>
      <protection/>
    </xf>
    <xf numFmtId="164" fontId="1" fillId="21" borderId="10" applyNumberFormat="0" applyAlignment="0" applyProtection="0"/>
    <xf numFmtId="164" fontId="17" fillId="16" borderId="11" applyNumberFormat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18" fillId="22" borderId="0" applyNumberFormat="0" applyBorder="0" applyAlignment="0" applyProtection="0"/>
    <xf numFmtId="164" fontId="18" fillId="22" borderId="0" applyNumberFormat="0" applyBorder="0" applyAlignment="0" applyProtection="0"/>
    <xf numFmtId="164" fontId="6" fillId="16" borderId="1" applyNumberFormat="0" applyAlignment="0" applyProtection="0"/>
    <xf numFmtId="164" fontId="6" fillId="16" borderId="1" applyNumberFormat="0" applyAlignment="0" applyProtection="0"/>
    <xf numFmtId="164" fontId="8" fillId="0" borderId="0" applyNumberFormat="0" applyFill="0" applyBorder="0" applyAlignment="0" applyProtection="0"/>
    <xf numFmtId="164" fontId="21" fillId="0" borderId="12" applyNumberFormat="0" applyFill="0" applyAlignment="0" applyProtection="0"/>
    <xf numFmtId="164" fontId="14" fillId="0" borderId="0" applyNumberFormat="0" applyFill="0" applyBorder="0" applyAlignment="0" applyProtection="0"/>
    <xf numFmtId="164" fontId="21" fillId="0" borderId="12" applyNumberFormat="0" applyFill="0" applyAlignment="0" applyProtection="0"/>
    <xf numFmtId="164" fontId="21" fillId="0" borderId="12" applyNumberFormat="0" applyFill="0" applyAlignment="0" applyProtection="0"/>
  </cellStyleXfs>
  <cellXfs count="288">
    <xf numFmtId="164" fontId="0" fillId="0" borderId="0" xfId="0" applyAlignment="1">
      <alignment/>
    </xf>
    <xf numFmtId="164" fontId="22" fillId="0" borderId="0" xfId="0" applyFont="1" applyAlignment="1">
      <alignment vertical="center"/>
    </xf>
    <xf numFmtId="164" fontId="23" fillId="0" borderId="13" xfId="0" applyFont="1" applyBorder="1" applyAlignment="1">
      <alignment horizontal="right" vertical="center"/>
    </xf>
    <xf numFmtId="164" fontId="23" fillId="0" borderId="13" xfId="0" applyFont="1" applyBorder="1" applyAlignment="1">
      <alignment horizontal="center" vertical="center"/>
    </xf>
    <xf numFmtId="164" fontId="23" fillId="0" borderId="13" xfId="0" applyFont="1" applyFill="1" applyBorder="1" applyAlignment="1">
      <alignment horizontal="center" vertical="center" wrapText="1"/>
    </xf>
    <xf numFmtId="167" fontId="24" fillId="0" borderId="13" xfId="134" applyNumberFormat="1" applyFont="1" applyBorder="1" applyAlignment="1">
      <alignment horizontal="center" vertical="center" wrapText="1"/>
      <protection/>
    </xf>
    <xf numFmtId="164" fontId="23" fillId="0" borderId="13" xfId="0" applyFont="1" applyBorder="1" applyAlignment="1">
      <alignment horizontal="center" vertical="center" wrapText="1"/>
    </xf>
    <xf numFmtId="164" fontId="23" fillId="0" borderId="13" xfId="0" applyFont="1" applyBorder="1" applyAlignment="1">
      <alignment horizontal="left" vertical="top" wrapText="1"/>
    </xf>
    <xf numFmtId="167" fontId="23" fillId="0" borderId="13" xfId="0" applyNumberFormat="1" applyFont="1" applyBorder="1" applyAlignment="1">
      <alignment horizontal="right" vertical="top" wrapText="1"/>
    </xf>
    <xf numFmtId="164" fontId="24" fillId="0" borderId="13" xfId="0" applyFont="1" applyBorder="1" applyAlignment="1">
      <alignment horizontal="left" vertical="top" wrapText="1"/>
    </xf>
    <xf numFmtId="167" fontId="24" fillId="0" borderId="13" xfId="0" applyNumberFormat="1" applyFont="1" applyBorder="1" applyAlignment="1">
      <alignment horizontal="right" vertical="top" wrapText="1"/>
    </xf>
    <xf numFmtId="164" fontId="22" fillId="0" borderId="0" xfId="0" applyFont="1" applyAlignment="1">
      <alignment/>
    </xf>
    <xf numFmtId="164" fontId="22" fillId="0" borderId="0" xfId="0" applyFont="1" applyAlignment="1">
      <alignment horizontal="right" vertical="center"/>
    </xf>
    <xf numFmtId="164" fontId="22" fillId="0" borderId="0" xfId="0" applyFont="1" applyAlignment="1">
      <alignment horizontal="right"/>
    </xf>
    <xf numFmtId="164" fontId="22" fillId="0" borderId="0" xfId="0" applyFont="1" applyBorder="1" applyAlignment="1">
      <alignment horizontal="right" vertical="center"/>
    </xf>
    <xf numFmtId="164" fontId="22" fillId="0" borderId="0" xfId="0" applyFont="1" applyBorder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3" fillId="0" borderId="13" xfId="0" applyFont="1" applyFill="1" applyBorder="1" applyAlignment="1">
      <alignment horizontal="center" vertical="top" wrapText="1"/>
    </xf>
    <xf numFmtId="164" fontId="23" fillId="0" borderId="13" xfId="0" applyFont="1" applyBorder="1" applyAlignment="1">
      <alignment horizontal="center" vertical="top" wrapText="1"/>
    </xf>
    <xf numFmtId="164" fontId="24" fillId="0" borderId="13" xfId="0" applyFont="1" applyBorder="1" applyAlignment="1">
      <alignment horizontal="left" vertical="center" wrapText="1"/>
    </xf>
    <xf numFmtId="167" fontId="24" fillId="0" borderId="13" xfId="0" applyNumberFormat="1" applyFont="1" applyBorder="1" applyAlignment="1">
      <alignment horizontal="right" vertical="center" wrapText="1"/>
    </xf>
    <xf numFmtId="164" fontId="25" fillId="0" borderId="0" xfId="138" applyFont="1">
      <alignment/>
      <protection/>
    </xf>
    <xf numFmtId="164" fontId="26" fillId="0" borderId="0" xfId="138" applyFont="1" applyBorder="1" applyAlignment="1">
      <alignment horizontal="right" vertical="center"/>
      <protection/>
    </xf>
    <xf numFmtId="164" fontId="26" fillId="0" borderId="0" xfId="135" applyFont="1" applyAlignment="1">
      <alignment vertical="center"/>
      <protection/>
    </xf>
    <xf numFmtId="164" fontId="26" fillId="0" borderId="0" xfId="138" applyFont="1" applyBorder="1" applyAlignment="1">
      <alignment horizontal="center" vertical="center"/>
      <protection/>
    </xf>
    <xf numFmtId="164" fontId="26" fillId="0" borderId="13" xfId="138" applyFont="1" applyBorder="1" applyAlignment="1">
      <alignment horizontal="center" vertical="center"/>
      <protection/>
    </xf>
    <xf numFmtId="164" fontId="27" fillId="0" borderId="13" xfId="138" applyFont="1" applyBorder="1" applyAlignment="1">
      <alignment horizontal="center" vertical="center"/>
      <protection/>
    </xf>
    <xf numFmtId="164" fontId="27" fillId="0" borderId="0" xfId="135" applyFont="1" applyAlignment="1">
      <alignment horizontal="center" vertical="center"/>
      <protection/>
    </xf>
    <xf numFmtId="164" fontId="26" fillId="0" borderId="14" xfId="138" applyFont="1" applyBorder="1" applyAlignment="1">
      <alignment horizontal="center" wrapText="1"/>
      <protection/>
    </xf>
    <xf numFmtId="164" fontId="26" fillId="0" borderId="13" xfId="138" applyFont="1" applyBorder="1" applyAlignment="1">
      <alignment horizontal="center" wrapText="1"/>
      <protection/>
    </xf>
    <xf numFmtId="164" fontId="26" fillId="0" borderId="0" xfId="135" applyFont="1">
      <alignment/>
      <protection/>
    </xf>
    <xf numFmtId="164" fontId="27" fillId="0" borderId="13" xfId="138" applyFont="1" applyBorder="1" applyAlignment="1">
      <alignment horizontal="center"/>
      <protection/>
    </xf>
    <xf numFmtId="164" fontId="26" fillId="0" borderId="13" xfId="138" applyFont="1" applyBorder="1" applyAlignment="1">
      <alignment vertical="center" wrapText="1"/>
      <protection/>
    </xf>
    <xf numFmtId="167" fontId="26" fillId="0" borderId="13" xfId="138" applyNumberFormat="1" applyFont="1" applyBorder="1" applyAlignment="1">
      <alignment horizontal="right" vertical="center"/>
      <protection/>
    </xf>
    <xf numFmtId="164" fontId="26" fillId="0" borderId="15" xfId="138" applyFont="1" applyBorder="1" applyAlignment="1">
      <alignment vertical="center"/>
      <protection/>
    </xf>
    <xf numFmtId="164" fontId="26" fillId="0" borderId="16" xfId="138" applyFont="1" applyBorder="1" applyAlignment="1">
      <alignment vertical="center"/>
      <protection/>
    </xf>
    <xf numFmtId="167" fontId="26" fillId="0" borderId="16" xfId="138" applyNumberFormat="1" applyFont="1" applyBorder="1" applyAlignment="1">
      <alignment horizontal="right" vertical="center"/>
      <protection/>
    </xf>
    <xf numFmtId="164" fontId="26" fillId="0" borderId="15" xfId="138" applyFont="1" applyBorder="1" applyAlignment="1">
      <alignment vertical="center" wrapText="1"/>
      <protection/>
    </xf>
    <xf numFmtId="164" fontId="26" fillId="0" borderId="13" xfId="138" applyFont="1" applyBorder="1" applyAlignment="1">
      <alignment vertical="center"/>
      <protection/>
    </xf>
    <xf numFmtId="164" fontId="25" fillId="0" borderId="0" xfId="138" applyFont="1" applyAlignment="1">
      <alignment vertical="center"/>
      <protection/>
    </xf>
    <xf numFmtId="164" fontId="26" fillId="0" borderId="14" xfId="138" applyFont="1" applyBorder="1" applyAlignment="1">
      <alignment vertical="center"/>
      <protection/>
    </xf>
    <xf numFmtId="167" fontId="26" fillId="0" borderId="14" xfId="138" applyNumberFormat="1" applyFont="1" applyBorder="1" applyAlignment="1">
      <alignment horizontal="right" vertical="center"/>
      <protection/>
    </xf>
    <xf numFmtId="164" fontId="27" fillId="0" borderId="13" xfId="138" applyFont="1" applyBorder="1" applyAlignment="1">
      <alignment vertical="center"/>
      <protection/>
    </xf>
    <xf numFmtId="167" fontId="27" fillId="0" borderId="13" xfId="138" applyNumberFormat="1" applyFont="1" applyBorder="1" applyAlignment="1">
      <alignment horizontal="right" vertical="center"/>
      <protection/>
    </xf>
    <xf numFmtId="164" fontId="25" fillId="0" borderId="13" xfId="138" applyFont="1" applyBorder="1" applyAlignment="1">
      <alignment vertical="center"/>
      <protection/>
    </xf>
    <xf numFmtId="164" fontId="27" fillId="0" borderId="0" xfId="135" applyFont="1" applyBorder="1" applyAlignment="1">
      <alignment vertical="center"/>
      <protection/>
    </xf>
    <xf numFmtId="164" fontId="28" fillId="0" borderId="0" xfId="138" applyFont="1">
      <alignment/>
      <protection/>
    </xf>
    <xf numFmtId="164" fontId="29" fillId="0" borderId="0" xfId="0" applyFont="1" applyAlignment="1">
      <alignment/>
    </xf>
    <xf numFmtId="164" fontId="23" fillId="0" borderId="0" xfId="0" applyFont="1" applyAlignment="1">
      <alignment horizontal="right" vertical="center"/>
    </xf>
    <xf numFmtId="164" fontId="29" fillId="0" borderId="0" xfId="0" applyFont="1" applyAlignment="1">
      <alignment horizontal="right"/>
    </xf>
    <xf numFmtId="164" fontId="23" fillId="0" borderId="0" xfId="0" applyFont="1" applyBorder="1" applyAlignment="1">
      <alignment horizontal="right" vertical="center"/>
    </xf>
    <xf numFmtId="164" fontId="30" fillId="0" borderId="0" xfId="0" applyFont="1" applyBorder="1" applyAlignment="1">
      <alignment horizontal="center" vertical="center"/>
    </xf>
    <xf numFmtId="164" fontId="30" fillId="0" borderId="0" xfId="0" applyFont="1" applyBorder="1" applyAlignment="1">
      <alignment horizontal="right" vertical="center"/>
    </xf>
    <xf numFmtId="164" fontId="29" fillId="0" borderId="13" xfId="0" applyFont="1" applyBorder="1" applyAlignment="1">
      <alignment horizontal="center" vertical="center" textRotation="90"/>
    </xf>
    <xf numFmtId="164" fontId="29" fillId="0" borderId="13" xfId="0" applyFont="1" applyFill="1" applyBorder="1" applyAlignment="1">
      <alignment horizontal="center" vertical="top" wrapText="1"/>
    </xf>
    <xf numFmtId="164" fontId="29" fillId="0" borderId="0" xfId="0" applyFont="1" applyFill="1" applyAlignment="1">
      <alignment/>
    </xf>
    <xf numFmtId="164" fontId="29" fillId="0" borderId="0" xfId="0" applyFont="1" applyFill="1" applyAlignment="1">
      <alignment vertical="center"/>
    </xf>
    <xf numFmtId="164" fontId="29" fillId="0" borderId="13" xfId="0" applyFont="1" applyBorder="1" applyAlignment="1">
      <alignment horizontal="center" vertical="center"/>
    </xf>
    <xf numFmtId="164" fontId="29" fillId="0" borderId="13" xfId="0" applyFont="1" applyBorder="1" applyAlignment="1">
      <alignment horizontal="left" vertical="top" wrapText="1"/>
    </xf>
    <xf numFmtId="167" fontId="29" fillId="0" borderId="13" xfId="0" applyNumberFormat="1" applyFont="1" applyBorder="1" applyAlignment="1">
      <alignment horizontal="right" vertical="top" wrapText="1"/>
    </xf>
    <xf numFmtId="164" fontId="29" fillId="0" borderId="13" xfId="0" applyFont="1" applyBorder="1" applyAlignment="1">
      <alignment horizontal="center" vertical="top" wrapText="1"/>
    </xf>
    <xf numFmtId="164" fontId="31" fillId="0" borderId="13" xfId="0" applyFont="1" applyBorder="1" applyAlignment="1">
      <alignment horizontal="left" vertical="top" wrapText="1"/>
    </xf>
    <xf numFmtId="167" fontId="31" fillId="0" borderId="13" xfId="0" applyNumberFormat="1" applyFont="1" applyBorder="1" applyAlignment="1">
      <alignment horizontal="right" vertical="top" wrapText="1"/>
    </xf>
    <xf numFmtId="164" fontId="32" fillId="0" borderId="0" xfId="0" applyFont="1" applyAlignment="1">
      <alignment/>
    </xf>
    <xf numFmtId="164" fontId="23" fillId="0" borderId="0" xfId="0" applyFont="1" applyAlignment="1">
      <alignment horizontal="center" vertical="center"/>
    </xf>
    <xf numFmtId="164" fontId="30" fillId="0" borderId="0" xfId="0" applyFont="1" applyAlignment="1">
      <alignment horizontal="center" vertical="center"/>
    </xf>
    <xf numFmtId="164" fontId="32" fillId="0" borderId="0" xfId="0" applyFont="1" applyAlignment="1">
      <alignment horizontal="right"/>
    </xf>
    <xf numFmtId="164" fontId="31" fillId="0" borderId="13" xfId="0" applyFont="1" applyFill="1" applyBorder="1" applyAlignment="1">
      <alignment horizontal="center" vertical="top" wrapText="1"/>
    </xf>
    <xf numFmtId="164" fontId="31" fillId="0" borderId="14" xfId="0" applyFont="1" applyFill="1" applyBorder="1" applyAlignment="1">
      <alignment horizontal="center" vertical="top" wrapText="1"/>
    </xf>
    <xf numFmtId="164" fontId="33" fillId="0" borderId="13" xfId="0" applyFont="1" applyFill="1" applyBorder="1" applyAlignment="1">
      <alignment horizontal="center"/>
    </xf>
    <xf numFmtId="164" fontId="33" fillId="0" borderId="0" xfId="0" applyFont="1" applyFill="1" applyAlignment="1">
      <alignment/>
    </xf>
    <xf numFmtId="164" fontId="29" fillId="0" borderId="13" xfId="0" applyFont="1" applyFill="1" applyBorder="1" applyAlignment="1">
      <alignment horizontal="center" vertical="center" textRotation="90" wrapText="1"/>
    </xf>
    <xf numFmtId="164" fontId="32" fillId="0" borderId="0" xfId="0" applyFont="1" applyFill="1" applyAlignment="1">
      <alignment/>
    </xf>
    <xf numFmtId="164" fontId="32" fillId="0" borderId="0" xfId="0" applyFont="1" applyAlignment="1">
      <alignment vertical="center"/>
    </xf>
    <xf numFmtId="164" fontId="34" fillId="0" borderId="0" xfId="0" applyFont="1" applyAlignment="1">
      <alignment/>
    </xf>
    <xf numFmtId="164" fontId="24" fillId="0" borderId="13" xfId="0" applyFont="1" applyFill="1" applyBorder="1" applyAlignment="1">
      <alignment horizontal="right" vertical="center" wrapText="1"/>
    </xf>
    <xf numFmtId="164" fontId="34" fillId="0" borderId="0" xfId="0" applyFont="1" applyFill="1" applyAlignment="1">
      <alignment/>
    </xf>
    <xf numFmtId="164" fontId="35" fillId="0" borderId="13" xfId="0" applyFont="1" applyFill="1" applyBorder="1" applyAlignment="1">
      <alignment horizontal="center" vertical="center" wrapText="1"/>
    </xf>
    <xf numFmtId="164" fontId="36" fillId="0" borderId="13" xfId="0" applyFont="1" applyFill="1" applyBorder="1" applyAlignment="1">
      <alignment horizontal="center" vertical="top" wrapText="1"/>
    </xf>
    <xf numFmtId="164" fontId="36" fillId="0" borderId="13" xfId="0" applyFont="1" applyFill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top" wrapText="1"/>
    </xf>
    <xf numFmtId="164" fontId="36" fillId="0" borderId="13" xfId="0" applyFont="1" applyBorder="1" applyAlignment="1">
      <alignment horizontal="left" vertical="top" wrapText="1"/>
    </xf>
    <xf numFmtId="167" fontId="36" fillId="0" borderId="13" xfId="0" applyNumberFormat="1" applyFont="1" applyBorder="1" applyAlignment="1">
      <alignment horizontal="right" vertical="top" wrapText="1"/>
    </xf>
    <xf numFmtId="164" fontId="37" fillId="0" borderId="13" xfId="0" applyFont="1" applyBorder="1" applyAlignment="1">
      <alignment horizontal="left" vertical="top" wrapText="1"/>
    </xf>
    <xf numFmtId="167" fontId="37" fillId="0" borderId="13" xfId="0" applyNumberFormat="1" applyFont="1" applyBorder="1" applyAlignment="1">
      <alignment horizontal="right" vertical="top" wrapText="1"/>
    </xf>
    <xf numFmtId="164" fontId="23" fillId="0" borderId="13" xfId="0" applyFont="1" applyFill="1" applyBorder="1" applyAlignment="1">
      <alignment horizontal="right" vertical="center" wrapText="1"/>
    </xf>
    <xf numFmtId="164" fontId="22" fillId="0" borderId="0" xfId="0" applyFont="1" applyFill="1" applyAlignment="1">
      <alignment/>
    </xf>
    <xf numFmtId="164" fontId="38" fillId="0" borderId="0" xfId="142" applyFont="1" applyAlignment="1">
      <alignment horizontal="center"/>
      <protection/>
    </xf>
    <xf numFmtId="164" fontId="38" fillId="0" borderId="0" xfId="142" applyFont="1" applyAlignment="1">
      <alignment horizontal="left"/>
      <protection/>
    </xf>
    <xf numFmtId="164" fontId="38" fillId="0" borderId="0" xfId="142" applyFont="1">
      <alignment/>
      <protection/>
    </xf>
    <xf numFmtId="164" fontId="38" fillId="0" borderId="0" xfId="142" applyFont="1" applyAlignment="1">
      <alignment horizontal="right"/>
      <protection/>
    </xf>
    <xf numFmtId="164" fontId="38" fillId="0" borderId="0" xfId="142" applyFont="1" applyBorder="1" applyAlignment="1">
      <alignment horizontal="right" vertical="center"/>
      <protection/>
    </xf>
    <xf numFmtId="164" fontId="38" fillId="0" borderId="0" xfId="142" applyFont="1" applyAlignment="1">
      <alignment/>
      <protection/>
    </xf>
    <xf numFmtId="164" fontId="38" fillId="0" borderId="0" xfId="142" applyFont="1" applyBorder="1" applyAlignment="1">
      <alignment horizontal="center" vertical="center"/>
      <protection/>
    </xf>
    <xf numFmtId="167" fontId="38" fillId="0" borderId="0" xfId="141" applyNumberFormat="1" applyFont="1" applyBorder="1" applyAlignment="1">
      <alignment horizontal="right"/>
      <protection/>
    </xf>
    <xf numFmtId="164" fontId="38" fillId="0" borderId="13" xfId="142" applyFont="1" applyBorder="1" applyAlignment="1">
      <alignment horizontal="center" vertical="center" wrapText="1"/>
      <protection/>
    </xf>
    <xf numFmtId="167" fontId="38" fillId="0" borderId="13" xfId="141" applyNumberFormat="1" applyFont="1" applyBorder="1" applyAlignment="1">
      <alignment horizontal="left"/>
      <protection/>
    </xf>
    <xf numFmtId="167" fontId="38" fillId="0" borderId="13" xfId="141" applyNumberFormat="1" applyFont="1" applyBorder="1" applyAlignment="1">
      <alignment horizontal="center"/>
      <protection/>
    </xf>
    <xf numFmtId="167" fontId="38" fillId="0" borderId="13" xfId="141" applyNumberFormat="1" applyFont="1" applyBorder="1" applyAlignment="1">
      <alignment horizontal="right"/>
      <protection/>
    </xf>
    <xf numFmtId="167" fontId="39" fillId="0" borderId="13" xfId="141" applyNumberFormat="1" applyFont="1" applyBorder="1" applyAlignment="1">
      <alignment horizontal="center"/>
      <protection/>
    </xf>
    <xf numFmtId="167" fontId="39" fillId="0" borderId="13" xfId="141" applyNumberFormat="1" applyFont="1" applyBorder="1" applyAlignment="1">
      <alignment horizontal="left" vertical="center"/>
      <protection/>
    </xf>
    <xf numFmtId="168" fontId="39" fillId="0" borderId="13" xfId="141" applyNumberFormat="1" applyFont="1" applyBorder="1" applyAlignment="1">
      <alignment horizontal="center" vertical="center"/>
      <protection/>
    </xf>
    <xf numFmtId="168" fontId="39" fillId="0" borderId="13" xfId="141" applyNumberFormat="1" applyFont="1" applyBorder="1" applyAlignment="1">
      <alignment horizontal="right" vertical="center"/>
      <protection/>
    </xf>
    <xf numFmtId="167" fontId="39" fillId="0" borderId="13" xfId="141" applyNumberFormat="1" applyFont="1" applyBorder="1" applyAlignment="1">
      <alignment horizontal="center" vertical="center"/>
      <protection/>
    </xf>
    <xf numFmtId="164" fontId="38" fillId="0" borderId="0" xfId="142" applyFont="1" applyAlignment="1">
      <alignment vertical="center"/>
      <protection/>
    </xf>
    <xf numFmtId="164" fontId="38" fillId="0" borderId="13" xfId="142" applyFont="1" applyBorder="1" applyAlignment="1">
      <alignment horizontal="center"/>
      <protection/>
    </xf>
    <xf numFmtId="167" fontId="39" fillId="0" borderId="13" xfId="141" applyNumberFormat="1" applyFont="1" applyBorder="1" applyAlignment="1">
      <alignment horizontal="left" wrapText="1"/>
      <protection/>
    </xf>
    <xf numFmtId="167" fontId="39" fillId="0" borderId="13" xfId="142" applyNumberFormat="1" applyFont="1" applyFill="1" applyBorder="1">
      <alignment/>
      <protection/>
    </xf>
    <xf numFmtId="169" fontId="39" fillId="0" borderId="13" xfId="142" applyNumberFormat="1" applyFont="1" applyFill="1" applyBorder="1" applyAlignment="1">
      <alignment horizontal="right"/>
      <protection/>
    </xf>
    <xf numFmtId="164" fontId="39" fillId="0" borderId="13" xfId="134" applyFont="1" applyBorder="1" applyAlignment="1">
      <alignment horizontal="left" vertical="top" wrapText="1"/>
      <protection/>
    </xf>
    <xf numFmtId="167" fontId="39" fillId="0" borderId="13" xfId="134" applyNumberFormat="1" applyFont="1" applyBorder="1" applyAlignment="1">
      <alignment horizontal="right" vertical="top" wrapText="1"/>
      <protection/>
    </xf>
    <xf numFmtId="169" fontId="39" fillId="0" borderId="13" xfId="142" applyNumberFormat="1" applyFont="1" applyFill="1" applyBorder="1" applyAlignment="1">
      <alignment horizontal="center"/>
      <protection/>
    </xf>
    <xf numFmtId="167" fontId="38" fillId="0" borderId="13" xfId="141" applyNumberFormat="1" applyFont="1" applyFill="1" applyBorder="1">
      <alignment/>
      <protection/>
    </xf>
    <xf numFmtId="164" fontId="38" fillId="0" borderId="13" xfId="134" applyFont="1" applyBorder="1" applyAlignment="1">
      <alignment horizontal="left" vertical="top" wrapText="1"/>
      <protection/>
    </xf>
    <xf numFmtId="167" fontId="38" fillId="0" borderId="13" xfId="134" applyNumberFormat="1" applyFont="1" applyBorder="1" applyAlignment="1">
      <alignment horizontal="right" vertical="top" wrapText="1"/>
      <protection/>
    </xf>
    <xf numFmtId="169" fontId="38" fillId="0" borderId="13" xfId="142" applyNumberFormat="1" applyFont="1" applyFill="1" applyBorder="1" applyAlignment="1">
      <alignment horizontal="right"/>
      <protection/>
    </xf>
    <xf numFmtId="167" fontId="39" fillId="0" borderId="13" xfId="141" applyNumberFormat="1" applyFont="1" applyFill="1" applyBorder="1">
      <alignment/>
      <protection/>
    </xf>
    <xf numFmtId="167" fontId="39" fillId="0" borderId="13" xfId="141" applyNumberFormat="1" applyFont="1" applyBorder="1" applyAlignment="1">
      <alignment horizontal="left"/>
      <protection/>
    </xf>
    <xf numFmtId="164" fontId="39" fillId="0" borderId="13" xfId="134" applyFont="1" applyBorder="1">
      <alignment/>
      <protection/>
    </xf>
    <xf numFmtId="167" fontId="38" fillId="0" borderId="13" xfId="142" applyNumberFormat="1" applyFont="1" applyFill="1" applyBorder="1">
      <alignment/>
      <protection/>
    </xf>
    <xf numFmtId="164" fontId="38" fillId="0" borderId="13" xfId="142" applyFont="1" applyFill="1" applyBorder="1">
      <alignment/>
      <protection/>
    </xf>
    <xf numFmtId="167" fontId="38" fillId="0" borderId="13" xfId="141" applyNumberFormat="1" applyFont="1" applyBorder="1" applyAlignment="1">
      <alignment horizontal="left" wrapText="1"/>
      <protection/>
    </xf>
    <xf numFmtId="164" fontId="38" fillId="0" borderId="13" xfId="134" applyFont="1" applyBorder="1" applyAlignment="1">
      <alignment horizontal="right" vertical="top" wrapText="1"/>
      <protection/>
    </xf>
    <xf numFmtId="164" fontId="38" fillId="0" borderId="13" xfId="142" applyFont="1" applyBorder="1">
      <alignment/>
      <protection/>
    </xf>
    <xf numFmtId="164" fontId="39" fillId="0" borderId="13" xfId="142" applyFont="1" applyFill="1" applyBorder="1">
      <alignment/>
      <protection/>
    </xf>
    <xf numFmtId="167" fontId="39" fillId="0" borderId="13" xfId="142" applyNumberFormat="1" applyFont="1" applyFill="1" applyBorder="1" applyAlignment="1">
      <alignment vertical="center"/>
      <protection/>
    </xf>
    <xf numFmtId="169" fontId="39" fillId="0" borderId="13" xfId="142" applyNumberFormat="1" applyFont="1" applyFill="1" applyBorder="1" applyAlignment="1">
      <alignment horizontal="right" vertical="center"/>
      <protection/>
    </xf>
    <xf numFmtId="167" fontId="39" fillId="0" borderId="13" xfId="141" applyNumberFormat="1" applyFont="1" applyFill="1" applyBorder="1" applyAlignment="1">
      <alignment vertical="center"/>
      <protection/>
    </xf>
    <xf numFmtId="169" fontId="39" fillId="0" borderId="13" xfId="142" applyNumberFormat="1" applyFont="1" applyFill="1" applyBorder="1" applyAlignment="1">
      <alignment horizontal="center" vertical="center"/>
      <protection/>
    </xf>
    <xf numFmtId="167" fontId="38" fillId="0" borderId="0" xfId="141" applyNumberFormat="1" applyFont="1" applyAlignment="1">
      <alignment horizontal="left"/>
      <protection/>
    </xf>
    <xf numFmtId="167" fontId="38" fillId="0" borderId="0" xfId="141" applyNumberFormat="1" applyFont="1">
      <alignment/>
      <protection/>
    </xf>
    <xf numFmtId="167" fontId="38" fillId="0" borderId="0" xfId="141" applyNumberFormat="1" applyFont="1" applyAlignment="1">
      <alignment horizontal="right"/>
      <protection/>
    </xf>
    <xf numFmtId="167" fontId="39" fillId="0" borderId="0" xfId="141" applyNumberFormat="1" applyFont="1" applyFill="1" applyBorder="1" applyAlignment="1">
      <alignment horizontal="left"/>
      <protection/>
    </xf>
    <xf numFmtId="167" fontId="38" fillId="0" borderId="0" xfId="142" applyNumberFormat="1" applyFont="1">
      <alignment/>
      <protection/>
    </xf>
    <xf numFmtId="167" fontId="38" fillId="0" borderId="0" xfId="142" applyNumberFormat="1" applyFont="1" applyAlignment="1">
      <alignment horizontal="right"/>
      <protection/>
    </xf>
    <xf numFmtId="164" fontId="23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3" fillId="0" borderId="15" xfId="0" applyFont="1" applyBorder="1" applyAlignment="1">
      <alignment horizontal="center" vertical="center"/>
    </xf>
    <xf numFmtId="164" fontId="23" fillId="0" borderId="13" xfId="0" applyFont="1" applyBorder="1" applyAlignment="1">
      <alignment horizontal="center"/>
    </xf>
    <xf numFmtId="164" fontId="40" fillId="0" borderId="17" xfId="0" applyFont="1" applyBorder="1" applyAlignment="1">
      <alignment/>
    </xf>
    <xf numFmtId="164" fontId="40" fillId="0" borderId="16" xfId="0" applyFont="1" applyBorder="1" applyAlignment="1">
      <alignment horizontal="center"/>
    </xf>
    <xf numFmtId="164" fontId="23" fillId="0" borderId="15" xfId="0" applyFont="1" applyBorder="1" applyAlignment="1">
      <alignment/>
    </xf>
    <xf numFmtId="164" fontId="23" fillId="0" borderId="13" xfId="0" applyFont="1" applyBorder="1" applyAlignment="1">
      <alignment/>
    </xf>
    <xf numFmtId="164" fontId="23" fillId="0" borderId="13" xfId="0" applyFont="1" applyBorder="1" applyAlignment="1">
      <alignment horizontal="right"/>
    </xf>
    <xf numFmtId="170" fontId="23" fillId="0" borderId="13" xfId="15" applyNumberFormat="1" applyFont="1" applyFill="1" applyBorder="1" applyAlignment="1" applyProtection="1">
      <alignment/>
      <protection/>
    </xf>
    <xf numFmtId="164" fontId="24" fillId="0" borderId="15" xfId="0" applyFont="1" applyBorder="1" applyAlignment="1">
      <alignment/>
    </xf>
    <xf numFmtId="164" fontId="24" fillId="0" borderId="13" xfId="0" applyFont="1" applyBorder="1" applyAlignment="1">
      <alignment/>
    </xf>
    <xf numFmtId="170" fontId="24" fillId="0" borderId="13" xfId="15" applyNumberFormat="1" applyFont="1" applyFill="1" applyBorder="1" applyAlignment="1" applyProtection="1">
      <alignment/>
      <protection/>
    </xf>
    <xf numFmtId="164" fontId="22" fillId="0" borderId="0" xfId="0" applyFont="1" applyAlignment="1">
      <alignment horizontal="center"/>
    </xf>
    <xf numFmtId="170" fontId="1" fillId="0" borderId="0" xfId="15" applyNumberFormat="1" applyFill="1" applyBorder="1" applyAlignment="1" applyProtection="1">
      <alignment/>
      <protection/>
    </xf>
    <xf numFmtId="164" fontId="23" fillId="0" borderId="0" xfId="0" applyFont="1" applyBorder="1" applyAlignment="1">
      <alignment horizontal="center" vertical="center"/>
    </xf>
    <xf numFmtId="170" fontId="1" fillId="0" borderId="0" xfId="15" applyNumberFormat="1" applyFont="1" applyFill="1" applyBorder="1" applyAlignment="1" applyProtection="1">
      <alignment horizontal="right" vertical="center"/>
      <protection/>
    </xf>
    <xf numFmtId="164" fontId="24" fillId="0" borderId="13" xfId="0" applyFont="1" applyBorder="1" applyAlignment="1">
      <alignment horizontal="center" vertical="center"/>
    </xf>
    <xf numFmtId="164" fontId="41" fillId="0" borderId="18" xfId="0" applyFont="1" applyBorder="1" applyAlignment="1">
      <alignment horizontal="center" vertical="top" wrapText="1"/>
    </xf>
    <xf numFmtId="164" fontId="41" fillId="0" borderId="13" xfId="0" applyFont="1" applyBorder="1" applyAlignment="1">
      <alignment horizontal="center" vertical="top" wrapText="1"/>
    </xf>
    <xf numFmtId="164" fontId="0" fillId="0" borderId="0" xfId="0" applyAlignment="1">
      <alignment horizontal="center"/>
    </xf>
    <xf numFmtId="164" fontId="41" fillId="0" borderId="18" xfId="0" applyFont="1" applyBorder="1" applyAlignment="1">
      <alignment horizontal="center" vertical="center" wrapText="1"/>
    </xf>
    <xf numFmtId="164" fontId="41" fillId="0" borderId="13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/>
    </xf>
    <xf numFmtId="171" fontId="38" fillId="0" borderId="18" xfId="133" applyNumberFormat="1" applyFont="1" applyFill="1" applyBorder="1" applyAlignment="1">
      <alignment vertical="center"/>
      <protection/>
    </xf>
    <xf numFmtId="170" fontId="38" fillId="0" borderId="13" xfId="15" applyNumberFormat="1" applyFont="1" applyFill="1" applyBorder="1" applyAlignment="1" applyProtection="1">
      <alignment vertical="center"/>
      <protection/>
    </xf>
    <xf numFmtId="170" fontId="38" fillId="0" borderId="13" xfId="15" applyNumberFormat="1" applyFont="1" applyFill="1" applyBorder="1" applyAlignment="1" applyProtection="1">
      <alignment horizontal="right" vertical="center" wrapText="1"/>
      <protection/>
    </xf>
    <xf numFmtId="171" fontId="42" fillId="0" borderId="18" xfId="133" applyNumberFormat="1" applyFont="1" applyFill="1" applyBorder="1" applyAlignment="1">
      <alignment horizontal="right" vertical="center"/>
      <protection/>
    </xf>
    <xf numFmtId="170" fontId="29" fillId="0" borderId="13" xfId="15" applyNumberFormat="1" applyFont="1" applyFill="1" applyBorder="1" applyAlignment="1" applyProtection="1">
      <alignment horizontal="center" vertical="center" wrapText="1"/>
      <protection/>
    </xf>
    <xf numFmtId="170" fontId="42" fillId="0" borderId="13" xfId="15" applyNumberFormat="1" applyFont="1" applyFill="1" applyBorder="1" applyAlignment="1" applyProtection="1">
      <alignment horizontal="right" vertical="center" wrapText="1"/>
      <protection/>
    </xf>
    <xf numFmtId="170" fontId="23" fillId="0" borderId="13" xfId="15" applyNumberFormat="1" applyFont="1" applyFill="1" applyBorder="1" applyAlignment="1" applyProtection="1">
      <alignment horizontal="right" vertical="center" wrapText="1"/>
      <protection/>
    </xf>
    <xf numFmtId="164" fontId="36" fillId="0" borderId="18" xfId="133" applyFont="1" applyFill="1" applyBorder="1" applyAlignment="1">
      <alignment vertical="center"/>
      <protection/>
    </xf>
    <xf numFmtId="170" fontId="36" fillId="0" borderId="13" xfId="15" applyNumberFormat="1" applyFont="1" applyFill="1" applyBorder="1" applyAlignment="1" applyProtection="1">
      <alignment horizontal="right" vertical="center" wrapText="1"/>
      <protection/>
    </xf>
    <xf numFmtId="170" fontId="37" fillId="0" borderId="13" xfId="15" applyNumberFormat="1" applyFont="1" applyFill="1" applyBorder="1" applyAlignment="1" applyProtection="1">
      <alignment horizontal="right" vertical="center" wrapText="1"/>
      <protection/>
    </xf>
    <xf numFmtId="164" fontId="37" fillId="0" borderId="18" xfId="133" applyFont="1" applyFill="1" applyBorder="1" applyAlignment="1">
      <alignment vertical="center"/>
      <protection/>
    </xf>
    <xf numFmtId="164" fontId="36" fillId="0" borderId="18" xfId="133" applyFont="1" applyFill="1" applyBorder="1" applyAlignment="1">
      <alignment vertical="center" wrapText="1"/>
      <protection/>
    </xf>
    <xf numFmtId="170" fontId="36" fillId="0" borderId="13" xfId="15" applyNumberFormat="1" applyFont="1" applyFill="1" applyBorder="1" applyAlignment="1" applyProtection="1">
      <alignment horizontal="center" vertical="center" wrapText="1"/>
      <protection/>
    </xf>
    <xf numFmtId="164" fontId="37" fillId="0" borderId="18" xfId="133" applyFont="1" applyFill="1" applyBorder="1" applyAlignment="1">
      <alignment vertical="center" wrapText="1"/>
      <protection/>
    </xf>
    <xf numFmtId="164" fontId="22" fillId="0" borderId="0" xfId="0" applyFont="1" applyFill="1" applyAlignment="1">
      <alignment vertical="center"/>
    </xf>
    <xf numFmtId="164" fontId="0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0" borderId="0" xfId="0" applyFont="1" applyAlignment="1">
      <alignment horizontal="right"/>
    </xf>
    <xf numFmtId="164" fontId="0" fillId="0" borderId="13" xfId="0" applyFont="1" applyBorder="1" applyAlignment="1">
      <alignment/>
    </xf>
    <xf numFmtId="164" fontId="23" fillId="0" borderId="13" xfId="134" applyFont="1" applyBorder="1" applyAlignment="1">
      <alignment horizontal="center" vertical="center" wrapText="1"/>
      <protection/>
    </xf>
    <xf numFmtId="164" fontId="23" fillId="0" borderId="13" xfId="142" applyFont="1" applyBorder="1" applyAlignment="1">
      <alignment horizontal="center"/>
      <protection/>
    </xf>
    <xf numFmtId="164" fontId="24" fillId="0" borderId="13" xfId="134" applyFont="1" applyBorder="1" applyAlignment="1">
      <alignment horizontal="left" vertical="center" wrapText="1"/>
      <protection/>
    </xf>
    <xf numFmtId="167" fontId="24" fillId="0" borderId="13" xfId="141" applyNumberFormat="1" applyFont="1" applyFill="1" applyBorder="1">
      <alignment/>
      <protection/>
    </xf>
    <xf numFmtId="164" fontId="23" fillId="0" borderId="13" xfId="134" applyFont="1" applyBorder="1" applyAlignment="1">
      <alignment horizontal="right" vertical="center" wrapText="1"/>
      <protection/>
    </xf>
    <xf numFmtId="167" fontId="23" fillId="0" borderId="13" xfId="141" applyNumberFormat="1" applyFont="1" applyFill="1" applyBorder="1">
      <alignment/>
      <protection/>
    </xf>
    <xf numFmtId="164" fontId="0" fillId="0" borderId="0" xfId="0" applyAlignment="1">
      <alignment vertical="center"/>
    </xf>
    <xf numFmtId="164" fontId="24" fillId="0" borderId="13" xfId="142" applyFont="1" applyFill="1" applyBorder="1" applyAlignment="1">
      <alignment vertical="center"/>
      <protection/>
    </xf>
    <xf numFmtId="167" fontId="24" fillId="0" borderId="13" xfId="142" applyNumberFormat="1" applyFont="1" applyFill="1" applyBorder="1" applyAlignment="1">
      <alignment vertical="center"/>
      <protection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right" vertical="center"/>
    </xf>
    <xf numFmtId="164" fontId="1" fillId="0" borderId="0" xfId="0" applyFont="1" applyAlignment="1">
      <alignment horizontal="right" vertical="center"/>
    </xf>
    <xf numFmtId="164" fontId="1" fillId="0" borderId="0" xfId="0" applyFont="1" applyAlignment="1">
      <alignment horizontal="right"/>
    </xf>
    <xf numFmtId="164" fontId="1" fillId="0" borderId="0" xfId="0" applyFont="1" applyBorder="1" applyAlignment="1">
      <alignment horizontal="center" vertical="center"/>
    </xf>
    <xf numFmtId="164" fontId="1" fillId="0" borderId="13" xfId="0" applyFont="1" applyBorder="1" applyAlignment="1">
      <alignment/>
    </xf>
    <xf numFmtId="164" fontId="44" fillId="0" borderId="13" xfId="0" applyFont="1" applyBorder="1" applyAlignment="1">
      <alignment horizontal="center"/>
    </xf>
    <xf numFmtId="164" fontId="23" fillId="0" borderId="13" xfId="134" applyFont="1" applyBorder="1" applyAlignment="1">
      <alignment horizontal="left" vertical="top" wrapText="1"/>
      <protection/>
    </xf>
    <xf numFmtId="164" fontId="23" fillId="0" borderId="13" xfId="142" applyFont="1" applyFill="1" applyBorder="1">
      <alignment/>
      <protection/>
    </xf>
    <xf numFmtId="164" fontId="23" fillId="0" borderId="13" xfId="142" applyFont="1" applyBorder="1" applyAlignment="1">
      <alignment horizontal="right"/>
      <protection/>
    </xf>
    <xf numFmtId="164" fontId="23" fillId="0" borderId="13" xfId="142" applyFont="1" applyBorder="1">
      <alignment/>
      <protection/>
    </xf>
    <xf numFmtId="167" fontId="23" fillId="0" borderId="13" xfId="142" applyNumberFormat="1" applyFont="1" applyFill="1" applyBorder="1">
      <alignment/>
      <protection/>
    </xf>
    <xf numFmtId="164" fontId="23" fillId="0" borderId="13" xfId="134" applyFont="1" applyBorder="1" applyAlignment="1">
      <alignment horizontal="right" vertical="top" wrapText="1"/>
      <protection/>
    </xf>
    <xf numFmtId="164" fontId="24" fillId="0" borderId="13" xfId="134" applyFont="1" applyBorder="1">
      <alignment/>
      <protection/>
    </xf>
    <xf numFmtId="170" fontId="23" fillId="0" borderId="0" xfId="15" applyNumberFormat="1" applyFont="1" applyFill="1" applyBorder="1" applyAlignment="1" applyProtection="1">
      <alignment horizontal="center" vertical="center"/>
      <protection/>
    </xf>
    <xf numFmtId="170" fontId="23" fillId="0" borderId="0" xfId="15" applyNumberFormat="1" applyFont="1" applyFill="1" applyBorder="1" applyAlignment="1" applyProtection="1">
      <alignment horizontal="right" vertical="center"/>
      <protection/>
    </xf>
    <xf numFmtId="170" fontId="23" fillId="0" borderId="13" xfId="15" applyNumberFormat="1" applyFont="1" applyFill="1" applyBorder="1" applyAlignment="1" applyProtection="1">
      <alignment horizontal="center" vertical="center"/>
      <protection/>
    </xf>
    <xf numFmtId="164" fontId="23" fillId="0" borderId="13" xfId="0" applyFont="1" applyBorder="1" applyAlignment="1">
      <alignment vertical="center" wrapText="1"/>
    </xf>
    <xf numFmtId="170" fontId="23" fillId="0" borderId="13" xfId="15" applyNumberFormat="1" applyFont="1" applyFill="1" applyBorder="1" applyAlignment="1" applyProtection="1">
      <alignment horizontal="center" vertical="center" wrapText="1"/>
      <protection/>
    </xf>
    <xf numFmtId="164" fontId="45" fillId="0" borderId="13" xfId="0" applyFont="1" applyBorder="1" applyAlignment="1">
      <alignment vertical="center" wrapText="1"/>
    </xf>
    <xf numFmtId="164" fontId="24" fillId="0" borderId="13" xfId="0" applyFont="1" applyBorder="1" applyAlignment="1">
      <alignment horizontal="center" vertical="center" wrapText="1"/>
    </xf>
    <xf numFmtId="164" fontId="24" fillId="0" borderId="13" xfId="0" applyFont="1" applyBorder="1" applyAlignment="1">
      <alignment vertical="center" wrapText="1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70" fontId="23" fillId="0" borderId="0" xfId="15" applyNumberFormat="1" applyFont="1" applyFill="1" applyBorder="1" applyAlignment="1" applyProtection="1">
      <alignment/>
      <protection/>
    </xf>
    <xf numFmtId="170" fontId="23" fillId="0" borderId="0" xfId="15" applyNumberFormat="1" applyFont="1" applyFill="1" applyBorder="1" applyAlignment="1" applyProtection="1">
      <alignment horizontal="right"/>
      <protection/>
    </xf>
    <xf numFmtId="164" fontId="41" fillId="0" borderId="0" xfId="0" applyFont="1" applyBorder="1" applyAlignment="1">
      <alignment horizontal="center" vertical="center" wrapText="1"/>
    </xf>
    <xf numFmtId="164" fontId="42" fillId="0" borderId="0" xfId="0" applyFont="1" applyBorder="1" applyAlignment="1">
      <alignment vertical="center" wrapText="1"/>
    </xf>
    <xf numFmtId="164" fontId="23" fillId="0" borderId="13" xfId="0" applyFont="1" applyBorder="1" applyAlignment="1">
      <alignment horizontal="left" vertical="center" wrapText="1"/>
    </xf>
    <xf numFmtId="164" fontId="46" fillId="0" borderId="13" xfId="0" applyFont="1" applyBorder="1" applyAlignment="1">
      <alignment vertical="center" wrapText="1"/>
    </xf>
    <xf numFmtId="164" fontId="47" fillId="0" borderId="0" xfId="0" applyFont="1" applyBorder="1" applyAlignment="1">
      <alignment vertical="center" wrapText="1"/>
    </xf>
    <xf numFmtId="164" fontId="23" fillId="0" borderId="0" xfId="0" applyFont="1" applyBorder="1" applyAlignment="1">
      <alignment/>
    </xf>
    <xf numFmtId="164" fontId="23" fillId="0" borderId="13" xfId="0" applyFont="1" applyBorder="1" applyAlignment="1">
      <alignment horizontal="right" vertical="center" wrapText="1"/>
    </xf>
    <xf numFmtId="164" fontId="46" fillId="0" borderId="13" xfId="0" applyFont="1" applyBorder="1" applyAlignment="1">
      <alignment horizontal="right" vertical="center" wrapText="1"/>
    </xf>
    <xf numFmtId="164" fontId="48" fillId="0" borderId="0" xfId="0" applyFont="1" applyBorder="1" applyAlignment="1">
      <alignment horizontal="right" vertical="center"/>
    </xf>
    <xf numFmtId="164" fontId="48" fillId="0" borderId="0" xfId="0" applyFont="1" applyAlignment="1">
      <alignment horizontal="right" vertical="center"/>
    </xf>
    <xf numFmtId="164" fontId="48" fillId="0" borderId="0" xfId="0" applyFont="1" applyBorder="1" applyAlignment="1">
      <alignment horizontal="center" vertical="center"/>
    </xf>
    <xf numFmtId="164" fontId="49" fillId="0" borderId="0" xfId="0" applyFont="1" applyAlignment="1">
      <alignment horizontal="right" vertical="center"/>
    </xf>
    <xf numFmtId="167" fontId="23" fillId="0" borderId="13" xfId="0" applyNumberFormat="1" applyFont="1" applyBorder="1" applyAlignment="1">
      <alignment horizontal="right" vertical="center" wrapText="1"/>
    </xf>
    <xf numFmtId="164" fontId="23" fillId="0" borderId="13" xfId="0" applyFont="1" applyBorder="1" applyAlignment="1">
      <alignment vertical="top" wrapText="1"/>
    </xf>
    <xf numFmtId="164" fontId="24" fillId="0" borderId="13" xfId="0" applyFont="1" applyBorder="1" applyAlignment="1">
      <alignment horizontal="justify" vertical="center" wrapText="1"/>
    </xf>
    <xf numFmtId="164" fontId="24" fillId="0" borderId="13" xfId="0" applyFont="1" applyFill="1" applyBorder="1" applyAlignment="1">
      <alignment horizontal="justify" vertical="center" wrapText="1"/>
    </xf>
    <xf numFmtId="166" fontId="44" fillId="0" borderId="13" xfId="15" applyFont="1" applyFill="1" applyBorder="1" applyAlignment="1" applyProtection="1">
      <alignment horizontal="right" vertical="center" wrapText="1"/>
      <protection/>
    </xf>
    <xf numFmtId="164" fontId="24" fillId="0" borderId="0" xfId="0" applyFont="1" applyAlignment="1">
      <alignment/>
    </xf>
    <xf numFmtId="170" fontId="24" fillId="0" borderId="13" xfId="15" applyNumberFormat="1" applyFont="1" applyFill="1" applyBorder="1" applyAlignment="1" applyProtection="1">
      <alignment horizontal="right" vertical="center" wrapText="1"/>
      <protection/>
    </xf>
    <xf numFmtId="164" fontId="22" fillId="0" borderId="13" xfId="0" applyFont="1" applyFill="1" applyBorder="1" applyAlignment="1">
      <alignment horizontal="center" vertical="center"/>
    </xf>
    <xf numFmtId="164" fontId="22" fillId="0" borderId="0" xfId="0" applyFont="1" applyFill="1" applyAlignment="1">
      <alignment horizontal="center" vertical="center"/>
    </xf>
    <xf numFmtId="164" fontId="22" fillId="0" borderId="13" xfId="0" applyFont="1" applyBorder="1" applyAlignment="1">
      <alignment vertical="center"/>
    </xf>
    <xf numFmtId="164" fontId="50" fillId="0" borderId="13" xfId="0" applyFont="1" applyBorder="1" applyAlignment="1">
      <alignment vertical="center"/>
    </xf>
    <xf numFmtId="164" fontId="50" fillId="0" borderId="0" xfId="0" applyFont="1" applyAlignment="1">
      <alignment vertical="center"/>
    </xf>
    <xf numFmtId="164" fontId="51" fillId="0" borderId="0" xfId="0" applyFont="1" applyBorder="1" applyAlignment="1">
      <alignment horizontal="right" vertical="center"/>
    </xf>
    <xf numFmtId="164" fontId="51" fillId="0" borderId="0" xfId="0" applyFont="1" applyAlignment="1">
      <alignment horizontal="right" vertical="center"/>
    </xf>
    <xf numFmtId="164" fontId="52" fillId="0" borderId="13" xfId="0" applyFont="1" applyBorder="1" applyAlignment="1">
      <alignment horizontal="center" vertical="center" wrapText="1"/>
    </xf>
    <xf numFmtId="164" fontId="51" fillId="0" borderId="13" xfId="0" applyFont="1" applyBorder="1" applyAlignment="1">
      <alignment horizontal="center" vertical="center" wrapText="1"/>
    </xf>
    <xf numFmtId="164" fontId="52" fillId="0" borderId="13" xfId="0" applyFont="1" applyBorder="1" applyAlignment="1">
      <alignment horizontal="left" vertical="center" wrapText="1"/>
    </xf>
    <xf numFmtId="164" fontId="51" fillId="0" borderId="13" xfId="0" applyFont="1" applyBorder="1" applyAlignment="1">
      <alignment horizontal="left" vertical="center" wrapText="1"/>
    </xf>
    <xf numFmtId="164" fontId="35" fillId="0" borderId="0" xfId="0" applyFont="1" applyBorder="1" applyAlignment="1">
      <alignment horizontal="center" vertical="center"/>
    </xf>
    <xf numFmtId="164" fontId="1" fillId="0" borderId="0" xfId="140">
      <alignment/>
      <protection/>
    </xf>
    <xf numFmtId="164" fontId="1" fillId="0" borderId="0" xfId="140" applyAlignment="1">
      <alignment wrapText="1"/>
      <protection/>
    </xf>
    <xf numFmtId="164" fontId="1" fillId="0" borderId="0" xfId="140" applyFont="1" applyAlignment="1">
      <alignment horizontal="right"/>
      <protection/>
    </xf>
    <xf numFmtId="164" fontId="1" fillId="0" borderId="13" xfId="140" applyFont="1" applyBorder="1" applyAlignment="1">
      <alignment horizontal="center" vertical="center"/>
      <protection/>
    </xf>
    <xf numFmtId="164" fontId="1" fillId="0" borderId="15" xfId="140" applyBorder="1" applyAlignment="1">
      <alignment wrapText="1"/>
      <protection/>
    </xf>
    <xf numFmtId="164" fontId="52" fillId="0" borderId="17" xfId="0" applyFont="1" applyBorder="1" applyAlignment="1">
      <alignment horizontal="center" vertical="center" wrapText="1"/>
    </xf>
    <xf numFmtId="164" fontId="52" fillId="0" borderId="16" xfId="0" applyFont="1" applyBorder="1" applyAlignment="1">
      <alignment horizontal="center" vertical="center" wrapText="1"/>
    </xf>
    <xf numFmtId="164" fontId="52" fillId="0" borderId="13" xfId="0" applyFont="1" applyBorder="1" applyAlignment="1">
      <alignment vertical="center" wrapText="1"/>
    </xf>
    <xf numFmtId="172" fontId="52" fillId="0" borderId="13" xfId="0" applyNumberFormat="1" applyFont="1" applyBorder="1" applyAlignment="1">
      <alignment horizontal="right" vertical="center"/>
    </xf>
    <xf numFmtId="164" fontId="51" fillId="0" borderId="13" xfId="0" applyFont="1" applyBorder="1" applyAlignment="1">
      <alignment vertical="center" wrapText="1"/>
    </xf>
    <xf numFmtId="172" fontId="51" fillId="0" borderId="13" xfId="0" applyNumberFormat="1" applyFont="1" applyBorder="1" applyAlignment="1">
      <alignment horizontal="right" vertical="center"/>
    </xf>
    <xf numFmtId="164" fontId="52" fillId="0" borderId="13" xfId="0" applyFont="1" applyBorder="1" applyAlignment="1">
      <alignment horizontal="left" vertical="center" wrapText="1" indent="1"/>
    </xf>
    <xf numFmtId="164" fontId="52" fillId="0" borderId="14" xfId="0" applyFont="1" applyBorder="1" applyAlignment="1">
      <alignment horizontal="center" vertical="center" wrapText="1"/>
    </xf>
    <xf numFmtId="164" fontId="51" fillId="0" borderId="14" xfId="0" applyFont="1" applyBorder="1" applyAlignment="1">
      <alignment vertical="center" wrapText="1"/>
    </xf>
    <xf numFmtId="172" fontId="51" fillId="0" borderId="14" xfId="0" applyNumberFormat="1" applyFont="1" applyBorder="1" applyAlignment="1">
      <alignment horizontal="right" vertical="center"/>
    </xf>
    <xf numFmtId="172" fontId="41" fillId="0" borderId="13" xfId="140" applyNumberFormat="1" applyFont="1" applyBorder="1" applyAlignment="1">
      <alignment horizontal="right"/>
      <protection/>
    </xf>
    <xf numFmtId="164" fontId="42" fillId="0" borderId="0" xfId="136" applyFont="1" applyFill="1">
      <alignment/>
      <protection/>
    </xf>
    <xf numFmtId="164" fontId="42" fillId="0" borderId="0" xfId="136" applyFont="1" applyFill="1" applyAlignment="1">
      <alignment horizontal="center"/>
      <protection/>
    </xf>
    <xf numFmtId="170" fontId="41" fillId="0" borderId="13" xfId="105" applyNumberFormat="1" applyFont="1" applyFill="1" applyBorder="1" applyAlignment="1" applyProtection="1">
      <alignment horizontal="center" vertical="center" wrapText="1"/>
      <protection/>
    </xf>
    <xf numFmtId="170" fontId="41" fillId="0" borderId="13" xfId="105" applyNumberFormat="1" applyFont="1" applyFill="1" applyBorder="1" applyAlignment="1" applyProtection="1">
      <alignment horizontal="center"/>
      <protection/>
    </xf>
    <xf numFmtId="170" fontId="41" fillId="0" borderId="18" xfId="105" applyNumberFormat="1" applyFont="1" applyFill="1" applyBorder="1" applyAlignment="1" applyProtection="1">
      <alignment horizontal="center"/>
      <protection/>
    </xf>
    <xf numFmtId="170" fontId="41" fillId="0" borderId="13" xfId="105" applyNumberFormat="1" applyFont="1" applyFill="1" applyBorder="1" applyAlignment="1" applyProtection="1">
      <alignment horizontal="center" vertical="center"/>
      <protection/>
    </xf>
    <xf numFmtId="164" fontId="42" fillId="0" borderId="0" xfId="136" applyFont="1" applyFill="1" applyAlignment="1">
      <alignment vertical="center"/>
      <protection/>
    </xf>
    <xf numFmtId="170" fontId="42" fillId="0" borderId="13" xfId="105" applyNumberFormat="1" applyFont="1" applyFill="1" applyBorder="1" applyAlignment="1" applyProtection="1">
      <alignment/>
      <protection/>
    </xf>
    <xf numFmtId="164" fontId="42" fillId="0" borderId="13" xfId="136" applyFont="1" applyFill="1" applyBorder="1" applyAlignment="1">
      <alignment vertical="center" wrapText="1"/>
      <protection/>
    </xf>
    <xf numFmtId="173" fontId="42" fillId="0" borderId="13" xfId="104" applyNumberFormat="1" applyFont="1" applyFill="1" applyBorder="1" applyAlignment="1" applyProtection="1">
      <alignment vertical="center"/>
      <protection/>
    </xf>
    <xf numFmtId="173" fontId="41" fillId="0" borderId="13" xfId="104" applyNumberFormat="1" applyFont="1" applyFill="1" applyBorder="1" applyAlignment="1" applyProtection="1">
      <alignment horizontal="center" vertical="center"/>
      <protection/>
    </xf>
    <xf numFmtId="164" fontId="42" fillId="0" borderId="13" xfId="136" applyFont="1" applyFill="1" applyBorder="1" applyAlignment="1">
      <alignment horizontal="left" vertical="center" wrapText="1"/>
      <protection/>
    </xf>
    <xf numFmtId="164" fontId="41" fillId="0" borderId="18" xfId="136" applyFont="1" applyFill="1" applyBorder="1" applyAlignment="1">
      <alignment horizontal="center" vertical="center" wrapText="1"/>
      <protection/>
    </xf>
    <xf numFmtId="173" fontId="41" fillId="0" borderId="13" xfId="104" applyNumberFormat="1" applyFont="1" applyFill="1" applyBorder="1" applyAlignment="1" applyProtection="1">
      <alignment vertical="center"/>
      <protection/>
    </xf>
    <xf numFmtId="164" fontId="41" fillId="0" borderId="13" xfId="136" applyFont="1" applyFill="1" applyBorder="1" applyAlignment="1">
      <alignment horizontal="center" vertical="center" wrapText="1"/>
      <protection/>
    </xf>
    <xf numFmtId="164" fontId="41" fillId="0" borderId="13" xfId="136" applyFont="1" applyFill="1" applyBorder="1" applyAlignment="1">
      <alignment vertical="center" wrapText="1"/>
      <protection/>
    </xf>
    <xf numFmtId="164" fontId="19" fillId="0" borderId="0" xfId="139">
      <alignment/>
      <protection/>
    </xf>
    <xf numFmtId="167" fontId="42" fillId="0" borderId="0" xfId="139" applyNumberFormat="1" applyFont="1" applyFill="1" applyBorder="1" applyAlignment="1">
      <alignment horizontal="center" vertical="top" wrapText="1"/>
      <protection/>
    </xf>
    <xf numFmtId="164" fontId="19" fillId="0" borderId="0" xfId="139" applyFill="1">
      <alignment/>
      <protection/>
    </xf>
    <xf numFmtId="164" fontId="53" fillId="0" borderId="13" xfId="139" applyFont="1" applyFill="1" applyBorder="1">
      <alignment/>
      <protection/>
    </xf>
    <xf numFmtId="164" fontId="53" fillId="0" borderId="13" xfId="139" applyFont="1" applyFill="1" applyBorder="1" applyAlignment="1">
      <alignment horizontal="center"/>
      <protection/>
    </xf>
    <xf numFmtId="164" fontId="41" fillId="0" borderId="13" xfId="139" applyFont="1" applyFill="1" applyBorder="1" applyAlignment="1">
      <alignment horizontal="center" vertical="top" wrapText="1"/>
      <protection/>
    </xf>
    <xf numFmtId="164" fontId="0" fillId="0" borderId="13" xfId="139" applyFont="1" applyFill="1" applyBorder="1" applyAlignment="1">
      <alignment horizontal="center" vertical="top" wrapText="1"/>
      <protection/>
    </xf>
    <xf numFmtId="164" fontId="0" fillId="0" borderId="13" xfId="139" applyFont="1" applyFill="1" applyBorder="1" applyAlignment="1">
      <alignment horizontal="left" vertical="top" wrapText="1"/>
      <protection/>
    </xf>
    <xf numFmtId="167" fontId="0" fillId="0" borderId="13" xfId="139" applyNumberFormat="1" applyFont="1" applyFill="1" applyBorder="1" applyAlignment="1">
      <alignment horizontal="right" vertical="top" wrapText="1"/>
      <protection/>
    </xf>
    <xf numFmtId="164" fontId="44" fillId="0" borderId="13" xfId="139" applyFont="1" applyFill="1" applyBorder="1" applyAlignment="1">
      <alignment horizontal="left" vertical="top" wrapText="1"/>
      <protection/>
    </xf>
    <xf numFmtId="167" fontId="44" fillId="0" borderId="13" xfId="139" applyNumberFormat="1" applyFont="1" applyFill="1" applyBorder="1" applyAlignment="1">
      <alignment horizontal="right" vertical="top" wrapText="1"/>
      <protection/>
    </xf>
  </cellXfs>
  <cellStyles count="1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. jelölőszín" xfId="20"/>
    <cellStyle name="2. jelölőszín" xfId="21"/>
    <cellStyle name="20% - 1. jelölőszín" xfId="22"/>
    <cellStyle name="20% - 1. jelölőszín 2" xfId="23"/>
    <cellStyle name="20% - 2. jelölőszín" xfId="24"/>
    <cellStyle name="20% - 2. jelölőszín 2" xfId="25"/>
    <cellStyle name="20% - 3. jelölőszín" xfId="26"/>
    <cellStyle name="20% - 3. jelölőszín 2" xfId="27"/>
    <cellStyle name="20% - 4. jelölőszín" xfId="28"/>
    <cellStyle name="20% - 4. jelölőszín 2" xfId="29"/>
    <cellStyle name="20% - 5. jelölőszín" xfId="30"/>
    <cellStyle name="20% - 5. jelölőszín 2" xfId="31"/>
    <cellStyle name="20% - 6. jelölőszín" xfId="32"/>
    <cellStyle name="20% - 6. jelölőszín 2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3. jelölőszín" xfId="40"/>
    <cellStyle name="4. jelölőszín" xfId="41"/>
    <cellStyle name="40% - 1. jelölőszín" xfId="42"/>
    <cellStyle name="40% - 1. jelölőszín 2" xfId="43"/>
    <cellStyle name="40% - 2. jelölőszín" xfId="44"/>
    <cellStyle name="40% - 2. jelölőszín 2" xfId="45"/>
    <cellStyle name="40% - 3. jelölőszín" xfId="46"/>
    <cellStyle name="40% - 3. jelölőszín 2" xfId="47"/>
    <cellStyle name="40% - 4. jelölőszín" xfId="48"/>
    <cellStyle name="40% - 4. jelölőszín 2" xfId="49"/>
    <cellStyle name="40% - 5. jelölőszín" xfId="50"/>
    <cellStyle name="40% - 5. jelölőszín 2" xfId="51"/>
    <cellStyle name="40% - 6. jelölőszín" xfId="52"/>
    <cellStyle name="40% - 6. jelölőszín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5. jelölőszín" xfId="60"/>
    <cellStyle name="6. jelölőszín" xfId="61"/>
    <cellStyle name="60% - 1. jelölőszín" xfId="62"/>
    <cellStyle name="60% - 1. jelölőszín 2" xfId="63"/>
    <cellStyle name="60% - 2. jelölőszín" xfId="64"/>
    <cellStyle name="60% - 2. jelölőszín 2" xfId="65"/>
    <cellStyle name="60% - 3. jelölőszín" xfId="66"/>
    <cellStyle name="60% - 3. jelölőszín 2" xfId="67"/>
    <cellStyle name="60% - 4. jelölőszín" xfId="68"/>
    <cellStyle name="60% - 4. jelölőszín 2" xfId="69"/>
    <cellStyle name="60% - 5. jelölőszín" xfId="70"/>
    <cellStyle name="60% - 5. jelölőszín 2" xfId="71"/>
    <cellStyle name="60% - 6. jelölőszín" xfId="72"/>
    <cellStyle name="60% - 6. jelölőszín 2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evitel" xfId="87"/>
    <cellStyle name="Bevitel 2" xfId="88"/>
    <cellStyle name="Calculation" xfId="89"/>
    <cellStyle name="Check Cell" xfId="90"/>
    <cellStyle name="Cím" xfId="91"/>
    <cellStyle name="Címsor 1" xfId="92"/>
    <cellStyle name="Címsor 1 2" xfId="93"/>
    <cellStyle name="Címsor 2" xfId="94"/>
    <cellStyle name="Címsor 2 2" xfId="95"/>
    <cellStyle name="Címsor 3" xfId="96"/>
    <cellStyle name="Címsor 3 2" xfId="97"/>
    <cellStyle name="Címsor 4" xfId="98"/>
    <cellStyle name="Címsor 4 2" xfId="99"/>
    <cellStyle name="Ellenőrzőcella" xfId="100"/>
    <cellStyle name="Ellenőrzőcella 2" xfId="101"/>
    <cellStyle name="Explanatory Text" xfId="102"/>
    <cellStyle name="Ezres 2" xfId="103"/>
    <cellStyle name="Ezres 2 2" xfId="104"/>
    <cellStyle name="Ezres 3 2" xfId="105"/>
    <cellStyle name="Figyelmeztetés" xfId="106"/>
    <cellStyle name="Figyelmeztetés 2" xfId="107"/>
    <cellStyle name="Good" xfId="108"/>
    <cellStyle name="Heading 1" xfId="109"/>
    <cellStyle name="Heading 2" xfId="110"/>
    <cellStyle name="Heading 3" xfId="111"/>
    <cellStyle name="Heading 4" xfId="112"/>
    <cellStyle name="Hivatkozott cella" xfId="113"/>
    <cellStyle name="Hivatkozott cella 2" xfId="114"/>
    <cellStyle name="Input" xfId="115"/>
    <cellStyle name="Jegyzet" xfId="116"/>
    <cellStyle name="Jegyzet 2" xfId="117"/>
    <cellStyle name="Jelölőszín (1)" xfId="118"/>
    <cellStyle name="Jelölőszín (2)" xfId="119"/>
    <cellStyle name="Jelölőszín (3)" xfId="120"/>
    <cellStyle name="Jelölőszín (4)" xfId="121"/>
    <cellStyle name="Jelölőszín (5)" xfId="122"/>
    <cellStyle name="Jelölőszín (6)" xfId="123"/>
    <cellStyle name="Jó" xfId="124"/>
    <cellStyle name="Jó 2" xfId="125"/>
    <cellStyle name="Kimenet" xfId="126"/>
    <cellStyle name="Kimenet 2" xfId="127"/>
    <cellStyle name="Linked Cell" xfId="128"/>
    <cellStyle name="Magyarázó szöveg" xfId="129"/>
    <cellStyle name="Magyarázó szöveg 2" xfId="130"/>
    <cellStyle name="Neutral" xfId="131"/>
    <cellStyle name="Normal_KARSZJ3" xfId="132"/>
    <cellStyle name="Normál 2" xfId="133"/>
    <cellStyle name="Normál 2 2" xfId="134"/>
    <cellStyle name="Normál 2 3" xfId="135"/>
    <cellStyle name="Normál 2 4" xfId="136"/>
    <cellStyle name="Normál 3" xfId="137"/>
    <cellStyle name="Normál 4" xfId="138"/>
    <cellStyle name="Normál 5" xfId="139"/>
    <cellStyle name="Normál_2012. évi költségvetés II. forduló testületi előterjesztés VÉGLEGES_Adósságot keletkeztető ügylet" xfId="140"/>
    <cellStyle name="Normál_Munka1 2" xfId="141"/>
    <cellStyle name="Normál_Vagyon" xfId="142"/>
    <cellStyle name="Note" xfId="143"/>
    <cellStyle name="Output" xfId="144"/>
    <cellStyle name="Rossz" xfId="145"/>
    <cellStyle name="Rossz 2" xfId="146"/>
    <cellStyle name="Semleges" xfId="147"/>
    <cellStyle name="Semleges 2" xfId="148"/>
    <cellStyle name="Számítás" xfId="149"/>
    <cellStyle name="Számítás 2" xfId="150"/>
    <cellStyle name="Title" xfId="151"/>
    <cellStyle name="Total" xfId="152"/>
    <cellStyle name="Warning Text" xfId="153"/>
    <cellStyle name="Összesen" xfId="154"/>
    <cellStyle name="Összesen 2" xfId="1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orosne\Local%20Settings\Temp\Users\tkatonaandrea\Desktop\Documents\2016\2016.k&#246;lts&#233;gvet&#233;s\Oroszi-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őösszeg"/>
      <sheetName val="Bevételek"/>
      <sheetName val="Ktgv-i bevételek"/>
      <sheetName val="Fin bevétel"/>
      <sheetName val="Kiadások"/>
      <sheetName val="Ktgv-i kiadások"/>
      <sheetName val="Fin kiadások"/>
      <sheetName val="COFOG"/>
      <sheetName val="Működési"/>
      <sheetName val="Felhalmozási"/>
      <sheetName val="Likviditás"/>
      <sheetName val="Közvetett tám"/>
      <sheetName val="Tartalék"/>
      <sheetName val="Kötelező"/>
      <sheetName val="Létszá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zoomScale="76" zoomScaleNormal="76"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2" width="82.00390625" style="1" customWidth="1"/>
    <col min="3" max="4" width="19.140625" style="1" customWidth="1"/>
    <col min="5" max="16384" width="9.140625" style="1" customWidth="1"/>
  </cols>
  <sheetData>
    <row r="1" spans="1:4" ht="18.75">
      <c r="A1" s="2" t="s">
        <v>0</v>
      </c>
      <c r="B1" s="2"/>
      <c r="C1" s="2"/>
      <c r="D1" s="2"/>
    </row>
    <row r="2" spans="1:4" ht="18.75">
      <c r="A2" s="3" t="s">
        <v>1</v>
      </c>
      <c r="B2" s="3"/>
      <c r="C2" s="3"/>
      <c r="D2" s="3" t="s">
        <v>2</v>
      </c>
    </row>
    <row r="3" spans="1:4" ht="19.5" customHeight="1">
      <c r="A3" s="4" t="s">
        <v>3</v>
      </c>
      <c r="B3" s="4" t="s">
        <v>4</v>
      </c>
      <c r="C3" s="5" t="s">
        <v>5</v>
      </c>
      <c r="D3" s="5" t="s">
        <v>6</v>
      </c>
    </row>
    <row r="4" spans="1:4" ht="19.5" customHeight="1">
      <c r="A4" s="4"/>
      <c r="B4" s="4" t="s">
        <v>7</v>
      </c>
      <c r="C4" s="5" t="s">
        <v>8</v>
      </c>
      <c r="D4" s="5" t="s">
        <v>9</v>
      </c>
    </row>
    <row r="5" spans="1:4" ht="19.5">
      <c r="A5" s="4"/>
      <c r="B5" s="4"/>
      <c r="C5" s="5"/>
      <c r="D5" s="5"/>
    </row>
    <row r="6" spans="1:4" ht="19.5">
      <c r="A6" s="6">
        <v>1</v>
      </c>
      <c r="B6" s="7" t="s">
        <v>10</v>
      </c>
      <c r="C6" s="8">
        <v>951233812</v>
      </c>
      <c r="D6" s="8">
        <v>949104569</v>
      </c>
    </row>
    <row r="7" spans="1:4" ht="19.5">
      <c r="A7" s="6">
        <v>2</v>
      </c>
      <c r="B7" s="7" t="s">
        <v>11</v>
      </c>
      <c r="C7" s="8">
        <v>30030815</v>
      </c>
      <c r="D7" s="8">
        <v>25218377</v>
      </c>
    </row>
    <row r="8" spans="1:4" ht="19.5">
      <c r="A8" s="6">
        <v>3</v>
      </c>
      <c r="B8" s="7" t="s">
        <v>12</v>
      </c>
      <c r="C8" s="8">
        <v>2466457</v>
      </c>
      <c r="D8" s="8">
        <v>11860066</v>
      </c>
    </row>
    <row r="9" spans="1:4" ht="19.5">
      <c r="A9" s="6">
        <v>4</v>
      </c>
      <c r="B9" s="9" t="s">
        <v>13</v>
      </c>
      <c r="C9" s="10">
        <v>983731084</v>
      </c>
      <c r="D9" s="10">
        <v>986183012</v>
      </c>
    </row>
    <row r="10" spans="1:4" ht="19.5">
      <c r="A10" s="6">
        <v>5</v>
      </c>
      <c r="B10" s="7" t="s">
        <v>14</v>
      </c>
      <c r="C10" s="8">
        <v>2210000</v>
      </c>
      <c r="D10" s="8">
        <v>2210000</v>
      </c>
    </row>
    <row r="11" spans="1:4" ht="36">
      <c r="A11" s="6">
        <v>6</v>
      </c>
      <c r="B11" s="7" t="s">
        <v>15</v>
      </c>
      <c r="C11" s="8">
        <v>2210000</v>
      </c>
      <c r="D11" s="8">
        <v>2210000</v>
      </c>
    </row>
    <row r="12" spans="1:4" ht="19.5">
      <c r="A12" s="6">
        <v>7</v>
      </c>
      <c r="B12" s="9" t="s">
        <v>16</v>
      </c>
      <c r="C12" s="10">
        <v>2210000</v>
      </c>
      <c r="D12" s="10">
        <v>2210000</v>
      </c>
    </row>
    <row r="13" spans="1:4" ht="36">
      <c r="A13" s="6">
        <v>8</v>
      </c>
      <c r="B13" s="9" t="s">
        <v>17</v>
      </c>
      <c r="C13" s="10">
        <v>985941084</v>
      </c>
      <c r="D13" s="10">
        <v>988393012</v>
      </c>
    </row>
    <row r="14" spans="1:4" ht="19.5">
      <c r="A14" s="6">
        <v>9</v>
      </c>
      <c r="B14" s="7" t="s">
        <v>18</v>
      </c>
      <c r="C14" s="8">
        <v>500000</v>
      </c>
      <c r="D14" s="8">
        <v>500000</v>
      </c>
    </row>
    <row r="15" spans="1:4" ht="19.5">
      <c r="A15" s="6">
        <v>10</v>
      </c>
      <c r="B15" s="9" t="s">
        <v>19</v>
      </c>
      <c r="C15" s="10">
        <v>500000</v>
      </c>
      <c r="D15" s="10">
        <v>500000</v>
      </c>
    </row>
    <row r="16" spans="1:4" ht="19.5">
      <c r="A16" s="6">
        <v>11</v>
      </c>
      <c r="B16" s="7" t="s">
        <v>20</v>
      </c>
      <c r="C16" s="8">
        <v>25958686</v>
      </c>
      <c r="D16" s="8">
        <v>35811368</v>
      </c>
    </row>
    <row r="17" spans="1:4" ht="19.5">
      <c r="A17" s="6">
        <v>12</v>
      </c>
      <c r="B17" s="9" t="s">
        <v>21</v>
      </c>
      <c r="C17" s="10">
        <v>25958686</v>
      </c>
      <c r="D17" s="10">
        <v>35811368</v>
      </c>
    </row>
    <row r="18" spans="1:4" ht="19.5">
      <c r="A18" s="6">
        <v>13</v>
      </c>
      <c r="B18" s="9" t="s">
        <v>22</v>
      </c>
      <c r="C18" s="10">
        <v>26458686</v>
      </c>
      <c r="D18" s="10">
        <v>36311368</v>
      </c>
    </row>
    <row r="19" spans="1:4" ht="36">
      <c r="A19" s="6">
        <v>14</v>
      </c>
      <c r="B19" s="7" t="s">
        <v>23</v>
      </c>
      <c r="C19" s="8">
        <v>4861266</v>
      </c>
      <c r="D19" s="8">
        <v>1342791</v>
      </c>
    </row>
    <row r="20" spans="1:4" ht="36">
      <c r="A20" s="6">
        <v>15</v>
      </c>
      <c r="B20" s="7" t="s">
        <v>24</v>
      </c>
      <c r="C20" s="8">
        <v>938600</v>
      </c>
      <c r="D20" s="8">
        <v>91615</v>
      </c>
    </row>
    <row r="21" spans="1:4" ht="36">
      <c r="A21" s="6">
        <v>16</v>
      </c>
      <c r="B21" s="7" t="s">
        <v>25</v>
      </c>
      <c r="C21" s="8">
        <v>2092008</v>
      </c>
      <c r="D21" s="8">
        <v>801719</v>
      </c>
    </row>
    <row r="22" spans="1:4" ht="36">
      <c r="A22" s="6">
        <v>17</v>
      </c>
      <c r="B22" s="7" t="s">
        <v>26</v>
      </c>
      <c r="C22" s="8">
        <v>1830658</v>
      </c>
      <c r="D22" s="8">
        <v>449457</v>
      </c>
    </row>
    <row r="23" spans="1:4" ht="36">
      <c r="A23" s="6">
        <v>18</v>
      </c>
      <c r="B23" s="7" t="s">
        <v>27</v>
      </c>
      <c r="C23" s="8">
        <v>291455</v>
      </c>
      <c r="D23" s="8">
        <v>1645568</v>
      </c>
    </row>
    <row r="24" spans="1:4" ht="36">
      <c r="A24" s="6">
        <v>19</v>
      </c>
      <c r="B24" s="7" t="s">
        <v>28</v>
      </c>
      <c r="C24" s="8">
        <v>140866</v>
      </c>
      <c r="D24" s="8">
        <v>0</v>
      </c>
    </row>
    <row r="25" spans="1:4" ht="36">
      <c r="A25" s="6">
        <v>20</v>
      </c>
      <c r="B25" s="7" t="s">
        <v>29</v>
      </c>
      <c r="C25" s="8">
        <v>118576</v>
      </c>
      <c r="D25" s="8">
        <v>622447</v>
      </c>
    </row>
    <row r="26" spans="1:4" ht="36">
      <c r="A26" s="6">
        <v>21</v>
      </c>
      <c r="B26" s="7" t="s">
        <v>30</v>
      </c>
      <c r="C26" s="8">
        <v>32013</v>
      </c>
      <c r="D26" s="8">
        <v>168095</v>
      </c>
    </row>
    <row r="27" spans="1:4" ht="36">
      <c r="A27" s="6">
        <v>22</v>
      </c>
      <c r="B27" s="7" t="s">
        <v>31</v>
      </c>
      <c r="C27" s="8">
        <v>0</v>
      </c>
      <c r="D27" s="8">
        <v>855026</v>
      </c>
    </row>
    <row r="28" spans="1:4" ht="36">
      <c r="A28" s="6">
        <v>23</v>
      </c>
      <c r="B28" s="7" t="s">
        <v>32</v>
      </c>
      <c r="C28" s="8">
        <v>48650</v>
      </c>
      <c r="D28" s="8">
        <v>0</v>
      </c>
    </row>
    <row r="29" spans="1:4" ht="54">
      <c r="A29" s="6">
        <v>24</v>
      </c>
      <c r="B29" s="7" t="s">
        <v>33</v>
      </c>
      <c r="C29" s="8">
        <v>48650</v>
      </c>
      <c r="D29" s="8">
        <v>0</v>
      </c>
    </row>
    <row r="30" spans="1:4" ht="36">
      <c r="A30" s="6">
        <v>25</v>
      </c>
      <c r="B30" s="7" t="s">
        <v>34</v>
      </c>
      <c r="C30" s="8">
        <v>10027076</v>
      </c>
      <c r="D30" s="8">
        <v>8657847</v>
      </c>
    </row>
    <row r="31" spans="1:4" ht="36">
      <c r="A31" s="6">
        <v>26</v>
      </c>
      <c r="B31" s="9" t="s">
        <v>35</v>
      </c>
      <c r="C31" s="10">
        <v>15228447</v>
      </c>
      <c r="D31" s="10">
        <v>11646206</v>
      </c>
    </row>
    <row r="32" spans="1:4" ht="19.5">
      <c r="A32" s="6">
        <v>27</v>
      </c>
      <c r="B32" s="7" t="s">
        <v>36</v>
      </c>
      <c r="C32" s="8">
        <v>0</v>
      </c>
      <c r="D32" s="8">
        <v>10957</v>
      </c>
    </row>
    <row r="33" spans="1:4" ht="19.5">
      <c r="A33" s="6">
        <v>28</v>
      </c>
      <c r="B33" s="7" t="s">
        <v>37</v>
      </c>
      <c r="C33" s="8">
        <v>0</v>
      </c>
      <c r="D33" s="8">
        <v>10957</v>
      </c>
    </row>
    <row r="34" spans="1:4" ht="19.5">
      <c r="A34" s="6">
        <v>29</v>
      </c>
      <c r="B34" s="7" t="s">
        <v>38</v>
      </c>
      <c r="C34" s="8">
        <v>30000</v>
      </c>
      <c r="D34" s="8">
        <v>30000</v>
      </c>
    </row>
    <row r="35" spans="1:4" ht="36">
      <c r="A35" s="6">
        <v>30</v>
      </c>
      <c r="B35" s="9" t="s">
        <v>39</v>
      </c>
      <c r="C35" s="10">
        <v>30000</v>
      </c>
      <c r="D35" s="10">
        <v>40957</v>
      </c>
    </row>
    <row r="36" spans="1:4" ht="19.5">
      <c r="A36" s="6">
        <v>31</v>
      </c>
      <c r="B36" s="9" t="s">
        <v>40</v>
      </c>
      <c r="C36" s="10">
        <v>15258447</v>
      </c>
      <c r="D36" s="10">
        <v>11687163</v>
      </c>
    </row>
    <row r="37" spans="1:4" ht="19.5">
      <c r="A37" s="6">
        <v>32</v>
      </c>
      <c r="B37" s="7" t="s">
        <v>41</v>
      </c>
      <c r="C37" s="8">
        <v>1419542</v>
      </c>
      <c r="D37" s="8">
        <v>0</v>
      </c>
    </row>
    <row r="38" spans="1:4" ht="36">
      <c r="A38" s="6">
        <v>33</v>
      </c>
      <c r="B38" s="9" t="s">
        <v>42</v>
      </c>
      <c r="C38" s="10">
        <v>1419542</v>
      </c>
      <c r="D38" s="10">
        <v>0</v>
      </c>
    </row>
    <row r="39" spans="1:4" ht="19.5">
      <c r="A39" s="6">
        <v>34</v>
      </c>
      <c r="B39" s="9" t="s">
        <v>43</v>
      </c>
      <c r="C39" s="10">
        <v>1419542</v>
      </c>
      <c r="D39" s="10">
        <v>0</v>
      </c>
    </row>
    <row r="40" spans="1:4" ht="19.5">
      <c r="A40" s="6">
        <v>35</v>
      </c>
      <c r="B40" s="7" t="s">
        <v>44</v>
      </c>
      <c r="C40" s="8">
        <v>0</v>
      </c>
      <c r="D40" s="8">
        <v>104610</v>
      </c>
    </row>
    <row r="41" spans="1:4" ht="19.5">
      <c r="A41" s="6">
        <v>36</v>
      </c>
      <c r="B41" s="9" t="s">
        <v>45</v>
      </c>
      <c r="C41" s="10">
        <v>0</v>
      </c>
      <c r="D41" s="10">
        <v>104610</v>
      </c>
    </row>
    <row r="42" spans="1:4" ht="19.5">
      <c r="A42" s="6">
        <v>37</v>
      </c>
      <c r="B42" s="9" t="s">
        <v>46</v>
      </c>
      <c r="C42" s="10">
        <v>1029077759</v>
      </c>
      <c r="D42" s="10">
        <v>1036496153</v>
      </c>
    </row>
    <row r="43" spans="1:4" ht="19.5">
      <c r="A43" s="6">
        <v>38</v>
      </c>
      <c r="B43" s="7" t="s">
        <v>47</v>
      </c>
      <c r="C43" s="8">
        <v>821677190</v>
      </c>
      <c r="D43" s="8">
        <v>821677190</v>
      </c>
    </row>
    <row r="44" spans="1:4" ht="36">
      <c r="A44" s="6">
        <v>39</v>
      </c>
      <c r="B44" s="7" t="s">
        <v>48</v>
      </c>
      <c r="C44" s="8">
        <v>53411502</v>
      </c>
      <c r="D44" s="8">
        <v>53822157</v>
      </c>
    </row>
    <row r="45" spans="1:4" ht="36">
      <c r="A45" s="6">
        <v>40</v>
      </c>
      <c r="B45" s="9" t="s">
        <v>49</v>
      </c>
      <c r="C45" s="10">
        <v>53411502</v>
      </c>
      <c r="D45" s="10">
        <v>53822157</v>
      </c>
    </row>
    <row r="46" spans="1:4" ht="19.5">
      <c r="A46" s="6">
        <v>41</v>
      </c>
      <c r="B46" s="7" t="s">
        <v>50</v>
      </c>
      <c r="C46" s="8">
        <v>152202968</v>
      </c>
      <c r="D46" s="8">
        <v>147681075</v>
      </c>
    </row>
    <row r="47" spans="1:4" ht="19.5" customHeight="1">
      <c r="A47" s="6">
        <v>42</v>
      </c>
      <c r="B47" s="7" t="s">
        <v>51</v>
      </c>
      <c r="C47" s="8">
        <v>-4111238</v>
      </c>
      <c r="D47" s="8">
        <v>-11596493</v>
      </c>
    </row>
    <row r="48" spans="1:4" ht="19.5">
      <c r="A48" s="6">
        <v>43</v>
      </c>
      <c r="B48" s="9" t="s">
        <v>52</v>
      </c>
      <c r="C48" s="10">
        <v>1023180422</v>
      </c>
      <c r="D48" s="10">
        <v>1011583929</v>
      </c>
    </row>
    <row r="49" spans="1:4" ht="36">
      <c r="A49" s="6">
        <v>44</v>
      </c>
      <c r="B49" s="7" t="s">
        <v>53</v>
      </c>
      <c r="C49" s="8">
        <v>615002</v>
      </c>
      <c r="D49" s="8">
        <v>1416115</v>
      </c>
    </row>
    <row r="50" spans="1:4" ht="54">
      <c r="A50" s="6">
        <v>45</v>
      </c>
      <c r="B50" s="7" t="s">
        <v>54</v>
      </c>
      <c r="C50" s="8">
        <v>615002</v>
      </c>
      <c r="D50" s="8">
        <v>1416115</v>
      </c>
    </row>
    <row r="51" spans="1:4" ht="36">
      <c r="A51" s="6">
        <v>46</v>
      </c>
      <c r="B51" s="9" t="s">
        <v>55</v>
      </c>
      <c r="C51" s="10">
        <v>615002</v>
      </c>
      <c r="D51" s="10">
        <v>1416115</v>
      </c>
    </row>
    <row r="52" spans="1:4" ht="19.5">
      <c r="A52" s="6">
        <v>47</v>
      </c>
      <c r="B52" s="7" t="s">
        <v>56</v>
      </c>
      <c r="C52" s="8">
        <v>2696757</v>
      </c>
      <c r="D52" s="8">
        <v>1757292</v>
      </c>
    </row>
    <row r="53" spans="1:4" ht="36">
      <c r="A53" s="6">
        <v>48</v>
      </c>
      <c r="B53" s="9" t="s">
        <v>57</v>
      </c>
      <c r="C53" s="10">
        <v>2696757</v>
      </c>
      <c r="D53" s="10">
        <v>1757292</v>
      </c>
    </row>
    <row r="54" spans="1:4" ht="19.5">
      <c r="A54" s="6">
        <v>49</v>
      </c>
      <c r="B54" s="9" t="s">
        <v>58</v>
      </c>
      <c r="C54" s="10">
        <v>3311759</v>
      </c>
      <c r="D54" s="10">
        <v>3173407</v>
      </c>
    </row>
    <row r="55" spans="1:4" ht="19.5">
      <c r="A55" s="6">
        <v>50</v>
      </c>
      <c r="B55" s="7" t="s">
        <v>59</v>
      </c>
      <c r="C55" s="8">
        <v>2480578</v>
      </c>
      <c r="D55" s="8">
        <v>1738817</v>
      </c>
    </row>
    <row r="56" spans="1:4" ht="19.5">
      <c r="A56" s="6">
        <v>51</v>
      </c>
      <c r="B56" s="7" t="s">
        <v>60</v>
      </c>
      <c r="C56" s="8">
        <v>105000</v>
      </c>
      <c r="D56" s="8">
        <v>20000000</v>
      </c>
    </row>
    <row r="57" spans="1:4" ht="19.5">
      <c r="A57" s="6">
        <v>52</v>
      </c>
      <c r="B57" s="9" t="s">
        <v>61</v>
      </c>
      <c r="C57" s="10">
        <v>2585578</v>
      </c>
      <c r="D57" s="10">
        <v>21738817</v>
      </c>
    </row>
    <row r="58" spans="1:4" ht="19.5">
      <c r="A58" s="6">
        <v>53</v>
      </c>
      <c r="B58" s="9" t="s">
        <v>62</v>
      </c>
      <c r="C58" s="10">
        <v>1029077759</v>
      </c>
      <c r="D58" s="10">
        <v>1036496153</v>
      </c>
    </row>
  </sheetData>
  <sheetProtection selectLockedCells="1" selectUnlockedCells="1"/>
  <mergeCells count="6">
    <mergeCell ref="A1:D1"/>
    <mergeCell ref="A2:D2"/>
    <mergeCell ref="A3:A5"/>
    <mergeCell ref="B4:B5"/>
    <mergeCell ref="C4:C5"/>
    <mergeCell ref="D4:D5"/>
  </mergeCells>
  <printOptions horizontalCentered="1"/>
  <pageMargins left="0.7479166666666667" right="0.7479166666666667" top="0.5673611111111111" bottom="0.9840277777777777" header="0.5118055555555555" footer="0.5118055555555555"/>
  <pageSetup horizontalDpi="300" verticalDpi="300" orientation="portrait" scale="57"/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E4" sqref="E4"/>
    </sheetView>
  </sheetViews>
  <sheetFormatPr defaultColWidth="9.140625" defaultRowHeight="12.75"/>
  <cols>
    <col min="1" max="1" width="11.7109375" style="148" customWidth="1"/>
    <col min="2" max="2" width="64.140625" style="0" customWidth="1"/>
    <col min="3" max="5" width="29.00390625" style="149" customWidth="1"/>
  </cols>
  <sheetData>
    <row r="1" spans="1:5" ht="18.75">
      <c r="A1" s="50" t="s">
        <v>425</v>
      </c>
      <c r="B1" s="50"/>
      <c r="C1" s="50"/>
      <c r="D1" s="50"/>
      <c r="E1" s="50"/>
    </row>
    <row r="2" spans="1:5" ht="18.75">
      <c r="A2" s="150"/>
      <c r="B2" s="64"/>
      <c r="C2" s="64"/>
      <c r="D2" s="64"/>
      <c r="E2" s="151"/>
    </row>
    <row r="3" spans="1:5" ht="18.75">
      <c r="A3" s="150" t="s">
        <v>426</v>
      </c>
      <c r="B3" s="150"/>
      <c r="C3" s="150"/>
      <c r="D3" s="150"/>
      <c r="E3" s="150"/>
    </row>
    <row r="4" spans="1:5" ht="18.75">
      <c r="A4" s="150"/>
      <c r="B4" s="64"/>
      <c r="C4" s="64"/>
      <c r="D4" s="64"/>
      <c r="E4" s="151" t="s">
        <v>287</v>
      </c>
    </row>
    <row r="5" spans="1:5" s="155" customFormat="1" ht="15.75" customHeight="1">
      <c r="A5" s="152" t="s">
        <v>3</v>
      </c>
      <c r="B5" s="153" t="s">
        <v>4</v>
      </c>
      <c r="C5" s="154" t="s">
        <v>5</v>
      </c>
      <c r="D5" s="154" t="s">
        <v>6</v>
      </c>
      <c r="E5" s="154" t="s">
        <v>66</v>
      </c>
    </row>
    <row r="6" spans="1:5" ht="15.75" customHeight="1">
      <c r="A6" s="152"/>
      <c r="B6" s="156" t="s">
        <v>427</v>
      </c>
      <c r="C6" s="157" t="s">
        <v>428</v>
      </c>
      <c r="D6" s="157" t="s">
        <v>429</v>
      </c>
      <c r="E6" s="157" t="s">
        <v>430</v>
      </c>
    </row>
    <row r="7" spans="1:5" ht="27" customHeight="1">
      <c r="A7" s="158">
        <v>1</v>
      </c>
      <c r="B7" s="159" t="s">
        <v>431</v>
      </c>
      <c r="C7" s="160"/>
      <c r="D7" s="160"/>
      <c r="E7" s="160"/>
    </row>
    <row r="8" spans="1:5" ht="24" customHeight="1">
      <c r="A8" s="158">
        <v>2</v>
      </c>
      <c r="B8" s="159" t="s">
        <v>432</v>
      </c>
      <c r="C8" s="161">
        <v>10504000</v>
      </c>
      <c r="D8" s="161">
        <v>17486710</v>
      </c>
      <c r="E8" s="161">
        <v>17486710</v>
      </c>
    </row>
    <row r="9" spans="1:5" ht="19.5">
      <c r="A9" s="158">
        <v>3</v>
      </c>
      <c r="B9" s="162" t="s">
        <v>433</v>
      </c>
      <c r="C9" s="163"/>
      <c r="D9" s="163"/>
      <c r="E9" s="164">
        <v>11454066</v>
      </c>
    </row>
    <row r="10" spans="1:5" ht="19.5">
      <c r="A10" s="158">
        <v>4</v>
      </c>
      <c r="B10" s="162" t="s">
        <v>434</v>
      </c>
      <c r="C10" s="163"/>
      <c r="D10" s="163"/>
      <c r="E10" s="164">
        <v>6032644</v>
      </c>
    </row>
    <row r="11" spans="1:5" ht="23.25">
      <c r="A11" s="158">
        <v>5</v>
      </c>
      <c r="B11" s="159" t="s">
        <v>435</v>
      </c>
      <c r="C11" s="161"/>
      <c r="D11" s="161">
        <v>60234</v>
      </c>
      <c r="E11" s="161">
        <v>60234</v>
      </c>
    </row>
    <row r="12" spans="1:5" ht="25.5" customHeight="1">
      <c r="A12" s="158">
        <v>6</v>
      </c>
      <c r="B12" s="162" t="s">
        <v>436</v>
      </c>
      <c r="C12" s="163"/>
      <c r="D12" s="163"/>
      <c r="E12" s="165">
        <v>60234</v>
      </c>
    </row>
    <row r="13" spans="1:5" ht="23.25">
      <c r="A13" s="158">
        <v>7</v>
      </c>
      <c r="B13" s="159" t="s">
        <v>437</v>
      </c>
      <c r="C13" s="161">
        <v>1732000</v>
      </c>
      <c r="D13" s="161">
        <v>2135628</v>
      </c>
      <c r="E13" s="161">
        <v>2135628</v>
      </c>
    </row>
    <row r="14" spans="1:5" ht="19.5">
      <c r="A14" s="158">
        <v>8</v>
      </c>
      <c r="B14" s="162" t="s">
        <v>438</v>
      </c>
      <c r="C14" s="163"/>
      <c r="D14" s="163"/>
      <c r="E14" s="164">
        <v>337323</v>
      </c>
    </row>
    <row r="15" spans="1:5" ht="19.5">
      <c r="A15" s="158">
        <v>9</v>
      </c>
      <c r="B15" s="162" t="s">
        <v>439</v>
      </c>
      <c r="C15" s="163"/>
      <c r="D15" s="163"/>
      <c r="E15" s="164">
        <v>208661</v>
      </c>
    </row>
    <row r="16" spans="1:5" ht="27" customHeight="1">
      <c r="A16" s="158">
        <v>10</v>
      </c>
      <c r="B16" s="162" t="s">
        <v>440</v>
      </c>
      <c r="C16" s="163"/>
      <c r="D16" s="163"/>
      <c r="E16" s="164">
        <v>441575</v>
      </c>
    </row>
    <row r="17" spans="1:5" ht="19.5">
      <c r="A17" s="158">
        <v>11</v>
      </c>
      <c r="B17" s="162" t="s">
        <v>441</v>
      </c>
      <c r="C17" s="163"/>
      <c r="D17" s="163"/>
      <c r="E17" s="164">
        <v>365000</v>
      </c>
    </row>
    <row r="18" spans="1:5" ht="19.5">
      <c r="A18" s="158">
        <v>12</v>
      </c>
      <c r="B18" s="162" t="s">
        <v>442</v>
      </c>
      <c r="C18" s="163"/>
      <c r="D18" s="163"/>
      <c r="E18" s="164">
        <v>783069</v>
      </c>
    </row>
    <row r="19" spans="1:5" ht="20.25">
      <c r="A19" s="158">
        <v>13</v>
      </c>
      <c r="B19" s="166" t="s">
        <v>443</v>
      </c>
      <c r="C19" s="167"/>
      <c r="D19" s="167"/>
      <c r="E19" s="167"/>
    </row>
    <row r="20" spans="1:5" ht="20.25">
      <c r="A20" s="158">
        <v>14</v>
      </c>
      <c r="B20" s="166" t="s">
        <v>444</v>
      </c>
      <c r="C20" s="168"/>
      <c r="D20" s="168"/>
      <c r="E20" s="168"/>
    </row>
    <row r="21" spans="1:5" ht="20.25">
      <c r="A21" s="158">
        <v>15</v>
      </c>
      <c r="B21" s="166" t="s">
        <v>445</v>
      </c>
      <c r="C21" s="167">
        <v>3303930</v>
      </c>
      <c r="D21" s="167">
        <v>2375760</v>
      </c>
      <c r="E21" s="167">
        <v>2375760</v>
      </c>
    </row>
    <row r="22" spans="1:5" ht="19.5">
      <c r="A22" s="158">
        <v>16</v>
      </c>
      <c r="B22" s="162" t="s">
        <v>446</v>
      </c>
      <c r="C22" s="163"/>
      <c r="D22" s="163"/>
      <c r="E22" s="164">
        <v>166484</v>
      </c>
    </row>
    <row r="23" spans="1:5" ht="19.5">
      <c r="A23" s="158">
        <v>17</v>
      </c>
      <c r="B23" s="162" t="s">
        <v>434</v>
      </c>
      <c r="C23" s="163"/>
      <c r="D23" s="163"/>
      <c r="E23" s="164">
        <v>1616394</v>
      </c>
    </row>
    <row r="24" spans="1:5" ht="19.5">
      <c r="A24" s="158">
        <v>18</v>
      </c>
      <c r="B24" s="162" t="s">
        <v>436</v>
      </c>
      <c r="C24" s="163"/>
      <c r="D24" s="163"/>
      <c r="E24" s="164">
        <v>16263</v>
      </c>
    </row>
    <row r="25" spans="1:5" ht="19.5">
      <c r="A25" s="158">
        <v>19</v>
      </c>
      <c r="B25" s="162" t="s">
        <v>438</v>
      </c>
      <c r="C25" s="163"/>
      <c r="D25" s="163"/>
      <c r="E25" s="164">
        <v>91077</v>
      </c>
    </row>
    <row r="26" spans="1:5" ht="19.5">
      <c r="A26" s="158">
        <v>20</v>
      </c>
      <c r="B26" s="162" t="s">
        <v>439</v>
      </c>
      <c r="C26" s="163"/>
      <c r="D26" s="163"/>
      <c r="E26" s="164">
        <v>56339</v>
      </c>
    </row>
    <row r="27" spans="1:5" ht="19.5">
      <c r="A27" s="158">
        <v>21</v>
      </c>
      <c r="B27" s="162" t="s">
        <v>440</v>
      </c>
      <c r="C27" s="163"/>
      <c r="D27" s="163"/>
      <c r="E27" s="164">
        <v>119225</v>
      </c>
    </row>
    <row r="28" spans="1:5" ht="19.5">
      <c r="A28" s="158">
        <v>22</v>
      </c>
      <c r="B28" s="162" t="s">
        <v>441</v>
      </c>
      <c r="C28" s="163"/>
      <c r="D28" s="163"/>
      <c r="E28" s="164">
        <v>98550</v>
      </c>
    </row>
    <row r="29" spans="1:5" ht="19.5">
      <c r="A29" s="158">
        <v>23</v>
      </c>
      <c r="B29" s="162" t="s">
        <v>442</v>
      </c>
      <c r="C29" s="163"/>
      <c r="D29" s="163"/>
      <c r="E29" s="164">
        <v>211428</v>
      </c>
    </row>
    <row r="30" spans="1:5" ht="20.25">
      <c r="A30" s="158">
        <v>24</v>
      </c>
      <c r="B30" s="169" t="s">
        <v>447</v>
      </c>
      <c r="C30" s="168">
        <f>SUM(C7:C21)</f>
        <v>15539930</v>
      </c>
      <c r="D30" s="168">
        <f>SUM(D7:D21)</f>
        <v>22058332</v>
      </c>
      <c r="E30" s="168">
        <f>SUM(E7:E21)</f>
        <v>41740904</v>
      </c>
    </row>
    <row r="31" spans="1:5" ht="20.25">
      <c r="A31" s="158">
        <v>25</v>
      </c>
      <c r="B31" s="170" t="s">
        <v>448</v>
      </c>
      <c r="C31" s="167">
        <v>24800000</v>
      </c>
      <c r="D31" s="167">
        <v>13972291</v>
      </c>
      <c r="E31" s="167">
        <v>13972291</v>
      </c>
    </row>
    <row r="32" spans="1:5" ht="19.5">
      <c r="A32" s="158">
        <v>26</v>
      </c>
      <c r="B32" s="162" t="s">
        <v>449</v>
      </c>
      <c r="C32" s="171"/>
      <c r="D32" s="171"/>
      <c r="E32" s="164">
        <v>928175</v>
      </c>
    </row>
    <row r="33" spans="1:5" ht="19.5">
      <c r="A33" s="158">
        <v>27</v>
      </c>
      <c r="B33" s="162" t="s">
        <v>450</v>
      </c>
      <c r="C33" s="171"/>
      <c r="D33" s="171"/>
      <c r="E33" s="164">
        <v>9191450</v>
      </c>
    </row>
    <row r="34" spans="1:5" ht="19.5">
      <c r="A34" s="158">
        <v>28</v>
      </c>
      <c r="B34" s="162" t="s">
        <v>451</v>
      </c>
      <c r="C34" s="171"/>
      <c r="D34" s="171"/>
      <c r="E34" s="164">
        <v>622066</v>
      </c>
    </row>
    <row r="35" spans="1:5" ht="19.5">
      <c r="A35" s="158">
        <v>29</v>
      </c>
      <c r="B35" s="162" t="s">
        <v>452</v>
      </c>
      <c r="C35" s="171"/>
      <c r="D35" s="171"/>
      <c r="E35" s="164">
        <v>2824600</v>
      </c>
    </row>
    <row r="36" spans="1:5" ht="19.5">
      <c r="A36" s="158">
        <v>30</v>
      </c>
      <c r="B36" s="162" t="s">
        <v>453</v>
      </c>
      <c r="C36" s="171"/>
      <c r="D36" s="171"/>
      <c r="E36" s="164">
        <v>336000</v>
      </c>
    </row>
    <row r="37" spans="1:5" ht="19.5">
      <c r="A37" s="158">
        <v>31</v>
      </c>
      <c r="B37" s="162" t="s">
        <v>454</v>
      </c>
      <c r="C37" s="171"/>
      <c r="D37" s="171"/>
      <c r="E37" s="164">
        <v>70000</v>
      </c>
    </row>
    <row r="38" spans="1:5" ht="20.25">
      <c r="A38" s="158">
        <v>32</v>
      </c>
      <c r="B38" s="170" t="s">
        <v>455</v>
      </c>
      <c r="C38" s="167"/>
      <c r="D38" s="167"/>
      <c r="E38" s="167"/>
    </row>
    <row r="39" spans="1:5" ht="20.25">
      <c r="A39" s="158">
        <v>33</v>
      </c>
      <c r="B39" s="170" t="s">
        <v>456</v>
      </c>
      <c r="C39" s="167"/>
      <c r="D39" s="167"/>
      <c r="E39" s="167"/>
    </row>
    <row r="40" spans="1:5" ht="40.5">
      <c r="A40" s="158">
        <v>34</v>
      </c>
      <c r="B40" s="170" t="s">
        <v>457</v>
      </c>
      <c r="C40" s="167">
        <v>6696000</v>
      </c>
      <c r="D40" s="167">
        <v>3645349</v>
      </c>
      <c r="E40" s="167">
        <v>3645349</v>
      </c>
    </row>
    <row r="41" spans="1:5" ht="20.25">
      <c r="A41" s="158">
        <v>35</v>
      </c>
      <c r="B41" s="162" t="s">
        <v>449</v>
      </c>
      <c r="C41" s="167"/>
      <c r="D41" s="167"/>
      <c r="E41" s="164">
        <v>233057</v>
      </c>
    </row>
    <row r="42" spans="1:5" ht="20.25">
      <c r="A42" s="158">
        <v>36</v>
      </c>
      <c r="B42" s="162" t="s">
        <v>450</v>
      </c>
      <c r="C42" s="167"/>
      <c r="D42" s="167"/>
      <c r="E42" s="164">
        <v>2481692</v>
      </c>
    </row>
    <row r="43" spans="1:5" ht="20.25">
      <c r="A43" s="158">
        <v>37</v>
      </c>
      <c r="B43" s="162" t="s">
        <v>451</v>
      </c>
      <c r="C43" s="167"/>
      <c r="D43" s="167"/>
      <c r="E43" s="164">
        <v>167958</v>
      </c>
    </row>
    <row r="44" spans="1:5" ht="20.25">
      <c r="A44" s="158">
        <v>38</v>
      </c>
      <c r="B44" s="162" t="s">
        <v>452</v>
      </c>
      <c r="C44" s="167"/>
      <c r="D44" s="167"/>
      <c r="E44" s="164">
        <v>762642</v>
      </c>
    </row>
    <row r="45" spans="1:5" ht="20.25">
      <c r="A45" s="158">
        <v>39</v>
      </c>
      <c r="B45" s="172" t="s">
        <v>458</v>
      </c>
      <c r="C45" s="168">
        <f>SUM(C31:C40)</f>
        <v>31496000</v>
      </c>
      <c r="D45" s="168">
        <f>SUM(D31:D40)</f>
        <v>17617640</v>
      </c>
      <c r="E45" s="168">
        <f>SUM(E31:E40)</f>
        <v>31589931</v>
      </c>
    </row>
    <row r="46" spans="1:5" ht="20.25">
      <c r="A46" s="158">
        <v>40</v>
      </c>
      <c r="B46" s="172" t="s">
        <v>459</v>
      </c>
      <c r="C46" s="168">
        <f>SUM(C45+C30)</f>
        <v>47035930</v>
      </c>
      <c r="D46" s="168">
        <f>SUM(D45+D30)</f>
        <v>39675972</v>
      </c>
      <c r="E46" s="168">
        <f>SUM(E45+E30)</f>
        <v>73330835</v>
      </c>
    </row>
  </sheetData>
  <sheetProtection selectLockedCells="1" selectUnlockedCells="1"/>
  <mergeCells count="8">
    <mergeCell ref="A1:E1"/>
    <mergeCell ref="A3:E3"/>
    <mergeCell ref="A5:A6"/>
    <mergeCell ref="C9:D10"/>
    <mergeCell ref="C12:D12"/>
    <mergeCell ref="C14:D18"/>
    <mergeCell ref="C22:D29"/>
    <mergeCell ref="C32:D37"/>
  </mergeCells>
  <printOptions/>
  <pageMargins left="0.7083333333333334" right="0.7083333333333334" top="0.7833333333333333" bottom="0.7479166666666667" header="0.31527777777777777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8515625" style="11" customWidth="1"/>
    <col min="2" max="2" width="68.421875" style="11" customWidth="1"/>
    <col min="3" max="9" width="19.140625" style="11" customWidth="1"/>
    <col min="10" max="16384" width="9.140625" style="11" customWidth="1"/>
  </cols>
  <sheetData>
    <row r="1" spans="1:9" ht="18.75">
      <c r="A1" s="14" t="s">
        <v>460</v>
      </c>
      <c r="B1" s="14"/>
      <c r="C1" s="14"/>
      <c r="D1" s="14"/>
      <c r="E1" s="14"/>
      <c r="F1" s="14"/>
      <c r="G1" s="14"/>
      <c r="H1" s="14"/>
      <c r="I1" s="14"/>
    </row>
    <row r="2" spans="1:9" ht="27" customHeight="1">
      <c r="A2" s="11" t="s">
        <v>461</v>
      </c>
      <c r="B2" s="12"/>
      <c r="C2" s="12"/>
      <c r="D2" s="12"/>
      <c r="E2" s="12"/>
      <c r="F2" s="12"/>
      <c r="G2" s="12"/>
      <c r="H2" s="12"/>
      <c r="I2" s="13"/>
    </row>
    <row r="3" spans="1:9" ht="18.75">
      <c r="A3" s="14"/>
      <c r="B3" s="12"/>
      <c r="C3" s="12"/>
      <c r="D3" s="12"/>
      <c r="E3" s="12"/>
      <c r="F3" s="12"/>
      <c r="G3" s="12"/>
      <c r="H3" s="12"/>
      <c r="I3" s="13" t="s">
        <v>462</v>
      </c>
    </row>
    <row r="4" spans="1:9" s="86" customFormat="1" ht="19.5" customHeight="1">
      <c r="A4" s="4" t="s">
        <v>3</v>
      </c>
      <c r="B4" s="17" t="s">
        <v>4</v>
      </c>
      <c r="C4" s="17" t="s">
        <v>5</v>
      </c>
      <c r="D4" s="17" t="s">
        <v>6</v>
      </c>
      <c r="E4" s="17" t="s">
        <v>66</v>
      </c>
      <c r="F4" s="17" t="s">
        <v>224</v>
      </c>
      <c r="G4" s="17" t="s">
        <v>225</v>
      </c>
      <c r="H4" s="17" t="s">
        <v>226</v>
      </c>
      <c r="I4" s="17" t="s">
        <v>227</v>
      </c>
    </row>
    <row r="5" spans="1:9" s="173" customFormat="1" ht="90">
      <c r="A5" s="4"/>
      <c r="B5" s="4" t="s">
        <v>7</v>
      </c>
      <c r="C5" s="4" t="s">
        <v>463</v>
      </c>
      <c r="D5" s="4" t="s">
        <v>464</v>
      </c>
      <c r="E5" s="4" t="s">
        <v>465</v>
      </c>
      <c r="F5" s="4" t="s">
        <v>466</v>
      </c>
      <c r="G5" s="4" t="s">
        <v>467</v>
      </c>
      <c r="H5" s="4" t="s">
        <v>468</v>
      </c>
      <c r="I5" s="4" t="s">
        <v>469</v>
      </c>
    </row>
    <row r="6" spans="1:9" ht="27" customHeight="1">
      <c r="A6" s="18">
        <v>1</v>
      </c>
      <c r="B6" s="9" t="s">
        <v>470</v>
      </c>
      <c r="C6" s="10">
        <v>3503226</v>
      </c>
      <c r="D6" s="10">
        <v>1078494751</v>
      </c>
      <c r="E6" s="10">
        <v>47903061</v>
      </c>
      <c r="F6" s="10">
        <v>0</v>
      </c>
      <c r="G6" s="10">
        <v>2466457</v>
      </c>
      <c r="H6" s="10">
        <v>0</v>
      </c>
      <c r="I6" s="10">
        <v>1132367495</v>
      </c>
    </row>
    <row r="7" spans="1:9" ht="42" customHeight="1">
      <c r="A7" s="18">
        <v>2</v>
      </c>
      <c r="B7" s="7" t="s">
        <v>471</v>
      </c>
      <c r="C7" s="8">
        <v>0</v>
      </c>
      <c r="D7" s="8">
        <v>0</v>
      </c>
      <c r="E7" s="8">
        <v>0</v>
      </c>
      <c r="F7" s="8">
        <v>0</v>
      </c>
      <c r="G7" s="8">
        <v>11454066</v>
      </c>
      <c r="H7" s="8">
        <v>0</v>
      </c>
      <c r="I7" s="8">
        <v>11454066</v>
      </c>
    </row>
    <row r="8" spans="1:9" ht="27" customHeight="1">
      <c r="A8" s="18">
        <v>3</v>
      </c>
      <c r="B8" s="7" t="s">
        <v>472</v>
      </c>
      <c r="C8" s="8">
        <v>0</v>
      </c>
      <c r="D8" s="8">
        <v>0</v>
      </c>
      <c r="E8" s="8">
        <v>0</v>
      </c>
      <c r="F8" s="8">
        <v>0</v>
      </c>
      <c r="G8" s="8">
        <v>406000</v>
      </c>
      <c r="H8" s="8">
        <v>0</v>
      </c>
      <c r="I8" s="8">
        <v>406000</v>
      </c>
    </row>
    <row r="9" spans="1:9" ht="27" customHeight="1">
      <c r="A9" s="18">
        <v>4</v>
      </c>
      <c r="B9" s="7" t="s">
        <v>473</v>
      </c>
      <c r="C9" s="8">
        <v>0</v>
      </c>
      <c r="D9" s="8">
        <v>19598935</v>
      </c>
      <c r="E9" s="8">
        <v>2195862</v>
      </c>
      <c r="F9" s="8">
        <v>0</v>
      </c>
      <c r="G9" s="8">
        <v>0</v>
      </c>
      <c r="H9" s="8">
        <v>0</v>
      </c>
      <c r="I9" s="8">
        <v>21794797</v>
      </c>
    </row>
    <row r="10" spans="1:9" ht="27" customHeight="1">
      <c r="A10" s="18">
        <v>5</v>
      </c>
      <c r="B10" s="9" t="s">
        <v>474</v>
      </c>
      <c r="C10" s="10">
        <v>0</v>
      </c>
      <c r="D10" s="10">
        <v>19598935</v>
      </c>
      <c r="E10" s="10">
        <v>2195862</v>
      </c>
      <c r="F10" s="10">
        <v>0</v>
      </c>
      <c r="G10" s="10">
        <v>11860066</v>
      </c>
      <c r="H10" s="10">
        <v>0</v>
      </c>
      <c r="I10" s="10">
        <v>33654863</v>
      </c>
    </row>
    <row r="11" spans="1:9" ht="27" customHeight="1">
      <c r="A11" s="18">
        <v>6</v>
      </c>
      <c r="B11" s="7" t="s">
        <v>475</v>
      </c>
      <c r="C11" s="8">
        <v>0</v>
      </c>
      <c r="D11" s="8">
        <v>0</v>
      </c>
      <c r="E11" s="8">
        <v>0</v>
      </c>
      <c r="F11" s="8">
        <v>0</v>
      </c>
      <c r="G11" s="8">
        <v>2466457</v>
      </c>
      <c r="H11" s="8">
        <v>0</v>
      </c>
      <c r="I11" s="8">
        <v>2466457</v>
      </c>
    </row>
    <row r="12" spans="1:9" ht="27" customHeight="1">
      <c r="A12" s="18">
        <v>7</v>
      </c>
      <c r="B12" s="9" t="s">
        <v>476</v>
      </c>
      <c r="C12" s="10">
        <v>0</v>
      </c>
      <c r="D12" s="10">
        <v>0</v>
      </c>
      <c r="E12" s="10">
        <v>0</v>
      </c>
      <c r="F12" s="10">
        <v>0</v>
      </c>
      <c r="G12" s="10">
        <v>2466457</v>
      </c>
      <c r="H12" s="10">
        <v>0</v>
      </c>
      <c r="I12" s="10">
        <v>2466457</v>
      </c>
    </row>
    <row r="13" spans="1:9" ht="27" customHeight="1">
      <c r="A13" s="18">
        <v>8</v>
      </c>
      <c r="B13" s="9" t="s">
        <v>477</v>
      </c>
      <c r="C13" s="10">
        <v>3503226</v>
      </c>
      <c r="D13" s="10">
        <v>1098093686</v>
      </c>
      <c r="E13" s="10">
        <v>50098923</v>
      </c>
      <c r="F13" s="10">
        <v>0</v>
      </c>
      <c r="G13" s="10">
        <v>11860066</v>
      </c>
      <c r="H13" s="10">
        <v>0</v>
      </c>
      <c r="I13" s="10">
        <v>1163555901</v>
      </c>
    </row>
    <row r="14" spans="1:9" ht="27" customHeight="1">
      <c r="A14" s="18">
        <v>9</v>
      </c>
      <c r="B14" s="9" t="s">
        <v>478</v>
      </c>
      <c r="C14" s="10">
        <v>3503226</v>
      </c>
      <c r="D14" s="10">
        <v>127260939</v>
      </c>
      <c r="E14" s="10">
        <v>17872246</v>
      </c>
      <c r="F14" s="10">
        <v>0</v>
      </c>
      <c r="G14" s="10">
        <v>0</v>
      </c>
      <c r="H14" s="10">
        <v>0</v>
      </c>
      <c r="I14" s="10">
        <v>148636411</v>
      </c>
    </row>
    <row r="15" spans="1:9" ht="27" customHeight="1">
      <c r="A15" s="18">
        <v>10</v>
      </c>
      <c r="B15" s="7" t="s">
        <v>479</v>
      </c>
      <c r="C15" s="8">
        <v>0</v>
      </c>
      <c r="D15" s="8">
        <v>21728178</v>
      </c>
      <c r="E15" s="8">
        <v>7384344</v>
      </c>
      <c r="F15" s="8">
        <v>0</v>
      </c>
      <c r="G15" s="8">
        <v>0</v>
      </c>
      <c r="H15" s="8">
        <v>0</v>
      </c>
      <c r="I15" s="8">
        <v>29112522</v>
      </c>
    </row>
    <row r="16" spans="1:9" ht="27" customHeight="1">
      <c r="A16" s="18">
        <v>11</v>
      </c>
      <c r="B16" s="7" t="s">
        <v>480</v>
      </c>
      <c r="C16" s="8">
        <v>0</v>
      </c>
      <c r="D16" s="8">
        <v>0</v>
      </c>
      <c r="E16" s="8">
        <v>376044</v>
      </c>
      <c r="F16" s="8">
        <v>0</v>
      </c>
      <c r="G16" s="8">
        <v>0</v>
      </c>
      <c r="H16" s="8">
        <v>0</v>
      </c>
      <c r="I16" s="8">
        <v>376044</v>
      </c>
    </row>
    <row r="17" spans="1:9" ht="27" customHeight="1">
      <c r="A17" s="18">
        <v>12</v>
      </c>
      <c r="B17" s="9" t="s">
        <v>481</v>
      </c>
      <c r="C17" s="10">
        <v>3503226</v>
      </c>
      <c r="D17" s="10">
        <v>148989117</v>
      </c>
      <c r="E17" s="10">
        <v>24880546</v>
      </c>
      <c r="F17" s="10">
        <v>0</v>
      </c>
      <c r="G17" s="10">
        <v>0</v>
      </c>
      <c r="H17" s="10">
        <v>0</v>
      </c>
      <c r="I17" s="10">
        <v>177372889</v>
      </c>
    </row>
    <row r="18" spans="1:9" ht="27" customHeight="1">
      <c r="A18" s="18">
        <v>13</v>
      </c>
      <c r="B18" s="9" t="s">
        <v>482</v>
      </c>
      <c r="C18" s="10">
        <v>3503226</v>
      </c>
      <c r="D18" s="10">
        <v>148989117</v>
      </c>
      <c r="E18" s="10">
        <v>24880546</v>
      </c>
      <c r="F18" s="10">
        <v>0</v>
      </c>
      <c r="G18" s="10">
        <v>0</v>
      </c>
      <c r="H18" s="10">
        <v>0</v>
      </c>
      <c r="I18" s="10">
        <v>177372889</v>
      </c>
    </row>
    <row r="19" spans="1:9" ht="27" customHeight="1">
      <c r="A19" s="18">
        <v>14</v>
      </c>
      <c r="B19" s="9" t="s">
        <v>483</v>
      </c>
      <c r="C19" s="10">
        <v>0</v>
      </c>
      <c r="D19" s="10">
        <v>949104569</v>
      </c>
      <c r="E19" s="10">
        <v>25218377</v>
      </c>
      <c r="F19" s="10">
        <v>0</v>
      </c>
      <c r="G19" s="10">
        <v>11860066</v>
      </c>
      <c r="H19" s="10">
        <v>0</v>
      </c>
      <c r="I19" s="10">
        <v>986183012</v>
      </c>
    </row>
    <row r="20" spans="1:9" ht="27" customHeight="1">
      <c r="A20" s="18">
        <v>15</v>
      </c>
      <c r="B20" s="7" t="s">
        <v>484</v>
      </c>
      <c r="C20" s="8">
        <v>0</v>
      </c>
      <c r="D20" s="8">
        <v>313500</v>
      </c>
      <c r="E20" s="8">
        <v>15952090</v>
      </c>
      <c r="F20" s="8">
        <v>0</v>
      </c>
      <c r="G20" s="8">
        <v>0</v>
      </c>
      <c r="H20" s="8">
        <v>0</v>
      </c>
      <c r="I20" s="8">
        <v>16265590</v>
      </c>
    </row>
  </sheetData>
  <sheetProtection selectLockedCells="1" selectUnlockedCells="1"/>
  <mergeCells count="3">
    <mergeCell ref="A1:I1"/>
    <mergeCell ref="A2:I2"/>
    <mergeCell ref="A4:A5"/>
  </mergeCells>
  <printOptions/>
  <pageMargins left="0.7479166666666667" right="0.7479166666666667" top="0.5673611111111111" bottom="0.9840277777777777" header="0.5118055555555555" footer="0.5118055555555555"/>
  <pageSetup fitToHeight="1" fitToWidth="1"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C13" sqref="C13"/>
    </sheetView>
  </sheetViews>
  <sheetFormatPr defaultColWidth="9.140625" defaultRowHeight="12.75"/>
  <cols>
    <col min="2" max="2" width="71.8515625" style="0" customWidth="1"/>
    <col min="3" max="3" width="18.28125" style="0" customWidth="1"/>
    <col min="4" max="4" width="20.28125" style="0" customWidth="1"/>
  </cols>
  <sheetData>
    <row r="1" spans="1:4" ht="14.25">
      <c r="A1" s="174" t="s">
        <v>485</v>
      </c>
      <c r="B1" s="174"/>
      <c r="C1" s="174"/>
      <c r="D1" s="174"/>
    </row>
    <row r="2" spans="1:4" ht="14.25">
      <c r="A2" s="175" t="s">
        <v>486</v>
      </c>
      <c r="B2" s="175"/>
      <c r="C2" s="175"/>
      <c r="D2" s="175"/>
    </row>
    <row r="3" spans="1:4" ht="14.25">
      <c r="A3" s="175"/>
      <c r="B3" s="176"/>
      <c r="C3" s="176"/>
      <c r="D3" s="177" t="s">
        <v>287</v>
      </c>
    </row>
    <row r="4" spans="1:4" ht="33.75" customHeight="1">
      <c r="A4" s="178" t="s">
        <v>3</v>
      </c>
      <c r="B4" s="179" t="s">
        <v>4</v>
      </c>
      <c r="C4" s="179" t="s">
        <v>5</v>
      </c>
      <c r="D4" s="179" t="s">
        <v>6</v>
      </c>
    </row>
    <row r="5" spans="1:4" ht="18" customHeight="1">
      <c r="A5" s="180">
        <v>1</v>
      </c>
      <c r="B5" s="179" t="s">
        <v>7</v>
      </c>
      <c r="C5" s="17" t="s">
        <v>335</v>
      </c>
      <c r="D5" s="17" t="s">
        <v>336</v>
      </c>
    </row>
    <row r="6" spans="1:4" ht="18">
      <c r="A6" s="180"/>
      <c r="B6" s="179"/>
      <c r="C6" s="17" t="s">
        <v>337</v>
      </c>
      <c r="D6" s="17" t="s">
        <v>338</v>
      </c>
    </row>
    <row r="7" spans="1:4" ht="32.25" customHeight="1">
      <c r="A7" s="180">
        <v>2</v>
      </c>
      <c r="B7" s="181" t="s">
        <v>487</v>
      </c>
      <c r="C7" s="182">
        <f>SUM(C8:C16)</f>
        <v>15228447</v>
      </c>
      <c r="D7" s="182">
        <f>SUM(D8:D16)</f>
        <v>11646206</v>
      </c>
    </row>
    <row r="8" spans="1:4" ht="32.25" customHeight="1">
      <c r="A8" s="180">
        <v>3</v>
      </c>
      <c r="B8" s="183" t="s">
        <v>401</v>
      </c>
      <c r="C8" s="184">
        <v>938600</v>
      </c>
      <c r="D8" s="184">
        <v>91615</v>
      </c>
    </row>
    <row r="9" spans="1:4" ht="32.25" customHeight="1">
      <c r="A9" s="180">
        <v>4</v>
      </c>
      <c r="B9" s="183" t="s">
        <v>402</v>
      </c>
      <c r="C9" s="184">
        <v>2092008</v>
      </c>
      <c r="D9" s="184">
        <v>801719</v>
      </c>
    </row>
    <row r="10" spans="1:4" ht="32.25" customHeight="1">
      <c r="A10" s="180">
        <v>5</v>
      </c>
      <c r="B10" s="183" t="s">
        <v>403</v>
      </c>
      <c r="C10" s="184">
        <v>1830658</v>
      </c>
      <c r="D10" s="184">
        <v>449457</v>
      </c>
    </row>
    <row r="11" spans="1:4" ht="32.25" customHeight="1">
      <c r="A11" s="180">
        <v>6</v>
      </c>
      <c r="B11" s="183" t="s">
        <v>404</v>
      </c>
      <c r="C11" s="184">
        <v>140866</v>
      </c>
      <c r="D11" s="184">
        <v>0</v>
      </c>
    </row>
    <row r="12" spans="1:4" ht="32.25" customHeight="1">
      <c r="A12" s="180">
        <v>7</v>
      </c>
      <c r="B12" s="183" t="s">
        <v>405</v>
      </c>
      <c r="C12" s="184">
        <v>118576</v>
      </c>
      <c r="D12" s="184">
        <v>622447</v>
      </c>
    </row>
    <row r="13" spans="1:4" ht="32.25" customHeight="1">
      <c r="A13" s="180">
        <v>8</v>
      </c>
      <c r="B13" s="183" t="s">
        <v>406</v>
      </c>
      <c r="C13" s="184">
        <v>32013</v>
      </c>
      <c r="D13" s="184">
        <v>168095</v>
      </c>
    </row>
    <row r="14" spans="1:4" ht="32.25" customHeight="1">
      <c r="A14" s="180">
        <v>9</v>
      </c>
      <c r="B14" s="183" t="s">
        <v>407</v>
      </c>
      <c r="C14" s="184"/>
      <c r="D14" s="184">
        <v>855026</v>
      </c>
    </row>
    <row r="15" spans="1:4" ht="32.25" customHeight="1">
      <c r="A15" s="180">
        <v>10</v>
      </c>
      <c r="B15" s="183" t="s">
        <v>408</v>
      </c>
      <c r="C15" s="184">
        <v>48650</v>
      </c>
      <c r="D15" s="184"/>
    </row>
    <row r="16" spans="1:4" s="185" customFormat="1" ht="46.5" customHeight="1">
      <c r="A16" s="180">
        <v>11</v>
      </c>
      <c r="B16" s="183" t="s">
        <v>409</v>
      </c>
      <c r="C16" s="184">
        <v>10027076</v>
      </c>
      <c r="D16" s="184">
        <v>8657847</v>
      </c>
    </row>
    <row r="17" spans="1:4" ht="36">
      <c r="A17" s="180">
        <v>12</v>
      </c>
      <c r="B17" s="181" t="s">
        <v>488</v>
      </c>
      <c r="C17" s="186">
        <v>30000</v>
      </c>
      <c r="D17" s="186">
        <v>30000</v>
      </c>
    </row>
    <row r="18" spans="1:4" ht="32.25" customHeight="1">
      <c r="A18" s="180">
        <v>13</v>
      </c>
      <c r="B18" s="181" t="s">
        <v>489</v>
      </c>
      <c r="C18" s="187">
        <f>SUM(C7+C17)</f>
        <v>15258447</v>
      </c>
      <c r="D18" s="187">
        <f>SUM(D7+D17)</f>
        <v>11676206</v>
      </c>
    </row>
  </sheetData>
  <sheetProtection selectLockedCells="1" selectUnlockedCells="1"/>
  <mergeCells count="4">
    <mergeCell ref="A1:D1"/>
    <mergeCell ref="A2:D2"/>
    <mergeCell ref="A5:A6"/>
    <mergeCell ref="B5:B6"/>
  </mergeCells>
  <printOptions/>
  <pageMargins left="0.7083333333333334" right="0.7083333333333334" top="0.9222222222222222" bottom="0.7479166666666667" header="0.31527777777777777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88" customWidth="1"/>
    <col min="2" max="2" width="57.57421875" style="188" customWidth="1"/>
    <col min="3" max="3" width="18.57421875" style="188" customWidth="1"/>
    <col min="4" max="4" width="18.8515625" style="188" customWidth="1"/>
    <col min="5" max="16384" width="9.140625" style="188" customWidth="1"/>
  </cols>
  <sheetData>
    <row r="1" spans="1:4" ht="14.25">
      <c r="A1" s="189" t="s">
        <v>490</v>
      </c>
      <c r="B1" s="189"/>
      <c r="C1" s="189"/>
      <c r="D1" s="189"/>
    </row>
    <row r="2" spans="1:4" ht="14.25">
      <c r="A2" s="189"/>
      <c r="B2" s="190"/>
      <c r="C2" s="190"/>
      <c r="D2" s="191"/>
    </row>
    <row r="3" spans="1:4" ht="14.25">
      <c r="A3" s="192" t="s">
        <v>491</v>
      </c>
      <c r="B3" s="192"/>
      <c r="C3" s="192"/>
      <c r="D3" s="192"/>
    </row>
    <row r="4" spans="1:4" ht="14.25">
      <c r="A4" s="189"/>
      <c r="B4" s="190"/>
      <c r="C4" s="190"/>
      <c r="D4" s="191" t="s">
        <v>492</v>
      </c>
    </row>
    <row r="5" spans="1:4" ht="18">
      <c r="A5" s="193" t="s">
        <v>418</v>
      </c>
      <c r="B5" s="179" t="s">
        <v>4</v>
      </c>
      <c r="C5" s="179" t="s">
        <v>5</v>
      </c>
      <c r="D5" s="179" t="s">
        <v>6</v>
      </c>
    </row>
    <row r="6" spans="1:4" ht="18" customHeight="1">
      <c r="A6" s="194">
        <v>1</v>
      </c>
      <c r="B6" s="179" t="s">
        <v>7</v>
      </c>
      <c r="C6" s="17" t="s">
        <v>335</v>
      </c>
      <c r="D6" s="17" t="s">
        <v>336</v>
      </c>
    </row>
    <row r="7" spans="1:4" ht="18">
      <c r="A7" s="194"/>
      <c r="B7" s="179"/>
      <c r="C7" s="17" t="s">
        <v>337</v>
      </c>
      <c r="D7" s="17" t="s">
        <v>338</v>
      </c>
    </row>
    <row r="8" spans="1:4" ht="36">
      <c r="A8" s="194">
        <v>2</v>
      </c>
      <c r="B8" s="195" t="s">
        <v>382</v>
      </c>
      <c r="C8" s="184">
        <v>0</v>
      </c>
      <c r="D8" s="184">
        <v>0</v>
      </c>
    </row>
    <row r="9" spans="1:4" ht="36">
      <c r="A9" s="194">
        <v>3</v>
      </c>
      <c r="B9" s="195" t="s">
        <v>384</v>
      </c>
      <c r="C9" s="196">
        <f>SUM(C10)</f>
        <v>615002</v>
      </c>
      <c r="D9" s="196">
        <f>SUM(D10)</f>
        <v>1416115</v>
      </c>
    </row>
    <row r="10" spans="1:4" ht="29.25" customHeight="1">
      <c r="A10" s="194">
        <v>4</v>
      </c>
      <c r="B10" s="197" t="s">
        <v>493</v>
      </c>
      <c r="C10" s="198">
        <v>615002</v>
      </c>
      <c r="D10" s="198">
        <v>1416115</v>
      </c>
    </row>
    <row r="11" spans="1:4" ht="36">
      <c r="A11" s="194">
        <v>5</v>
      </c>
      <c r="B11" s="195" t="s">
        <v>388</v>
      </c>
      <c r="C11" s="199">
        <f>SUM(C12)</f>
        <v>2696757</v>
      </c>
      <c r="D11" s="199">
        <f>SUM(D12)</f>
        <v>1757292</v>
      </c>
    </row>
    <row r="12" spans="1:4" ht="18">
      <c r="A12" s="194">
        <v>6</v>
      </c>
      <c r="B12" s="200" t="s">
        <v>494</v>
      </c>
      <c r="C12" s="196">
        <v>2696757</v>
      </c>
      <c r="D12" s="196">
        <v>1757292</v>
      </c>
    </row>
    <row r="13" spans="1:4" ht="36" customHeight="1">
      <c r="A13" s="194">
        <v>7</v>
      </c>
      <c r="B13" s="201" t="s">
        <v>495</v>
      </c>
      <c r="C13" s="182">
        <f>SUM(C9+C11)</f>
        <v>3311759</v>
      </c>
      <c r="D13" s="182">
        <f>SUM(D9+D11)</f>
        <v>3173407</v>
      </c>
    </row>
  </sheetData>
  <sheetProtection selectLockedCells="1" selectUnlockedCells="1"/>
  <mergeCells count="4">
    <mergeCell ref="A1:D1"/>
    <mergeCell ref="A3:D3"/>
    <mergeCell ref="A6:A7"/>
    <mergeCell ref="B6:B7"/>
  </mergeCells>
  <printOptions/>
  <pageMargins left="0.7083333333333334" right="0.7083333333333334" top="0.9222222222222222" bottom="0.7479166666666667" header="0.31527777777777777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workbookViewId="0" topLeftCell="A1">
      <selection activeCell="A2" sqref="A2"/>
    </sheetView>
  </sheetViews>
  <sheetFormatPr defaultColWidth="9.140625" defaultRowHeight="12.75"/>
  <cols>
    <col min="1" max="1" width="12.7109375" style="136" customWidth="1"/>
    <col min="2" max="2" width="72.28125" style="136" customWidth="1"/>
    <col min="3" max="3" width="21.00390625" style="202" customWidth="1"/>
    <col min="4" max="16384" width="9.140625" style="136" customWidth="1"/>
  </cols>
  <sheetData>
    <row r="1" spans="1:3" ht="18.75">
      <c r="A1" s="50" t="s">
        <v>496</v>
      </c>
      <c r="B1" s="50"/>
      <c r="C1" s="50"/>
    </row>
    <row r="2" spans="1:3" ht="18.75">
      <c r="A2" s="50"/>
      <c r="B2" s="48"/>
      <c r="C2" s="203"/>
    </row>
    <row r="3" spans="1:3" ht="18.75">
      <c r="A3" s="150" t="s">
        <v>497</v>
      </c>
      <c r="B3" s="150"/>
      <c r="C3" s="150"/>
    </row>
    <row r="4" spans="1:3" ht="18.75">
      <c r="A4" s="50"/>
      <c r="B4" s="48"/>
      <c r="C4" s="203"/>
    </row>
    <row r="5" spans="1:3" ht="18.75">
      <c r="A5" s="50"/>
      <c r="B5" s="48"/>
      <c r="C5" s="203" t="s">
        <v>287</v>
      </c>
    </row>
    <row r="6" spans="1:3" s="64" customFormat="1" ht="18">
      <c r="A6" s="3" t="s">
        <v>418</v>
      </c>
      <c r="B6" s="3" t="s">
        <v>4</v>
      </c>
      <c r="C6" s="204" t="s">
        <v>5</v>
      </c>
    </row>
    <row r="7" spans="1:3" ht="36">
      <c r="A7" s="3"/>
      <c r="B7" s="205" t="s">
        <v>7</v>
      </c>
      <c r="C7" s="206" t="s">
        <v>498</v>
      </c>
    </row>
    <row r="8" spans="1:3" ht="34.5" customHeight="1">
      <c r="A8" s="6">
        <v>1</v>
      </c>
      <c r="B8" s="207" t="s">
        <v>499</v>
      </c>
      <c r="C8" s="206">
        <v>90000</v>
      </c>
    </row>
    <row r="9" spans="1:3" ht="34.5" customHeight="1">
      <c r="A9" s="6">
        <v>2</v>
      </c>
      <c r="B9" s="207" t="s">
        <v>500</v>
      </c>
      <c r="C9" s="206">
        <v>15000</v>
      </c>
    </row>
    <row r="10" spans="1:3" ht="34.5" customHeight="1">
      <c r="A10" s="6">
        <v>3</v>
      </c>
      <c r="B10" s="207" t="s">
        <v>501</v>
      </c>
      <c r="C10" s="206">
        <v>60000</v>
      </c>
    </row>
    <row r="11" spans="1:3" ht="34.5" customHeight="1">
      <c r="A11" s="6"/>
      <c r="B11" s="207" t="s">
        <v>502</v>
      </c>
      <c r="C11" s="206">
        <v>120000</v>
      </c>
    </row>
    <row r="12" spans="1:3" ht="34.5" customHeight="1">
      <c r="A12" s="6">
        <v>6</v>
      </c>
      <c r="B12" s="207" t="s">
        <v>503</v>
      </c>
      <c r="C12" s="206">
        <v>100000</v>
      </c>
    </row>
    <row r="13" spans="1:3" ht="34.5" customHeight="1">
      <c r="A13" s="6">
        <v>7</v>
      </c>
      <c r="B13" s="205" t="s">
        <v>504</v>
      </c>
      <c r="C13" s="206">
        <v>10000</v>
      </c>
    </row>
    <row r="14" spans="1:3" ht="34.5" customHeight="1">
      <c r="A14" s="6">
        <v>8</v>
      </c>
      <c r="B14" s="205" t="s">
        <v>505</v>
      </c>
      <c r="C14" s="206">
        <v>10000</v>
      </c>
    </row>
    <row r="15" spans="1:3" ht="34.5" customHeight="1">
      <c r="A15" s="6">
        <v>9</v>
      </c>
      <c r="B15" s="205" t="s">
        <v>506</v>
      </c>
      <c r="C15" s="206">
        <v>150000</v>
      </c>
    </row>
    <row r="16" spans="1:3" ht="34.5" customHeight="1">
      <c r="A16" s="6">
        <v>10</v>
      </c>
      <c r="B16" s="205" t="s">
        <v>507</v>
      </c>
      <c r="C16" s="206">
        <v>290000</v>
      </c>
    </row>
    <row r="17" spans="1:3" ht="34.5" customHeight="1">
      <c r="A17" s="6">
        <v>14</v>
      </c>
      <c r="B17" s="205" t="s">
        <v>508</v>
      </c>
      <c r="C17" s="206">
        <v>30000</v>
      </c>
    </row>
    <row r="18" spans="1:3" ht="34.5" customHeight="1">
      <c r="A18" s="208">
        <v>15</v>
      </c>
      <c r="B18" s="209" t="s">
        <v>203</v>
      </c>
      <c r="C18" s="206">
        <f>SUM(C8:C17)</f>
        <v>875000</v>
      </c>
    </row>
  </sheetData>
  <sheetProtection selectLockedCells="1" selectUnlockedCells="1"/>
  <mergeCells count="3">
    <mergeCell ref="A1:C1"/>
    <mergeCell ref="A3:C3"/>
    <mergeCell ref="A6:A7"/>
  </mergeCells>
  <printOptions/>
  <pageMargins left="0.7083333333333334" right="0.7083333333333334" top="0.7833333333333333" bottom="0.7479166666666667" header="0.31527777777777777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 topLeftCell="A1">
      <selection activeCell="D19" sqref="D19"/>
    </sheetView>
  </sheetViews>
  <sheetFormatPr defaultColWidth="9.140625" defaultRowHeight="12.75"/>
  <cols>
    <col min="1" max="1" width="12.00390625" style="210" customWidth="1"/>
    <col min="2" max="2" width="57.7109375" style="211" customWidth="1"/>
    <col min="3" max="3" width="5.28125" style="211" customWidth="1"/>
    <col min="4" max="4" width="35.421875" style="211" customWidth="1"/>
    <col min="5" max="5" width="19.140625" style="211" customWidth="1"/>
    <col min="6" max="6" width="32.57421875" style="212" customWidth="1"/>
    <col min="7" max="16384" width="9.140625" style="211" customWidth="1"/>
  </cols>
  <sheetData>
    <row r="1" spans="1:6" ht="14.25">
      <c r="A1" s="189" t="s">
        <v>509</v>
      </c>
      <c r="B1" s="189"/>
      <c r="C1" s="189"/>
      <c r="D1" s="189"/>
      <c r="E1" s="189"/>
      <c r="F1" s="189"/>
    </row>
    <row r="2" spans="1:6" ht="14.25">
      <c r="A2" s="192" t="s">
        <v>510</v>
      </c>
      <c r="B2" s="192"/>
      <c r="C2" s="192"/>
      <c r="D2" s="192"/>
      <c r="E2" s="192"/>
      <c r="F2" s="192"/>
    </row>
    <row r="3" spans="1:6" ht="18.75">
      <c r="A3" s="189"/>
      <c r="B3" s="189"/>
      <c r="C3" s="189"/>
      <c r="D3" s="189"/>
      <c r="E3" s="189"/>
      <c r="F3" s="213" t="s">
        <v>287</v>
      </c>
    </row>
    <row r="4" spans="1:10" ht="18" customHeight="1">
      <c r="A4" s="6" t="s">
        <v>418</v>
      </c>
      <c r="B4" s="208" t="s">
        <v>4</v>
      </c>
      <c r="C4" s="208"/>
      <c r="D4" s="208"/>
      <c r="E4" s="208" t="s">
        <v>5</v>
      </c>
      <c r="F4" s="206" t="s">
        <v>6</v>
      </c>
      <c r="G4" s="214"/>
      <c r="H4" s="214"/>
      <c r="I4" s="214"/>
      <c r="J4" s="215"/>
    </row>
    <row r="5" spans="1:10" s="210" customFormat="1" ht="18" customHeight="1">
      <c r="A5" s="6"/>
      <c r="B5" s="208" t="s">
        <v>7</v>
      </c>
      <c r="C5" s="208"/>
      <c r="D5" s="208"/>
      <c r="E5" s="208" t="s">
        <v>511</v>
      </c>
      <c r="F5" s="206" t="s">
        <v>192</v>
      </c>
      <c r="G5" s="214"/>
      <c r="H5" s="214"/>
      <c r="I5" s="214"/>
      <c r="J5" s="215"/>
    </row>
    <row r="6" spans="1:10" s="210" customFormat="1" ht="32.25" customHeight="1">
      <c r="A6" s="6">
        <v>1</v>
      </c>
      <c r="B6" s="208" t="s">
        <v>512</v>
      </c>
      <c r="C6" s="208"/>
      <c r="D6" s="208"/>
      <c r="E6" s="208"/>
      <c r="F6" s="206"/>
      <c r="G6" s="214"/>
      <c r="H6" s="214"/>
      <c r="I6" s="214"/>
      <c r="J6" s="215"/>
    </row>
    <row r="7" spans="1:10" ht="18" customHeight="1">
      <c r="A7" s="6">
        <v>2</v>
      </c>
      <c r="B7" s="216" t="s">
        <v>513</v>
      </c>
      <c r="C7" s="216"/>
      <c r="D7" s="216"/>
      <c r="E7" s="205">
        <v>81</v>
      </c>
      <c r="F7" s="165">
        <v>133221</v>
      </c>
      <c r="G7" s="215"/>
      <c r="H7" s="215"/>
      <c r="I7" s="215"/>
      <c r="J7" s="215"/>
    </row>
    <row r="8" spans="1:10" ht="18" customHeight="1">
      <c r="A8" s="6">
        <v>3</v>
      </c>
      <c r="B8" s="216" t="s">
        <v>514</v>
      </c>
      <c r="C8" s="216"/>
      <c r="D8" s="216"/>
      <c r="E8" s="205">
        <v>81</v>
      </c>
      <c r="F8" s="165">
        <v>80730</v>
      </c>
      <c r="G8" s="215"/>
      <c r="H8" s="215"/>
      <c r="I8" s="215"/>
      <c r="J8" s="215"/>
    </row>
    <row r="9" spans="1:11" ht="31.5" customHeight="1">
      <c r="A9" s="6">
        <v>4</v>
      </c>
      <c r="B9" s="216" t="s">
        <v>515</v>
      </c>
      <c r="C9" s="216"/>
      <c r="D9" s="216"/>
      <c r="E9" s="217">
        <f>SUM(E7:E8)</f>
        <v>162</v>
      </c>
      <c r="F9" s="165">
        <v>213951</v>
      </c>
      <c r="G9" s="218"/>
      <c r="H9" s="218"/>
      <c r="I9" s="218"/>
      <c r="J9" s="218"/>
      <c r="K9" s="218"/>
    </row>
    <row r="10" spans="1:11" ht="18" customHeight="1">
      <c r="A10" s="6">
        <v>5</v>
      </c>
      <c r="B10" s="216" t="s">
        <v>516</v>
      </c>
      <c r="C10" s="216"/>
      <c r="D10" s="216"/>
      <c r="E10" s="205">
        <v>1</v>
      </c>
      <c r="F10" s="165">
        <v>36915</v>
      </c>
      <c r="G10" s="215"/>
      <c r="H10" s="215"/>
      <c r="I10" s="215"/>
      <c r="J10" s="215"/>
      <c r="K10" s="215"/>
    </row>
    <row r="11" spans="1:11" ht="18" customHeight="1">
      <c r="A11" s="6">
        <v>6</v>
      </c>
      <c r="B11" s="216" t="s">
        <v>517</v>
      </c>
      <c r="C11" s="216"/>
      <c r="D11" s="216"/>
      <c r="E11" s="205">
        <v>0</v>
      </c>
      <c r="F11" s="165">
        <v>0</v>
      </c>
      <c r="G11" s="215"/>
      <c r="H11" s="215"/>
      <c r="I11" s="215"/>
      <c r="J11" s="215"/>
      <c r="K11" s="215"/>
    </row>
    <row r="12" spans="1:11" ht="31.5" customHeight="1">
      <c r="A12" s="6">
        <v>7</v>
      </c>
      <c r="B12" s="216" t="s">
        <v>518</v>
      </c>
      <c r="C12" s="216"/>
      <c r="D12" s="216"/>
      <c r="E12" s="217">
        <f>SUM(E10:E11)</f>
        <v>1</v>
      </c>
      <c r="F12" s="165">
        <v>0</v>
      </c>
      <c r="G12" s="218"/>
      <c r="H12" s="218"/>
      <c r="I12" s="218"/>
      <c r="J12" s="218"/>
      <c r="K12" s="218"/>
    </row>
    <row r="13" spans="1:11" ht="18.75" customHeight="1">
      <c r="A13" s="6">
        <v>8</v>
      </c>
      <c r="B13" s="216" t="s">
        <v>519</v>
      </c>
      <c r="C13" s="216"/>
      <c r="D13" s="216"/>
      <c r="E13" s="217">
        <f>SUM(E9+E12)</f>
        <v>163</v>
      </c>
      <c r="F13" s="165">
        <f>SUM(F7:F12)</f>
        <v>464817</v>
      </c>
      <c r="G13" s="218"/>
      <c r="H13" s="218"/>
      <c r="I13" s="218"/>
      <c r="J13" s="218"/>
      <c r="K13" s="218"/>
    </row>
    <row r="14" spans="1:6" s="219" customFormat="1" ht="47.25" customHeight="1">
      <c r="A14" s="6">
        <v>9</v>
      </c>
      <c r="B14" s="208" t="s">
        <v>520</v>
      </c>
      <c r="C14" s="208"/>
      <c r="D14" s="208"/>
      <c r="E14" s="142"/>
      <c r="F14" s="144"/>
    </row>
    <row r="15" spans="1:6" s="219" customFormat="1" ht="18" customHeight="1">
      <c r="A15" s="6">
        <v>10</v>
      </c>
      <c r="B15" s="216" t="s">
        <v>521</v>
      </c>
      <c r="C15" s="216"/>
      <c r="D15" s="216"/>
      <c r="E15" s="220">
        <v>19</v>
      </c>
      <c r="F15" s="165">
        <v>96000</v>
      </c>
    </row>
    <row r="16" spans="1:6" s="219" customFormat="1" ht="18" customHeight="1">
      <c r="A16" s="6">
        <v>11</v>
      </c>
      <c r="B16" s="216" t="s">
        <v>522</v>
      </c>
      <c r="C16" s="216"/>
      <c r="D16" s="216"/>
      <c r="E16" s="220">
        <v>5</v>
      </c>
      <c r="F16" s="165">
        <v>15000</v>
      </c>
    </row>
    <row r="17" spans="1:6" s="219" customFormat="1" ht="18" customHeight="1">
      <c r="A17" s="6">
        <v>12</v>
      </c>
      <c r="B17" s="216" t="s">
        <v>523</v>
      </c>
      <c r="C17" s="216"/>
      <c r="D17" s="216"/>
      <c r="E17" s="220">
        <v>1</v>
      </c>
      <c r="F17" s="165">
        <v>3000</v>
      </c>
    </row>
    <row r="18" spans="1:6" s="219" customFormat="1" ht="36.75" customHeight="1">
      <c r="A18" s="6">
        <v>13</v>
      </c>
      <c r="B18" s="216" t="s">
        <v>519</v>
      </c>
      <c r="C18" s="216"/>
      <c r="D18" s="216"/>
      <c r="E18" s="221">
        <f>SUM(E15:E17)</f>
        <v>25</v>
      </c>
      <c r="F18" s="165">
        <f>SUM(F15:F17)</f>
        <v>114000</v>
      </c>
    </row>
  </sheetData>
  <sheetProtection selectLockedCells="1" selectUnlockedCells="1"/>
  <mergeCells count="19">
    <mergeCell ref="A1:F1"/>
    <mergeCell ref="A2:F2"/>
    <mergeCell ref="A4:A5"/>
    <mergeCell ref="B4:D4"/>
    <mergeCell ref="J4:J5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</mergeCells>
  <printOptions/>
  <pageMargins left="0.7083333333333334" right="0.7083333333333334" top="0.9222222222222222" bottom="0.7479166666666667" header="0.31527777777777777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2" sqref="A2"/>
    </sheetView>
  </sheetViews>
  <sheetFormatPr defaultColWidth="9.140625" defaultRowHeight="12.75"/>
  <cols>
    <col min="1" max="6" width="25.140625" style="11" customWidth="1"/>
    <col min="7" max="16384" width="9.140625" style="11" customWidth="1"/>
  </cols>
  <sheetData>
    <row r="1" spans="1:6" ht="18.75">
      <c r="A1" s="222" t="s">
        <v>524</v>
      </c>
      <c r="B1" s="222"/>
      <c r="C1" s="222"/>
      <c r="D1" s="222"/>
      <c r="E1" s="222"/>
      <c r="F1" s="222"/>
    </row>
    <row r="2" spans="1:6" ht="18.75">
      <c r="A2" s="222"/>
      <c r="B2" s="223"/>
      <c r="C2" s="223"/>
      <c r="D2" s="223"/>
      <c r="E2" s="223"/>
      <c r="F2" s="223"/>
    </row>
    <row r="3" spans="1:6" ht="18.75">
      <c r="A3" s="224" t="s">
        <v>525</v>
      </c>
      <c r="B3" s="224"/>
      <c r="C3" s="224"/>
      <c r="D3" s="224"/>
      <c r="E3" s="224"/>
      <c r="F3" s="224"/>
    </row>
    <row r="4" spans="1:6" ht="19.5">
      <c r="A4" s="225"/>
      <c r="F4" s="13" t="s">
        <v>287</v>
      </c>
    </row>
    <row r="5" spans="1:6" ht="19.5" customHeight="1">
      <c r="A5" s="6" t="s">
        <v>3</v>
      </c>
      <c r="B5" s="208" t="s">
        <v>4</v>
      </c>
      <c r="C5" s="208" t="s">
        <v>5</v>
      </c>
      <c r="D5" s="208" t="s">
        <v>6</v>
      </c>
      <c r="E5" s="208" t="s">
        <v>66</v>
      </c>
      <c r="F5" s="208" t="s">
        <v>224</v>
      </c>
    </row>
    <row r="6" spans="1:6" ht="54">
      <c r="A6" s="6"/>
      <c r="B6" s="208" t="s">
        <v>7</v>
      </c>
      <c r="C6" s="208" t="s">
        <v>526</v>
      </c>
      <c r="D6" s="208" t="s">
        <v>527</v>
      </c>
      <c r="E6" s="208" t="s">
        <v>528</v>
      </c>
      <c r="F6" s="208" t="s">
        <v>529</v>
      </c>
    </row>
    <row r="7" spans="1:6" ht="19.5" customHeight="1">
      <c r="A7" s="6">
        <v>1</v>
      </c>
      <c r="B7" s="216" t="s">
        <v>530</v>
      </c>
      <c r="C7" s="226">
        <v>986176</v>
      </c>
      <c r="D7" s="226">
        <v>232160</v>
      </c>
      <c r="E7" s="226">
        <v>150000</v>
      </c>
      <c r="F7" s="226">
        <f>SUM(C7-D7+E7)</f>
        <v>904016</v>
      </c>
    </row>
    <row r="8" spans="1:6" ht="19.5">
      <c r="A8" s="6"/>
      <c r="B8" s="216"/>
      <c r="C8" s="226"/>
      <c r="D8" s="226"/>
      <c r="E8" s="226"/>
      <c r="F8" s="226"/>
    </row>
  </sheetData>
  <sheetProtection selectLockedCells="1" selectUnlockedCells="1"/>
  <mergeCells count="9">
    <mergeCell ref="A1:F1"/>
    <mergeCell ref="A3:F3"/>
    <mergeCell ref="A5:A6"/>
    <mergeCell ref="A7:A8"/>
    <mergeCell ref="B7:B8"/>
    <mergeCell ref="C7:C8"/>
    <mergeCell ref="D7:D8"/>
    <mergeCell ref="E7:E8"/>
    <mergeCell ref="F7:F8"/>
  </mergeCells>
  <printOptions/>
  <pageMargins left="0.7083333333333334" right="0.7083333333333334" top="0.33194444444444443" bottom="0.7479166666666667" header="0.31527777777777777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2" sqref="A2"/>
    </sheetView>
  </sheetViews>
  <sheetFormatPr defaultColWidth="37.7109375" defaultRowHeight="12.75"/>
  <cols>
    <col min="1" max="1" width="12.00390625" style="136" customWidth="1"/>
    <col min="2" max="2" width="36.57421875" style="136" customWidth="1"/>
    <col min="3" max="3" width="11.8515625" style="136" customWidth="1"/>
    <col min="4" max="4" width="13.8515625" style="136" customWidth="1"/>
    <col min="5" max="7" width="8.28125" style="136" customWidth="1"/>
    <col min="8" max="8" width="15.00390625" style="136" customWidth="1"/>
    <col min="9" max="16384" width="36.57421875" style="136" customWidth="1"/>
  </cols>
  <sheetData>
    <row r="1" spans="1:8" ht="18.75">
      <c r="A1" s="50" t="s">
        <v>531</v>
      </c>
      <c r="B1" s="50"/>
      <c r="C1" s="50"/>
      <c r="D1" s="50"/>
      <c r="E1" s="50"/>
      <c r="F1" s="50"/>
      <c r="G1" s="50"/>
      <c r="H1" s="50"/>
    </row>
    <row r="2" spans="1:8" ht="18.75">
      <c r="A2" s="50"/>
      <c r="B2" s="48"/>
      <c r="C2" s="48"/>
      <c r="D2" s="48"/>
      <c r="E2" s="48"/>
      <c r="F2" s="48"/>
      <c r="G2" s="48"/>
      <c r="H2" s="48"/>
    </row>
    <row r="3" spans="1:8" ht="18.75">
      <c r="A3" s="150" t="s">
        <v>532</v>
      </c>
      <c r="B3" s="150"/>
      <c r="C3" s="150"/>
      <c r="D3" s="150"/>
      <c r="E3" s="150"/>
      <c r="F3" s="150"/>
      <c r="G3" s="150"/>
      <c r="H3" s="150"/>
    </row>
    <row r="4" spans="1:8" ht="18.75">
      <c r="A4" s="50"/>
      <c r="B4" s="48"/>
      <c r="C4" s="48"/>
      <c r="D4" s="48"/>
      <c r="E4" s="48"/>
      <c r="F4" s="48"/>
      <c r="G4" s="48"/>
      <c r="H4" s="48"/>
    </row>
    <row r="5" spans="1:8" ht="18.75">
      <c r="A5" s="50"/>
      <c r="B5" s="48"/>
      <c r="C5" s="48"/>
      <c r="D5" s="48"/>
      <c r="E5" s="48"/>
      <c r="F5" s="48"/>
      <c r="G5" s="48"/>
      <c r="H5" s="48"/>
    </row>
    <row r="6" spans="1:8" ht="18.75">
      <c r="A6" s="50"/>
      <c r="B6" s="48"/>
      <c r="C6" s="48"/>
      <c r="D6" s="48"/>
      <c r="E6" s="48"/>
      <c r="F6" s="48"/>
      <c r="G6" s="48"/>
      <c r="H6" s="48" t="s">
        <v>462</v>
      </c>
    </row>
    <row r="7" spans="1:8" ht="18" customHeight="1">
      <c r="A7" s="6" t="s">
        <v>3</v>
      </c>
      <c r="B7" s="6" t="s">
        <v>4</v>
      </c>
      <c r="C7" s="6" t="s">
        <v>5</v>
      </c>
      <c r="D7" s="6" t="s">
        <v>6</v>
      </c>
      <c r="E7" s="6" t="s">
        <v>66</v>
      </c>
      <c r="F7" s="6"/>
      <c r="G7" s="6"/>
      <c r="H7" s="6"/>
    </row>
    <row r="8" spans="1:8" ht="18" customHeight="1">
      <c r="A8" s="6"/>
      <c r="B8" s="6" t="s">
        <v>533</v>
      </c>
      <c r="C8" s="6" t="s">
        <v>534</v>
      </c>
      <c r="D8" s="6" t="s">
        <v>535</v>
      </c>
      <c r="E8" s="6" t="s">
        <v>536</v>
      </c>
      <c r="F8" s="6"/>
      <c r="G8" s="6"/>
      <c r="H8" s="6"/>
    </row>
    <row r="9" spans="1:8" ht="14.25" customHeight="1">
      <c r="A9" s="6"/>
      <c r="B9" s="6"/>
      <c r="C9" s="6" t="s">
        <v>537</v>
      </c>
      <c r="D9" s="6" t="s">
        <v>537</v>
      </c>
      <c r="E9" s="6"/>
      <c r="F9" s="6"/>
      <c r="G9" s="6"/>
      <c r="H9" s="6"/>
    </row>
    <row r="10" spans="1:8" ht="18">
      <c r="A10" s="6"/>
      <c r="B10" s="6"/>
      <c r="C10" s="227" t="s">
        <v>538</v>
      </c>
      <c r="D10" s="227" t="s">
        <v>538</v>
      </c>
      <c r="E10" s="6" t="s">
        <v>539</v>
      </c>
      <c r="F10" s="6" t="s">
        <v>540</v>
      </c>
      <c r="G10" s="6" t="s">
        <v>541</v>
      </c>
      <c r="H10" s="6" t="s">
        <v>542</v>
      </c>
    </row>
    <row r="11" spans="1:8" s="231" customFormat="1" ht="38.25" customHeight="1">
      <c r="A11" s="6">
        <v>1</v>
      </c>
      <c r="B11" s="228" t="s">
        <v>543</v>
      </c>
      <c r="C11" s="229"/>
      <c r="D11" s="229"/>
      <c r="E11" s="230">
        <v>0</v>
      </c>
      <c r="F11" s="230">
        <v>0</v>
      </c>
      <c r="G11" s="230">
        <v>0</v>
      </c>
      <c r="H11" s="230">
        <v>0</v>
      </c>
    </row>
    <row r="12" spans="1:8" s="231" customFormat="1" ht="38.25" customHeight="1">
      <c r="A12" s="6">
        <v>2</v>
      </c>
      <c r="B12" s="228" t="s">
        <v>544</v>
      </c>
      <c r="C12" s="229"/>
      <c r="D12" s="229"/>
      <c r="E12" s="230">
        <v>0</v>
      </c>
      <c r="F12" s="230">
        <v>0</v>
      </c>
      <c r="G12" s="230">
        <v>0</v>
      </c>
      <c r="H12" s="230">
        <v>0</v>
      </c>
    </row>
    <row r="13" spans="1:8" s="231" customFormat="1" ht="38.25" customHeight="1">
      <c r="A13" s="6">
        <v>5</v>
      </c>
      <c r="B13" s="228" t="s">
        <v>469</v>
      </c>
      <c r="C13" s="232"/>
      <c r="D13" s="232"/>
      <c r="E13" s="230">
        <v>0</v>
      </c>
      <c r="F13" s="230">
        <v>0</v>
      </c>
      <c r="G13" s="230">
        <v>0</v>
      </c>
      <c r="H13" s="230">
        <v>0</v>
      </c>
    </row>
  </sheetData>
  <sheetProtection selectLockedCells="1" selectUnlockedCells="1"/>
  <mergeCells count="6">
    <mergeCell ref="A1:H1"/>
    <mergeCell ref="A3:H3"/>
    <mergeCell ref="A7:A10"/>
    <mergeCell ref="E7:H7"/>
    <mergeCell ref="B8:B10"/>
    <mergeCell ref="E8:H9"/>
  </mergeCells>
  <printOptions horizontalCentered="1"/>
  <pageMargins left="0.7083333333333334" right="0.7083333333333334" top="0.9222222222222222" bottom="0.7479166666666667" header="0.31527777777777777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B5" sqref="B5"/>
    </sheetView>
  </sheetViews>
  <sheetFormatPr defaultColWidth="9.140625" defaultRowHeight="12.75"/>
  <cols>
    <col min="1" max="1" width="8.00390625" style="1" customWidth="1"/>
    <col min="2" max="2" width="98.00390625" style="1" customWidth="1"/>
    <col min="3" max="3" width="35.140625" style="1" customWidth="1"/>
    <col min="4" max="4" width="25.421875" style="1" customWidth="1"/>
    <col min="5" max="5" width="31.00390625" style="1" customWidth="1"/>
    <col min="6" max="6" width="17.421875" style="1" customWidth="1"/>
    <col min="7" max="16384" width="9.140625" style="1" customWidth="1"/>
  </cols>
  <sheetData>
    <row r="1" spans="1:6" ht="18.75">
      <c r="A1" s="14" t="s">
        <v>545</v>
      </c>
      <c r="B1" s="14"/>
      <c r="C1" s="14"/>
      <c r="D1" s="14"/>
      <c r="E1" s="14"/>
      <c r="F1" s="14"/>
    </row>
    <row r="2" spans="1:6" ht="18.75">
      <c r="A2" s="15" t="s">
        <v>546</v>
      </c>
      <c r="B2" s="15"/>
      <c r="C2" s="15"/>
      <c r="D2" s="15"/>
      <c r="E2" s="15"/>
      <c r="F2" s="15"/>
    </row>
    <row r="3" spans="1:6" ht="18.75">
      <c r="A3" s="14"/>
      <c r="B3" s="12"/>
      <c r="C3" s="12"/>
      <c r="D3" s="12"/>
      <c r="E3" s="12"/>
      <c r="F3" s="12" t="s">
        <v>547</v>
      </c>
    </row>
    <row r="4" spans="1:6" s="234" customFormat="1" ht="19.5" customHeight="1">
      <c r="A4" s="4" t="s">
        <v>333</v>
      </c>
      <c r="B4" s="233" t="s">
        <v>4</v>
      </c>
      <c r="C4" s="233" t="s">
        <v>5</v>
      </c>
      <c r="D4" s="233" t="s">
        <v>6</v>
      </c>
      <c r="E4" s="233" t="s">
        <v>66</v>
      </c>
      <c r="F4" s="233" t="s">
        <v>224</v>
      </c>
    </row>
    <row r="5" spans="1:6" s="173" customFormat="1" ht="108">
      <c r="A5" s="4"/>
      <c r="B5" s="4" t="s">
        <v>7</v>
      </c>
      <c r="C5" s="4" t="s">
        <v>548</v>
      </c>
      <c r="D5" s="4" t="s">
        <v>549</v>
      </c>
      <c r="E5" s="4" t="s">
        <v>550</v>
      </c>
      <c r="F5" s="4" t="s">
        <v>551</v>
      </c>
    </row>
    <row r="6" spans="1:6" ht="42" customHeight="1">
      <c r="A6" s="6">
        <v>1</v>
      </c>
      <c r="B6" s="216" t="s">
        <v>139</v>
      </c>
      <c r="C6" s="226">
        <v>105537</v>
      </c>
      <c r="D6" s="226">
        <v>105537</v>
      </c>
      <c r="E6" s="226"/>
      <c r="F6" s="226">
        <v>0</v>
      </c>
    </row>
    <row r="7" spans="1:6" ht="42" customHeight="1">
      <c r="A7" s="6">
        <v>2</v>
      </c>
      <c r="B7" s="216" t="s">
        <v>140</v>
      </c>
      <c r="C7" s="226">
        <v>16118455</v>
      </c>
      <c r="D7" s="226">
        <v>16004215</v>
      </c>
      <c r="E7" s="226"/>
      <c r="F7" s="20">
        <f>SUM(C7-D7)</f>
        <v>114240</v>
      </c>
    </row>
    <row r="8" spans="1:6" ht="42" customHeight="1">
      <c r="A8" s="6">
        <v>3</v>
      </c>
      <c r="B8" s="216" t="s">
        <v>141</v>
      </c>
      <c r="C8" s="226">
        <v>1200000</v>
      </c>
      <c r="D8" s="226">
        <v>1200000</v>
      </c>
      <c r="E8" s="226"/>
      <c r="F8" s="226">
        <v>0</v>
      </c>
    </row>
    <row r="9" spans="1:6" ht="42" customHeight="1">
      <c r="A9" s="6">
        <v>4</v>
      </c>
      <c r="B9" s="216" t="s">
        <v>142</v>
      </c>
      <c r="C9" s="226">
        <v>942594</v>
      </c>
      <c r="D9" s="226">
        <v>942594</v>
      </c>
      <c r="E9" s="226"/>
      <c r="F9" s="20">
        <v>0</v>
      </c>
    </row>
    <row r="10" spans="1:6" ht="42" customHeight="1">
      <c r="A10" s="6">
        <v>5</v>
      </c>
      <c r="B10" s="216" t="s">
        <v>152</v>
      </c>
      <c r="C10" s="226">
        <v>20000000</v>
      </c>
      <c r="D10" s="235"/>
      <c r="E10" s="226">
        <v>20000000</v>
      </c>
      <c r="F10" s="235"/>
    </row>
    <row r="11" spans="1:6" s="237" customFormat="1" ht="42" customHeight="1">
      <c r="A11" s="208">
        <v>6</v>
      </c>
      <c r="B11" s="236" t="s">
        <v>552</v>
      </c>
      <c r="C11" s="20">
        <f>SUM(C6:C10)</f>
        <v>38366586</v>
      </c>
      <c r="D11" s="20">
        <f>SUM(D6:D10)</f>
        <v>18252346</v>
      </c>
      <c r="E11" s="20">
        <f>SUM(E6:E10)</f>
        <v>20000000</v>
      </c>
      <c r="F11" s="20">
        <f>SUM(F6:F10)</f>
        <v>114240</v>
      </c>
    </row>
  </sheetData>
  <sheetProtection selectLockedCells="1" selectUnlockedCells="1"/>
  <mergeCells count="3">
    <mergeCell ref="A1:F1"/>
    <mergeCell ref="A2:F2"/>
    <mergeCell ref="A4:A5"/>
  </mergeCells>
  <printOptions/>
  <pageMargins left="0.7083333333333334" right="0.7083333333333334" top="0.33194444444444443" bottom="0.7479166666666667" header="0.31527777777777777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3" sqref="A3"/>
    </sheetView>
  </sheetViews>
  <sheetFormatPr defaultColWidth="9.140625" defaultRowHeight="12.75"/>
  <cols>
    <col min="1" max="1" width="9.140625" style="155" customWidth="1"/>
    <col min="2" max="2" width="16.8515625" style="0" customWidth="1"/>
    <col min="3" max="3" width="26.28125" style="0" customWidth="1"/>
    <col min="4" max="4" width="25.28125" style="0" customWidth="1"/>
  </cols>
  <sheetData>
    <row r="1" spans="1:5" ht="16.5">
      <c r="A1" s="238" t="s">
        <v>553</v>
      </c>
      <c r="B1" s="238"/>
      <c r="C1" s="238"/>
      <c r="D1" s="238"/>
      <c r="E1" s="238"/>
    </row>
    <row r="2" spans="1:5" ht="16.5">
      <c r="A2" s="238"/>
      <c r="B2" s="239"/>
      <c r="C2" s="239"/>
      <c r="D2" s="239"/>
      <c r="E2" s="177"/>
    </row>
    <row r="3" spans="1:5" ht="27" customHeight="1">
      <c r="A3" s="155" t="s">
        <v>554</v>
      </c>
      <c r="B3" s="239"/>
      <c r="C3" s="239"/>
      <c r="D3" s="239"/>
      <c r="E3" s="177"/>
    </row>
    <row r="4" spans="1:5" ht="16.5">
      <c r="A4" s="238"/>
      <c r="B4" s="239"/>
      <c r="C4" s="239"/>
      <c r="D4" s="239"/>
      <c r="E4" s="177" t="s">
        <v>492</v>
      </c>
    </row>
    <row r="5" spans="1:5" ht="15.75" customHeight="1">
      <c r="A5" s="240" t="s">
        <v>3</v>
      </c>
      <c r="B5" s="241" t="s">
        <v>4</v>
      </c>
      <c r="C5" s="241" t="s">
        <v>5</v>
      </c>
      <c r="D5" s="241" t="s">
        <v>6</v>
      </c>
      <c r="E5" s="241" t="s">
        <v>66</v>
      </c>
    </row>
    <row r="6" spans="1:5" ht="31.5">
      <c r="A6" s="240"/>
      <c r="B6" s="241" t="s">
        <v>7</v>
      </c>
      <c r="C6" s="241" t="s">
        <v>555</v>
      </c>
      <c r="D6" s="241" t="s">
        <v>556</v>
      </c>
      <c r="E6" s="241" t="s">
        <v>540</v>
      </c>
    </row>
    <row r="7" spans="1:5" ht="45" customHeight="1">
      <c r="A7" s="240" t="s">
        <v>557</v>
      </c>
      <c r="B7" s="242"/>
      <c r="C7" s="240"/>
      <c r="D7" s="240"/>
      <c r="E7" s="240"/>
    </row>
    <row r="8" spans="1:5" ht="45" customHeight="1">
      <c r="A8" s="240" t="s">
        <v>558</v>
      </c>
      <c r="B8" s="243" t="s">
        <v>559</v>
      </c>
      <c r="C8" s="241">
        <v>0</v>
      </c>
      <c r="D8" s="241">
        <v>0</v>
      </c>
      <c r="E8" s="241">
        <v>0</v>
      </c>
    </row>
    <row r="9" ht="15.75"/>
  </sheetData>
  <sheetProtection selectLockedCells="1" selectUnlockedCells="1"/>
  <mergeCells count="3">
    <mergeCell ref="A1:E1"/>
    <mergeCell ref="A3:E3"/>
    <mergeCell ref="A5:A6"/>
  </mergeCells>
  <printOptions horizontalCentered="1"/>
  <pageMargins left="0.7083333333333334" right="0.7083333333333334" top="0.9222222222222222" bottom="0.7479166666666667" header="0.31527777777777777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8"/>
  <sheetViews>
    <sheetView zoomScale="76" zoomScaleNormal="76" workbookViewId="0" topLeftCell="A1">
      <selection activeCell="A1" sqref="A1"/>
    </sheetView>
  </sheetViews>
  <sheetFormatPr defaultColWidth="9.140625" defaultRowHeight="12.75"/>
  <cols>
    <col min="1" max="1" width="12.00390625" style="11" customWidth="1"/>
    <col min="2" max="2" width="84.140625" style="11" customWidth="1"/>
    <col min="3" max="4" width="19.140625" style="11" customWidth="1"/>
    <col min="5" max="5" width="21.7109375" style="11" customWidth="1"/>
    <col min="6" max="16384" width="9.140625" style="11" customWidth="1"/>
  </cols>
  <sheetData>
    <row r="1" spans="1:5" ht="18.75">
      <c r="A1" s="12"/>
      <c r="E1" s="13"/>
    </row>
    <row r="2" spans="1:5" ht="18.75">
      <c r="A2" s="12"/>
      <c r="E2" s="13"/>
    </row>
    <row r="3" spans="1:5" ht="18.75" customHeight="1">
      <c r="A3" s="14" t="s">
        <v>63</v>
      </c>
      <c r="B3" s="14"/>
      <c r="C3" s="14"/>
      <c r="D3" s="14"/>
      <c r="E3" s="14"/>
    </row>
    <row r="4" spans="1:5" ht="18.75" customHeight="1">
      <c r="A4" s="14" t="s">
        <v>64</v>
      </c>
      <c r="B4" s="14"/>
      <c r="C4" s="14"/>
      <c r="D4" s="14"/>
      <c r="E4" s="14"/>
    </row>
    <row r="5" spans="1:5" ht="18.75" customHeight="1">
      <c r="A5" s="15" t="s">
        <v>65</v>
      </c>
      <c r="B5" s="15"/>
      <c r="C5" s="15"/>
      <c r="D5" s="15"/>
      <c r="E5" s="15"/>
    </row>
    <row r="6" spans="1:5" ht="18.75">
      <c r="A6" s="16"/>
      <c r="E6" s="13"/>
    </row>
    <row r="7" spans="1:5" ht="19.5" customHeight="1">
      <c r="A7" s="4" t="s">
        <v>3</v>
      </c>
      <c r="B7" s="17" t="s">
        <v>4</v>
      </c>
      <c r="C7" s="17" t="s">
        <v>5</v>
      </c>
      <c r="D7" s="17" t="s">
        <v>6</v>
      </c>
      <c r="E7" s="17" t="s">
        <v>66</v>
      </c>
    </row>
    <row r="8" spans="1:5" ht="43.5" customHeight="1">
      <c r="A8" s="4"/>
      <c r="B8" s="17" t="s">
        <v>7</v>
      </c>
      <c r="C8" s="17" t="s">
        <v>67</v>
      </c>
      <c r="D8" s="17" t="s">
        <v>68</v>
      </c>
      <c r="E8" s="17" t="s">
        <v>69</v>
      </c>
    </row>
    <row r="9" spans="1:5" ht="19.5">
      <c r="A9" s="18">
        <v>1</v>
      </c>
      <c r="B9" s="7" t="s">
        <v>70</v>
      </c>
      <c r="C9" s="8">
        <v>11308000</v>
      </c>
      <c r="D9" s="8">
        <v>12867930</v>
      </c>
      <c r="E9" s="8">
        <v>12867930</v>
      </c>
    </row>
    <row r="10" spans="1:5" ht="19.5">
      <c r="A10" s="18">
        <v>2</v>
      </c>
      <c r="B10" s="7" t="s">
        <v>71</v>
      </c>
      <c r="C10" s="8">
        <v>454000</v>
      </c>
      <c r="D10" s="8">
        <v>440000</v>
      </c>
      <c r="E10" s="8">
        <v>440000</v>
      </c>
    </row>
    <row r="11" spans="1:5" ht="19.5">
      <c r="A11" s="18">
        <v>3</v>
      </c>
      <c r="B11" s="7" t="s">
        <v>72</v>
      </c>
      <c r="C11" s="8">
        <v>16000</v>
      </c>
      <c r="D11" s="8">
        <v>10216</v>
      </c>
      <c r="E11" s="8">
        <v>10216</v>
      </c>
    </row>
    <row r="12" spans="1:5" ht="19.5">
      <c r="A12" s="18">
        <v>4</v>
      </c>
      <c r="B12" s="7" t="s">
        <v>73</v>
      </c>
      <c r="C12" s="8">
        <v>18000</v>
      </c>
      <c r="D12" s="8">
        <v>18000</v>
      </c>
      <c r="E12" s="8">
        <v>18000</v>
      </c>
    </row>
    <row r="13" spans="1:5" ht="19.5">
      <c r="A13" s="18">
        <v>5</v>
      </c>
      <c r="B13" s="7" t="s">
        <v>74</v>
      </c>
      <c r="C13" s="8">
        <v>0</v>
      </c>
      <c r="D13" s="8">
        <v>280995</v>
      </c>
      <c r="E13" s="8">
        <v>280995</v>
      </c>
    </row>
    <row r="14" spans="1:5" ht="19.5">
      <c r="A14" s="18">
        <v>6</v>
      </c>
      <c r="B14" s="7" t="s">
        <v>75</v>
      </c>
      <c r="C14" s="8">
        <v>11796000</v>
      </c>
      <c r="D14" s="8">
        <v>13617141</v>
      </c>
      <c r="E14" s="8">
        <v>13617141</v>
      </c>
    </row>
    <row r="15" spans="1:5" ht="19.5">
      <c r="A15" s="18">
        <v>7</v>
      </c>
      <c r="B15" s="7" t="s">
        <v>76</v>
      </c>
      <c r="C15" s="8">
        <v>5850000</v>
      </c>
      <c r="D15" s="8">
        <v>5859546</v>
      </c>
      <c r="E15" s="8">
        <v>5859546</v>
      </c>
    </row>
    <row r="16" spans="1:5" ht="36">
      <c r="A16" s="18">
        <v>8</v>
      </c>
      <c r="B16" s="7" t="s">
        <v>77</v>
      </c>
      <c r="C16" s="8">
        <v>3986000</v>
      </c>
      <c r="D16" s="8">
        <v>3932263</v>
      </c>
      <c r="E16" s="8">
        <v>3932263</v>
      </c>
    </row>
    <row r="17" spans="1:5" ht="19.5">
      <c r="A17" s="18">
        <v>9</v>
      </c>
      <c r="B17" s="7" t="s">
        <v>78</v>
      </c>
      <c r="C17" s="8">
        <v>9836000</v>
      </c>
      <c r="D17" s="8">
        <v>9791809</v>
      </c>
      <c r="E17" s="8">
        <v>9791809</v>
      </c>
    </row>
    <row r="18" spans="1:5" ht="19.5">
      <c r="A18" s="18">
        <v>10</v>
      </c>
      <c r="B18" s="9" t="s">
        <v>79</v>
      </c>
      <c r="C18" s="10">
        <v>21632000</v>
      </c>
      <c r="D18" s="10">
        <v>23408950</v>
      </c>
      <c r="E18" s="10">
        <v>23408950</v>
      </c>
    </row>
    <row r="19" spans="1:5" ht="36">
      <c r="A19" s="18">
        <v>11</v>
      </c>
      <c r="B19" s="9" t="s">
        <v>80</v>
      </c>
      <c r="C19" s="10">
        <v>4679400</v>
      </c>
      <c r="D19" s="10">
        <v>5820683</v>
      </c>
      <c r="E19" s="10">
        <v>5820683</v>
      </c>
    </row>
    <row r="20" spans="1:5" ht="19.5">
      <c r="A20" s="18">
        <v>12</v>
      </c>
      <c r="B20" s="7" t="s">
        <v>81</v>
      </c>
      <c r="C20" s="8">
        <v>0</v>
      </c>
      <c r="D20" s="8">
        <v>0</v>
      </c>
      <c r="E20" s="8">
        <v>5628506</v>
      </c>
    </row>
    <row r="21" spans="1:5" ht="19.5">
      <c r="A21" s="18">
        <v>13</v>
      </c>
      <c r="B21" s="7" t="s">
        <v>82</v>
      </c>
      <c r="C21" s="8">
        <v>0</v>
      </c>
      <c r="D21" s="8">
        <v>0</v>
      </c>
      <c r="E21" s="8">
        <v>69137</v>
      </c>
    </row>
    <row r="22" spans="1:5" ht="19.5">
      <c r="A22" s="18">
        <v>14</v>
      </c>
      <c r="B22" s="7" t="s">
        <v>83</v>
      </c>
      <c r="C22" s="8">
        <v>0</v>
      </c>
      <c r="D22" s="8">
        <v>0</v>
      </c>
      <c r="E22" s="8">
        <v>16377</v>
      </c>
    </row>
    <row r="23" spans="1:5" ht="19.5">
      <c r="A23" s="18">
        <v>15</v>
      </c>
      <c r="B23" s="7" t="s">
        <v>84</v>
      </c>
      <c r="C23" s="8">
        <v>0</v>
      </c>
      <c r="D23" s="8">
        <v>0</v>
      </c>
      <c r="E23" s="8">
        <v>106663</v>
      </c>
    </row>
    <row r="24" spans="1:5" ht="19.5">
      <c r="A24" s="18">
        <v>16</v>
      </c>
      <c r="B24" s="7" t="s">
        <v>85</v>
      </c>
      <c r="C24" s="8">
        <v>920000</v>
      </c>
      <c r="D24" s="8">
        <v>309479</v>
      </c>
      <c r="E24" s="8">
        <v>309479</v>
      </c>
    </row>
    <row r="25" spans="1:5" ht="19.5">
      <c r="A25" s="18">
        <v>17</v>
      </c>
      <c r="B25" s="7" t="s">
        <v>86</v>
      </c>
      <c r="C25" s="8">
        <v>4488000</v>
      </c>
      <c r="D25" s="8">
        <v>3471668</v>
      </c>
      <c r="E25" s="8">
        <v>3471668</v>
      </c>
    </row>
    <row r="26" spans="1:5" ht="19.5">
      <c r="A26" s="18">
        <v>18</v>
      </c>
      <c r="B26" s="7" t="s">
        <v>87</v>
      </c>
      <c r="C26" s="8">
        <v>5408000</v>
      </c>
      <c r="D26" s="8">
        <v>3781147</v>
      </c>
      <c r="E26" s="8">
        <v>3781147</v>
      </c>
    </row>
    <row r="27" spans="1:5" ht="19.5">
      <c r="A27" s="18">
        <v>19</v>
      </c>
      <c r="B27" s="7" t="s">
        <v>88</v>
      </c>
      <c r="C27" s="8">
        <v>830000</v>
      </c>
      <c r="D27" s="8">
        <v>309128</v>
      </c>
      <c r="E27" s="8">
        <v>309128</v>
      </c>
    </row>
    <row r="28" spans="1:5" ht="19.5">
      <c r="A28" s="18">
        <v>20</v>
      </c>
      <c r="B28" s="7" t="s">
        <v>89</v>
      </c>
      <c r="C28" s="8">
        <v>0</v>
      </c>
      <c r="D28" s="8">
        <v>377787</v>
      </c>
      <c r="E28" s="8">
        <v>377787</v>
      </c>
    </row>
    <row r="29" spans="1:5" ht="19.5">
      <c r="A29" s="18">
        <v>21</v>
      </c>
      <c r="B29" s="7" t="s">
        <v>90</v>
      </c>
      <c r="C29" s="8">
        <v>830000</v>
      </c>
      <c r="D29" s="8">
        <v>686915</v>
      </c>
      <c r="E29" s="8">
        <v>686915</v>
      </c>
    </row>
    <row r="30" spans="1:5" ht="19.5">
      <c r="A30" s="18">
        <v>22</v>
      </c>
      <c r="B30" s="7" t="s">
        <v>91</v>
      </c>
      <c r="C30" s="8">
        <v>3151000</v>
      </c>
      <c r="D30" s="8">
        <v>3989260</v>
      </c>
      <c r="E30" s="8">
        <v>3989260</v>
      </c>
    </row>
    <row r="31" spans="1:5" ht="19.5">
      <c r="A31" s="18">
        <v>23</v>
      </c>
      <c r="B31" s="7" t="s">
        <v>92</v>
      </c>
      <c r="C31" s="8">
        <v>17040963</v>
      </c>
      <c r="D31" s="8">
        <v>19490264</v>
      </c>
      <c r="E31" s="8">
        <v>19490264</v>
      </c>
    </row>
    <row r="32" spans="1:5" ht="19.5">
      <c r="A32" s="18">
        <v>24</v>
      </c>
      <c r="B32" s="7" t="s">
        <v>93</v>
      </c>
      <c r="C32" s="8">
        <v>200000</v>
      </c>
      <c r="D32" s="8">
        <v>0</v>
      </c>
      <c r="E32" s="8">
        <v>0</v>
      </c>
    </row>
    <row r="33" spans="1:5" ht="19.5">
      <c r="A33" s="18">
        <v>25</v>
      </c>
      <c r="B33" s="7" t="s">
        <v>94</v>
      </c>
      <c r="C33" s="8">
        <v>910000</v>
      </c>
      <c r="D33" s="8">
        <v>718892</v>
      </c>
      <c r="E33" s="8">
        <v>718892</v>
      </c>
    </row>
    <row r="34" spans="1:5" ht="19.5">
      <c r="A34" s="18">
        <v>26</v>
      </c>
      <c r="B34" s="7" t="s">
        <v>95</v>
      </c>
      <c r="C34" s="8">
        <v>2700000</v>
      </c>
      <c r="D34" s="8">
        <v>2849400</v>
      </c>
      <c r="E34" s="8">
        <v>2849400</v>
      </c>
    </row>
    <row r="35" spans="1:5" ht="19.5">
      <c r="A35" s="18">
        <v>27</v>
      </c>
      <c r="B35" s="7" t="s">
        <v>96</v>
      </c>
      <c r="C35" s="8">
        <v>3280000</v>
      </c>
      <c r="D35" s="8">
        <v>6118507</v>
      </c>
      <c r="E35" s="8">
        <v>6118507</v>
      </c>
    </row>
    <row r="36" spans="1:5" ht="19.5">
      <c r="A36" s="18">
        <v>28</v>
      </c>
      <c r="B36" s="7" t="s">
        <v>97</v>
      </c>
      <c r="C36" s="8">
        <v>0</v>
      </c>
      <c r="D36" s="8">
        <v>0</v>
      </c>
      <c r="E36" s="8">
        <v>513353</v>
      </c>
    </row>
    <row r="37" spans="1:5" ht="19.5">
      <c r="A37" s="18">
        <v>29</v>
      </c>
      <c r="B37" s="7" t="s">
        <v>98</v>
      </c>
      <c r="C37" s="8">
        <v>27281963</v>
      </c>
      <c r="D37" s="8">
        <v>33166323</v>
      </c>
      <c r="E37" s="8">
        <v>33166323</v>
      </c>
    </row>
    <row r="38" spans="1:5" ht="19.5">
      <c r="A38" s="18">
        <v>30</v>
      </c>
      <c r="B38" s="7" t="s">
        <v>99</v>
      </c>
      <c r="C38" s="8">
        <v>700000</v>
      </c>
      <c r="D38" s="8">
        <v>614770</v>
      </c>
      <c r="E38" s="8">
        <v>614770</v>
      </c>
    </row>
    <row r="39" spans="1:5" ht="19.5">
      <c r="A39" s="18">
        <v>31</v>
      </c>
      <c r="B39" s="7" t="s">
        <v>100</v>
      </c>
      <c r="C39" s="8">
        <v>300000</v>
      </c>
      <c r="D39" s="8">
        <v>150000</v>
      </c>
      <c r="E39" s="8">
        <v>150000</v>
      </c>
    </row>
    <row r="40" spans="1:5" ht="19.5">
      <c r="A40" s="18">
        <v>32</v>
      </c>
      <c r="B40" s="7" t="s">
        <v>101</v>
      </c>
      <c r="C40" s="8">
        <v>1000000</v>
      </c>
      <c r="D40" s="8">
        <v>764770</v>
      </c>
      <c r="E40" s="8">
        <v>764770</v>
      </c>
    </row>
    <row r="41" spans="1:5" ht="36">
      <c r="A41" s="18">
        <v>33</v>
      </c>
      <c r="B41" s="7" t="s">
        <v>102</v>
      </c>
      <c r="C41" s="8">
        <v>8325304</v>
      </c>
      <c r="D41" s="8">
        <v>5598675</v>
      </c>
      <c r="E41" s="8">
        <v>5598675</v>
      </c>
    </row>
    <row r="42" spans="1:5" ht="19.5">
      <c r="A42" s="18">
        <v>34</v>
      </c>
      <c r="B42" s="7" t="s">
        <v>103</v>
      </c>
      <c r="C42" s="8">
        <v>959760</v>
      </c>
      <c r="D42" s="8">
        <v>3291914</v>
      </c>
      <c r="E42" s="8">
        <v>3291914</v>
      </c>
    </row>
    <row r="43" spans="1:5" ht="19.5">
      <c r="A43" s="18">
        <v>35</v>
      </c>
      <c r="B43" s="7" t="s">
        <v>104</v>
      </c>
      <c r="C43" s="8">
        <v>0</v>
      </c>
      <c r="D43" s="8">
        <v>528521</v>
      </c>
      <c r="E43" s="8">
        <v>528521</v>
      </c>
    </row>
    <row r="44" spans="1:5" ht="19.5">
      <c r="A44" s="18">
        <v>36</v>
      </c>
      <c r="B44" s="7" t="s">
        <v>105</v>
      </c>
      <c r="C44" s="8">
        <v>9285064</v>
      </c>
      <c r="D44" s="8">
        <v>9419110</v>
      </c>
      <c r="E44" s="8">
        <v>9419110</v>
      </c>
    </row>
    <row r="45" spans="1:5" ht="19.5">
      <c r="A45" s="18">
        <v>37</v>
      </c>
      <c r="B45" s="9" t="s">
        <v>106</v>
      </c>
      <c r="C45" s="10">
        <v>43805027</v>
      </c>
      <c r="D45" s="10">
        <v>47818265</v>
      </c>
      <c r="E45" s="10">
        <v>47818265</v>
      </c>
    </row>
    <row r="46" spans="1:5" ht="19.5">
      <c r="A46" s="18">
        <v>38</v>
      </c>
      <c r="B46" s="7" t="s">
        <v>107</v>
      </c>
      <c r="C46" s="8">
        <v>0</v>
      </c>
      <c r="D46" s="8">
        <v>324800</v>
      </c>
      <c r="E46" s="8">
        <v>324800</v>
      </c>
    </row>
    <row r="47" spans="1:5" ht="36">
      <c r="A47" s="18">
        <v>39</v>
      </c>
      <c r="B47" s="7" t="s">
        <v>108</v>
      </c>
      <c r="C47" s="8"/>
      <c r="D47" s="8"/>
      <c r="E47" s="8">
        <v>324800</v>
      </c>
    </row>
    <row r="48" spans="1:5" ht="36">
      <c r="A48" s="18">
        <v>40</v>
      </c>
      <c r="B48" s="7" t="s">
        <v>109</v>
      </c>
      <c r="C48" s="8">
        <v>144000</v>
      </c>
      <c r="D48" s="8">
        <v>0</v>
      </c>
      <c r="E48" s="8">
        <v>0</v>
      </c>
    </row>
    <row r="49" spans="1:5" ht="19.5">
      <c r="A49" s="18">
        <v>41</v>
      </c>
      <c r="B49" s="7" t="s">
        <v>110</v>
      </c>
      <c r="C49" s="8">
        <v>600000</v>
      </c>
      <c r="D49" s="8">
        <v>0</v>
      </c>
      <c r="E49" s="8">
        <v>0</v>
      </c>
    </row>
    <row r="50" spans="1:5" ht="19.5">
      <c r="A50" s="18">
        <v>42</v>
      </c>
      <c r="B50" s="7" t="s">
        <v>111</v>
      </c>
      <c r="C50" s="8">
        <v>1150000</v>
      </c>
      <c r="D50" s="8">
        <v>2709101</v>
      </c>
      <c r="E50" s="8">
        <v>2709101</v>
      </c>
    </row>
    <row r="51" spans="1:5" ht="19.5">
      <c r="A51" s="18">
        <v>43</v>
      </c>
      <c r="B51" s="7" t="s">
        <v>112</v>
      </c>
      <c r="C51" s="8"/>
      <c r="D51" s="8"/>
      <c r="E51" s="8">
        <v>2709101</v>
      </c>
    </row>
    <row r="52" spans="1:5" ht="19.5">
      <c r="A52" s="18">
        <v>44</v>
      </c>
      <c r="B52" s="9" t="s">
        <v>113</v>
      </c>
      <c r="C52" s="10">
        <v>1894000</v>
      </c>
      <c r="D52" s="10">
        <v>3033901</v>
      </c>
      <c r="E52" s="10">
        <v>3033901</v>
      </c>
    </row>
    <row r="53" spans="1:5" ht="36">
      <c r="A53" s="18">
        <v>45</v>
      </c>
      <c r="B53" s="7" t="s">
        <v>114</v>
      </c>
      <c r="C53" s="8">
        <v>0</v>
      </c>
      <c r="D53" s="8">
        <v>127604</v>
      </c>
      <c r="E53" s="8">
        <v>127604</v>
      </c>
    </row>
    <row r="54" spans="1:5" ht="19.5">
      <c r="A54" s="18">
        <v>46</v>
      </c>
      <c r="B54" s="7" t="s">
        <v>115</v>
      </c>
      <c r="C54" s="8">
        <v>0</v>
      </c>
      <c r="D54" s="8">
        <v>127604</v>
      </c>
      <c r="E54" s="8">
        <v>127604</v>
      </c>
    </row>
    <row r="55" spans="1:5" ht="21" customHeight="1">
      <c r="A55" s="18">
        <v>47</v>
      </c>
      <c r="B55" s="7" t="s">
        <v>116</v>
      </c>
      <c r="C55" s="8">
        <v>7178800</v>
      </c>
      <c r="D55" s="8">
        <v>6139114</v>
      </c>
      <c r="E55" s="8">
        <v>6139114</v>
      </c>
    </row>
    <row r="56" spans="1:5" ht="19.5">
      <c r="A56" s="18">
        <v>48</v>
      </c>
      <c r="B56" s="7" t="s">
        <v>117</v>
      </c>
      <c r="C56" s="8">
        <v>0</v>
      </c>
      <c r="D56" s="8">
        <v>0</v>
      </c>
      <c r="E56" s="8">
        <v>1773797</v>
      </c>
    </row>
    <row r="57" spans="1:5" ht="19.5">
      <c r="A57" s="18">
        <v>49</v>
      </c>
      <c r="B57" s="7" t="s">
        <v>118</v>
      </c>
      <c r="C57" s="8">
        <v>0</v>
      </c>
      <c r="D57" s="8">
        <v>0</v>
      </c>
      <c r="E57" s="8">
        <v>4365317</v>
      </c>
    </row>
    <row r="58" spans="1:5" ht="36">
      <c r="A58" s="18">
        <v>50</v>
      </c>
      <c r="B58" s="7" t="s">
        <v>119</v>
      </c>
      <c r="C58" s="8">
        <v>0</v>
      </c>
      <c r="D58" s="8">
        <v>150000</v>
      </c>
      <c r="E58" s="8">
        <v>150000</v>
      </c>
    </row>
    <row r="59" spans="1:5" ht="19.5">
      <c r="A59" s="18">
        <v>51</v>
      </c>
      <c r="B59" s="7" t="s">
        <v>120</v>
      </c>
      <c r="C59" s="8">
        <v>0</v>
      </c>
      <c r="D59" s="8">
        <v>0</v>
      </c>
      <c r="E59" s="8">
        <v>150000</v>
      </c>
    </row>
    <row r="60" spans="1:5" ht="36">
      <c r="A60" s="18">
        <v>52</v>
      </c>
      <c r="B60" s="7" t="s">
        <v>121</v>
      </c>
      <c r="C60" s="8">
        <v>1680000</v>
      </c>
      <c r="D60" s="8">
        <v>966863</v>
      </c>
      <c r="E60" s="8">
        <v>966863</v>
      </c>
    </row>
    <row r="61" spans="1:5" ht="19.5">
      <c r="A61" s="18">
        <v>53</v>
      </c>
      <c r="B61" s="7" t="s">
        <v>122</v>
      </c>
      <c r="C61" s="8">
        <v>0</v>
      </c>
      <c r="D61" s="8">
        <v>0</v>
      </c>
      <c r="E61" s="8">
        <v>966863</v>
      </c>
    </row>
    <row r="62" spans="1:5" ht="19.5">
      <c r="A62" s="18">
        <v>54</v>
      </c>
      <c r="B62" s="7" t="s">
        <v>123</v>
      </c>
      <c r="C62" s="8">
        <v>2700000</v>
      </c>
      <c r="D62" s="8">
        <v>48937996</v>
      </c>
      <c r="E62" s="8">
        <v>0</v>
      </c>
    </row>
    <row r="63" spans="1:5" ht="19.5">
      <c r="A63" s="18">
        <v>55</v>
      </c>
      <c r="B63" s="9" t="s">
        <v>124</v>
      </c>
      <c r="C63" s="10">
        <v>11558800</v>
      </c>
      <c r="D63" s="10">
        <v>56321577</v>
      </c>
      <c r="E63" s="10">
        <v>7383581</v>
      </c>
    </row>
    <row r="64" spans="1:5" ht="19.5">
      <c r="A64" s="18">
        <v>56</v>
      </c>
      <c r="B64" s="7" t="s">
        <v>125</v>
      </c>
      <c r="C64" s="8">
        <v>10504000</v>
      </c>
      <c r="D64" s="8">
        <v>17486710</v>
      </c>
      <c r="E64" s="8">
        <v>17486710</v>
      </c>
    </row>
    <row r="65" spans="1:5" ht="19.5">
      <c r="A65" s="18">
        <v>57</v>
      </c>
      <c r="B65" s="7" t="s">
        <v>126</v>
      </c>
      <c r="C65" s="8">
        <v>0</v>
      </c>
      <c r="D65" s="8">
        <v>60234</v>
      </c>
      <c r="E65" s="8">
        <v>60234</v>
      </c>
    </row>
    <row r="66" spans="1:5" ht="19.5">
      <c r="A66" s="18">
        <v>58</v>
      </c>
      <c r="B66" s="7" t="s">
        <v>127</v>
      </c>
      <c r="C66" s="8">
        <v>1732000</v>
      </c>
      <c r="D66" s="8">
        <v>2135628</v>
      </c>
      <c r="E66" s="8">
        <v>2135628</v>
      </c>
    </row>
    <row r="67" spans="1:5" ht="21.75" customHeight="1">
      <c r="A67" s="18">
        <v>59</v>
      </c>
      <c r="B67" s="7" t="s">
        <v>128</v>
      </c>
      <c r="C67" s="8">
        <v>3303930</v>
      </c>
      <c r="D67" s="8">
        <v>2375760</v>
      </c>
      <c r="E67" s="8">
        <v>2375760</v>
      </c>
    </row>
    <row r="68" spans="1:5" ht="19.5">
      <c r="A68" s="18">
        <v>60</v>
      </c>
      <c r="B68" s="9" t="s">
        <v>129</v>
      </c>
      <c r="C68" s="10">
        <v>15539930</v>
      </c>
      <c r="D68" s="10">
        <v>22058332</v>
      </c>
      <c r="E68" s="10">
        <v>22058332</v>
      </c>
    </row>
    <row r="69" spans="1:5" ht="19.5">
      <c r="A69" s="18">
        <v>61</v>
      </c>
      <c r="B69" s="7" t="s">
        <v>130</v>
      </c>
      <c r="C69" s="8">
        <v>24800000</v>
      </c>
      <c r="D69" s="8">
        <v>13972291</v>
      </c>
      <c r="E69" s="8">
        <v>13972291</v>
      </c>
    </row>
    <row r="70" spans="1:5" ht="19.5">
      <c r="A70" s="18">
        <v>62</v>
      </c>
      <c r="B70" s="7" t="s">
        <v>131</v>
      </c>
      <c r="C70" s="8">
        <v>6696000</v>
      </c>
      <c r="D70" s="8">
        <v>3645349</v>
      </c>
      <c r="E70" s="8">
        <v>3645349</v>
      </c>
    </row>
    <row r="71" spans="1:5" ht="19.5">
      <c r="A71" s="18">
        <v>63</v>
      </c>
      <c r="B71" s="9" t="s">
        <v>132</v>
      </c>
      <c r="C71" s="10">
        <v>31496000</v>
      </c>
      <c r="D71" s="10">
        <v>17617640</v>
      </c>
      <c r="E71" s="10">
        <v>17617640</v>
      </c>
    </row>
    <row r="72" spans="1:5" s="1" customFormat="1" ht="37.5" customHeight="1">
      <c r="A72" s="6">
        <v>64</v>
      </c>
      <c r="B72" s="19" t="s">
        <v>133</v>
      </c>
      <c r="C72" s="20">
        <v>130605157</v>
      </c>
      <c r="D72" s="20">
        <v>176079348</v>
      </c>
      <c r="E72" s="20">
        <v>127141352</v>
      </c>
    </row>
    <row r="73" spans="1:5" ht="19.5">
      <c r="A73" s="18">
        <v>65</v>
      </c>
      <c r="B73" s="7" t="s">
        <v>134</v>
      </c>
      <c r="C73" s="8">
        <v>615002</v>
      </c>
      <c r="D73" s="8">
        <v>6401862</v>
      </c>
      <c r="E73" s="8">
        <v>6401862</v>
      </c>
    </row>
    <row r="74" spans="1:5" ht="19.5">
      <c r="A74" s="18">
        <v>66</v>
      </c>
      <c r="B74" s="7" t="s">
        <v>135</v>
      </c>
      <c r="C74" s="8">
        <v>0</v>
      </c>
      <c r="D74" s="8">
        <v>7732511</v>
      </c>
      <c r="E74" s="8">
        <v>7732511</v>
      </c>
    </row>
    <row r="75" spans="1:5" ht="19.5">
      <c r="A75" s="18">
        <v>67</v>
      </c>
      <c r="B75" s="7" t="s">
        <v>136</v>
      </c>
      <c r="C75" s="8">
        <v>615002</v>
      </c>
      <c r="D75" s="8">
        <v>14134373</v>
      </c>
      <c r="E75" s="8">
        <v>14134373</v>
      </c>
    </row>
    <row r="76" spans="1:5" s="1" customFormat="1" ht="37.5" customHeight="1">
      <c r="A76" s="18">
        <v>68</v>
      </c>
      <c r="B76" s="19" t="s">
        <v>137</v>
      </c>
      <c r="C76" s="20">
        <v>615002</v>
      </c>
      <c r="D76" s="20">
        <v>14134373</v>
      </c>
      <c r="E76" s="20">
        <v>14134373</v>
      </c>
    </row>
    <row r="77" spans="1:5" s="1" customFormat="1" ht="37.5" customHeight="1">
      <c r="A77" s="18">
        <v>69</v>
      </c>
      <c r="B77" s="19" t="s">
        <v>138</v>
      </c>
      <c r="C77" s="20">
        <f>SUM(C72+C76)</f>
        <v>131220159</v>
      </c>
      <c r="D77" s="20">
        <f>SUM(D72+D76)</f>
        <v>190213721</v>
      </c>
      <c r="E77" s="20">
        <f>SUM(E72+E76)</f>
        <v>141275725</v>
      </c>
    </row>
    <row r="78" spans="1:5" ht="19.5">
      <c r="A78" s="18">
        <v>70</v>
      </c>
      <c r="B78" s="7" t="s">
        <v>139</v>
      </c>
      <c r="C78" s="8">
        <v>105537</v>
      </c>
      <c r="D78" s="8">
        <v>105537</v>
      </c>
      <c r="E78" s="8">
        <v>105537</v>
      </c>
    </row>
    <row r="79" spans="1:5" ht="36">
      <c r="A79" s="18">
        <v>71</v>
      </c>
      <c r="B79" s="7" t="s">
        <v>140</v>
      </c>
      <c r="C79" s="8">
        <v>14560670</v>
      </c>
      <c r="D79" s="8">
        <v>16118455</v>
      </c>
      <c r="E79" s="8">
        <v>16118455</v>
      </c>
    </row>
    <row r="80" spans="1:5" ht="36">
      <c r="A80" s="18">
        <v>72</v>
      </c>
      <c r="B80" s="7" t="s">
        <v>141</v>
      </c>
      <c r="C80" s="8">
        <v>1200000</v>
      </c>
      <c r="D80" s="8">
        <v>1200000</v>
      </c>
      <c r="E80" s="8">
        <v>1200000</v>
      </c>
    </row>
    <row r="81" spans="1:5" ht="36">
      <c r="A81" s="18">
        <v>73</v>
      </c>
      <c r="B81" s="7" t="s">
        <v>142</v>
      </c>
      <c r="C81" s="8">
        <v>0</v>
      </c>
      <c r="D81" s="8">
        <v>942594</v>
      </c>
      <c r="E81" s="8">
        <v>942594</v>
      </c>
    </row>
    <row r="82" spans="1:5" ht="19.5">
      <c r="A82" s="18">
        <v>74</v>
      </c>
      <c r="B82" s="7" t="s">
        <v>143</v>
      </c>
      <c r="C82" s="8">
        <v>0</v>
      </c>
      <c r="D82" s="8">
        <v>358860</v>
      </c>
      <c r="E82" s="8">
        <v>358860</v>
      </c>
    </row>
    <row r="83" spans="1:5" ht="19.5">
      <c r="A83" s="18">
        <v>75</v>
      </c>
      <c r="B83" s="7" t="s">
        <v>144</v>
      </c>
      <c r="C83" s="8">
        <v>15866207</v>
      </c>
      <c r="D83" s="8">
        <v>18725446</v>
      </c>
      <c r="E83" s="8">
        <v>18725446</v>
      </c>
    </row>
    <row r="84" spans="1:5" s="1" customFormat="1" ht="38.25" customHeight="1">
      <c r="A84" s="18">
        <v>76</v>
      </c>
      <c r="B84" s="7" t="s">
        <v>145</v>
      </c>
      <c r="C84" s="8">
        <v>17091629</v>
      </c>
      <c r="D84" s="8">
        <v>30154205</v>
      </c>
      <c r="E84" s="8">
        <v>30154205</v>
      </c>
    </row>
    <row r="85" spans="1:5" ht="19.5">
      <c r="A85" s="18">
        <v>77</v>
      </c>
      <c r="B85" s="7" t="s">
        <v>146</v>
      </c>
      <c r="C85" s="8"/>
      <c r="D85" s="8"/>
      <c r="E85" s="8">
        <v>324800</v>
      </c>
    </row>
    <row r="86" spans="1:5" ht="19.5">
      <c r="A86" s="18">
        <v>78</v>
      </c>
      <c r="B86" s="7" t="s">
        <v>147</v>
      </c>
      <c r="C86" s="8"/>
      <c r="D86" s="8"/>
      <c r="E86" s="8">
        <v>5014100</v>
      </c>
    </row>
    <row r="87" spans="1:5" ht="19.5">
      <c r="A87" s="18">
        <v>79</v>
      </c>
      <c r="B87" s="7" t="s">
        <v>148</v>
      </c>
      <c r="C87" s="8"/>
      <c r="D87" s="8"/>
      <c r="E87" s="8">
        <v>12191190</v>
      </c>
    </row>
    <row r="88" spans="1:5" ht="19.5">
      <c r="A88" s="18">
        <v>80</v>
      </c>
      <c r="B88" s="7" t="s">
        <v>149</v>
      </c>
      <c r="C88" s="8"/>
      <c r="D88" s="8"/>
      <c r="E88" s="8">
        <v>12574115</v>
      </c>
    </row>
    <row r="89" spans="1:5" ht="22.5" customHeight="1">
      <c r="A89" s="18">
        <v>81</v>
      </c>
      <c r="B89" s="7" t="s">
        <v>150</v>
      </c>
      <c r="C89" s="8"/>
      <c r="D89" s="8"/>
      <c r="E89" s="8">
        <v>50000</v>
      </c>
    </row>
    <row r="90" spans="1:5" ht="28.5" customHeight="1">
      <c r="A90" s="18">
        <v>82</v>
      </c>
      <c r="B90" s="9" t="s">
        <v>151</v>
      </c>
      <c r="C90" s="10">
        <v>32957836</v>
      </c>
      <c r="D90" s="10">
        <v>48879651</v>
      </c>
      <c r="E90" s="10">
        <v>48879651</v>
      </c>
    </row>
    <row r="91" spans="1:5" ht="19.5">
      <c r="A91" s="18">
        <v>83</v>
      </c>
      <c r="B91" s="7" t="s">
        <v>152</v>
      </c>
      <c r="C91" s="8">
        <v>0</v>
      </c>
      <c r="D91" s="8">
        <v>20000000</v>
      </c>
      <c r="E91" s="8">
        <v>20000000</v>
      </c>
    </row>
    <row r="92" spans="1:5" ht="23.25" customHeight="1">
      <c r="A92" s="18">
        <v>84</v>
      </c>
      <c r="B92" s="9" t="s">
        <v>153</v>
      </c>
      <c r="C92" s="10">
        <v>0</v>
      </c>
      <c r="D92" s="10">
        <v>20000000</v>
      </c>
      <c r="E92" s="10">
        <v>20000000</v>
      </c>
    </row>
    <row r="93" spans="1:5" ht="19.5">
      <c r="A93" s="18">
        <v>85</v>
      </c>
      <c r="B93" s="7" t="s">
        <v>154</v>
      </c>
      <c r="C93" s="8">
        <v>1100000</v>
      </c>
      <c r="D93" s="8">
        <v>1087783</v>
      </c>
      <c r="E93" s="8">
        <v>996168</v>
      </c>
    </row>
    <row r="94" spans="1:5" ht="19.5">
      <c r="A94" s="18">
        <v>86</v>
      </c>
      <c r="B94" s="7" t="s">
        <v>155</v>
      </c>
      <c r="C94" s="8"/>
      <c r="D94" s="8"/>
      <c r="E94" s="8">
        <v>996168</v>
      </c>
    </row>
    <row r="95" spans="1:5" ht="19.5">
      <c r="A95" s="18">
        <v>87</v>
      </c>
      <c r="B95" s="7" t="s">
        <v>156</v>
      </c>
      <c r="C95" s="8">
        <v>52400000</v>
      </c>
      <c r="D95" s="8">
        <v>52667640</v>
      </c>
      <c r="E95" s="8">
        <v>52009743</v>
      </c>
    </row>
    <row r="96" spans="1:5" ht="36">
      <c r="A96" s="18">
        <v>88</v>
      </c>
      <c r="B96" s="7" t="s">
        <v>157</v>
      </c>
      <c r="C96" s="8"/>
      <c r="D96" s="8"/>
      <c r="E96" s="8">
        <v>52009743</v>
      </c>
    </row>
    <row r="97" spans="1:5" ht="19.5">
      <c r="A97" s="18">
        <v>89</v>
      </c>
      <c r="B97" s="7" t="s">
        <v>158</v>
      </c>
      <c r="C97" s="8">
        <v>2900000</v>
      </c>
      <c r="D97" s="8">
        <v>3336216</v>
      </c>
      <c r="E97" s="8">
        <v>3192394</v>
      </c>
    </row>
    <row r="98" spans="1:5" ht="36">
      <c r="A98" s="18">
        <v>90</v>
      </c>
      <c r="B98" s="7" t="s">
        <v>159</v>
      </c>
      <c r="C98" s="8"/>
      <c r="D98" s="8"/>
      <c r="E98" s="8">
        <v>3192394</v>
      </c>
    </row>
    <row r="99" spans="1:5" ht="19.5">
      <c r="A99" s="18">
        <v>91</v>
      </c>
      <c r="B99" s="7" t="s">
        <v>160</v>
      </c>
      <c r="C99" s="8">
        <v>55300000</v>
      </c>
      <c r="D99" s="8">
        <v>56003856</v>
      </c>
      <c r="E99" s="8">
        <v>55202137</v>
      </c>
    </row>
    <row r="100" spans="1:5" ht="19.5">
      <c r="A100" s="18">
        <v>92</v>
      </c>
      <c r="B100" s="7" t="s">
        <v>161</v>
      </c>
      <c r="C100" s="8">
        <v>0</v>
      </c>
      <c r="D100" s="8">
        <v>754298</v>
      </c>
      <c r="E100" s="8">
        <v>304841</v>
      </c>
    </row>
    <row r="101" spans="1:5" ht="54">
      <c r="A101" s="18">
        <v>93</v>
      </c>
      <c r="B101" s="7" t="s">
        <v>162</v>
      </c>
      <c r="C101" s="8"/>
      <c r="D101" s="8"/>
      <c r="E101" s="8">
        <v>16000</v>
      </c>
    </row>
    <row r="102" spans="1:5" ht="19.5">
      <c r="A102" s="18">
        <v>94</v>
      </c>
      <c r="B102" s="7" t="s">
        <v>163</v>
      </c>
      <c r="C102" s="8"/>
      <c r="D102" s="8"/>
      <c r="E102" s="8">
        <v>2000</v>
      </c>
    </row>
    <row r="103" spans="1:5" ht="19.5">
      <c r="A103" s="18">
        <v>95</v>
      </c>
      <c r="B103" s="9" t="s">
        <v>164</v>
      </c>
      <c r="C103" s="10">
        <v>56400000</v>
      </c>
      <c r="D103" s="10">
        <v>57845937</v>
      </c>
      <c r="E103" s="10">
        <v>56503146</v>
      </c>
    </row>
    <row r="104" spans="1:5" ht="19.5">
      <c r="A104" s="18">
        <v>96</v>
      </c>
      <c r="B104" s="7" t="s">
        <v>165</v>
      </c>
      <c r="C104" s="8">
        <v>0</v>
      </c>
      <c r="D104" s="8">
        <v>3448616</v>
      </c>
      <c r="E104" s="8">
        <v>3448616</v>
      </c>
    </row>
    <row r="105" spans="1:5" ht="19.5">
      <c r="A105" s="18">
        <v>97</v>
      </c>
      <c r="B105" s="7" t="s">
        <v>166</v>
      </c>
      <c r="C105" s="8"/>
      <c r="D105" s="8"/>
      <c r="E105" s="8">
        <v>3448616</v>
      </c>
    </row>
    <row r="106" spans="1:5" ht="19.5">
      <c r="A106" s="18">
        <v>98</v>
      </c>
      <c r="B106" s="7" t="s">
        <v>167</v>
      </c>
      <c r="C106" s="8">
        <v>4700000</v>
      </c>
      <c r="D106" s="8">
        <v>184991</v>
      </c>
      <c r="E106" s="8">
        <v>184991</v>
      </c>
    </row>
    <row r="107" spans="1:5" ht="19.5">
      <c r="A107" s="18">
        <v>99</v>
      </c>
      <c r="B107" s="7" t="s">
        <v>168</v>
      </c>
      <c r="C107" s="8">
        <v>4488087</v>
      </c>
      <c r="D107" s="8">
        <v>6681006</v>
      </c>
      <c r="E107" s="8">
        <v>6058559</v>
      </c>
    </row>
    <row r="108" spans="1:5" ht="19.5">
      <c r="A108" s="18">
        <v>100</v>
      </c>
      <c r="B108" s="7" t="s">
        <v>169</v>
      </c>
      <c r="C108" s="8">
        <v>1211783</v>
      </c>
      <c r="D108" s="8">
        <v>2560343</v>
      </c>
      <c r="E108" s="8">
        <v>2392248</v>
      </c>
    </row>
    <row r="109" spans="1:5" ht="19.5">
      <c r="A109" s="18">
        <v>101</v>
      </c>
      <c r="B109" s="7" t="s">
        <v>170</v>
      </c>
      <c r="C109" s="8">
        <v>2636000</v>
      </c>
      <c r="D109" s="8">
        <v>5178026</v>
      </c>
      <c r="E109" s="8">
        <v>4323000</v>
      </c>
    </row>
    <row r="110" spans="1:5" ht="19.5">
      <c r="A110" s="18">
        <v>102</v>
      </c>
      <c r="B110" s="7" t="s">
        <v>171</v>
      </c>
      <c r="C110" s="8">
        <v>0</v>
      </c>
      <c r="D110" s="8">
        <v>67794</v>
      </c>
      <c r="E110" s="8">
        <v>67794</v>
      </c>
    </row>
    <row r="111" spans="1:5" ht="19.5">
      <c r="A111" s="18">
        <v>103</v>
      </c>
      <c r="B111" s="7" t="s">
        <v>172</v>
      </c>
      <c r="C111" s="8">
        <v>0</v>
      </c>
      <c r="D111" s="8">
        <v>67794</v>
      </c>
      <c r="E111" s="8">
        <v>67794</v>
      </c>
    </row>
    <row r="112" spans="1:5" ht="19.5">
      <c r="A112" s="18">
        <v>104</v>
      </c>
      <c r="B112" s="7" t="s">
        <v>173</v>
      </c>
      <c r="C112" s="8">
        <v>0</v>
      </c>
      <c r="D112" s="8">
        <v>43</v>
      </c>
      <c r="E112" s="8">
        <v>43</v>
      </c>
    </row>
    <row r="113" spans="1:5" ht="19.5">
      <c r="A113" s="18">
        <v>105</v>
      </c>
      <c r="B113" s="9" t="s">
        <v>174</v>
      </c>
      <c r="C113" s="10">
        <v>13035870</v>
      </c>
      <c r="D113" s="10">
        <v>18120819</v>
      </c>
      <c r="E113" s="10">
        <v>16475251</v>
      </c>
    </row>
    <row r="114" spans="1:5" ht="36">
      <c r="A114" s="18">
        <v>106</v>
      </c>
      <c r="B114" s="7" t="s">
        <v>175</v>
      </c>
      <c r="C114" s="8">
        <v>0</v>
      </c>
      <c r="D114" s="8">
        <v>198650</v>
      </c>
      <c r="E114" s="8">
        <v>198650</v>
      </c>
    </row>
    <row r="115" spans="1:5" ht="19.5">
      <c r="A115" s="18">
        <v>107</v>
      </c>
      <c r="B115" s="7" t="s">
        <v>176</v>
      </c>
      <c r="C115" s="8"/>
      <c r="D115" s="8"/>
      <c r="E115" s="8">
        <v>198650</v>
      </c>
    </row>
    <row r="116" spans="1:5" ht="19.5">
      <c r="A116" s="18">
        <v>108</v>
      </c>
      <c r="B116" s="7" t="s">
        <v>177</v>
      </c>
      <c r="C116" s="8">
        <v>0</v>
      </c>
      <c r="D116" s="8">
        <v>30385</v>
      </c>
      <c r="E116" s="8">
        <v>30385</v>
      </c>
    </row>
    <row r="117" spans="1:5" ht="19.5">
      <c r="A117" s="18">
        <v>109</v>
      </c>
      <c r="B117" s="7" t="s">
        <v>178</v>
      </c>
      <c r="C117" s="8"/>
      <c r="D117" s="8"/>
      <c r="E117" s="8">
        <v>30385</v>
      </c>
    </row>
    <row r="118" spans="1:5" ht="19.5">
      <c r="A118" s="18">
        <v>110</v>
      </c>
      <c r="B118" s="9" t="s">
        <v>179</v>
      </c>
      <c r="C118" s="10">
        <v>0</v>
      </c>
      <c r="D118" s="10">
        <v>229035</v>
      </c>
      <c r="E118" s="10">
        <v>229035</v>
      </c>
    </row>
    <row r="119" spans="1:5" ht="19.5">
      <c r="A119" s="18">
        <v>111</v>
      </c>
      <c r="B119" s="7" t="s">
        <v>180</v>
      </c>
      <c r="C119" s="8">
        <v>3000000</v>
      </c>
      <c r="D119" s="8">
        <v>10027076</v>
      </c>
      <c r="E119" s="8">
        <v>1369229</v>
      </c>
    </row>
    <row r="120" spans="1:5" ht="19.5">
      <c r="A120" s="18">
        <v>112</v>
      </c>
      <c r="B120" s="7" t="s">
        <v>181</v>
      </c>
      <c r="C120" s="8"/>
      <c r="D120" s="8"/>
      <c r="E120" s="8">
        <v>1369229</v>
      </c>
    </row>
    <row r="121" spans="1:5" ht="19.5">
      <c r="A121" s="18">
        <v>113</v>
      </c>
      <c r="B121" s="9" t="s">
        <v>182</v>
      </c>
      <c r="C121" s="10">
        <v>3000000</v>
      </c>
      <c r="D121" s="10">
        <v>10027076</v>
      </c>
      <c r="E121" s="10">
        <v>1369229</v>
      </c>
    </row>
    <row r="122" spans="1:5" s="1" customFormat="1" ht="39.75" customHeight="1">
      <c r="A122" s="18">
        <v>114</v>
      </c>
      <c r="B122" s="19" t="s">
        <v>183</v>
      </c>
      <c r="C122" s="20">
        <v>105393706</v>
      </c>
      <c r="D122" s="20">
        <v>155102518</v>
      </c>
      <c r="E122" s="20">
        <v>143456312</v>
      </c>
    </row>
    <row r="123" spans="1:5" ht="19.5">
      <c r="A123" s="18">
        <v>115</v>
      </c>
      <c r="B123" s="7" t="s">
        <v>184</v>
      </c>
      <c r="C123" s="8">
        <v>25211451</v>
      </c>
      <c r="D123" s="8">
        <v>27908228</v>
      </c>
      <c r="E123" s="8">
        <v>27908228</v>
      </c>
    </row>
    <row r="124" spans="1:5" ht="19.5">
      <c r="A124" s="18">
        <v>116</v>
      </c>
      <c r="B124" s="7" t="s">
        <v>185</v>
      </c>
      <c r="C124" s="8">
        <v>25211451</v>
      </c>
      <c r="D124" s="8">
        <v>27908228</v>
      </c>
      <c r="E124" s="8">
        <v>27908228</v>
      </c>
    </row>
    <row r="125" spans="1:5" ht="19.5">
      <c r="A125" s="18">
        <v>117</v>
      </c>
      <c r="B125" s="7" t="s">
        <v>186</v>
      </c>
      <c r="C125" s="8">
        <v>615002</v>
      </c>
      <c r="D125" s="8">
        <v>7202975</v>
      </c>
      <c r="E125" s="8">
        <v>7202975</v>
      </c>
    </row>
    <row r="126" spans="1:5" ht="19.5">
      <c r="A126" s="18">
        <v>118</v>
      </c>
      <c r="B126" s="7" t="s">
        <v>187</v>
      </c>
      <c r="C126" s="8">
        <v>25826453</v>
      </c>
      <c r="D126" s="8">
        <v>35111203</v>
      </c>
      <c r="E126" s="8">
        <v>35111203</v>
      </c>
    </row>
    <row r="127" spans="1:5" s="1" customFormat="1" ht="40.5" customHeight="1">
      <c r="A127" s="18">
        <v>119</v>
      </c>
      <c r="B127" s="19" t="s">
        <v>188</v>
      </c>
      <c r="C127" s="20">
        <v>25826453</v>
      </c>
      <c r="D127" s="20">
        <v>35111203</v>
      </c>
      <c r="E127" s="20">
        <v>35111203</v>
      </c>
    </row>
    <row r="128" spans="1:5" s="1" customFormat="1" ht="37.5" customHeight="1">
      <c r="A128" s="18">
        <v>120</v>
      </c>
      <c r="B128" s="19" t="s">
        <v>189</v>
      </c>
      <c r="C128" s="20">
        <f>SUM(C122+C127)</f>
        <v>131220159</v>
      </c>
      <c r="D128" s="20">
        <f>SUM(D122+D127)</f>
        <v>190213721</v>
      </c>
      <c r="E128" s="20">
        <f>SUM(E122+E127)</f>
        <v>178567515</v>
      </c>
    </row>
  </sheetData>
  <sheetProtection selectLockedCells="1" selectUnlockedCells="1"/>
  <mergeCells count="4">
    <mergeCell ref="A3:E3"/>
    <mergeCell ref="A4:E4"/>
    <mergeCell ref="A5:E5"/>
    <mergeCell ref="A7:A8"/>
  </mergeCells>
  <printOptions/>
  <pageMargins left="0.7479166666666667" right="0.7479166666666667" top="0.7645833333333333" bottom="0.9840277777777777" header="0.5118055555555555" footer="0.5118055555555555"/>
  <pageSetup horizontalDpi="300" verticalDpi="300" orientation="portrait" scale="49"/>
  <rowBreaks count="2" manualBreakCount="2">
    <brk id="45" max="255" man="1"/>
    <brk id="7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55" customWidth="1"/>
    <col min="2" max="2" width="63.140625" style="0" customWidth="1"/>
    <col min="3" max="3" width="26.28125" style="0" customWidth="1"/>
  </cols>
  <sheetData>
    <row r="1" spans="1:3" ht="16.5">
      <c r="A1" s="238" t="s">
        <v>560</v>
      </c>
      <c r="B1" s="238"/>
      <c r="C1" s="238"/>
    </row>
    <row r="2" spans="1:3" ht="16.5">
      <c r="A2" s="238"/>
      <c r="B2" s="239"/>
      <c r="C2" s="239"/>
    </row>
    <row r="3" spans="1:3" ht="14.25">
      <c r="A3" s="244" t="s">
        <v>561</v>
      </c>
      <c r="B3" s="244"/>
      <c r="C3" s="244"/>
    </row>
    <row r="4" spans="1:3" ht="12.75">
      <c r="A4" s="245"/>
      <c r="B4" s="246"/>
      <c r="C4" s="247" t="s">
        <v>287</v>
      </c>
    </row>
    <row r="5" spans="1:3" ht="12.75">
      <c r="A5" s="248" t="s">
        <v>418</v>
      </c>
      <c r="B5" s="249"/>
      <c r="C5" s="178"/>
    </row>
    <row r="6" spans="1:3" ht="12.75" customHeight="1">
      <c r="A6" s="248"/>
      <c r="B6" s="250" t="s">
        <v>7</v>
      </c>
      <c r="C6" s="251" t="s">
        <v>562</v>
      </c>
    </row>
    <row r="7" spans="1:3" ht="12.75" customHeight="1">
      <c r="A7" s="248"/>
      <c r="B7" s="250"/>
      <c r="C7" s="251"/>
    </row>
    <row r="8" spans="1:3" ht="15.75">
      <c r="A8" s="251" t="s">
        <v>557</v>
      </c>
      <c r="B8" s="252" t="s">
        <v>563</v>
      </c>
      <c r="C8" s="253">
        <v>56198305</v>
      </c>
    </row>
    <row r="9" spans="1:3" ht="15.75">
      <c r="A9" s="240" t="s">
        <v>558</v>
      </c>
      <c r="B9" s="252" t="s">
        <v>564</v>
      </c>
      <c r="C9" s="253">
        <v>184991</v>
      </c>
    </row>
    <row r="10" spans="1:3" ht="15.75">
      <c r="A10" s="240" t="s">
        <v>565</v>
      </c>
      <c r="B10" s="252" t="s">
        <v>566</v>
      </c>
      <c r="C10" s="253">
        <v>304841</v>
      </c>
    </row>
    <row r="11" spans="1:3" ht="31.5">
      <c r="A11" s="240" t="s">
        <v>567</v>
      </c>
      <c r="B11" s="252" t="s">
        <v>568</v>
      </c>
      <c r="C11" s="253"/>
    </row>
    <row r="12" spans="1:3" ht="15.75">
      <c r="A12" s="240" t="s">
        <v>569</v>
      </c>
      <c r="B12" s="252" t="s">
        <v>570</v>
      </c>
      <c r="C12" s="253"/>
    </row>
    <row r="13" spans="1:3" ht="15.75">
      <c r="A13" s="240" t="s">
        <v>571</v>
      </c>
      <c r="B13" s="252" t="s">
        <v>572</v>
      </c>
      <c r="C13" s="253"/>
    </row>
    <row r="14" spans="1:3" ht="15.75">
      <c r="A14" s="240" t="s">
        <v>573</v>
      </c>
      <c r="B14" s="252" t="s">
        <v>574</v>
      </c>
      <c r="C14" s="253"/>
    </row>
    <row r="15" spans="1:3" ht="15.75">
      <c r="A15" s="240" t="s">
        <v>575</v>
      </c>
      <c r="B15" s="254" t="s">
        <v>576</v>
      </c>
      <c r="C15" s="255">
        <f>SUM(C8:C14)</f>
        <v>56688137</v>
      </c>
    </row>
    <row r="16" spans="1:3" ht="15.75">
      <c r="A16" s="240" t="s">
        <v>577</v>
      </c>
      <c r="B16" s="254" t="s">
        <v>578</v>
      </c>
      <c r="C16" s="255">
        <f>C15/2</f>
        <v>28344068.5</v>
      </c>
    </row>
    <row r="17" spans="1:3" ht="15.75">
      <c r="A17" s="240" t="s">
        <v>579</v>
      </c>
      <c r="B17" s="254" t="s">
        <v>580</v>
      </c>
      <c r="C17" s="255"/>
    </row>
    <row r="18" spans="1:3" ht="15.75">
      <c r="A18" s="240" t="s">
        <v>581</v>
      </c>
      <c r="B18" s="256" t="s">
        <v>582</v>
      </c>
      <c r="C18" s="253"/>
    </row>
    <row r="19" spans="1:3" ht="15.75">
      <c r="A19" s="240" t="s">
        <v>583</v>
      </c>
      <c r="B19" s="256" t="s">
        <v>584</v>
      </c>
      <c r="C19" s="253"/>
    </row>
    <row r="20" spans="1:3" ht="15.75">
      <c r="A20" s="240" t="s">
        <v>585</v>
      </c>
      <c r="B20" s="256" t="s">
        <v>586</v>
      </c>
      <c r="C20" s="253"/>
    </row>
    <row r="21" spans="1:3" ht="15.75">
      <c r="A21" s="240" t="s">
        <v>587</v>
      </c>
      <c r="B21" s="256" t="s">
        <v>588</v>
      </c>
      <c r="C21" s="253"/>
    </row>
    <row r="22" spans="1:3" ht="15.75">
      <c r="A22" s="240" t="s">
        <v>589</v>
      </c>
      <c r="B22" s="256" t="s">
        <v>590</v>
      </c>
      <c r="C22" s="253"/>
    </row>
    <row r="23" spans="1:3" ht="15.75">
      <c r="A23" s="240" t="s">
        <v>591</v>
      </c>
      <c r="B23" s="256" t="s">
        <v>592</v>
      </c>
      <c r="C23" s="253"/>
    </row>
    <row r="24" spans="1:3" ht="15.75">
      <c r="A24" s="240" t="s">
        <v>593</v>
      </c>
      <c r="B24" s="256" t="s">
        <v>594</v>
      </c>
      <c r="C24" s="253"/>
    </row>
    <row r="25" spans="1:3" ht="31.5">
      <c r="A25" s="240" t="s">
        <v>595</v>
      </c>
      <c r="B25" s="254" t="s">
        <v>596</v>
      </c>
      <c r="C25" s="255">
        <f>SUM(C17:C24)</f>
        <v>0</v>
      </c>
    </row>
    <row r="26" spans="1:3" ht="15.75">
      <c r="A26" s="240" t="s">
        <v>597</v>
      </c>
      <c r="B26" s="256" t="s">
        <v>582</v>
      </c>
      <c r="C26" s="253"/>
    </row>
    <row r="27" spans="1:3" ht="15.75">
      <c r="A27" s="240" t="s">
        <v>598</v>
      </c>
      <c r="B27" s="256" t="s">
        <v>584</v>
      </c>
      <c r="C27" s="253"/>
    </row>
    <row r="28" spans="1:3" ht="15.75">
      <c r="A28" s="240" t="s">
        <v>599</v>
      </c>
      <c r="B28" s="256" t="s">
        <v>586</v>
      </c>
      <c r="C28" s="253"/>
    </row>
    <row r="29" spans="1:3" ht="15.75">
      <c r="A29" s="240" t="s">
        <v>600</v>
      </c>
      <c r="B29" s="256" t="s">
        <v>588</v>
      </c>
      <c r="C29" s="253"/>
    </row>
    <row r="30" spans="1:3" ht="15.75">
      <c r="A30" s="240" t="s">
        <v>601</v>
      </c>
      <c r="B30" s="256" t="s">
        <v>590</v>
      </c>
      <c r="C30" s="253"/>
    </row>
    <row r="31" spans="1:3" ht="15.75">
      <c r="A31" s="240" t="s">
        <v>602</v>
      </c>
      <c r="B31" s="256" t="s">
        <v>592</v>
      </c>
      <c r="C31" s="253"/>
    </row>
    <row r="32" spans="1:3" ht="15.75">
      <c r="A32" s="240" t="s">
        <v>603</v>
      </c>
      <c r="B32" s="256" t="s">
        <v>594</v>
      </c>
      <c r="C32" s="253"/>
    </row>
    <row r="33" spans="1:3" ht="15.75">
      <c r="A33" s="240" t="s">
        <v>604</v>
      </c>
      <c r="B33" s="254" t="s">
        <v>605</v>
      </c>
      <c r="C33" s="255">
        <f>SUM(C26:C32)</f>
        <v>0</v>
      </c>
    </row>
    <row r="34" spans="1:3" ht="15.75">
      <c r="A34" s="257" t="s">
        <v>606</v>
      </c>
      <c r="B34" s="258" t="s">
        <v>607</v>
      </c>
      <c r="C34" s="259">
        <f>C16-C25-C33</f>
        <v>28344068.5</v>
      </c>
    </row>
    <row r="35" spans="1:3" ht="31.5">
      <c r="A35" s="240" t="s">
        <v>608</v>
      </c>
      <c r="B35" s="254" t="s">
        <v>609</v>
      </c>
      <c r="C35" s="260">
        <f>C34*0.7</f>
        <v>19840847.950000003</v>
      </c>
    </row>
  </sheetData>
  <sheetProtection selectLockedCells="1" selectUnlockedCells="1"/>
  <mergeCells count="5">
    <mergeCell ref="A1:C1"/>
    <mergeCell ref="A3:C3"/>
    <mergeCell ref="A5:A7"/>
    <mergeCell ref="B6:B7"/>
    <mergeCell ref="C6:C7"/>
  </mergeCells>
  <printOptions horizontalCentered="1"/>
  <pageMargins left="0.7083333333333334" right="0.7083333333333334" top="0.7833333333333333" bottom="0.7479166666666667" header="0.31527777777777777" footer="0.5118055555555555"/>
  <pageSetup fitToHeight="1" fitToWidth="1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pane ySplit="3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261" customWidth="1"/>
    <col min="2" max="2" width="10.28125" style="262" customWidth="1"/>
    <col min="3" max="3" width="59.8515625" style="261" customWidth="1"/>
    <col min="4" max="5" width="19.421875" style="261" customWidth="1"/>
    <col min="6" max="6" width="11.8515625" style="262" customWidth="1"/>
    <col min="7" max="8" width="52.28125" style="261" customWidth="1"/>
    <col min="9" max="9" width="19.28125" style="261" customWidth="1"/>
    <col min="10" max="10" width="14.8515625" style="261" customWidth="1"/>
    <col min="11" max="16384" width="9.140625" style="261" customWidth="1"/>
  </cols>
  <sheetData>
    <row r="1" spans="1:9" ht="32.25" customHeight="1">
      <c r="A1" s="263" t="s">
        <v>610</v>
      </c>
      <c r="B1" s="263"/>
      <c r="C1" s="263"/>
      <c r="D1" s="263"/>
      <c r="E1" s="263"/>
      <c r="F1" s="263"/>
      <c r="G1" s="263"/>
      <c r="H1" s="263"/>
      <c r="I1" s="263"/>
    </row>
    <row r="2" spans="1:9" ht="32.25" customHeight="1">
      <c r="A2" s="263" t="s">
        <v>611</v>
      </c>
      <c r="B2" s="263"/>
      <c r="C2" s="263"/>
      <c r="D2" s="263"/>
      <c r="E2" s="263"/>
      <c r="F2" s="263"/>
      <c r="G2" s="263"/>
      <c r="H2" s="263"/>
      <c r="I2" s="263"/>
    </row>
    <row r="3" spans="1:9" ht="32.25" customHeight="1">
      <c r="A3" s="263"/>
      <c r="B3" s="263"/>
      <c r="C3" s="263"/>
      <c r="D3" s="263"/>
      <c r="E3" s="263"/>
      <c r="F3" s="263"/>
      <c r="G3" s="263"/>
      <c r="H3" s="263"/>
      <c r="I3" s="263"/>
    </row>
    <row r="4" spans="1:9" ht="15.75" customHeight="1">
      <c r="A4" s="263" t="s">
        <v>360</v>
      </c>
      <c r="B4" s="264" t="s">
        <v>4</v>
      </c>
      <c r="C4" s="264" t="s">
        <v>5</v>
      </c>
      <c r="D4" s="264" t="s">
        <v>6</v>
      </c>
      <c r="E4" s="264" t="s">
        <v>66</v>
      </c>
      <c r="F4" s="264" t="s">
        <v>224</v>
      </c>
      <c r="G4" s="264" t="s">
        <v>225</v>
      </c>
      <c r="H4" s="264" t="s">
        <v>226</v>
      </c>
      <c r="I4" s="264" t="s">
        <v>227</v>
      </c>
    </row>
    <row r="5" spans="1:9" ht="48.75" customHeight="1">
      <c r="A5" s="263"/>
      <c r="B5" s="265" t="s">
        <v>612</v>
      </c>
      <c r="C5" s="265"/>
      <c r="D5" s="265"/>
      <c r="E5" s="265"/>
      <c r="F5" s="264" t="s">
        <v>613</v>
      </c>
      <c r="G5" s="264"/>
      <c r="H5" s="264"/>
      <c r="I5" s="264"/>
    </row>
    <row r="6" spans="1:9" s="267" customFormat="1" ht="61.5" customHeight="1">
      <c r="A6" s="263"/>
      <c r="B6" s="263" t="s">
        <v>614</v>
      </c>
      <c r="C6" s="266" t="s">
        <v>615</v>
      </c>
      <c r="D6" s="263" t="s">
        <v>616</v>
      </c>
      <c r="E6" s="263" t="s">
        <v>617</v>
      </c>
      <c r="F6" s="263" t="s">
        <v>614</v>
      </c>
      <c r="G6" s="266" t="s">
        <v>615</v>
      </c>
      <c r="H6" s="263" t="s">
        <v>618</v>
      </c>
      <c r="I6" s="263" t="s">
        <v>618</v>
      </c>
    </row>
    <row r="7" spans="1:9" ht="40.5" customHeight="1">
      <c r="A7" s="268">
        <v>1</v>
      </c>
      <c r="B7" s="264" t="s">
        <v>619</v>
      </c>
      <c r="C7" s="269" t="s">
        <v>620</v>
      </c>
      <c r="D7" s="270">
        <v>9223000</v>
      </c>
      <c r="E7" s="270">
        <v>7732517</v>
      </c>
      <c r="F7" s="271" t="s">
        <v>621</v>
      </c>
      <c r="G7" s="272" t="s">
        <v>195</v>
      </c>
      <c r="H7" s="270">
        <v>5790000</v>
      </c>
      <c r="I7" s="270">
        <v>5703433</v>
      </c>
    </row>
    <row r="8" spans="1:9" ht="40.5" customHeight="1">
      <c r="A8" s="268">
        <v>2</v>
      </c>
      <c r="B8" s="264"/>
      <c r="C8" s="269"/>
      <c r="D8" s="270"/>
      <c r="E8" s="270"/>
      <c r="F8" s="271" t="s">
        <v>622</v>
      </c>
      <c r="G8" s="272" t="s">
        <v>623</v>
      </c>
      <c r="H8" s="270">
        <v>1569000</v>
      </c>
      <c r="I8" s="270">
        <v>1546755</v>
      </c>
    </row>
    <row r="9" spans="1:9" ht="40.5" customHeight="1">
      <c r="A9" s="268">
        <v>3</v>
      </c>
      <c r="B9" s="264"/>
      <c r="C9" s="269"/>
      <c r="D9" s="270"/>
      <c r="E9" s="270"/>
      <c r="F9" s="271" t="s">
        <v>624</v>
      </c>
      <c r="G9" s="272" t="s">
        <v>199</v>
      </c>
      <c r="H9" s="270">
        <v>1762000</v>
      </c>
      <c r="I9" s="270">
        <v>417330</v>
      </c>
    </row>
    <row r="10" spans="1:9" ht="40.5" customHeight="1">
      <c r="A10" s="268">
        <v>4</v>
      </c>
      <c r="B10" s="264"/>
      <c r="C10" s="269"/>
      <c r="D10" s="270"/>
      <c r="E10" s="270"/>
      <c r="F10" s="271" t="s">
        <v>625</v>
      </c>
      <c r="G10" s="270" t="s">
        <v>207</v>
      </c>
      <c r="H10" s="270">
        <v>102000</v>
      </c>
      <c r="I10" s="270">
        <v>64999</v>
      </c>
    </row>
    <row r="11" spans="1:9" ht="33.75" customHeight="1">
      <c r="A11" s="268">
        <v>5</v>
      </c>
      <c r="B11" s="273" t="s">
        <v>626</v>
      </c>
      <c r="C11" s="273" t="s">
        <v>189</v>
      </c>
      <c r="D11" s="274">
        <f>SUM(D7:D10)</f>
        <v>9223000</v>
      </c>
      <c r="E11" s="274">
        <f>SUM(E7:E10)</f>
        <v>7732517</v>
      </c>
      <c r="F11" s="275" t="s">
        <v>627</v>
      </c>
      <c r="G11" s="276" t="s">
        <v>628</v>
      </c>
      <c r="H11" s="274">
        <f>SUM(H7:H10)</f>
        <v>9223000</v>
      </c>
      <c r="I11" s="274">
        <f>SUM(I7:I10)</f>
        <v>7732517</v>
      </c>
    </row>
  </sheetData>
  <sheetProtection selectLockedCells="1" selectUnlockedCells="1"/>
  <mergeCells count="5">
    <mergeCell ref="A1:I1"/>
    <mergeCell ref="A2:I3"/>
    <mergeCell ref="A4:A6"/>
    <mergeCell ref="B5:D5"/>
    <mergeCell ref="F5:I5"/>
  </mergeCells>
  <printOptions horizontalCentered="1"/>
  <pageMargins left="0.7479166666666667" right="0.7479166666666667" top="1.5520833333333333" bottom="0.9840277777777777" header="0.5118055555555555" footer="0.5118055555555555"/>
  <pageSetup fitToHeight="1" fitToWidth="1"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workbookViewId="0" topLeftCell="A1">
      <pane ySplit="4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140625" style="277" customWidth="1"/>
    <col min="2" max="2" width="74.7109375" style="277" customWidth="1"/>
    <col min="3" max="3" width="22.00390625" style="277" customWidth="1"/>
    <col min="4" max="4" width="26.00390625" style="277" customWidth="1"/>
    <col min="5" max="16384" width="9.140625" style="277" customWidth="1"/>
  </cols>
  <sheetData>
    <row r="1" spans="1:4" s="279" customFormat="1" ht="30.75" customHeight="1">
      <c r="A1" s="278" t="s">
        <v>629</v>
      </c>
      <c r="B1" s="278"/>
      <c r="C1" s="278"/>
      <c r="D1" s="278"/>
    </row>
    <row r="2" spans="1:3" s="279" customFormat="1" ht="30.75" customHeight="1">
      <c r="A2" s="278" t="s">
        <v>630</v>
      </c>
      <c r="B2" s="278"/>
      <c r="C2" s="278"/>
    </row>
    <row r="3" spans="1:3" s="279" customFormat="1" ht="52.5" customHeight="1">
      <c r="A3" s="278" t="s">
        <v>631</v>
      </c>
      <c r="B3" s="278"/>
      <c r="C3" s="278"/>
    </row>
    <row r="4" spans="1:4" s="279" customFormat="1" ht="25.5" customHeight="1">
      <c r="A4" s="280"/>
      <c r="B4" s="281" t="s">
        <v>4</v>
      </c>
      <c r="C4" s="281" t="s">
        <v>5</v>
      </c>
      <c r="D4" s="281" t="s">
        <v>6</v>
      </c>
    </row>
    <row r="5" spans="1:4" s="279" customFormat="1" ht="15" customHeight="1">
      <c r="A5" s="282" t="s">
        <v>360</v>
      </c>
      <c r="B5" s="282" t="s">
        <v>7</v>
      </c>
      <c r="C5" s="282" t="s">
        <v>67</v>
      </c>
      <c r="D5" s="282" t="s">
        <v>68</v>
      </c>
    </row>
    <row r="6" spans="1:4" s="279" customFormat="1" ht="15" customHeight="1">
      <c r="A6" s="282"/>
      <c r="B6" s="282"/>
      <c r="C6" s="282"/>
      <c r="D6" s="282"/>
    </row>
    <row r="7" spans="1:4" s="279" customFormat="1" ht="12.75">
      <c r="A7" s="283">
        <v>1</v>
      </c>
      <c r="B7" s="284" t="s">
        <v>70</v>
      </c>
      <c r="C7" s="285">
        <v>5403000</v>
      </c>
      <c r="D7" s="285">
        <v>5331943</v>
      </c>
    </row>
    <row r="8" spans="1:4" s="279" customFormat="1" ht="12.75">
      <c r="A8" s="283">
        <v>2</v>
      </c>
      <c r="B8" s="284" t="s">
        <v>71</v>
      </c>
      <c r="C8" s="285">
        <v>240000</v>
      </c>
      <c r="D8" s="285">
        <v>240000</v>
      </c>
    </row>
    <row r="9" spans="1:4" s="279" customFormat="1" ht="12.75">
      <c r="A9" s="283">
        <v>3</v>
      </c>
      <c r="B9" s="284" t="s">
        <v>72</v>
      </c>
      <c r="C9" s="285">
        <v>47000</v>
      </c>
      <c r="D9" s="285">
        <v>31490</v>
      </c>
    </row>
    <row r="10" spans="1:4" s="279" customFormat="1" ht="12.75">
      <c r="A10" s="283">
        <v>4</v>
      </c>
      <c r="B10" s="286" t="s">
        <v>247</v>
      </c>
      <c r="C10" s="287">
        <f>SUM(C7:C9)</f>
        <v>5690000</v>
      </c>
      <c r="D10" s="287">
        <f>SUM(D7:D9)</f>
        <v>5603433</v>
      </c>
    </row>
    <row r="11" spans="1:4" s="279" customFormat="1" ht="25.5">
      <c r="A11" s="283">
        <v>5</v>
      </c>
      <c r="B11" s="284" t="s">
        <v>77</v>
      </c>
      <c r="C11" s="285">
        <v>100000</v>
      </c>
      <c r="D11" s="285">
        <v>100000</v>
      </c>
    </row>
    <row r="12" spans="1:4" s="279" customFormat="1" ht="12.75">
      <c r="A12" s="283">
        <v>6</v>
      </c>
      <c r="B12" s="286" t="s">
        <v>78</v>
      </c>
      <c r="C12" s="287">
        <f>SUM(C11)</f>
        <v>100000</v>
      </c>
      <c r="D12" s="287">
        <f>SUM(D11)</f>
        <v>100000</v>
      </c>
    </row>
    <row r="13" spans="1:4" s="279" customFormat="1" ht="12.75">
      <c r="A13" s="283">
        <v>7</v>
      </c>
      <c r="B13" s="286" t="s">
        <v>632</v>
      </c>
      <c r="C13" s="287">
        <f>SUM(C10+C12)</f>
        <v>5790000</v>
      </c>
      <c r="D13" s="287">
        <f>SUM(D10+D12)</f>
        <v>5703433</v>
      </c>
    </row>
    <row r="14" spans="1:4" s="279" customFormat="1" ht="31.5" customHeight="1">
      <c r="A14" s="283">
        <v>8</v>
      </c>
      <c r="B14" s="286" t="s">
        <v>633</v>
      </c>
      <c r="C14" s="287">
        <v>1569000</v>
      </c>
      <c r="D14" s="287">
        <v>1546755</v>
      </c>
    </row>
    <row r="15" spans="1:4" s="279" customFormat="1" ht="12.75">
      <c r="A15" s="283">
        <v>9</v>
      </c>
      <c r="B15" s="284" t="s">
        <v>85</v>
      </c>
      <c r="C15" s="285">
        <v>380000</v>
      </c>
      <c r="D15" s="285">
        <v>70240</v>
      </c>
    </row>
    <row r="16" spans="1:4" s="279" customFormat="1" ht="12.75">
      <c r="A16" s="283">
        <v>10</v>
      </c>
      <c r="B16" s="284" t="s">
        <v>86</v>
      </c>
      <c r="C16" s="285">
        <v>260000</v>
      </c>
      <c r="D16" s="285">
        <v>131547</v>
      </c>
    </row>
    <row r="17" spans="1:4" s="279" customFormat="1" ht="12.75">
      <c r="A17" s="283">
        <v>11</v>
      </c>
      <c r="B17" s="286" t="s">
        <v>249</v>
      </c>
      <c r="C17" s="287">
        <f>SUM(C15:C16)</f>
        <v>640000</v>
      </c>
      <c r="D17" s="287">
        <f>SUM(D15:D16)</f>
        <v>201787</v>
      </c>
    </row>
    <row r="18" spans="1:4" s="279" customFormat="1" ht="12.75">
      <c r="A18" s="283">
        <v>12</v>
      </c>
      <c r="B18" s="284" t="s">
        <v>89</v>
      </c>
      <c r="C18" s="285">
        <v>20000</v>
      </c>
      <c r="D18" s="285">
        <v>6526</v>
      </c>
    </row>
    <row r="19" spans="1:4" s="279" customFormat="1" ht="12.75">
      <c r="A19" s="283">
        <v>13</v>
      </c>
      <c r="B19" s="286" t="s">
        <v>90</v>
      </c>
      <c r="C19" s="287">
        <f>SUM(C18)</f>
        <v>20000</v>
      </c>
      <c r="D19" s="287">
        <f>SUM(D18)</f>
        <v>6526</v>
      </c>
    </row>
    <row r="20" spans="1:4" s="279" customFormat="1" ht="12.75">
      <c r="A20" s="283">
        <v>14</v>
      </c>
      <c r="B20" s="284" t="s">
        <v>91</v>
      </c>
      <c r="C20" s="285">
        <v>500000</v>
      </c>
      <c r="D20" s="285"/>
    </row>
    <row r="21" spans="1:4" s="279" customFormat="1" ht="12.75">
      <c r="A21" s="283">
        <v>15</v>
      </c>
      <c r="B21" s="284" t="s">
        <v>94</v>
      </c>
      <c r="C21" s="285">
        <v>100000</v>
      </c>
      <c r="D21" s="285"/>
    </row>
    <row r="22" spans="1:4" s="279" customFormat="1" ht="12.75">
      <c r="A22" s="283">
        <v>16</v>
      </c>
      <c r="B22" s="284" t="s">
        <v>634</v>
      </c>
      <c r="C22" s="285">
        <v>50000</v>
      </c>
      <c r="D22" s="285">
        <v>134079</v>
      </c>
    </row>
    <row r="23" spans="1:4" s="279" customFormat="1" ht="12.75">
      <c r="A23" s="283">
        <v>17</v>
      </c>
      <c r="B23" s="286" t="s">
        <v>251</v>
      </c>
      <c r="C23" s="287">
        <f>SUM(C20:C22)</f>
        <v>650000</v>
      </c>
      <c r="D23" s="287">
        <f>SUM(D20:D22)</f>
        <v>134079</v>
      </c>
    </row>
    <row r="24" spans="1:4" s="279" customFormat="1" ht="12.75">
      <c r="A24" s="283">
        <v>18</v>
      </c>
      <c r="B24" s="284" t="s">
        <v>99</v>
      </c>
      <c r="C24" s="285">
        <v>25000</v>
      </c>
      <c r="D24" s="285"/>
    </row>
    <row r="25" spans="1:4" s="279" customFormat="1" ht="12.75">
      <c r="A25" s="283">
        <v>19</v>
      </c>
      <c r="B25" s="286" t="s">
        <v>635</v>
      </c>
      <c r="C25" s="287">
        <f>SUM(C24)</f>
        <v>25000</v>
      </c>
      <c r="D25" s="287">
        <f>SUM(D24)</f>
        <v>0</v>
      </c>
    </row>
    <row r="26" spans="1:4" s="279" customFormat="1" ht="12.75">
      <c r="A26" s="283">
        <v>20</v>
      </c>
      <c r="B26" s="284" t="s">
        <v>102</v>
      </c>
      <c r="C26" s="285">
        <v>367000</v>
      </c>
      <c r="D26" s="285">
        <v>74938</v>
      </c>
    </row>
    <row r="27" spans="1:4" s="279" customFormat="1" ht="12.75">
      <c r="A27" s="283">
        <v>21</v>
      </c>
      <c r="B27" s="284" t="s">
        <v>636</v>
      </c>
      <c r="C27" s="285">
        <v>10000</v>
      </c>
      <c r="D27" s="285"/>
    </row>
    <row r="28" spans="1:4" s="279" customFormat="1" ht="12.75">
      <c r="A28" s="283">
        <v>22</v>
      </c>
      <c r="B28" s="284" t="s">
        <v>104</v>
      </c>
      <c r="C28" s="285">
        <v>50000</v>
      </c>
      <c r="D28" s="285"/>
    </row>
    <row r="29" spans="1:4" s="279" customFormat="1" ht="12.75">
      <c r="A29" s="283">
        <v>23</v>
      </c>
      <c r="B29" s="286" t="s">
        <v>253</v>
      </c>
      <c r="C29" s="287">
        <f>SUM(C26:C28)</f>
        <v>427000</v>
      </c>
      <c r="D29" s="287">
        <f>SUM(D26:D28)</f>
        <v>74938</v>
      </c>
    </row>
    <row r="30" spans="1:4" s="279" customFormat="1" ht="12.75">
      <c r="A30" s="283">
        <v>24</v>
      </c>
      <c r="B30" s="286" t="s">
        <v>637</v>
      </c>
      <c r="C30" s="287">
        <f>SUM(C17+C19+C23+C25+C29)</f>
        <v>1762000</v>
      </c>
      <c r="D30" s="287">
        <f>SUM(D17+D19+D23+D25+D29)</f>
        <v>417330</v>
      </c>
    </row>
    <row r="31" spans="1:4" s="279" customFormat="1" ht="12.75">
      <c r="A31" s="283">
        <v>25</v>
      </c>
      <c r="B31" s="284" t="s">
        <v>127</v>
      </c>
      <c r="C31" s="285">
        <v>80000</v>
      </c>
      <c r="D31" s="285">
        <v>51180</v>
      </c>
    </row>
    <row r="32" spans="1:4" s="279" customFormat="1" ht="12.75">
      <c r="A32" s="283">
        <v>26</v>
      </c>
      <c r="B32" s="284" t="s">
        <v>128</v>
      </c>
      <c r="C32" s="285">
        <v>22000</v>
      </c>
      <c r="D32" s="285">
        <v>13819</v>
      </c>
    </row>
    <row r="33" spans="1:4" s="279" customFormat="1" ht="12.75">
      <c r="A33" s="283">
        <v>27</v>
      </c>
      <c r="B33" s="286" t="s">
        <v>129</v>
      </c>
      <c r="C33" s="287">
        <f>SUM(C31:C32)</f>
        <v>102000</v>
      </c>
      <c r="D33" s="287">
        <f>SUM(D31:D32)</f>
        <v>64999</v>
      </c>
    </row>
    <row r="34" spans="1:4" s="279" customFormat="1" ht="12.75">
      <c r="A34" s="283">
        <v>28</v>
      </c>
      <c r="B34" s="286" t="s">
        <v>638</v>
      </c>
      <c r="C34" s="287">
        <f>SUM(C13+C14+C30+C33)</f>
        <v>9223000</v>
      </c>
      <c r="D34" s="287">
        <f>SUM(D13+D14+D30+D33)</f>
        <v>7732517</v>
      </c>
    </row>
  </sheetData>
  <sheetProtection selectLockedCells="1" selectUnlockedCells="1"/>
  <mergeCells count="7">
    <mergeCell ref="A1:D1"/>
    <mergeCell ref="A2:C2"/>
    <mergeCell ref="A3:C3"/>
    <mergeCell ref="A5:A6"/>
    <mergeCell ref="B5:B6"/>
    <mergeCell ref="C5:C6"/>
    <mergeCell ref="D5:D6"/>
  </mergeCells>
  <printOptions horizontalCentered="1" verticalCentered="1"/>
  <pageMargins left="0.7875" right="0.7875" top="0.9819444444444444" bottom="1.0631944444444446" header="0.5118055555555555" footer="0.511805555555555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="76" zoomScaleNormal="76" workbookViewId="0" topLeftCell="A1">
      <selection activeCell="A1" sqref="A1"/>
    </sheetView>
  </sheetViews>
  <sheetFormatPr defaultColWidth="9.140625" defaultRowHeight="12.75"/>
  <cols>
    <col min="1" max="1" width="9.140625" style="21" customWidth="1"/>
    <col min="2" max="2" width="38.421875" style="21" customWidth="1"/>
    <col min="3" max="3" width="21.421875" style="21" customWidth="1"/>
    <col min="4" max="4" width="32.57421875" style="21" customWidth="1"/>
    <col min="5" max="5" width="23.57421875" style="21" customWidth="1"/>
    <col min="6" max="16384" width="9.140625" style="21" customWidth="1"/>
  </cols>
  <sheetData>
    <row r="1" spans="1:8" ht="15.75">
      <c r="A1" s="22" t="s">
        <v>190</v>
      </c>
      <c r="B1" s="22"/>
      <c r="C1" s="22"/>
      <c r="D1" s="22"/>
      <c r="E1" s="22"/>
      <c r="F1" s="23"/>
      <c r="G1" s="23"/>
      <c r="H1" s="23"/>
    </row>
    <row r="2" spans="1:8" ht="15.75">
      <c r="A2" s="24" t="s">
        <v>191</v>
      </c>
      <c r="B2" s="24"/>
      <c r="C2" s="24"/>
      <c r="D2" s="24"/>
      <c r="E2" s="24"/>
      <c r="F2" s="23"/>
      <c r="G2" s="23"/>
      <c r="H2" s="23"/>
    </row>
    <row r="3" spans="1:8" ht="18" customHeight="1">
      <c r="A3" s="25" t="s">
        <v>3</v>
      </c>
      <c r="B3" s="26" t="s">
        <v>4</v>
      </c>
      <c r="C3" s="26" t="s">
        <v>5</v>
      </c>
      <c r="D3" s="26" t="s">
        <v>6</v>
      </c>
      <c r="E3" s="26" t="s">
        <v>66</v>
      </c>
      <c r="F3" s="27"/>
      <c r="G3" s="27"/>
      <c r="H3" s="27"/>
    </row>
    <row r="4" spans="1:8" ht="18" customHeight="1">
      <c r="A4" s="25">
        <v>1</v>
      </c>
      <c r="B4" s="28" t="s">
        <v>7</v>
      </c>
      <c r="C4" s="28" t="s">
        <v>192</v>
      </c>
      <c r="D4" s="29" t="s">
        <v>7</v>
      </c>
      <c r="E4" s="29" t="s">
        <v>192</v>
      </c>
      <c r="F4" s="30"/>
      <c r="G4" s="30"/>
      <c r="H4" s="30"/>
    </row>
    <row r="5" spans="1:8" ht="34.5" customHeight="1">
      <c r="A5" s="25">
        <v>2</v>
      </c>
      <c r="B5" s="31" t="s">
        <v>193</v>
      </c>
      <c r="C5" s="31"/>
      <c r="D5" s="31"/>
      <c r="E5" s="31"/>
      <c r="F5" s="30"/>
      <c r="G5" s="30"/>
      <c r="H5" s="30"/>
    </row>
    <row r="6" spans="1:8" ht="28.5">
      <c r="A6" s="25">
        <v>3</v>
      </c>
      <c r="B6" s="32" t="s">
        <v>194</v>
      </c>
      <c r="C6" s="33">
        <v>48879651</v>
      </c>
      <c r="D6" s="34" t="s">
        <v>195</v>
      </c>
      <c r="E6" s="33">
        <v>23408950</v>
      </c>
      <c r="F6" s="30"/>
      <c r="G6" s="30"/>
      <c r="H6" s="30"/>
    </row>
    <row r="7" spans="1:8" ht="28.5">
      <c r="A7" s="25">
        <v>4</v>
      </c>
      <c r="B7" s="35" t="s">
        <v>196</v>
      </c>
      <c r="C7" s="36">
        <v>56503146</v>
      </c>
      <c r="D7" s="37" t="s">
        <v>197</v>
      </c>
      <c r="E7" s="33">
        <v>5820683</v>
      </c>
      <c r="F7" s="30"/>
      <c r="G7" s="30"/>
      <c r="H7" s="30"/>
    </row>
    <row r="8" spans="1:8" ht="18" customHeight="1">
      <c r="A8" s="25">
        <v>5</v>
      </c>
      <c r="B8" s="38" t="s">
        <v>198</v>
      </c>
      <c r="C8" s="33">
        <v>16475251</v>
      </c>
      <c r="D8" s="38" t="s">
        <v>199</v>
      </c>
      <c r="E8" s="33">
        <v>47818265</v>
      </c>
      <c r="F8" s="30"/>
      <c r="G8" s="30"/>
      <c r="H8" s="30"/>
    </row>
    <row r="9" spans="1:8" ht="30" customHeight="1">
      <c r="A9" s="25">
        <v>6</v>
      </c>
      <c r="B9" s="38" t="s">
        <v>200</v>
      </c>
      <c r="C9" s="33">
        <v>229035</v>
      </c>
      <c r="D9" s="32" t="s">
        <v>201</v>
      </c>
      <c r="E9" s="33">
        <v>3033901</v>
      </c>
      <c r="F9" s="30"/>
      <c r="G9" s="30"/>
      <c r="H9" s="30"/>
    </row>
    <row r="10" spans="1:8" ht="18" customHeight="1">
      <c r="A10" s="25">
        <v>7</v>
      </c>
      <c r="B10" s="39"/>
      <c r="C10" s="39"/>
      <c r="D10" s="40" t="s">
        <v>202</v>
      </c>
      <c r="E10" s="41">
        <v>7383581</v>
      </c>
      <c r="F10" s="30"/>
      <c r="G10" s="30"/>
      <c r="H10" s="30"/>
    </row>
    <row r="11" spans="1:8" ht="18" customHeight="1">
      <c r="A11" s="25">
        <v>8</v>
      </c>
      <c r="B11" s="42" t="s">
        <v>203</v>
      </c>
      <c r="C11" s="43">
        <f>SUM(C6:C9)</f>
        <v>122087083</v>
      </c>
      <c r="D11" s="42" t="s">
        <v>203</v>
      </c>
      <c r="E11" s="43">
        <f>SUM(E6:E10)</f>
        <v>87465380</v>
      </c>
      <c r="F11" s="30"/>
      <c r="G11" s="30"/>
      <c r="H11" s="30"/>
    </row>
    <row r="12" spans="1:8" ht="18" customHeight="1">
      <c r="A12" s="25">
        <v>9</v>
      </c>
      <c r="B12" s="42" t="s">
        <v>204</v>
      </c>
      <c r="C12" s="43">
        <f>C11-E11</f>
        <v>34621703</v>
      </c>
      <c r="D12" s="44"/>
      <c r="E12" s="44"/>
      <c r="F12" s="30"/>
      <c r="G12" s="30"/>
      <c r="H12" s="30"/>
    </row>
    <row r="13" spans="1:8" s="46" customFormat="1" ht="35.25" customHeight="1">
      <c r="A13" s="25">
        <v>10</v>
      </c>
      <c r="B13" s="31" t="s">
        <v>205</v>
      </c>
      <c r="C13" s="31"/>
      <c r="D13" s="31"/>
      <c r="E13" s="31"/>
      <c r="F13" s="45"/>
      <c r="G13" s="45"/>
      <c r="H13" s="45"/>
    </row>
    <row r="14" spans="1:5" ht="28.5">
      <c r="A14" s="25">
        <v>11</v>
      </c>
      <c r="B14" s="32" t="s">
        <v>206</v>
      </c>
      <c r="C14" s="33">
        <v>20000000</v>
      </c>
      <c r="D14" s="34" t="s">
        <v>207</v>
      </c>
      <c r="E14" s="33">
        <v>22058332</v>
      </c>
    </row>
    <row r="15" spans="1:5" ht="18" customHeight="1">
      <c r="A15" s="25">
        <v>12</v>
      </c>
      <c r="B15" s="35" t="s">
        <v>208</v>
      </c>
      <c r="C15" s="36">
        <v>1369229</v>
      </c>
      <c r="D15" s="37" t="s">
        <v>209</v>
      </c>
      <c r="E15" s="33">
        <v>17617640</v>
      </c>
    </row>
    <row r="16" spans="1:8" ht="18" customHeight="1">
      <c r="A16" s="25">
        <v>13</v>
      </c>
      <c r="B16" s="42" t="s">
        <v>203</v>
      </c>
      <c r="C16" s="43">
        <f>SUM(C14:C15)</f>
        <v>21369229</v>
      </c>
      <c r="D16" s="42" t="s">
        <v>203</v>
      </c>
      <c r="E16" s="43">
        <f>SUM(E14:E15)</f>
        <v>39675972</v>
      </c>
      <c r="F16" s="30"/>
      <c r="G16" s="30"/>
      <c r="H16" s="30"/>
    </row>
    <row r="17" spans="1:8" ht="18" customHeight="1">
      <c r="A17" s="25">
        <v>14</v>
      </c>
      <c r="B17" s="42" t="s">
        <v>210</v>
      </c>
      <c r="D17" s="42"/>
      <c r="E17" s="43">
        <f>C16-E16</f>
        <v>-18306743</v>
      </c>
      <c r="F17" s="30"/>
      <c r="G17" s="30"/>
      <c r="H17" s="30"/>
    </row>
    <row r="18" spans="1:5" s="46" customFormat="1" ht="35.25" customHeight="1">
      <c r="A18" s="25">
        <v>15</v>
      </c>
      <c r="B18" s="31" t="s">
        <v>211</v>
      </c>
      <c r="C18" s="31"/>
      <c r="D18" s="31"/>
      <c r="E18" s="31"/>
    </row>
    <row r="19" spans="1:5" ht="14.25">
      <c r="A19" s="25">
        <v>16</v>
      </c>
      <c r="B19" s="32" t="s">
        <v>212</v>
      </c>
      <c r="C19" s="33">
        <v>35111203</v>
      </c>
      <c r="D19" s="34" t="s">
        <v>213</v>
      </c>
      <c r="E19" s="33">
        <v>14134373</v>
      </c>
    </row>
    <row r="20" spans="1:8" ht="18" customHeight="1">
      <c r="A20" s="25">
        <v>17</v>
      </c>
      <c r="B20" s="42" t="s">
        <v>203</v>
      </c>
      <c r="C20" s="43">
        <f>C19</f>
        <v>35111203</v>
      </c>
      <c r="D20" s="42" t="s">
        <v>203</v>
      </c>
      <c r="E20" s="43">
        <f>E19</f>
        <v>14134373</v>
      </c>
      <c r="F20" s="30"/>
      <c r="G20" s="30"/>
      <c r="H20" s="30"/>
    </row>
    <row r="21" spans="1:8" ht="18" customHeight="1">
      <c r="A21" s="25">
        <v>18</v>
      </c>
      <c r="B21" s="42" t="s">
        <v>204</v>
      </c>
      <c r="C21" s="43">
        <f>C20-E20</f>
        <v>20976830</v>
      </c>
      <c r="D21" s="42"/>
      <c r="E21" s="43"/>
      <c r="F21" s="30"/>
      <c r="G21" s="30"/>
      <c r="H21" s="30"/>
    </row>
    <row r="22" spans="1:5" ht="39" customHeight="1">
      <c r="A22" s="25">
        <v>19</v>
      </c>
      <c r="B22" s="31" t="s">
        <v>214</v>
      </c>
      <c r="C22" s="31"/>
      <c r="D22" s="31"/>
      <c r="E22" s="31"/>
    </row>
    <row r="23" spans="1:5" ht="27.75" customHeight="1">
      <c r="A23" s="25">
        <v>20</v>
      </c>
      <c r="B23" s="32" t="s">
        <v>215</v>
      </c>
      <c r="C23" s="33">
        <f>C11</f>
        <v>122087083</v>
      </c>
      <c r="D23" s="34" t="s">
        <v>216</v>
      </c>
      <c r="E23" s="33">
        <f>E11</f>
        <v>87465380</v>
      </c>
    </row>
    <row r="24" spans="1:5" ht="27.75" customHeight="1">
      <c r="A24" s="25">
        <v>21</v>
      </c>
      <c r="B24" s="32" t="s">
        <v>217</v>
      </c>
      <c r="C24" s="33">
        <f>C16</f>
        <v>21369229</v>
      </c>
      <c r="D24" s="34" t="s">
        <v>218</v>
      </c>
      <c r="E24" s="33">
        <f>E16</f>
        <v>39675972</v>
      </c>
    </row>
    <row r="25" spans="1:5" ht="27.75" customHeight="1">
      <c r="A25" s="25">
        <v>22</v>
      </c>
      <c r="B25" s="32" t="s">
        <v>212</v>
      </c>
      <c r="C25" s="33">
        <f>C20</f>
        <v>35111203</v>
      </c>
      <c r="D25" s="34" t="s">
        <v>213</v>
      </c>
      <c r="E25" s="33">
        <f>E20</f>
        <v>14134373</v>
      </c>
    </row>
    <row r="26" spans="1:8" ht="27.75" customHeight="1">
      <c r="A26" s="25">
        <v>23</v>
      </c>
      <c r="B26" s="42" t="s">
        <v>219</v>
      </c>
      <c r="C26" s="43">
        <f>SUM(C23:C25)</f>
        <v>178567515</v>
      </c>
      <c r="D26" s="42" t="s">
        <v>220</v>
      </c>
      <c r="E26" s="43">
        <f>SUM(E23:E25)</f>
        <v>141275725</v>
      </c>
      <c r="F26" s="30"/>
      <c r="G26" s="30"/>
      <c r="H26" s="30"/>
    </row>
    <row r="27" spans="1:8" ht="27.75" customHeight="1">
      <c r="A27" s="25">
        <v>24</v>
      </c>
      <c r="B27" s="42" t="s">
        <v>204</v>
      </c>
      <c r="C27" s="43">
        <f>C26-E26</f>
        <v>37291790</v>
      </c>
      <c r="D27" s="42"/>
      <c r="E27" s="43"/>
      <c r="F27" s="30"/>
      <c r="G27" s="30"/>
      <c r="H27" s="30"/>
    </row>
  </sheetData>
  <sheetProtection selectLockedCells="1" selectUnlockedCells="1"/>
  <mergeCells count="6">
    <mergeCell ref="A1:E1"/>
    <mergeCell ref="A2:E2"/>
    <mergeCell ref="B5:E5"/>
    <mergeCell ref="B13:E13"/>
    <mergeCell ref="B18:E18"/>
    <mergeCell ref="B22:E22"/>
  </mergeCells>
  <printOptions horizontalCentered="1" verticalCentered="1"/>
  <pageMargins left="0.7083333333333334" right="0.7083333333333334" top="0.9222222222222223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40"/>
  <sheetViews>
    <sheetView zoomScale="76" zoomScaleNormal="76" workbookViewId="0" topLeftCell="F1">
      <selection activeCell="H7" sqref="H7"/>
    </sheetView>
  </sheetViews>
  <sheetFormatPr defaultColWidth="9.140625" defaultRowHeight="12.75"/>
  <cols>
    <col min="1" max="1" width="8.140625" style="47" customWidth="1"/>
    <col min="2" max="2" width="102.00390625" style="47" customWidth="1"/>
    <col min="3" max="3" width="25.28125" style="47" customWidth="1"/>
    <col min="4" max="4" width="32.8515625" style="47" customWidth="1"/>
    <col min="5" max="5" width="22.00390625" style="47" customWidth="1"/>
    <col min="6" max="6" width="29.7109375" style="47" customWidth="1"/>
    <col min="7" max="7" width="32.28125" style="47" customWidth="1"/>
    <col min="8" max="8" width="29.140625" style="47" customWidth="1"/>
    <col min="9" max="9" width="32.57421875" style="47" customWidth="1"/>
    <col min="10" max="10" width="31.28125" style="47" customWidth="1"/>
    <col min="11" max="11" width="29.00390625" style="47" customWidth="1"/>
    <col min="12" max="12" width="28.421875" style="47" customWidth="1"/>
    <col min="13" max="14" width="22.00390625" style="47" customWidth="1"/>
    <col min="15" max="15" width="28.28125" style="47" customWidth="1"/>
    <col min="16" max="16" width="22.00390625" style="47" customWidth="1"/>
    <col min="17" max="17" width="27.7109375" style="47" customWidth="1"/>
    <col min="18" max="18" width="25.421875" style="47" customWidth="1"/>
    <col min="19" max="20" width="29.140625" style="47" customWidth="1"/>
    <col min="21" max="21" width="22.00390625" style="47" customWidth="1"/>
    <col min="22" max="22" width="25.8515625" style="47" customWidth="1"/>
    <col min="23" max="23" width="27.140625" style="47" customWidth="1"/>
    <col min="24" max="24" width="29.140625" style="47" customWidth="1"/>
    <col min="25" max="25" width="32.140625" style="47" customWidth="1"/>
    <col min="26" max="26" width="20.421875" style="47" customWidth="1"/>
    <col min="27" max="27" width="34.28125" style="47" customWidth="1"/>
    <col min="28" max="16384" width="9.140625" style="47" customWidth="1"/>
  </cols>
  <sheetData>
    <row r="1" spans="1:27" ht="26.25">
      <c r="A1" s="48"/>
      <c r="AA1" s="49"/>
    </row>
    <row r="2" spans="1:27" ht="26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A2" s="49"/>
    </row>
    <row r="3" spans="1:27" ht="26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AA3" s="49"/>
    </row>
    <row r="4" spans="1:27" ht="26.25" customHeight="1">
      <c r="A4" s="52" t="s">
        <v>221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AA4" s="49"/>
    </row>
    <row r="5" spans="1:27" ht="26.25" customHeight="1">
      <c r="A5" s="51" t="s">
        <v>222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AA5" s="49"/>
    </row>
    <row r="6" spans="1:15" s="55" customFormat="1" ht="25.5">
      <c r="A6" s="53" t="s">
        <v>3</v>
      </c>
      <c r="B6" s="54" t="s">
        <v>223</v>
      </c>
      <c r="C6" s="54" t="s">
        <v>5</v>
      </c>
      <c r="D6" s="54" t="s">
        <v>6</v>
      </c>
      <c r="E6" s="54" t="s">
        <v>66</v>
      </c>
      <c r="F6" s="54" t="s">
        <v>224</v>
      </c>
      <c r="G6" s="54" t="s">
        <v>225</v>
      </c>
      <c r="H6" s="54" t="s">
        <v>226</v>
      </c>
      <c r="I6" s="54" t="s">
        <v>227</v>
      </c>
      <c r="J6" s="54" t="s">
        <v>228</v>
      </c>
      <c r="K6" s="54" t="s">
        <v>229</v>
      </c>
      <c r="L6" s="54" t="s">
        <v>230</v>
      </c>
      <c r="M6" s="54" t="s">
        <v>231</v>
      </c>
      <c r="N6" s="54" t="s">
        <v>232</v>
      </c>
      <c r="O6" s="54" t="s">
        <v>233</v>
      </c>
    </row>
    <row r="7" spans="1:15" s="56" customFormat="1" ht="204">
      <c r="A7" s="53"/>
      <c r="B7" s="54" t="s">
        <v>7</v>
      </c>
      <c r="C7" s="54" t="s">
        <v>203</v>
      </c>
      <c r="D7" s="54" t="s">
        <v>234</v>
      </c>
      <c r="E7" s="54" t="s">
        <v>235</v>
      </c>
      <c r="F7" s="54" t="s">
        <v>236</v>
      </c>
      <c r="G7" s="54" t="s">
        <v>237</v>
      </c>
      <c r="H7" s="54" t="s">
        <v>238</v>
      </c>
      <c r="I7" s="54" t="s">
        <v>239</v>
      </c>
      <c r="J7" s="54" t="s">
        <v>240</v>
      </c>
      <c r="K7" s="54" t="s">
        <v>241</v>
      </c>
      <c r="L7" s="54" t="s">
        <v>242</v>
      </c>
      <c r="M7" s="54" t="s">
        <v>243</v>
      </c>
      <c r="N7" s="54" t="s">
        <v>244</v>
      </c>
      <c r="O7" s="54" t="s">
        <v>245</v>
      </c>
    </row>
    <row r="8" spans="1:15" s="56" customFormat="1" ht="25.5">
      <c r="A8" s="57">
        <v>1</v>
      </c>
      <c r="B8" s="58" t="s">
        <v>70</v>
      </c>
      <c r="C8" s="59">
        <v>12867930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4471332</v>
      </c>
      <c r="J8" s="59">
        <v>5859261</v>
      </c>
      <c r="K8" s="59">
        <v>0</v>
      </c>
      <c r="L8" s="59">
        <v>0</v>
      </c>
      <c r="M8" s="59">
        <v>0</v>
      </c>
      <c r="N8" s="59">
        <v>0</v>
      </c>
      <c r="O8" s="59">
        <v>190287</v>
      </c>
    </row>
    <row r="9" spans="1:15" ht="25.5">
      <c r="A9" s="60">
        <v>2</v>
      </c>
      <c r="B9" s="58" t="s">
        <v>71</v>
      </c>
      <c r="C9" s="59">
        <v>440000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255000</v>
      </c>
      <c r="J9" s="59">
        <v>25000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</row>
    <row r="10" spans="1:15" ht="25.5">
      <c r="A10" s="57">
        <v>3</v>
      </c>
      <c r="B10" s="58" t="s">
        <v>72</v>
      </c>
      <c r="C10" s="59">
        <v>10216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</row>
    <row r="11" spans="1:15" ht="25.5">
      <c r="A11" s="60">
        <v>4</v>
      </c>
      <c r="B11" s="58" t="s">
        <v>73</v>
      </c>
      <c r="C11" s="59">
        <v>18000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</row>
    <row r="12" spans="1:15" ht="25.5">
      <c r="A12" s="57">
        <v>5</v>
      </c>
      <c r="B12" s="58" t="s">
        <v>246</v>
      </c>
      <c r="C12" s="59">
        <v>280995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33996</v>
      </c>
      <c r="J12" s="59">
        <v>5913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</row>
    <row r="13" spans="1:15" ht="25.5">
      <c r="A13" s="60">
        <v>6</v>
      </c>
      <c r="B13" s="58" t="s">
        <v>247</v>
      </c>
      <c r="C13" s="59">
        <v>13617141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4760328</v>
      </c>
      <c r="J13" s="59">
        <v>5890174</v>
      </c>
      <c r="K13" s="59">
        <v>0</v>
      </c>
      <c r="L13" s="59">
        <v>0</v>
      </c>
      <c r="M13" s="59">
        <v>0</v>
      </c>
      <c r="N13" s="59">
        <v>0</v>
      </c>
      <c r="O13" s="59">
        <v>190287</v>
      </c>
    </row>
    <row r="14" spans="1:15" ht="25.5">
      <c r="A14" s="57">
        <v>7</v>
      </c>
      <c r="B14" s="58" t="s">
        <v>76</v>
      </c>
      <c r="C14" s="59">
        <v>5859546</v>
      </c>
      <c r="D14" s="59">
        <v>5859546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</row>
    <row r="15" spans="1:15" ht="51">
      <c r="A15" s="60">
        <v>8</v>
      </c>
      <c r="B15" s="58" t="s">
        <v>77</v>
      </c>
      <c r="C15" s="59">
        <v>3932263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</row>
    <row r="16" spans="1:15" ht="25.5">
      <c r="A16" s="57">
        <v>9</v>
      </c>
      <c r="B16" s="58" t="s">
        <v>78</v>
      </c>
      <c r="C16" s="59">
        <v>9791809</v>
      </c>
      <c r="D16" s="59">
        <v>5859546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</row>
    <row r="17" spans="1:15" ht="26.25">
      <c r="A17" s="60">
        <v>10</v>
      </c>
      <c r="B17" s="61" t="s">
        <v>79</v>
      </c>
      <c r="C17" s="62">
        <v>23408950</v>
      </c>
      <c r="D17" s="62">
        <v>5859546</v>
      </c>
      <c r="E17" s="62">
        <v>0</v>
      </c>
      <c r="F17" s="62">
        <v>0</v>
      </c>
      <c r="G17" s="62">
        <v>0</v>
      </c>
      <c r="H17" s="62">
        <v>0</v>
      </c>
      <c r="I17" s="62">
        <v>4760328</v>
      </c>
      <c r="J17" s="62">
        <v>5890174</v>
      </c>
      <c r="K17" s="62">
        <v>0</v>
      </c>
      <c r="L17" s="62">
        <v>0</v>
      </c>
      <c r="M17" s="62">
        <v>0</v>
      </c>
      <c r="N17" s="62">
        <v>0</v>
      </c>
      <c r="O17" s="62">
        <v>190287</v>
      </c>
    </row>
    <row r="18" spans="1:15" ht="52.5">
      <c r="A18" s="57">
        <v>11</v>
      </c>
      <c r="B18" s="61" t="s">
        <v>248</v>
      </c>
      <c r="C18" s="62">
        <v>5820683</v>
      </c>
      <c r="D18" s="62">
        <v>1554361</v>
      </c>
      <c r="E18" s="62">
        <v>0</v>
      </c>
      <c r="F18" s="62">
        <v>0</v>
      </c>
      <c r="G18" s="62">
        <v>0</v>
      </c>
      <c r="H18" s="62">
        <v>0</v>
      </c>
      <c r="I18" s="62">
        <v>1251440</v>
      </c>
      <c r="J18" s="62">
        <v>1248966</v>
      </c>
      <c r="K18" s="62">
        <v>0</v>
      </c>
      <c r="L18" s="62">
        <v>0</v>
      </c>
      <c r="M18" s="62">
        <v>0</v>
      </c>
      <c r="N18" s="62">
        <v>0</v>
      </c>
      <c r="O18" s="62">
        <v>51378</v>
      </c>
    </row>
    <row r="19" spans="1:15" ht="25.5">
      <c r="A19" s="60">
        <v>12</v>
      </c>
      <c r="B19" s="58" t="s">
        <v>81</v>
      </c>
      <c r="C19" s="59">
        <v>5628506</v>
      </c>
      <c r="D19" s="59">
        <v>1503048</v>
      </c>
      <c r="E19" s="59">
        <v>0</v>
      </c>
      <c r="F19" s="59">
        <v>0</v>
      </c>
      <c r="G19" s="59">
        <v>0</v>
      </c>
      <c r="H19" s="59">
        <v>0</v>
      </c>
      <c r="I19" s="59">
        <v>1180051</v>
      </c>
      <c r="J19" s="59">
        <v>1239691</v>
      </c>
      <c r="K19" s="59">
        <v>0</v>
      </c>
      <c r="L19" s="59">
        <v>0</v>
      </c>
      <c r="M19" s="59">
        <v>0</v>
      </c>
      <c r="N19" s="59">
        <v>0</v>
      </c>
      <c r="O19" s="59">
        <v>51378</v>
      </c>
    </row>
    <row r="20" spans="1:15" ht="25.5">
      <c r="A20" s="57">
        <v>13</v>
      </c>
      <c r="B20" s="58" t="s">
        <v>82</v>
      </c>
      <c r="C20" s="59">
        <v>69137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42483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</row>
    <row r="21" spans="1:15" ht="25.5">
      <c r="A21" s="60">
        <v>14</v>
      </c>
      <c r="B21" s="58" t="s">
        <v>83</v>
      </c>
      <c r="C21" s="59">
        <v>16377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2116</v>
      </c>
      <c r="J21" s="59">
        <v>9275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</row>
    <row r="22" spans="1:15" ht="25.5">
      <c r="A22" s="57">
        <v>15</v>
      </c>
      <c r="B22" s="58" t="s">
        <v>84</v>
      </c>
      <c r="C22" s="59">
        <v>106663</v>
      </c>
      <c r="D22" s="59">
        <v>51313</v>
      </c>
      <c r="E22" s="59">
        <v>0</v>
      </c>
      <c r="F22" s="59">
        <v>0</v>
      </c>
      <c r="G22" s="59">
        <v>0</v>
      </c>
      <c r="H22" s="59">
        <v>0</v>
      </c>
      <c r="I22" s="59">
        <v>26790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</row>
    <row r="23" spans="1:15" ht="25.5">
      <c r="A23" s="60">
        <v>16</v>
      </c>
      <c r="B23" s="58" t="s">
        <v>85</v>
      </c>
      <c r="C23" s="59">
        <v>309479</v>
      </c>
      <c r="D23" s="59">
        <v>126966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11000</v>
      </c>
      <c r="K23" s="59">
        <v>0</v>
      </c>
      <c r="L23" s="59">
        <v>0</v>
      </c>
      <c r="M23" s="59">
        <v>0</v>
      </c>
      <c r="N23" s="59">
        <v>0</v>
      </c>
      <c r="O23" s="59">
        <v>11240</v>
      </c>
    </row>
    <row r="24" spans="1:15" ht="25.5">
      <c r="A24" s="57">
        <v>17</v>
      </c>
      <c r="B24" s="58" t="s">
        <v>86</v>
      </c>
      <c r="C24" s="59">
        <v>3471668</v>
      </c>
      <c r="D24" s="59">
        <v>106751</v>
      </c>
      <c r="E24" s="59">
        <v>0</v>
      </c>
      <c r="F24" s="59">
        <v>0</v>
      </c>
      <c r="G24" s="59">
        <v>0</v>
      </c>
      <c r="H24" s="59">
        <v>0</v>
      </c>
      <c r="I24" s="59">
        <v>446107</v>
      </c>
      <c r="J24" s="59">
        <v>240308</v>
      </c>
      <c r="K24" s="59">
        <v>0</v>
      </c>
      <c r="L24" s="59">
        <v>424613</v>
      </c>
      <c r="M24" s="59">
        <v>0</v>
      </c>
      <c r="N24" s="59">
        <v>260445</v>
      </c>
      <c r="O24" s="59">
        <v>902276</v>
      </c>
    </row>
    <row r="25" spans="1:15" ht="25.5">
      <c r="A25" s="60">
        <v>18</v>
      </c>
      <c r="B25" s="58" t="s">
        <v>249</v>
      </c>
      <c r="C25" s="59">
        <v>3781147</v>
      </c>
      <c r="D25" s="59">
        <v>233717</v>
      </c>
      <c r="E25" s="59">
        <v>0</v>
      </c>
      <c r="F25" s="59">
        <v>0</v>
      </c>
      <c r="G25" s="59">
        <v>0</v>
      </c>
      <c r="H25" s="59">
        <v>0</v>
      </c>
      <c r="I25" s="59">
        <v>446107</v>
      </c>
      <c r="J25" s="59">
        <v>251308</v>
      </c>
      <c r="K25" s="59">
        <v>0</v>
      </c>
      <c r="L25" s="59">
        <v>424613</v>
      </c>
      <c r="M25" s="59">
        <v>0</v>
      </c>
      <c r="N25" s="59">
        <v>260445</v>
      </c>
      <c r="O25" s="59">
        <v>913516</v>
      </c>
    </row>
    <row r="26" spans="1:15" ht="25.5">
      <c r="A26" s="57">
        <v>19</v>
      </c>
      <c r="B26" s="58" t="s">
        <v>88</v>
      </c>
      <c r="C26" s="59">
        <v>309128</v>
      </c>
      <c r="D26" s="59">
        <v>152896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</row>
    <row r="27" spans="1:15" ht="25.5">
      <c r="A27" s="60">
        <v>20</v>
      </c>
      <c r="B27" s="58" t="s">
        <v>89</v>
      </c>
      <c r="C27" s="59">
        <v>377787</v>
      </c>
      <c r="D27" s="59">
        <v>101317</v>
      </c>
      <c r="E27" s="59">
        <v>0</v>
      </c>
      <c r="F27" s="59">
        <v>0</v>
      </c>
      <c r="G27" s="59">
        <v>0</v>
      </c>
      <c r="H27" s="59">
        <v>0</v>
      </c>
      <c r="I27" s="59">
        <v>25472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</row>
    <row r="28" spans="1:15" ht="25.5">
      <c r="A28" s="57">
        <v>21</v>
      </c>
      <c r="B28" s="58" t="s">
        <v>250</v>
      </c>
      <c r="C28" s="59">
        <v>686915</v>
      </c>
      <c r="D28" s="59">
        <v>254213</v>
      </c>
      <c r="E28" s="59">
        <v>0</v>
      </c>
      <c r="F28" s="59">
        <v>0</v>
      </c>
      <c r="G28" s="59">
        <v>0</v>
      </c>
      <c r="H28" s="59">
        <v>0</v>
      </c>
      <c r="I28" s="59">
        <v>25472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</row>
    <row r="29" spans="1:15" ht="25.5">
      <c r="A29" s="60">
        <v>22</v>
      </c>
      <c r="B29" s="58" t="s">
        <v>91</v>
      </c>
      <c r="C29" s="59">
        <v>3989260</v>
      </c>
      <c r="D29" s="59">
        <v>0</v>
      </c>
      <c r="E29" s="59">
        <v>343918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1094837</v>
      </c>
      <c r="N29" s="59">
        <v>0</v>
      </c>
      <c r="O29" s="59">
        <v>605512</v>
      </c>
    </row>
    <row r="30" spans="1:15" ht="25.5">
      <c r="A30" s="57">
        <v>23</v>
      </c>
      <c r="B30" s="58" t="s">
        <v>92</v>
      </c>
      <c r="C30" s="59">
        <v>19490264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</row>
    <row r="31" spans="1:15" ht="25.5">
      <c r="A31" s="60">
        <v>24</v>
      </c>
      <c r="B31" s="58" t="s">
        <v>94</v>
      </c>
      <c r="C31" s="59">
        <v>718892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49243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613306</v>
      </c>
    </row>
    <row r="32" spans="1:15" ht="25.5">
      <c r="A32" s="57">
        <v>25</v>
      </c>
      <c r="B32" s="58" t="s">
        <v>95</v>
      </c>
      <c r="C32" s="59">
        <v>2849400</v>
      </c>
      <c r="D32" s="59">
        <v>54400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</row>
    <row r="33" spans="1:15" ht="25.5">
      <c r="A33" s="60">
        <v>26</v>
      </c>
      <c r="B33" s="58" t="s">
        <v>96</v>
      </c>
      <c r="C33" s="59">
        <v>6118507</v>
      </c>
      <c r="D33" s="59">
        <v>2318412</v>
      </c>
      <c r="E33" s="59">
        <v>0</v>
      </c>
      <c r="F33" s="59">
        <v>0</v>
      </c>
      <c r="G33" s="59">
        <v>0</v>
      </c>
      <c r="H33" s="59">
        <v>0</v>
      </c>
      <c r="I33" s="59">
        <v>1800</v>
      </c>
      <c r="J33" s="59">
        <v>0</v>
      </c>
      <c r="K33" s="59">
        <v>0</v>
      </c>
      <c r="L33" s="59">
        <v>416284</v>
      </c>
      <c r="M33" s="59">
        <v>0</v>
      </c>
      <c r="N33" s="59">
        <v>0</v>
      </c>
      <c r="O33" s="59">
        <v>1337872</v>
      </c>
    </row>
    <row r="34" spans="1:15" ht="25.5">
      <c r="A34" s="57">
        <v>27</v>
      </c>
      <c r="B34" s="58" t="s">
        <v>97</v>
      </c>
      <c r="C34" s="59">
        <v>513353</v>
      </c>
      <c r="D34" s="59">
        <v>214141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276123</v>
      </c>
    </row>
    <row r="35" spans="1:15" ht="25.5">
      <c r="A35" s="60">
        <v>28</v>
      </c>
      <c r="B35" s="58" t="s">
        <v>251</v>
      </c>
      <c r="C35" s="59">
        <v>33166323</v>
      </c>
      <c r="D35" s="59">
        <v>2372812</v>
      </c>
      <c r="E35" s="59">
        <v>343918</v>
      </c>
      <c r="F35" s="59">
        <v>0</v>
      </c>
      <c r="G35" s="59">
        <v>0</v>
      </c>
      <c r="H35" s="59">
        <v>0</v>
      </c>
      <c r="I35" s="59">
        <v>51043</v>
      </c>
      <c r="J35" s="59">
        <v>0</v>
      </c>
      <c r="K35" s="59">
        <v>0</v>
      </c>
      <c r="L35" s="59">
        <v>416284</v>
      </c>
      <c r="M35" s="59">
        <v>1094837</v>
      </c>
      <c r="N35" s="59">
        <v>0</v>
      </c>
      <c r="O35" s="59">
        <v>2556690</v>
      </c>
    </row>
    <row r="36" spans="1:15" ht="25.5">
      <c r="A36" s="57">
        <v>29</v>
      </c>
      <c r="B36" s="58" t="s">
        <v>99</v>
      </c>
      <c r="C36" s="59">
        <v>614770</v>
      </c>
      <c r="D36" s="59">
        <v>356495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</row>
    <row r="37" spans="1:15" ht="25.5">
      <c r="A37" s="60">
        <v>30</v>
      </c>
      <c r="B37" s="58" t="s">
        <v>100</v>
      </c>
      <c r="C37" s="59">
        <v>150000</v>
      </c>
      <c r="D37" s="59">
        <v>150000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</row>
    <row r="38" spans="1:15" ht="25.5">
      <c r="A38" s="57">
        <v>31</v>
      </c>
      <c r="B38" s="58" t="s">
        <v>252</v>
      </c>
      <c r="C38" s="59">
        <v>764770</v>
      </c>
      <c r="D38" s="59">
        <v>506495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</row>
    <row r="39" spans="1:15" ht="51">
      <c r="A39" s="60">
        <v>32</v>
      </c>
      <c r="B39" s="58" t="s">
        <v>102</v>
      </c>
      <c r="C39" s="59">
        <v>5598675</v>
      </c>
      <c r="D39" s="59">
        <v>307139</v>
      </c>
      <c r="E39" s="59">
        <v>92863</v>
      </c>
      <c r="F39" s="59">
        <v>0</v>
      </c>
      <c r="G39" s="59">
        <v>0</v>
      </c>
      <c r="H39" s="59">
        <v>0</v>
      </c>
      <c r="I39" s="59">
        <v>141109</v>
      </c>
      <c r="J39" s="59">
        <v>67853</v>
      </c>
      <c r="K39" s="59">
        <v>0</v>
      </c>
      <c r="L39" s="59">
        <v>36960</v>
      </c>
      <c r="M39" s="59">
        <v>272790</v>
      </c>
      <c r="N39" s="59">
        <v>49181</v>
      </c>
      <c r="O39" s="59">
        <v>753101</v>
      </c>
    </row>
    <row r="40" spans="1:15" ht="25.5">
      <c r="A40" s="57">
        <v>33</v>
      </c>
      <c r="B40" s="58" t="s">
        <v>103</v>
      </c>
      <c r="C40" s="59">
        <v>3291914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2390732</v>
      </c>
      <c r="M40" s="59">
        <v>0</v>
      </c>
      <c r="N40" s="59">
        <v>0</v>
      </c>
      <c r="O40" s="59">
        <v>901182</v>
      </c>
    </row>
    <row r="41" spans="1:15" ht="25.5">
      <c r="A41" s="60">
        <v>34</v>
      </c>
      <c r="B41" s="58" t="s">
        <v>104</v>
      </c>
      <c r="C41" s="59">
        <v>528521</v>
      </c>
      <c r="D41" s="59">
        <v>507821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</row>
    <row r="42" spans="1:15" ht="25.5">
      <c r="A42" s="57">
        <v>35</v>
      </c>
      <c r="B42" s="58" t="s">
        <v>253</v>
      </c>
      <c r="C42" s="59">
        <v>9419110</v>
      </c>
      <c r="D42" s="59">
        <v>814960</v>
      </c>
      <c r="E42" s="59">
        <v>92863</v>
      </c>
      <c r="F42" s="59">
        <v>0</v>
      </c>
      <c r="G42" s="59">
        <v>0</v>
      </c>
      <c r="H42" s="59">
        <v>0</v>
      </c>
      <c r="I42" s="59">
        <v>141109</v>
      </c>
      <c r="J42" s="59">
        <v>67853</v>
      </c>
      <c r="K42" s="59">
        <v>0</v>
      </c>
      <c r="L42" s="59">
        <v>2427692</v>
      </c>
      <c r="M42" s="59">
        <v>272790</v>
      </c>
      <c r="N42" s="59">
        <v>49181</v>
      </c>
      <c r="O42" s="59">
        <v>1654283</v>
      </c>
    </row>
    <row r="43" spans="1:15" ht="26.25">
      <c r="A43" s="60">
        <v>36</v>
      </c>
      <c r="B43" s="61" t="s">
        <v>106</v>
      </c>
      <c r="C43" s="62">
        <v>47818265</v>
      </c>
      <c r="D43" s="62">
        <v>4182197</v>
      </c>
      <c r="E43" s="62">
        <v>436781</v>
      </c>
      <c r="F43" s="62">
        <v>0</v>
      </c>
      <c r="G43" s="62">
        <v>0</v>
      </c>
      <c r="H43" s="62">
        <v>0</v>
      </c>
      <c r="I43" s="62">
        <v>663731</v>
      </c>
      <c r="J43" s="62">
        <v>319161</v>
      </c>
      <c r="K43" s="62">
        <v>0</v>
      </c>
      <c r="L43" s="62">
        <v>3268589</v>
      </c>
      <c r="M43" s="62">
        <v>1367627</v>
      </c>
      <c r="N43" s="62">
        <v>309626</v>
      </c>
      <c r="O43" s="62">
        <v>5124489</v>
      </c>
    </row>
    <row r="44" spans="1:15" ht="25.5">
      <c r="A44" s="57">
        <v>37</v>
      </c>
      <c r="B44" s="58" t="s">
        <v>107</v>
      </c>
      <c r="C44" s="59">
        <v>324800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</row>
    <row r="45" spans="1:15" ht="51">
      <c r="A45" s="60">
        <v>38</v>
      </c>
      <c r="B45" s="58" t="s">
        <v>108</v>
      </c>
      <c r="C45" s="59">
        <v>324800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</row>
    <row r="46" spans="1:15" ht="25.5">
      <c r="A46" s="57">
        <v>39</v>
      </c>
      <c r="B46" s="58" t="s">
        <v>111</v>
      </c>
      <c r="C46" s="59">
        <v>2709101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</row>
    <row r="47" spans="1:15" ht="25.5">
      <c r="A47" s="60">
        <v>40</v>
      </c>
      <c r="B47" s="58" t="s">
        <v>112</v>
      </c>
      <c r="C47" s="59">
        <v>2709101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</row>
    <row r="48" spans="1:15" ht="26.25">
      <c r="A48" s="57">
        <v>41</v>
      </c>
      <c r="B48" s="61" t="s">
        <v>254</v>
      </c>
      <c r="C48" s="62">
        <v>3033901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</row>
    <row r="49" spans="1:15" ht="51">
      <c r="A49" s="60">
        <v>42</v>
      </c>
      <c r="B49" s="58" t="s">
        <v>114</v>
      </c>
      <c r="C49" s="59">
        <v>127604</v>
      </c>
      <c r="D49" s="59">
        <v>0</v>
      </c>
      <c r="E49" s="59">
        <v>0</v>
      </c>
      <c r="F49" s="59">
        <v>0</v>
      </c>
      <c r="G49" s="59">
        <v>127604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</row>
    <row r="50" spans="1:15" ht="25.5">
      <c r="A50" s="57">
        <v>43</v>
      </c>
      <c r="B50" s="58" t="s">
        <v>115</v>
      </c>
      <c r="C50" s="59">
        <v>127604</v>
      </c>
      <c r="D50" s="59">
        <v>0</v>
      </c>
      <c r="E50" s="59">
        <v>0</v>
      </c>
      <c r="F50" s="59">
        <v>0</v>
      </c>
      <c r="G50" s="59">
        <v>127604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</row>
    <row r="51" spans="1:15" ht="51">
      <c r="A51" s="60">
        <v>44</v>
      </c>
      <c r="B51" s="58" t="s">
        <v>255</v>
      </c>
      <c r="C51" s="59">
        <v>6139114</v>
      </c>
      <c r="D51" s="59">
        <v>0</v>
      </c>
      <c r="E51" s="59">
        <v>0</v>
      </c>
      <c r="F51" s="59">
        <v>0</v>
      </c>
      <c r="G51" s="59">
        <v>0</v>
      </c>
      <c r="H51" s="59">
        <v>6139114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</row>
    <row r="52" spans="1:15" ht="51">
      <c r="A52" s="57">
        <v>45</v>
      </c>
      <c r="B52" s="58" t="s">
        <v>117</v>
      </c>
      <c r="C52" s="59">
        <v>1773797</v>
      </c>
      <c r="D52" s="59">
        <v>0</v>
      </c>
      <c r="E52" s="59">
        <v>0</v>
      </c>
      <c r="F52" s="59">
        <v>0</v>
      </c>
      <c r="G52" s="59">
        <v>0</v>
      </c>
      <c r="H52" s="59">
        <v>1773797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</row>
    <row r="53" spans="1:15" ht="25.5">
      <c r="A53" s="60">
        <v>46</v>
      </c>
      <c r="B53" s="58" t="s">
        <v>118</v>
      </c>
      <c r="C53" s="59">
        <v>4365317</v>
      </c>
      <c r="D53" s="59">
        <v>0</v>
      </c>
      <c r="E53" s="59">
        <v>0</v>
      </c>
      <c r="F53" s="59">
        <v>0</v>
      </c>
      <c r="G53" s="59">
        <v>0</v>
      </c>
      <c r="H53" s="59">
        <v>4365317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</row>
    <row r="54" spans="1:15" ht="51">
      <c r="A54" s="57">
        <v>47</v>
      </c>
      <c r="B54" s="58" t="s">
        <v>256</v>
      </c>
      <c r="C54" s="59">
        <v>150000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</row>
    <row r="55" spans="1:15" ht="25.5">
      <c r="A55" s="60">
        <v>48</v>
      </c>
      <c r="B55" s="58" t="s">
        <v>120</v>
      </c>
      <c r="C55" s="59">
        <v>150000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</row>
    <row r="56" spans="1:15" ht="51">
      <c r="A56" s="57">
        <v>49</v>
      </c>
      <c r="B56" s="58" t="s">
        <v>257</v>
      </c>
      <c r="C56" s="59">
        <v>966863</v>
      </c>
      <c r="D56" s="59">
        <v>45640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</row>
    <row r="57" spans="1:15" ht="25.5">
      <c r="A57" s="60">
        <v>50</v>
      </c>
      <c r="B57" s="58" t="s">
        <v>122</v>
      </c>
      <c r="C57" s="59">
        <v>966863</v>
      </c>
      <c r="D57" s="59">
        <v>45640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</row>
    <row r="58" spans="1:15" ht="26.25">
      <c r="A58" s="57">
        <v>51</v>
      </c>
      <c r="B58" s="61" t="s">
        <v>124</v>
      </c>
      <c r="C58" s="62">
        <v>7383581</v>
      </c>
      <c r="D58" s="62">
        <v>45640</v>
      </c>
      <c r="E58" s="62">
        <v>0</v>
      </c>
      <c r="F58" s="62">
        <v>0</v>
      </c>
      <c r="G58" s="62">
        <v>127604</v>
      </c>
      <c r="H58" s="62">
        <v>6139114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</row>
    <row r="59" spans="1:15" ht="25.5">
      <c r="A59" s="60">
        <v>52</v>
      </c>
      <c r="B59" s="58" t="s">
        <v>258</v>
      </c>
      <c r="C59" s="59">
        <v>17486710</v>
      </c>
      <c r="D59" s="59">
        <v>0</v>
      </c>
      <c r="E59" s="59">
        <v>0</v>
      </c>
      <c r="F59" s="59">
        <v>6032644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</row>
    <row r="60" spans="1:15" ht="25.5">
      <c r="A60" s="57">
        <v>53</v>
      </c>
      <c r="B60" s="58" t="s">
        <v>126</v>
      </c>
      <c r="C60" s="59">
        <v>60234</v>
      </c>
      <c r="D60" s="59">
        <v>60234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</row>
    <row r="61" spans="1:15" ht="25.5">
      <c r="A61" s="60">
        <v>54</v>
      </c>
      <c r="B61" s="58" t="s">
        <v>127</v>
      </c>
      <c r="C61" s="59">
        <v>2135628</v>
      </c>
      <c r="D61" s="59">
        <v>337323</v>
      </c>
      <c r="E61" s="59">
        <v>0</v>
      </c>
      <c r="F61" s="59">
        <v>0</v>
      </c>
      <c r="G61" s="59">
        <v>0</v>
      </c>
      <c r="H61" s="59">
        <v>0</v>
      </c>
      <c r="I61" s="59">
        <v>399998</v>
      </c>
      <c r="J61" s="59">
        <v>383071</v>
      </c>
      <c r="K61" s="59">
        <v>0</v>
      </c>
      <c r="L61" s="59">
        <v>0</v>
      </c>
      <c r="M61" s="59">
        <v>365000</v>
      </c>
      <c r="N61" s="59">
        <v>0</v>
      </c>
      <c r="O61" s="59">
        <v>0</v>
      </c>
    </row>
    <row r="62" spans="1:15" ht="51">
      <c r="A62" s="57">
        <v>55</v>
      </c>
      <c r="B62" s="58" t="s">
        <v>128</v>
      </c>
      <c r="C62" s="59">
        <v>2375760</v>
      </c>
      <c r="D62" s="59">
        <v>107340</v>
      </c>
      <c r="E62" s="59">
        <v>0</v>
      </c>
      <c r="F62" s="59">
        <v>1616394</v>
      </c>
      <c r="G62" s="59">
        <v>0</v>
      </c>
      <c r="H62" s="59">
        <v>0</v>
      </c>
      <c r="I62" s="59">
        <v>107999</v>
      </c>
      <c r="J62" s="59">
        <v>103429</v>
      </c>
      <c r="K62" s="59">
        <v>0</v>
      </c>
      <c r="L62" s="59">
        <v>0</v>
      </c>
      <c r="M62" s="59">
        <v>98550</v>
      </c>
      <c r="N62" s="59">
        <v>0</v>
      </c>
      <c r="O62" s="59">
        <v>0</v>
      </c>
    </row>
    <row r="63" spans="1:15" ht="26.25">
      <c r="A63" s="60">
        <v>56</v>
      </c>
      <c r="B63" s="61" t="s">
        <v>259</v>
      </c>
      <c r="C63" s="62">
        <v>22058332</v>
      </c>
      <c r="D63" s="62">
        <v>504897</v>
      </c>
      <c r="E63" s="62">
        <v>0</v>
      </c>
      <c r="F63" s="62">
        <v>7649038</v>
      </c>
      <c r="G63" s="62">
        <v>0</v>
      </c>
      <c r="H63" s="62">
        <v>0</v>
      </c>
      <c r="I63" s="62">
        <v>507997</v>
      </c>
      <c r="J63" s="62">
        <v>486500</v>
      </c>
      <c r="K63" s="62">
        <v>0</v>
      </c>
      <c r="L63" s="62">
        <v>0</v>
      </c>
      <c r="M63" s="62">
        <v>463550</v>
      </c>
      <c r="N63" s="62">
        <v>0</v>
      </c>
      <c r="O63" s="62">
        <v>0</v>
      </c>
    </row>
    <row r="64" spans="1:15" ht="25.5">
      <c r="A64" s="57">
        <v>57</v>
      </c>
      <c r="B64" s="58" t="s">
        <v>130</v>
      </c>
      <c r="C64" s="59">
        <v>13972291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200000</v>
      </c>
      <c r="L64" s="59">
        <v>8991450</v>
      </c>
      <c r="M64" s="59">
        <v>0</v>
      </c>
      <c r="N64" s="59">
        <v>0</v>
      </c>
      <c r="O64" s="59">
        <v>3852666</v>
      </c>
    </row>
    <row r="65" spans="1:15" ht="18" customHeight="1">
      <c r="A65" s="60">
        <v>58</v>
      </c>
      <c r="B65" s="58" t="s">
        <v>131</v>
      </c>
      <c r="C65" s="59">
        <v>3645349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54000</v>
      </c>
      <c r="L65" s="59">
        <v>2427692</v>
      </c>
      <c r="M65" s="59">
        <v>0</v>
      </c>
      <c r="N65" s="59">
        <v>0</v>
      </c>
      <c r="O65" s="59">
        <v>930600</v>
      </c>
    </row>
    <row r="66" spans="1:15" ht="26.25">
      <c r="A66" s="57">
        <v>59</v>
      </c>
      <c r="B66" s="61" t="s">
        <v>132</v>
      </c>
      <c r="C66" s="62">
        <v>17617640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254000</v>
      </c>
      <c r="L66" s="62">
        <v>11419142</v>
      </c>
      <c r="M66" s="62">
        <v>0</v>
      </c>
      <c r="N66" s="62">
        <v>0</v>
      </c>
      <c r="O66" s="62">
        <v>4783266</v>
      </c>
    </row>
    <row r="67" spans="1:15" ht="26.25">
      <c r="A67" s="60">
        <v>60</v>
      </c>
      <c r="B67" s="61" t="s">
        <v>133</v>
      </c>
      <c r="C67" s="62">
        <v>127141352</v>
      </c>
      <c r="D67" s="62">
        <v>12146641</v>
      </c>
      <c r="E67" s="62">
        <v>436781</v>
      </c>
      <c r="F67" s="62">
        <v>7649038</v>
      </c>
      <c r="G67" s="62">
        <v>127604</v>
      </c>
      <c r="H67" s="62">
        <v>6139114</v>
      </c>
      <c r="I67" s="62">
        <v>7183496</v>
      </c>
      <c r="J67" s="62">
        <v>7944801</v>
      </c>
      <c r="K67" s="62">
        <v>254000</v>
      </c>
      <c r="L67" s="62">
        <v>14687731</v>
      </c>
      <c r="M67" s="62">
        <v>1831177</v>
      </c>
      <c r="N67" s="62">
        <v>309626</v>
      </c>
      <c r="O67" s="62">
        <v>10149420</v>
      </c>
    </row>
    <row r="68" spans="1:15" ht="51">
      <c r="A68" s="57">
        <v>61</v>
      </c>
      <c r="B68" s="58" t="s">
        <v>134</v>
      </c>
      <c r="C68" s="59">
        <v>6401862</v>
      </c>
      <c r="D68" s="59">
        <v>0</v>
      </c>
      <c r="E68" s="59">
        <v>0</v>
      </c>
      <c r="F68" s="59">
        <v>0</v>
      </c>
      <c r="G68" s="59">
        <v>6401862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</row>
    <row r="69" spans="1:15" ht="25.5">
      <c r="A69" s="60">
        <v>62</v>
      </c>
      <c r="B69" s="58" t="s">
        <v>135</v>
      </c>
      <c r="C69" s="59">
        <v>7732511</v>
      </c>
      <c r="D69" s="59">
        <v>0</v>
      </c>
      <c r="E69" s="59">
        <v>0</v>
      </c>
      <c r="F69" s="59">
        <v>0</v>
      </c>
      <c r="G69" s="59">
        <v>0</v>
      </c>
      <c r="H69" s="59">
        <v>7732511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</row>
    <row r="70" spans="1:15" ht="25.5">
      <c r="A70" s="57">
        <v>63</v>
      </c>
      <c r="B70" s="58" t="s">
        <v>136</v>
      </c>
      <c r="C70" s="59">
        <v>14134373</v>
      </c>
      <c r="D70" s="59">
        <v>0</v>
      </c>
      <c r="E70" s="59">
        <v>0</v>
      </c>
      <c r="F70" s="59">
        <v>0</v>
      </c>
      <c r="G70" s="59">
        <v>6401862</v>
      </c>
      <c r="H70" s="59">
        <v>7732511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</row>
    <row r="71" spans="1:15" ht="26.25">
      <c r="A71" s="60">
        <v>64</v>
      </c>
      <c r="B71" s="61" t="s">
        <v>137</v>
      </c>
      <c r="C71" s="62">
        <v>14134373</v>
      </c>
      <c r="D71" s="62">
        <v>0</v>
      </c>
      <c r="E71" s="62">
        <v>0</v>
      </c>
      <c r="F71" s="62">
        <v>0</v>
      </c>
      <c r="G71" s="62">
        <v>6401862</v>
      </c>
      <c r="H71" s="62">
        <v>7732511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</row>
    <row r="72" spans="1:15" ht="26.25">
      <c r="A72" s="57">
        <v>65</v>
      </c>
      <c r="B72" s="61" t="s">
        <v>260</v>
      </c>
      <c r="C72" s="62">
        <v>141275725</v>
      </c>
      <c r="D72" s="62">
        <v>12146641</v>
      </c>
      <c r="E72" s="62">
        <v>436781</v>
      </c>
      <c r="F72" s="62">
        <v>7649038</v>
      </c>
      <c r="G72" s="62">
        <v>6529466</v>
      </c>
      <c r="H72" s="62">
        <v>13871625</v>
      </c>
      <c r="I72" s="62">
        <v>7183496</v>
      </c>
      <c r="J72" s="62">
        <v>7944801</v>
      </c>
      <c r="K72" s="62">
        <v>254000</v>
      </c>
      <c r="L72" s="62">
        <v>14687731</v>
      </c>
      <c r="M72" s="62">
        <v>1831177</v>
      </c>
      <c r="N72" s="62">
        <v>309626</v>
      </c>
      <c r="O72" s="62">
        <v>10149420</v>
      </c>
    </row>
    <row r="74" spans="1:15" s="55" customFormat="1" ht="25.5">
      <c r="A74" s="53" t="s">
        <v>3</v>
      </c>
      <c r="B74" s="54" t="s">
        <v>223</v>
      </c>
      <c r="C74" s="54" t="s">
        <v>5</v>
      </c>
      <c r="D74" s="54" t="s">
        <v>261</v>
      </c>
      <c r="E74" s="54" t="s">
        <v>262</v>
      </c>
      <c r="F74" s="54" t="s">
        <v>263</v>
      </c>
      <c r="G74" s="54" t="s">
        <v>264</v>
      </c>
      <c r="H74" s="54" t="s">
        <v>265</v>
      </c>
      <c r="I74" s="54" t="s">
        <v>266</v>
      </c>
      <c r="J74" s="54" t="s">
        <v>267</v>
      </c>
      <c r="K74" s="54" t="s">
        <v>268</v>
      </c>
      <c r="L74" s="54" t="s">
        <v>269</v>
      </c>
      <c r="M74" s="54" t="s">
        <v>270</v>
      </c>
      <c r="N74" s="54" t="s">
        <v>271</v>
      </c>
      <c r="O74" s="54" t="s">
        <v>272</v>
      </c>
    </row>
    <row r="75" spans="1:15" s="56" customFormat="1" ht="204">
      <c r="A75" s="53"/>
      <c r="B75" s="54" t="s">
        <v>7</v>
      </c>
      <c r="C75" s="54" t="s">
        <v>203</v>
      </c>
      <c r="D75" s="54" t="s">
        <v>273</v>
      </c>
      <c r="E75" s="54" t="s">
        <v>274</v>
      </c>
      <c r="F75" s="54" t="s">
        <v>275</v>
      </c>
      <c r="G75" s="54" t="s">
        <v>276</v>
      </c>
      <c r="H75" s="54" t="s">
        <v>277</v>
      </c>
      <c r="I75" s="54" t="s">
        <v>278</v>
      </c>
      <c r="J75" s="54" t="s">
        <v>279</v>
      </c>
      <c r="K75" s="54" t="s">
        <v>280</v>
      </c>
      <c r="L75" s="54" t="s">
        <v>281</v>
      </c>
      <c r="M75" s="54" t="s">
        <v>282</v>
      </c>
      <c r="N75" s="54" t="s">
        <v>283</v>
      </c>
      <c r="O75" s="54" t="s">
        <v>284</v>
      </c>
    </row>
    <row r="76" spans="1:15" s="56" customFormat="1" ht="25.5">
      <c r="A76" s="57">
        <v>1</v>
      </c>
      <c r="B76" s="58" t="s">
        <v>70</v>
      </c>
      <c r="C76" s="59">
        <v>12867930</v>
      </c>
      <c r="D76" s="59">
        <v>305550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59">
        <v>2041500</v>
      </c>
      <c r="L76" s="59">
        <v>0</v>
      </c>
      <c r="M76" s="59">
        <v>0</v>
      </c>
      <c r="N76" s="59">
        <v>0</v>
      </c>
      <c r="O76" s="59">
        <v>0</v>
      </c>
    </row>
    <row r="77" spans="1:15" ht="25.5">
      <c r="A77" s="60">
        <v>2</v>
      </c>
      <c r="B77" s="58" t="s">
        <v>71</v>
      </c>
      <c r="C77" s="59">
        <v>440000</v>
      </c>
      <c r="D77" s="59">
        <v>16000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144000</v>
      </c>
      <c r="L77" s="59">
        <v>0</v>
      </c>
      <c r="M77" s="59">
        <v>0</v>
      </c>
      <c r="N77" s="59">
        <v>0</v>
      </c>
      <c r="O77" s="59">
        <v>0</v>
      </c>
    </row>
    <row r="78" spans="1:15" ht="25.5">
      <c r="A78" s="57">
        <v>3</v>
      </c>
      <c r="B78" s="58" t="s">
        <v>72</v>
      </c>
      <c r="C78" s="59">
        <v>10216</v>
      </c>
      <c r="D78" s="59">
        <v>10216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</row>
    <row r="79" spans="1:15" ht="25.5">
      <c r="A79" s="60">
        <v>4</v>
      </c>
      <c r="B79" s="58" t="s">
        <v>73</v>
      </c>
      <c r="C79" s="59">
        <v>18000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18000</v>
      </c>
      <c r="L79" s="59">
        <v>0</v>
      </c>
      <c r="M79" s="59">
        <v>0</v>
      </c>
      <c r="N79" s="59">
        <v>0</v>
      </c>
      <c r="O79" s="59">
        <v>0</v>
      </c>
    </row>
    <row r="80" spans="1:15" ht="25.5">
      <c r="A80" s="57">
        <v>5</v>
      </c>
      <c r="B80" s="58" t="s">
        <v>246</v>
      </c>
      <c r="C80" s="59">
        <v>280995</v>
      </c>
      <c r="D80" s="59">
        <v>149486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91600</v>
      </c>
      <c r="L80" s="59">
        <v>0</v>
      </c>
      <c r="M80" s="59">
        <v>0</v>
      </c>
      <c r="N80" s="59">
        <v>0</v>
      </c>
      <c r="O80" s="59">
        <v>0</v>
      </c>
    </row>
    <row r="81" spans="1:15" ht="25.5">
      <c r="A81" s="60">
        <v>6</v>
      </c>
      <c r="B81" s="58" t="s">
        <v>247</v>
      </c>
      <c r="C81" s="59">
        <v>13617141</v>
      </c>
      <c r="D81" s="59">
        <v>481252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2295100</v>
      </c>
      <c r="L81" s="59">
        <v>0</v>
      </c>
      <c r="M81" s="59">
        <v>0</v>
      </c>
      <c r="N81" s="59">
        <v>0</v>
      </c>
      <c r="O81" s="59">
        <v>0</v>
      </c>
    </row>
    <row r="82" spans="1:15" ht="25.5">
      <c r="A82" s="57">
        <v>7</v>
      </c>
      <c r="B82" s="58" t="s">
        <v>76</v>
      </c>
      <c r="C82" s="59">
        <v>5859546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</row>
    <row r="83" spans="1:15" ht="51">
      <c r="A83" s="60">
        <v>8</v>
      </c>
      <c r="B83" s="58" t="s">
        <v>77</v>
      </c>
      <c r="C83" s="59">
        <v>3932263</v>
      </c>
      <c r="D83" s="59">
        <v>230000</v>
      </c>
      <c r="E83" s="59">
        <v>2024844</v>
      </c>
      <c r="F83" s="59">
        <v>0</v>
      </c>
      <c r="G83" s="59">
        <v>300000</v>
      </c>
      <c r="H83" s="59">
        <v>948387</v>
      </c>
      <c r="I83" s="59">
        <v>0</v>
      </c>
      <c r="J83" s="59">
        <v>0</v>
      </c>
      <c r="K83" s="59">
        <v>429032</v>
      </c>
      <c r="L83" s="59">
        <v>0</v>
      </c>
      <c r="M83" s="59">
        <v>0</v>
      </c>
      <c r="N83" s="59">
        <v>0</v>
      </c>
      <c r="O83" s="59">
        <v>0</v>
      </c>
    </row>
    <row r="84" spans="1:15" ht="25.5">
      <c r="A84" s="57">
        <v>9</v>
      </c>
      <c r="B84" s="58" t="s">
        <v>78</v>
      </c>
      <c r="C84" s="59">
        <v>9791809</v>
      </c>
      <c r="D84" s="59">
        <v>230000</v>
      </c>
      <c r="E84" s="59">
        <v>2024844</v>
      </c>
      <c r="F84" s="59">
        <v>0</v>
      </c>
      <c r="G84" s="59">
        <v>300000</v>
      </c>
      <c r="H84" s="59">
        <v>948387</v>
      </c>
      <c r="I84" s="59">
        <v>0</v>
      </c>
      <c r="J84" s="59">
        <v>0</v>
      </c>
      <c r="K84" s="59">
        <v>429032</v>
      </c>
      <c r="L84" s="59">
        <v>0</v>
      </c>
      <c r="M84" s="59">
        <v>0</v>
      </c>
      <c r="N84" s="59">
        <v>0</v>
      </c>
      <c r="O84" s="59">
        <v>0</v>
      </c>
    </row>
    <row r="85" spans="1:15" ht="26.25">
      <c r="A85" s="60">
        <v>10</v>
      </c>
      <c r="B85" s="61" t="s">
        <v>79</v>
      </c>
      <c r="C85" s="62">
        <v>23408950</v>
      </c>
      <c r="D85" s="62">
        <v>711252</v>
      </c>
      <c r="E85" s="62">
        <v>2024844</v>
      </c>
      <c r="F85" s="62">
        <v>0</v>
      </c>
      <c r="G85" s="62">
        <v>300000</v>
      </c>
      <c r="H85" s="62">
        <v>948387</v>
      </c>
      <c r="I85" s="62">
        <v>0</v>
      </c>
      <c r="J85" s="62">
        <v>0</v>
      </c>
      <c r="K85" s="62">
        <v>2724132</v>
      </c>
      <c r="L85" s="62">
        <v>0</v>
      </c>
      <c r="M85" s="62">
        <v>0</v>
      </c>
      <c r="N85" s="62">
        <v>0</v>
      </c>
      <c r="O85" s="62">
        <v>0</v>
      </c>
    </row>
    <row r="86" spans="1:15" ht="52.5">
      <c r="A86" s="57">
        <v>11</v>
      </c>
      <c r="B86" s="61" t="s">
        <v>248</v>
      </c>
      <c r="C86" s="62">
        <v>5820683</v>
      </c>
      <c r="D86" s="62">
        <v>184272</v>
      </c>
      <c r="E86" s="62">
        <v>492038</v>
      </c>
      <c r="F86" s="62">
        <v>0</v>
      </c>
      <c r="G86" s="62">
        <v>72900</v>
      </c>
      <c r="H86" s="62">
        <v>230458</v>
      </c>
      <c r="I86" s="62">
        <v>0</v>
      </c>
      <c r="J86" s="62">
        <v>0</v>
      </c>
      <c r="K86" s="62">
        <v>734870</v>
      </c>
      <c r="L86" s="62">
        <v>0</v>
      </c>
      <c r="M86" s="62">
        <v>0</v>
      </c>
      <c r="N86" s="62">
        <v>0</v>
      </c>
      <c r="O86" s="62">
        <v>0</v>
      </c>
    </row>
    <row r="87" spans="1:15" ht="25.5">
      <c r="A87" s="60">
        <v>12</v>
      </c>
      <c r="B87" s="58" t="s">
        <v>81</v>
      </c>
      <c r="C87" s="59">
        <v>5628506</v>
      </c>
      <c r="D87" s="59">
        <v>178750</v>
      </c>
      <c r="E87" s="59">
        <v>492038</v>
      </c>
      <c r="F87" s="59">
        <v>0</v>
      </c>
      <c r="G87" s="59">
        <v>72900</v>
      </c>
      <c r="H87" s="59">
        <v>230458</v>
      </c>
      <c r="I87" s="59">
        <v>0</v>
      </c>
      <c r="J87" s="59">
        <v>0</v>
      </c>
      <c r="K87" s="59">
        <v>680192</v>
      </c>
      <c r="L87" s="59">
        <v>0</v>
      </c>
      <c r="M87" s="59">
        <v>0</v>
      </c>
      <c r="N87" s="59">
        <v>0</v>
      </c>
      <c r="O87" s="59">
        <v>0</v>
      </c>
    </row>
    <row r="88" spans="1:15" ht="25.5">
      <c r="A88" s="57">
        <v>13</v>
      </c>
      <c r="B88" s="58" t="s">
        <v>82</v>
      </c>
      <c r="C88" s="59">
        <v>69137</v>
      </c>
      <c r="D88" s="59">
        <v>2666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23988</v>
      </c>
      <c r="L88" s="59">
        <v>0</v>
      </c>
      <c r="M88" s="59">
        <v>0</v>
      </c>
      <c r="N88" s="59">
        <v>0</v>
      </c>
      <c r="O88" s="59">
        <v>0</v>
      </c>
    </row>
    <row r="89" spans="1:15" ht="25.5">
      <c r="A89" s="60">
        <v>14</v>
      </c>
      <c r="B89" s="58" t="s">
        <v>83</v>
      </c>
      <c r="C89" s="59">
        <v>16377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4986</v>
      </c>
      <c r="L89" s="59">
        <v>0</v>
      </c>
      <c r="M89" s="59">
        <v>0</v>
      </c>
      <c r="N89" s="59">
        <v>0</v>
      </c>
      <c r="O89" s="59">
        <v>0</v>
      </c>
    </row>
    <row r="90" spans="1:15" ht="25.5">
      <c r="A90" s="57">
        <v>15</v>
      </c>
      <c r="B90" s="58" t="s">
        <v>84</v>
      </c>
      <c r="C90" s="59">
        <v>106663</v>
      </c>
      <c r="D90" s="59">
        <v>2856</v>
      </c>
      <c r="E90" s="59">
        <v>0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25704</v>
      </c>
      <c r="L90" s="59">
        <v>0</v>
      </c>
      <c r="M90" s="59">
        <v>0</v>
      </c>
      <c r="N90" s="59">
        <v>0</v>
      </c>
      <c r="O90" s="59">
        <v>0</v>
      </c>
    </row>
    <row r="91" spans="1:15" ht="25.5">
      <c r="A91" s="60">
        <v>16</v>
      </c>
      <c r="B91" s="58" t="s">
        <v>85</v>
      </c>
      <c r="C91" s="59">
        <v>309479</v>
      </c>
      <c r="D91" s="59">
        <v>0</v>
      </c>
      <c r="E91" s="59">
        <v>0</v>
      </c>
      <c r="F91" s="59">
        <v>10762</v>
      </c>
      <c r="G91" s="59">
        <v>30805</v>
      </c>
      <c r="H91" s="59">
        <v>0</v>
      </c>
      <c r="I91" s="59">
        <v>0</v>
      </c>
      <c r="J91" s="59">
        <v>0</v>
      </c>
      <c r="K91" s="59">
        <v>118706</v>
      </c>
      <c r="L91" s="59">
        <v>0</v>
      </c>
      <c r="M91" s="59">
        <v>0</v>
      </c>
      <c r="N91" s="59">
        <v>0</v>
      </c>
      <c r="O91" s="59">
        <v>0</v>
      </c>
    </row>
    <row r="92" spans="1:15" ht="25.5">
      <c r="A92" s="57">
        <v>17</v>
      </c>
      <c r="B92" s="58" t="s">
        <v>86</v>
      </c>
      <c r="C92" s="59">
        <v>3471668</v>
      </c>
      <c r="D92" s="59">
        <v>23099</v>
      </c>
      <c r="E92" s="59">
        <v>34075</v>
      </c>
      <c r="F92" s="59">
        <v>0</v>
      </c>
      <c r="G92" s="59">
        <v>0</v>
      </c>
      <c r="H92" s="59">
        <v>725510</v>
      </c>
      <c r="I92" s="59">
        <v>0</v>
      </c>
      <c r="J92" s="59">
        <v>0</v>
      </c>
      <c r="K92" s="59">
        <v>278981</v>
      </c>
      <c r="L92" s="59">
        <v>0</v>
      </c>
      <c r="M92" s="59">
        <v>0</v>
      </c>
      <c r="N92" s="59">
        <v>29503</v>
      </c>
      <c r="O92" s="59">
        <v>0</v>
      </c>
    </row>
    <row r="93" spans="1:15" ht="25.5">
      <c r="A93" s="60">
        <v>18</v>
      </c>
      <c r="B93" s="58" t="s">
        <v>249</v>
      </c>
      <c r="C93" s="59">
        <v>3781147</v>
      </c>
      <c r="D93" s="59">
        <v>23099</v>
      </c>
      <c r="E93" s="59">
        <v>34075</v>
      </c>
      <c r="F93" s="59">
        <v>10762</v>
      </c>
      <c r="G93" s="59">
        <v>30805</v>
      </c>
      <c r="H93" s="59">
        <v>725510</v>
      </c>
      <c r="I93" s="59">
        <v>0</v>
      </c>
      <c r="J93" s="59">
        <v>0</v>
      </c>
      <c r="K93" s="59">
        <v>397687</v>
      </c>
      <c r="L93" s="59">
        <v>0</v>
      </c>
      <c r="M93" s="59">
        <v>0</v>
      </c>
      <c r="N93" s="59">
        <v>29503</v>
      </c>
      <c r="O93" s="59">
        <v>0</v>
      </c>
    </row>
    <row r="94" spans="1:15" ht="25.5">
      <c r="A94" s="57">
        <v>19</v>
      </c>
      <c r="B94" s="58" t="s">
        <v>88</v>
      </c>
      <c r="C94" s="59">
        <v>309128</v>
      </c>
      <c r="D94" s="59">
        <v>0</v>
      </c>
      <c r="E94" s="59">
        <v>81100</v>
      </c>
      <c r="F94" s="59">
        <v>0</v>
      </c>
      <c r="G94" s="59">
        <v>75132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</row>
    <row r="95" spans="1:15" ht="25.5">
      <c r="A95" s="60">
        <v>20</v>
      </c>
      <c r="B95" s="58" t="s">
        <v>89</v>
      </c>
      <c r="C95" s="59">
        <v>377787</v>
      </c>
      <c r="D95" s="59">
        <v>39671</v>
      </c>
      <c r="E95" s="59">
        <v>65561</v>
      </c>
      <c r="F95" s="59">
        <v>0</v>
      </c>
      <c r="G95" s="59">
        <v>57820</v>
      </c>
      <c r="H95" s="59">
        <v>53329</v>
      </c>
      <c r="I95" s="59">
        <v>0</v>
      </c>
      <c r="J95" s="59">
        <v>0</v>
      </c>
      <c r="K95" s="59">
        <v>34617</v>
      </c>
      <c r="L95" s="59">
        <v>0</v>
      </c>
      <c r="M95" s="59">
        <v>0</v>
      </c>
      <c r="N95" s="59">
        <v>0</v>
      </c>
      <c r="O95" s="59">
        <v>0</v>
      </c>
    </row>
    <row r="96" spans="1:15" ht="25.5">
      <c r="A96" s="57">
        <v>21</v>
      </c>
      <c r="B96" s="58" t="s">
        <v>250</v>
      </c>
      <c r="C96" s="59">
        <v>686915</v>
      </c>
      <c r="D96" s="59">
        <v>39671</v>
      </c>
      <c r="E96" s="59">
        <v>146661</v>
      </c>
      <c r="F96" s="59">
        <v>0</v>
      </c>
      <c r="G96" s="59">
        <v>132952</v>
      </c>
      <c r="H96" s="59">
        <v>53329</v>
      </c>
      <c r="I96" s="59">
        <v>0</v>
      </c>
      <c r="J96" s="59">
        <v>0</v>
      </c>
      <c r="K96" s="59">
        <v>34617</v>
      </c>
      <c r="L96" s="59">
        <v>0</v>
      </c>
      <c r="M96" s="59">
        <v>0</v>
      </c>
      <c r="N96" s="59">
        <v>0</v>
      </c>
      <c r="O96" s="59">
        <v>0</v>
      </c>
    </row>
    <row r="97" spans="1:15" ht="25.5">
      <c r="A97" s="60">
        <v>22</v>
      </c>
      <c r="B97" s="58" t="s">
        <v>91</v>
      </c>
      <c r="C97" s="59">
        <v>3989260</v>
      </c>
      <c r="D97" s="59">
        <v>341024</v>
      </c>
      <c r="E97" s="59">
        <v>0</v>
      </c>
      <c r="F97" s="59">
        <v>0</v>
      </c>
      <c r="G97" s="59">
        <v>0</v>
      </c>
      <c r="H97" s="59">
        <v>466987</v>
      </c>
      <c r="I97" s="59">
        <v>0</v>
      </c>
      <c r="J97" s="59">
        <v>1136982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</row>
    <row r="98" spans="1:15" ht="25.5">
      <c r="A98" s="57">
        <v>23</v>
      </c>
      <c r="B98" s="58" t="s">
        <v>92</v>
      </c>
      <c r="C98" s="59">
        <v>19490264</v>
      </c>
      <c r="D98" s="59">
        <v>0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  <c r="K98" s="59">
        <v>16645569</v>
      </c>
      <c r="L98" s="59">
        <v>141750</v>
      </c>
      <c r="M98" s="59">
        <v>0</v>
      </c>
      <c r="N98" s="59">
        <v>2702945</v>
      </c>
      <c r="O98" s="59">
        <v>0</v>
      </c>
    </row>
    <row r="99" spans="1:15" ht="25.5">
      <c r="A99" s="60">
        <v>24</v>
      </c>
      <c r="B99" s="58" t="s">
        <v>94</v>
      </c>
      <c r="C99" s="59">
        <v>718892</v>
      </c>
      <c r="D99" s="59">
        <v>0</v>
      </c>
      <c r="E99" s="59">
        <v>0</v>
      </c>
      <c r="F99" s="59">
        <v>0</v>
      </c>
      <c r="G99" s="59">
        <v>0</v>
      </c>
      <c r="H99" s="59">
        <v>56343</v>
      </c>
      <c r="I99" s="59">
        <v>0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</row>
    <row r="100" spans="1:15" ht="25.5">
      <c r="A100" s="57">
        <v>25</v>
      </c>
      <c r="B100" s="58" t="s">
        <v>95</v>
      </c>
      <c r="C100" s="59">
        <v>2849400</v>
      </c>
      <c r="D100" s="59">
        <v>2795000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</row>
    <row r="101" spans="1:15" ht="25.5">
      <c r="A101" s="60">
        <v>26</v>
      </c>
      <c r="B101" s="58" t="s">
        <v>96</v>
      </c>
      <c r="C101" s="59">
        <v>6118507</v>
      </c>
      <c r="D101" s="59">
        <v>139325</v>
      </c>
      <c r="E101" s="59">
        <v>14100</v>
      </c>
      <c r="F101" s="59">
        <v>0</v>
      </c>
      <c r="G101" s="59">
        <v>0</v>
      </c>
      <c r="H101" s="59">
        <v>1672514</v>
      </c>
      <c r="I101" s="59">
        <v>0</v>
      </c>
      <c r="J101" s="59">
        <v>18578</v>
      </c>
      <c r="K101" s="59">
        <v>23622</v>
      </c>
      <c r="L101" s="59">
        <v>0</v>
      </c>
      <c r="M101" s="59">
        <v>0</v>
      </c>
      <c r="N101" s="59">
        <v>0</v>
      </c>
      <c r="O101" s="59">
        <v>176000</v>
      </c>
    </row>
    <row r="102" spans="1:15" ht="25.5">
      <c r="A102" s="57">
        <v>27</v>
      </c>
      <c r="B102" s="58" t="s">
        <v>97</v>
      </c>
      <c r="C102" s="59">
        <v>513353</v>
      </c>
      <c r="D102" s="59">
        <v>10689</v>
      </c>
      <c r="E102" s="59">
        <v>12400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</row>
    <row r="103" spans="1:15" ht="25.5">
      <c r="A103" s="60">
        <v>28</v>
      </c>
      <c r="B103" s="58" t="s">
        <v>251</v>
      </c>
      <c r="C103" s="59">
        <v>33166323</v>
      </c>
      <c r="D103" s="59">
        <v>3275349</v>
      </c>
      <c r="E103" s="59">
        <v>14100</v>
      </c>
      <c r="F103" s="59">
        <v>0</v>
      </c>
      <c r="G103" s="59">
        <v>0</v>
      </c>
      <c r="H103" s="59">
        <v>2195844</v>
      </c>
      <c r="I103" s="59">
        <v>0</v>
      </c>
      <c r="J103" s="59">
        <v>1155560</v>
      </c>
      <c r="K103" s="59">
        <v>16669191</v>
      </c>
      <c r="L103" s="59">
        <v>141750</v>
      </c>
      <c r="M103" s="59">
        <v>0</v>
      </c>
      <c r="N103" s="59">
        <v>2702945</v>
      </c>
      <c r="O103" s="59">
        <v>176000</v>
      </c>
    </row>
    <row r="104" spans="1:15" ht="25.5">
      <c r="A104" s="57">
        <v>29</v>
      </c>
      <c r="B104" s="58" t="s">
        <v>99</v>
      </c>
      <c r="C104" s="59">
        <v>614770</v>
      </c>
      <c r="D104" s="59">
        <v>0</v>
      </c>
      <c r="E104" s="59">
        <v>258275</v>
      </c>
      <c r="F104" s="59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</row>
    <row r="105" spans="1:15" ht="25.5">
      <c r="A105" s="60">
        <v>30</v>
      </c>
      <c r="B105" s="58" t="s">
        <v>100</v>
      </c>
      <c r="C105" s="59">
        <v>150000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</row>
    <row r="106" spans="1:15" ht="25.5">
      <c r="A106" s="57">
        <v>31</v>
      </c>
      <c r="B106" s="58" t="s">
        <v>252</v>
      </c>
      <c r="C106" s="59">
        <v>764770</v>
      </c>
      <c r="D106" s="59">
        <v>0</v>
      </c>
      <c r="E106" s="59">
        <v>258275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</row>
    <row r="107" spans="1:15" ht="51">
      <c r="A107" s="60">
        <v>32</v>
      </c>
      <c r="B107" s="58" t="s">
        <v>102</v>
      </c>
      <c r="C107" s="59">
        <v>5598675</v>
      </c>
      <c r="D107" s="59">
        <v>140071</v>
      </c>
      <c r="E107" s="59">
        <v>48802</v>
      </c>
      <c r="F107" s="59">
        <v>238</v>
      </c>
      <c r="G107" s="59">
        <v>37431</v>
      </c>
      <c r="H107" s="59">
        <v>548128</v>
      </c>
      <c r="I107" s="59">
        <v>0</v>
      </c>
      <c r="J107" s="59">
        <v>312000</v>
      </c>
      <c r="K107" s="59">
        <v>2743489</v>
      </c>
      <c r="L107" s="59">
        <v>0</v>
      </c>
      <c r="M107" s="59">
        <v>0</v>
      </c>
      <c r="N107" s="59">
        <v>0</v>
      </c>
      <c r="O107" s="59">
        <v>47520</v>
      </c>
    </row>
    <row r="108" spans="1:15" ht="25.5">
      <c r="A108" s="57">
        <v>33</v>
      </c>
      <c r="B108" s="58" t="s">
        <v>103</v>
      </c>
      <c r="C108" s="59">
        <v>3291914</v>
      </c>
      <c r="D108" s="59">
        <v>0</v>
      </c>
      <c r="E108" s="59">
        <v>0</v>
      </c>
      <c r="F108" s="59"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</row>
    <row r="109" spans="1:15" ht="25.5">
      <c r="A109" s="60">
        <v>34</v>
      </c>
      <c r="B109" s="58" t="s">
        <v>104</v>
      </c>
      <c r="C109" s="59">
        <v>528521</v>
      </c>
      <c r="D109" s="59">
        <v>20700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</row>
    <row r="110" spans="1:15" ht="25.5">
      <c r="A110" s="57">
        <v>35</v>
      </c>
      <c r="B110" s="58" t="s">
        <v>253</v>
      </c>
      <c r="C110" s="59">
        <v>9419110</v>
      </c>
      <c r="D110" s="59">
        <v>160771</v>
      </c>
      <c r="E110" s="59">
        <v>48802</v>
      </c>
      <c r="F110" s="59">
        <v>238</v>
      </c>
      <c r="G110" s="59">
        <v>37431</v>
      </c>
      <c r="H110" s="59">
        <v>548128</v>
      </c>
      <c r="I110" s="59">
        <v>0</v>
      </c>
      <c r="J110" s="59">
        <v>312000</v>
      </c>
      <c r="K110" s="59">
        <v>2743489</v>
      </c>
      <c r="L110" s="59">
        <v>0</v>
      </c>
      <c r="M110" s="59">
        <v>0</v>
      </c>
      <c r="N110" s="59">
        <v>0</v>
      </c>
      <c r="O110" s="59">
        <v>47520</v>
      </c>
    </row>
    <row r="111" spans="1:15" ht="26.25">
      <c r="A111" s="60">
        <v>36</v>
      </c>
      <c r="B111" s="61" t="s">
        <v>106</v>
      </c>
      <c r="C111" s="62">
        <v>47818265</v>
      </c>
      <c r="D111" s="62">
        <v>3498890</v>
      </c>
      <c r="E111" s="62">
        <v>501913</v>
      </c>
      <c r="F111" s="62">
        <v>11000</v>
      </c>
      <c r="G111" s="62">
        <v>201188</v>
      </c>
      <c r="H111" s="62">
        <v>3522811</v>
      </c>
      <c r="I111" s="62">
        <v>0</v>
      </c>
      <c r="J111" s="62">
        <v>1467560</v>
      </c>
      <c r="K111" s="62">
        <v>19844984</v>
      </c>
      <c r="L111" s="62">
        <v>141750</v>
      </c>
      <c r="M111" s="62">
        <v>0</v>
      </c>
      <c r="N111" s="62">
        <v>2732448</v>
      </c>
      <c r="O111" s="62">
        <v>223520</v>
      </c>
    </row>
    <row r="112" spans="1:15" ht="25.5">
      <c r="A112" s="57">
        <v>37</v>
      </c>
      <c r="B112" s="58" t="s">
        <v>107</v>
      </c>
      <c r="C112" s="59">
        <v>324800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324800</v>
      </c>
      <c r="N112" s="59">
        <v>0</v>
      </c>
      <c r="O112" s="59">
        <v>0</v>
      </c>
    </row>
    <row r="113" spans="1:15" ht="51">
      <c r="A113" s="60">
        <v>38</v>
      </c>
      <c r="B113" s="58" t="s">
        <v>108</v>
      </c>
      <c r="C113" s="59">
        <v>324800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59">
        <v>0</v>
      </c>
      <c r="M113" s="59">
        <v>324800</v>
      </c>
      <c r="N113" s="59">
        <v>0</v>
      </c>
      <c r="O113" s="59">
        <v>0</v>
      </c>
    </row>
    <row r="114" spans="1:15" ht="25.5">
      <c r="A114" s="57">
        <v>39</v>
      </c>
      <c r="B114" s="58" t="s">
        <v>111</v>
      </c>
      <c r="C114" s="59">
        <v>2709101</v>
      </c>
      <c r="D114" s="59">
        <v>0</v>
      </c>
      <c r="E114" s="59">
        <v>0</v>
      </c>
      <c r="F114" s="59">
        <v>0</v>
      </c>
      <c r="G114" s="59">
        <v>0</v>
      </c>
      <c r="H114" s="59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2709101</v>
      </c>
    </row>
    <row r="115" spans="1:15" ht="25.5">
      <c r="A115" s="60">
        <v>40</v>
      </c>
      <c r="B115" s="58" t="s">
        <v>112</v>
      </c>
      <c r="C115" s="59">
        <v>2709101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2709101</v>
      </c>
    </row>
    <row r="116" spans="1:15" ht="26.25">
      <c r="A116" s="57">
        <v>41</v>
      </c>
      <c r="B116" s="61" t="s">
        <v>254</v>
      </c>
      <c r="C116" s="62">
        <v>3033901</v>
      </c>
      <c r="D116" s="62">
        <v>0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324800</v>
      </c>
      <c r="N116" s="62">
        <v>0</v>
      </c>
      <c r="O116" s="62">
        <v>2709101</v>
      </c>
    </row>
    <row r="117" spans="1:15" ht="51">
      <c r="A117" s="60">
        <v>42</v>
      </c>
      <c r="B117" s="58" t="s">
        <v>114</v>
      </c>
      <c r="C117" s="59">
        <v>127604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</row>
    <row r="118" spans="1:15" ht="25.5">
      <c r="A118" s="57">
        <v>43</v>
      </c>
      <c r="B118" s="58" t="s">
        <v>115</v>
      </c>
      <c r="C118" s="59">
        <v>127604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</row>
    <row r="119" spans="1:15" ht="51">
      <c r="A119" s="60">
        <v>44</v>
      </c>
      <c r="B119" s="58" t="s">
        <v>255</v>
      </c>
      <c r="C119" s="59">
        <v>6139114</v>
      </c>
      <c r="D119" s="59">
        <v>0</v>
      </c>
      <c r="E119" s="59">
        <v>0</v>
      </c>
      <c r="F119" s="59"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</row>
    <row r="120" spans="1:15" ht="51">
      <c r="A120" s="57">
        <v>45</v>
      </c>
      <c r="B120" s="58" t="s">
        <v>117</v>
      </c>
      <c r="C120" s="59">
        <v>1773797</v>
      </c>
      <c r="D120" s="59">
        <v>0</v>
      </c>
      <c r="E120" s="59">
        <v>0</v>
      </c>
      <c r="F120" s="59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</row>
    <row r="121" spans="1:15" ht="25.5">
      <c r="A121" s="60">
        <v>46</v>
      </c>
      <c r="B121" s="58" t="s">
        <v>118</v>
      </c>
      <c r="C121" s="59">
        <v>4365317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</row>
    <row r="122" spans="1:15" ht="51">
      <c r="A122" s="57">
        <v>47</v>
      </c>
      <c r="B122" s="58" t="s">
        <v>256</v>
      </c>
      <c r="C122" s="59">
        <v>150000</v>
      </c>
      <c r="D122" s="59">
        <v>0</v>
      </c>
      <c r="E122" s="59">
        <v>0</v>
      </c>
      <c r="F122" s="59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150000</v>
      </c>
    </row>
    <row r="123" spans="1:15" ht="25.5">
      <c r="A123" s="60">
        <v>48</v>
      </c>
      <c r="B123" s="58" t="s">
        <v>120</v>
      </c>
      <c r="C123" s="59">
        <v>150000</v>
      </c>
      <c r="D123" s="59">
        <v>0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150000</v>
      </c>
    </row>
    <row r="124" spans="1:15" ht="51">
      <c r="A124" s="57">
        <v>49</v>
      </c>
      <c r="B124" s="58" t="s">
        <v>257</v>
      </c>
      <c r="C124" s="59">
        <v>966863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921223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</row>
    <row r="125" spans="1:15" ht="25.5">
      <c r="A125" s="60">
        <v>50</v>
      </c>
      <c r="B125" s="58" t="s">
        <v>122</v>
      </c>
      <c r="C125" s="59">
        <v>966863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921223</v>
      </c>
      <c r="J125" s="59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</row>
    <row r="126" spans="1:15" ht="26.25">
      <c r="A126" s="57">
        <v>51</v>
      </c>
      <c r="B126" s="61" t="s">
        <v>124</v>
      </c>
      <c r="C126" s="62">
        <v>7383581</v>
      </c>
      <c r="D126" s="62">
        <v>0</v>
      </c>
      <c r="E126" s="62">
        <v>0</v>
      </c>
      <c r="F126" s="62">
        <v>0</v>
      </c>
      <c r="G126" s="62">
        <v>0</v>
      </c>
      <c r="H126" s="62">
        <v>0</v>
      </c>
      <c r="I126" s="62">
        <v>921223</v>
      </c>
      <c r="J126" s="62">
        <v>0</v>
      </c>
      <c r="K126" s="62">
        <v>0</v>
      </c>
      <c r="L126" s="62">
        <v>0</v>
      </c>
      <c r="M126" s="62">
        <v>0</v>
      </c>
      <c r="N126" s="62">
        <v>0</v>
      </c>
      <c r="O126" s="62">
        <v>150000</v>
      </c>
    </row>
    <row r="127" spans="1:15" ht="25.5">
      <c r="A127" s="60">
        <v>52</v>
      </c>
      <c r="B127" s="58" t="s">
        <v>258</v>
      </c>
      <c r="C127" s="59">
        <v>17486710</v>
      </c>
      <c r="D127" s="59">
        <v>11454066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</row>
    <row r="128" spans="1:15" ht="25.5">
      <c r="A128" s="57">
        <v>53</v>
      </c>
      <c r="B128" s="58" t="s">
        <v>126</v>
      </c>
      <c r="C128" s="59">
        <v>60234</v>
      </c>
      <c r="D128" s="59">
        <v>0</v>
      </c>
      <c r="E128" s="59">
        <v>0</v>
      </c>
      <c r="F128" s="59">
        <v>0</v>
      </c>
      <c r="G128" s="59">
        <v>0</v>
      </c>
      <c r="H128" s="59">
        <v>0</v>
      </c>
      <c r="I128" s="59">
        <v>0</v>
      </c>
      <c r="J128" s="59">
        <v>0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</row>
    <row r="129" spans="1:15" ht="25.5">
      <c r="A129" s="60">
        <v>54</v>
      </c>
      <c r="B129" s="58" t="s">
        <v>127</v>
      </c>
      <c r="C129" s="59">
        <v>2135628</v>
      </c>
      <c r="D129" s="59">
        <v>208661</v>
      </c>
      <c r="E129" s="59">
        <v>0</v>
      </c>
      <c r="F129" s="59">
        <v>0</v>
      </c>
      <c r="G129" s="59">
        <v>0</v>
      </c>
      <c r="H129" s="59">
        <v>441575</v>
      </c>
      <c r="I129" s="59">
        <v>0</v>
      </c>
      <c r="J129" s="59">
        <v>0</v>
      </c>
      <c r="K129" s="59">
        <v>0</v>
      </c>
      <c r="L129" s="59">
        <v>0</v>
      </c>
      <c r="M129" s="59">
        <v>0</v>
      </c>
      <c r="N129" s="59">
        <v>0</v>
      </c>
      <c r="O129" s="59">
        <v>0</v>
      </c>
    </row>
    <row r="130" spans="1:15" ht="51">
      <c r="A130" s="57">
        <v>55</v>
      </c>
      <c r="B130" s="58" t="s">
        <v>128</v>
      </c>
      <c r="C130" s="59">
        <v>2375760</v>
      </c>
      <c r="D130" s="59">
        <v>222823</v>
      </c>
      <c r="E130" s="59">
        <v>0</v>
      </c>
      <c r="F130" s="59">
        <v>0</v>
      </c>
      <c r="G130" s="59">
        <v>0</v>
      </c>
      <c r="H130" s="59">
        <v>119225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</row>
    <row r="131" spans="1:15" ht="26.25">
      <c r="A131" s="60">
        <v>56</v>
      </c>
      <c r="B131" s="61" t="s">
        <v>259</v>
      </c>
      <c r="C131" s="62">
        <v>22058332</v>
      </c>
      <c r="D131" s="62">
        <v>11885550</v>
      </c>
      <c r="E131" s="62">
        <v>0</v>
      </c>
      <c r="F131" s="62">
        <v>0</v>
      </c>
      <c r="G131" s="62">
        <v>0</v>
      </c>
      <c r="H131" s="62">
        <v>560800</v>
      </c>
      <c r="I131" s="62">
        <v>0</v>
      </c>
      <c r="J131" s="62">
        <v>0</v>
      </c>
      <c r="K131" s="62">
        <v>0</v>
      </c>
      <c r="L131" s="62">
        <v>0</v>
      </c>
      <c r="M131" s="62">
        <v>0</v>
      </c>
      <c r="N131" s="62">
        <v>0</v>
      </c>
      <c r="O131" s="62">
        <v>0</v>
      </c>
    </row>
    <row r="132" spans="1:15" ht="25.5">
      <c r="A132" s="57">
        <v>57</v>
      </c>
      <c r="B132" s="58" t="s">
        <v>130</v>
      </c>
      <c r="C132" s="59">
        <v>13972291</v>
      </c>
      <c r="D132" s="59">
        <v>0</v>
      </c>
      <c r="E132" s="59">
        <v>0</v>
      </c>
      <c r="F132" s="59">
        <v>0</v>
      </c>
      <c r="G132" s="59">
        <v>0</v>
      </c>
      <c r="H132" s="59">
        <v>928175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0</v>
      </c>
      <c r="O132" s="59">
        <v>0</v>
      </c>
    </row>
    <row r="133" spans="1:15" ht="18" customHeight="1">
      <c r="A133" s="60">
        <v>58</v>
      </c>
      <c r="B133" s="58" t="s">
        <v>131</v>
      </c>
      <c r="C133" s="59">
        <v>3645349</v>
      </c>
      <c r="D133" s="59">
        <v>0</v>
      </c>
      <c r="E133" s="59">
        <v>0</v>
      </c>
      <c r="F133" s="59">
        <v>0</v>
      </c>
      <c r="G133" s="59">
        <v>0</v>
      </c>
      <c r="H133" s="59">
        <v>233057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</row>
    <row r="134" spans="1:15" ht="26.25">
      <c r="A134" s="57">
        <v>59</v>
      </c>
      <c r="B134" s="61" t="s">
        <v>132</v>
      </c>
      <c r="C134" s="62">
        <v>17617640</v>
      </c>
      <c r="D134" s="62">
        <v>0</v>
      </c>
      <c r="E134" s="62">
        <v>0</v>
      </c>
      <c r="F134" s="62">
        <v>0</v>
      </c>
      <c r="G134" s="62">
        <v>0</v>
      </c>
      <c r="H134" s="62">
        <v>1161232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2">
        <v>0</v>
      </c>
      <c r="O134" s="62">
        <v>0</v>
      </c>
    </row>
    <row r="135" spans="1:15" ht="26.25">
      <c r="A135" s="60">
        <v>60</v>
      </c>
      <c r="B135" s="61" t="s">
        <v>133</v>
      </c>
      <c r="C135" s="62">
        <v>127141352</v>
      </c>
      <c r="D135" s="62">
        <v>16279964</v>
      </c>
      <c r="E135" s="62">
        <v>3018795</v>
      </c>
      <c r="F135" s="62">
        <v>11000</v>
      </c>
      <c r="G135" s="62">
        <v>574088</v>
      </c>
      <c r="H135" s="62">
        <v>6423688</v>
      </c>
      <c r="I135" s="62">
        <v>921223</v>
      </c>
      <c r="J135" s="62">
        <v>1467560</v>
      </c>
      <c r="K135" s="62">
        <v>23303986</v>
      </c>
      <c r="L135" s="62">
        <v>141750</v>
      </c>
      <c r="M135" s="62">
        <v>324800</v>
      </c>
      <c r="N135" s="62">
        <v>2732448</v>
      </c>
      <c r="O135" s="62">
        <v>3082621</v>
      </c>
    </row>
    <row r="136" spans="1:15" ht="51">
      <c r="A136" s="57">
        <v>61</v>
      </c>
      <c r="B136" s="58" t="s">
        <v>134</v>
      </c>
      <c r="C136" s="59">
        <v>6401862</v>
      </c>
      <c r="D136" s="59">
        <v>0</v>
      </c>
      <c r="E136" s="59">
        <v>0</v>
      </c>
      <c r="F136" s="59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</row>
    <row r="137" spans="1:15" ht="25.5">
      <c r="A137" s="60">
        <v>62</v>
      </c>
      <c r="B137" s="58" t="s">
        <v>135</v>
      </c>
      <c r="C137" s="59">
        <v>7732511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59">
        <v>0</v>
      </c>
      <c r="M137" s="59">
        <v>0</v>
      </c>
      <c r="N137" s="59">
        <v>0</v>
      </c>
      <c r="O137" s="59">
        <v>0</v>
      </c>
    </row>
    <row r="138" spans="1:15" ht="25.5">
      <c r="A138" s="57">
        <v>63</v>
      </c>
      <c r="B138" s="58" t="s">
        <v>136</v>
      </c>
      <c r="C138" s="59">
        <v>14134373</v>
      </c>
      <c r="D138" s="59">
        <v>0</v>
      </c>
      <c r="E138" s="59">
        <v>0</v>
      </c>
      <c r="F138" s="59">
        <v>0</v>
      </c>
      <c r="G138" s="59">
        <v>0</v>
      </c>
      <c r="H138" s="59">
        <v>0</v>
      </c>
      <c r="I138" s="59">
        <v>0</v>
      </c>
      <c r="J138" s="59">
        <v>0</v>
      </c>
      <c r="K138" s="59">
        <v>0</v>
      </c>
      <c r="L138" s="59">
        <v>0</v>
      </c>
      <c r="M138" s="59">
        <v>0</v>
      </c>
      <c r="N138" s="59">
        <v>0</v>
      </c>
      <c r="O138" s="59">
        <v>0</v>
      </c>
    </row>
    <row r="139" spans="1:15" ht="26.25">
      <c r="A139" s="60">
        <v>64</v>
      </c>
      <c r="B139" s="61" t="s">
        <v>137</v>
      </c>
      <c r="C139" s="62">
        <v>14134373</v>
      </c>
      <c r="D139" s="62">
        <v>0</v>
      </c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0</v>
      </c>
    </row>
    <row r="140" spans="1:15" ht="26.25">
      <c r="A140" s="57">
        <v>65</v>
      </c>
      <c r="B140" s="61" t="s">
        <v>260</v>
      </c>
      <c r="C140" s="62">
        <v>141275725</v>
      </c>
      <c r="D140" s="62">
        <v>16279964</v>
      </c>
      <c r="E140" s="62">
        <v>3018795</v>
      </c>
      <c r="F140" s="62">
        <v>11000</v>
      </c>
      <c r="G140" s="62">
        <v>574088</v>
      </c>
      <c r="H140" s="62">
        <v>6423688</v>
      </c>
      <c r="I140" s="62">
        <v>921223</v>
      </c>
      <c r="J140" s="62">
        <v>1467560</v>
      </c>
      <c r="K140" s="62">
        <v>23303986</v>
      </c>
      <c r="L140" s="62">
        <v>141750</v>
      </c>
      <c r="M140" s="62">
        <v>324800</v>
      </c>
      <c r="N140" s="62">
        <v>2732448</v>
      </c>
      <c r="O140" s="62">
        <v>3082621</v>
      </c>
    </row>
  </sheetData>
  <sheetProtection selectLockedCells="1" selectUnlockedCells="1"/>
  <mergeCells count="6">
    <mergeCell ref="A2:O2"/>
    <mergeCell ref="A3:O3"/>
    <mergeCell ref="A4:O4"/>
    <mergeCell ref="A5:O5"/>
    <mergeCell ref="A6:A7"/>
    <mergeCell ref="A74:A7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32"/>
  <rowBreaks count="1" manualBreakCount="1"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76" zoomScaleNormal="76" workbookViewId="0" topLeftCell="A1">
      <selection activeCell="A1" sqref="A1"/>
    </sheetView>
  </sheetViews>
  <sheetFormatPr defaultColWidth="9.140625" defaultRowHeight="12.75"/>
  <cols>
    <col min="1" max="1" width="6.28125" style="63" customWidth="1"/>
    <col min="2" max="2" width="84.8515625" style="63" customWidth="1"/>
    <col min="3" max="3" width="23.57421875" style="63" customWidth="1"/>
    <col min="4" max="4" width="49.7109375" style="63" customWidth="1"/>
    <col min="5" max="5" width="24.57421875" style="63" customWidth="1"/>
    <col min="6" max="6" width="46.57421875" style="63" customWidth="1"/>
    <col min="7" max="7" width="43.8515625" style="63" customWidth="1"/>
    <col min="8" max="8" width="30.7109375" style="63" customWidth="1"/>
    <col min="9" max="9" width="39.00390625" style="63" customWidth="1"/>
    <col min="10" max="10" width="20.421875" style="63" customWidth="1"/>
    <col min="11" max="11" width="38.57421875" style="63" customWidth="1"/>
    <col min="12" max="12" width="52.421875" style="63" customWidth="1"/>
    <col min="13" max="13" width="30.57421875" style="63" customWidth="1"/>
    <col min="14" max="14" width="19.140625" style="63" customWidth="1"/>
    <col min="15" max="15" width="46.140625" style="63" customWidth="1"/>
    <col min="16" max="16" width="49.00390625" style="63" customWidth="1"/>
    <col min="17" max="16384" width="9.140625" style="63" customWidth="1"/>
  </cols>
  <sheetData>
    <row r="1" spans="1:16" ht="26.25">
      <c r="A1" s="64"/>
      <c r="B1" s="52" t="s">
        <v>285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26.25">
      <c r="A2" s="64"/>
      <c r="B2" s="65"/>
      <c r="P2" s="66"/>
    </row>
    <row r="3" spans="1:16" ht="26.25" customHeight="1">
      <c r="A3" s="15" t="s">
        <v>286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66" t="s">
        <v>287</v>
      </c>
    </row>
    <row r="4" spans="1:16" s="70" customFormat="1" ht="26.25">
      <c r="A4" s="67"/>
      <c r="B4" s="68" t="s">
        <v>4</v>
      </c>
      <c r="C4" s="68" t="s">
        <v>5</v>
      </c>
      <c r="D4" s="68" t="s">
        <v>6</v>
      </c>
      <c r="E4" s="68" t="s">
        <v>66</v>
      </c>
      <c r="F4" s="68" t="s">
        <v>224</v>
      </c>
      <c r="G4" s="68" t="s">
        <v>225</v>
      </c>
      <c r="H4" s="68" t="s">
        <v>226</v>
      </c>
      <c r="I4" s="68" t="s">
        <v>229</v>
      </c>
      <c r="J4" s="68" t="s">
        <v>230</v>
      </c>
      <c r="K4" s="68" t="s">
        <v>231</v>
      </c>
      <c r="L4" s="68" t="s">
        <v>233</v>
      </c>
      <c r="M4" s="68" t="s">
        <v>261</v>
      </c>
      <c r="N4" s="69" t="s">
        <v>262</v>
      </c>
      <c r="O4" s="69" t="s">
        <v>263</v>
      </c>
      <c r="P4" s="69" t="s">
        <v>264</v>
      </c>
    </row>
    <row r="5" spans="1:16" s="72" customFormat="1" ht="126" customHeight="1">
      <c r="A5" s="71" t="s">
        <v>3</v>
      </c>
      <c r="B5" s="54" t="s">
        <v>7</v>
      </c>
      <c r="C5" s="54" t="s">
        <v>203</v>
      </c>
      <c r="D5" s="54" t="s">
        <v>234</v>
      </c>
      <c r="E5" s="54" t="s">
        <v>235</v>
      </c>
      <c r="F5" s="54" t="s">
        <v>288</v>
      </c>
      <c r="G5" s="54" t="s">
        <v>237</v>
      </c>
      <c r="H5" s="54" t="s">
        <v>238</v>
      </c>
      <c r="I5" s="54" t="s">
        <v>289</v>
      </c>
      <c r="J5" s="54" t="s">
        <v>273</v>
      </c>
      <c r="K5" s="54" t="s">
        <v>290</v>
      </c>
      <c r="L5" s="54" t="s">
        <v>291</v>
      </c>
      <c r="M5" s="54" t="s">
        <v>280</v>
      </c>
      <c r="N5" s="54" t="s">
        <v>283</v>
      </c>
      <c r="O5" s="54" t="s">
        <v>292</v>
      </c>
      <c r="P5" s="54" t="s">
        <v>293</v>
      </c>
    </row>
    <row r="6" spans="1:16" ht="51">
      <c r="A6" s="60">
        <v>1</v>
      </c>
      <c r="B6" s="58" t="s">
        <v>139</v>
      </c>
      <c r="C6" s="59">
        <v>105537</v>
      </c>
      <c r="D6" s="59">
        <v>0</v>
      </c>
      <c r="E6" s="59">
        <v>0</v>
      </c>
      <c r="F6" s="59">
        <v>0</v>
      </c>
      <c r="G6" s="59">
        <v>105537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</row>
    <row r="7" spans="1:16" ht="76.5">
      <c r="A7" s="60">
        <v>2</v>
      </c>
      <c r="B7" s="58" t="s">
        <v>140</v>
      </c>
      <c r="C7" s="59">
        <v>16118455</v>
      </c>
      <c r="D7" s="59">
        <v>0</v>
      </c>
      <c r="E7" s="59">
        <v>0</v>
      </c>
      <c r="F7" s="59">
        <v>0</v>
      </c>
      <c r="G7" s="59">
        <v>16118455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</row>
    <row r="8" spans="1:16" ht="51">
      <c r="A8" s="60">
        <v>3</v>
      </c>
      <c r="B8" s="58" t="s">
        <v>141</v>
      </c>
      <c r="C8" s="59">
        <v>1200000</v>
      </c>
      <c r="D8" s="59">
        <v>0</v>
      </c>
      <c r="E8" s="59">
        <v>0</v>
      </c>
      <c r="F8" s="59">
        <v>0</v>
      </c>
      <c r="G8" s="59">
        <v>1200000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</row>
    <row r="9" spans="1:16" ht="51">
      <c r="A9" s="60">
        <v>4</v>
      </c>
      <c r="B9" s="58" t="s">
        <v>142</v>
      </c>
      <c r="C9" s="59">
        <v>942594</v>
      </c>
      <c r="D9" s="59">
        <v>0</v>
      </c>
      <c r="E9" s="59">
        <v>0</v>
      </c>
      <c r="F9" s="59">
        <v>0</v>
      </c>
      <c r="G9" s="59">
        <v>942594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</row>
    <row r="10" spans="1:16" ht="25.5">
      <c r="A10" s="60">
        <v>5</v>
      </c>
      <c r="B10" s="58" t="s">
        <v>143</v>
      </c>
      <c r="C10" s="59">
        <v>358860</v>
      </c>
      <c r="D10" s="59">
        <v>0</v>
      </c>
      <c r="E10" s="59">
        <v>0</v>
      </c>
      <c r="F10" s="59">
        <v>0</v>
      </c>
      <c r="G10" s="59">
        <v>358860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</row>
    <row r="11" spans="1:16" ht="51">
      <c r="A11" s="60">
        <v>6</v>
      </c>
      <c r="B11" s="58" t="s">
        <v>294</v>
      </c>
      <c r="C11" s="59">
        <v>18725446</v>
      </c>
      <c r="D11" s="59">
        <v>0</v>
      </c>
      <c r="E11" s="59">
        <v>0</v>
      </c>
      <c r="F11" s="59">
        <v>0</v>
      </c>
      <c r="G11" s="59">
        <v>18725446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</row>
    <row r="12" spans="1:16" ht="51">
      <c r="A12" s="60">
        <v>7</v>
      </c>
      <c r="B12" s="58" t="s">
        <v>295</v>
      </c>
      <c r="C12" s="59">
        <v>30154205</v>
      </c>
      <c r="D12" s="59">
        <v>0</v>
      </c>
      <c r="E12" s="59">
        <v>0</v>
      </c>
      <c r="F12" s="59">
        <v>0</v>
      </c>
      <c r="G12" s="59">
        <v>0</v>
      </c>
      <c r="H12" s="59">
        <v>25140105</v>
      </c>
      <c r="I12" s="59">
        <v>0</v>
      </c>
      <c r="J12" s="59">
        <v>879300</v>
      </c>
      <c r="K12" s="59">
        <v>4134800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</row>
    <row r="13" spans="1:16" ht="51">
      <c r="A13" s="60">
        <v>8</v>
      </c>
      <c r="B13" s="58" t="s">
        <v>146</v>
      </c>
      <c r="C13" s="59">
        <v>324800</v>
      </c>
      <c r="D13" s="59">
        <v>0</v>
      </c>
      <c r="E13" s="59">
        <v>0</v>
      </c>
      <c r="F13" s="59">
        <v>0</v>
      </c>
      <c r="G13" s="59">
        <v>0</v>
      </c>
      <c r="H13" s="59">
        <v>324800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</row>
    <row r="14" spans="1:16" ht="51">
      <c r="A14" s="60">
        <v>9</v>
      </c>
      <c r="B14" s="58" t="s">
        <v>147</v>
      </c>
      <c r="C14" s="59">
        <v>5014100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879300</v>
      </c>
      <c r="K14" s="59">
        <v>4134800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</row>
    <row r="15" spans="1:16" ht="25.5">
      <c r="A15" s="60">
        <v>10</v>
      </c>
      <c r="B15" s="58" t="s">
        <v>148</v>
      </c>
      <c r="C15" s="59">
        <v>12191190</v>
      </c>
      <c r="D15" s="59">
        <v>0</v>
      </c>
      <c r="E15" s="59">
        <v>0</v>
      </c>
      <c r="F15" s="59">
        <v>0</v>
      </c>
      <c r="G15" s="59">
        <v>0</v>
      </c>
      <c r="H15" s="59">
        <v>12191190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</row>
    <row r="16" spans="1:16" ht="51">
      <c r="A16" s="60">
        <v>11</v>
      </c>
      <c r="B16" s="58" t="s">
        <v>149</v>
      </c>
      <c r="C16" s="59">
        <v>12574115</v>
      </c>
      <c r="D16" s="59">
        <v>0</v>
      </c>
      <c r="E16" s="59">
        <v>0</v>
      </c>
      <c r="F16" s="59">
        <v>0</v>
      </c>
      <c r="G16" s="59">
        <v>0</v>
      </c>
      <c r="H16" s="59">
        <v>12574115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</row>
    <row r="17" spans="1:16" ht="51">
      <c r="A17" s="60">
        <v>12</v>
      </c>
      <c r="B17" s="58" t="s">
        <v>150</v>
      </c>
      <c r="C17" s="59">
        <v>50000</v>
      </c>
      <c r="D17" s="59">
        <v>0</v>
      </c>
      <c r="E17" s="59">
        <v>0</v>
      </c>
      <c r="F17" s="59">
        <v>0</v>
      </c>
      <c r="G17" s="59">
        <v>0</v>
      </c>
      <c r="H17" s="59">
        <v>50000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</row>
    <row r="18" spans="1:16" ht="78.75">
      <c r="A18" s="60">
        <v>13</v>
      </c>
      <c r="B18" s="61" t="s">
        <v>296</v>
      </c>
      <c r="C18" s="62">
        <v>48879651</v>
      </c>
      <c r="D18" s="62">
        <v>0</v>
      </c>
      <c r="E18" s="62">
        <v>0</v>
      </c>
      <c r="F18" s="62">
        <v>0</v>
      </c>
      <c r="G18" s="62">
        <v>18725446</v>
      </c>
      <c r="H18" s="62">
        <v>25140105</v>
      </c>
      <c r="I18" s="62">
        <v>0</v>
      </c>
      <c r="J18" s="62">
        <v>879300</v>
      </c>
      <c r="K18" s="62">
        <v>4134800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</row>
    <row r="19" spans="1:16" ht="24.75" customHeight="1">
      <c r="A19" s="60">
        <v>14</v>
      </c>
      <c r="B19" s="58" t="s">
        <v>152</v>
      </c>
      <c r="C19" s="59">
        <v>20000000</v>
      </c>
      <c r="D19" s="59">
        <v>0</v>
      </c>
      <c r="E19" s="59">
        <v>0</v>
      </c>
      <c r="F19" s="59">
        <v>0</v>
      </c>
      <c r="G19" s="59">
        <v>20000000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</row>
    <row r="20" spans="1:16" ht="78.75">
      <c r="A20" s="60">
        <v>15</v>
      </c>
      <c r="B20" s="61" t="s">
        <v>297</v>
      </c>
      <c r="C20" s="62">
        <v>20000000</v>
      </c>
      <c r="D20" s="62">
        <v>0</v>
      </c>
      <c r="E20" s="62">
        <v>0</v>
      </c>
      <c r="F20" s="62">
        <v>0</v>
      </c>
      <c r="G20" s="62">
        <v>20000000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</row>
    <row r="21" spans="1:16" ht="25.5">
      <c r="A21" s="60">
        <v>16</v>
      </c>
      <c r="B21" s="58" t="s">
        <v>298</v>
      </c>
      <c r="C21" s="59">
        <v>996168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996168</v>
      </c>
    </row>
    <row r="22" spans="1:16" ht="51">
      <c r="A22" s="60">
        <v>17</v>
      </c>
      <c r="B22" s="58" t="s">
        <v>155</v>
      </c>
      <c r="C22" s="59">
        <v>996168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996168</v>
      </c>
    </row>
    <row r="23" spans="1:16" ht="51">
      <c r="A23" s="60">
        <v>18</v>
      </c>
      <c r="B23" s="58" t="s">
        <v>299</v>
      </c>
      <c r="C23" s="59">
        <v>52009743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52009743</v>
      </c>
    </row>
    <row r="24" spans="1:16" ht="76.5">
      <c r="A24" s="60">
        <v>19</v>
      </c>
      <c r="B24" s="58" t="s">
        <v>157</v>
      </c>
      <c r="C24" s="59">
        <v>52009743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52009743</v>
      </c>
    </row>
    <row r="25" spans="1:16" ht="25.5">
      <c r="A25" s="60">
        <v>20</v>
      </c>
      <c r="B25" s="58" t="s">
        <v>300</v>
      </c>
      <c r="C25" s="59">
        <v>3192394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3192394</v>
      </c>
    </row>
    <row r="26" spans="1:16" ht="51">
      <c r="A26" s="60">
        <v>21</v>
      </c>
      <c r="B26" s="58" t="s">
        <v>159</v>
      </c>
      <c r="C26" s="59">
        <v>3192394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3192394</v>
      </c>
    </row>
    <row r="27" spans="1:16" ht="51">
      <c r="A27" s="60">
        <v>22</v>
      </c>
      <c r="B27" s="58" t="s">
        <v>301</v>
      </c>
      <c r="C27" s="59">
        <v>55202137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55202137</v>
      </c>
    </row>
    <row r="28" spans="1:16" ht="51">
      <c r="A28" s="60">
        <v>23</v>
      </c>
      <c r="B28" s="58" t="s">
        <v>302</v>
      </c>
      <c r="C28" s="59">
        <v>304841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304841</v>
      </c>
    </row>
    <row r="29" spans="1:16" ht="102">
      <c r="A29" s="60">
        <v>24</v>
      </c>
      <c r="B29" s="58" t="s">
        <v>162</v>
      </c>
      <c r="C29" s="59">
        <v>16000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16000</v>
      </c>
    </row>
    <row r="30" spans="1:16" ht="25.5">
      <c r="A30" s="60">
        <v>25</v>
      </c>
      <c r="B30" s="58" t="s">
        <v>163</v>
      </c>
      <c r="C30" s="59">
        <v>2000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2000</v>
      </c>
    </row>
    <row r="31" spans="1:16" ht="52.5">
      <c r="A31" s="60">
        <v>26</v>
      </c>
      <c r="B31" s="61" t="s">
        <v>303</v>
      </c>
      <c r="C31" s="62">
        <v>56503146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56503146</v>
      </c>
    </row>
    <row r="32" spans="1:16" ht="51">
      <c r="A32" s="60">
        <v>27</v>
      </c>
      <c r="B32" s="58" t="s">
        <v>304</v>
      </c>
      <c r="C32" s="59">
        <v>3448616</v>
      </c>
      <c r="D32" s="59">
        <v>0</v>
      </c>
      <c r="E32" s="59">
        <v>70000</v>
      </c>
      <c r="F32" s="59">
        <v>0</v>
      </c>
      <c r="G32" s="59">
        <v>0</v>
      </c>
      <c r="H32" s="59">
        <v>0</v>
      </c>
      <c r="I32" s="59">
        <v>3378616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</row>
    <row r="33" spans="1:16" ht="51">
      <c r="A33" s="60">
        <v>28</v>
      </c>
      <c r="B33" s="58" t="s">
        <v>166</v>
      </c>
      <c r="C33" s="59">
        <v>3448616</v>
      </c>
      <c r="D33" s="59">
        <v>0</v>
      </c>
      <c r="E33" s="59">
        <v>70000</v>
      </c>
      <c r="F33" s="59">
        <v>0</v>
      </c>
      <c r="G33" s="59">
        <v>0</v>
      </c>
      <c r="H33" s="59">
        <v>0</v>
      </c>
      <c r="I33" s="59">
        <v>3378616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</row>
    <row r="34" spans="1:16" ht="25.5">
      <c r="A34" s="60">
        <v>29</v>
      </c>
      <c r="B34" s="58" t="s">
        <v>305</v>
      </c>
      <c r="C34" s="59">
        <v>184991</v>
      </c>
      <c r="D34" s="59">
        <v>135566</v>
      </c>
      <c r="E34" s="59">
        <v>0</v>
      </c>
      <c r="F34" s="59">
        <v>5300</v>
      </c>
      <c r="G34" s="59">
        <v>0</v>
      </c>
      <c r="H34" s="59">
        <v>0</v>
      </c>
      <c r="I34" s="59">
        <v>44125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</row>
    <row r="35" spans="1:16" ht="25.5">
      <c r="A35" s="60">
        <v>30</v>
      </c>
      <c r="B35" s="58" t="s">
        <v>168</v>
      </c>
      <c r="C35" s="59">
        <v>6058559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4515131</v>
      </c>
      <c r="N35" s="59">
        <v>1543428</v>
      </c>
      <c r="O35" s="59">
        <v>0</v>
      </c>
      <c r="P35" s="59">
        <v>0</v>
      </c>
    </row>
    <row r="36" spans="1:16" ht="25.5">
      <c r="A36" s="60">
        <v>31</v>
      </c>
      <c r="B36" s="58" t="s">
        <v>169</v>
      </c>
      <c r="C36" s="59">
        <v>2392248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766710</v>
      </c>
      <c r="J36" s="59">
        <v>0</v>
      </c>
      <c r="K36" s="59">
        <v>0</v>
      </c>
      <c r="L36" s="59">
        <v>0</v>
      </c>
      <c r="M36" s="59">
        <v>1208786</v>
      </c>
      <c r="N36" s="59">
        <v>416752</v>
      </c>
      <c r="O36" s="59">
        <v>0</v>
      </c>
      <c r="P36" s="59">
        <v>0</v>
      </c>
    </row>
    <row r="37" spans="1:16" ht="25.5">
      <c r="A37" s="60">
        <v>32</v>
      </c>
      <c r="B37" s="58" t="s">
        <v>170</v>
      </c>
      <c r="C37" s="59">
        <v>4323000</v>
      </c>
      <c r="D37" s="59">
        <v>2636000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1575000</v>
      </c>
      <c r="N37" s="59">
        <v>112000</v>
      </c>
      <c r="O37" s="59">
        <v>0</v>
      </c>
      <c r="P37" s="59">
        <v>0</v>
      </c>
    </row>
    <row r="38" spans="1:16" ht="51">
      <c r="A38" s="60">
        <v>33</v>
      </c>
      <c r="B38" s="58" t="s">
        <v>306</v>
      </c>
      <c r="C38" s="59">
        <v>67794</v>
      </c>
      <c r="D38" s="59">
        <v>67794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</row>
    <row r="39" spans="1:16" ht="51">
      <c r="A39" s="60">
        <v>34</v>
      </c>
      <c r="B39" s="58" t="s">
        <v>307</v>
      </c>
      <c r="C39" s="59">
        <v>67794</v>
      </c>
      <c r="D39" s="59">
        <v>67794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</row>
    <row r="40" spans="1:16" ht="51">
      <c r="A40" s="60">
        <v>35</v>
      </c>
      <c r="B40" s="58" t="s">
        <v>308</v>
      </c>
      <c r="C40" s="59">
        <v>43</v>
      </c>
      <c r="D40" s="59">
        <v>43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</row>
    <row r="41" spans="1:16" ht="78.75">
      <c r="A41" s="60">
        <v>36</v>
      </c>
      <c r="B41" s="61" t="s">
        <v>309</v>
      </c>
      <c r="C41" s="62">
        <v>16475251</v>
      </c>
      <c r="D41" s="62">
        <v>2839403</v>
      </c>
      <c r="E41" s="62">
        <v>70000</v>
      </c>
      <c r="F41" s="62">
        <v>5300</v>
      </c>
      <c r="G41" s="62">
        <v>0</v>
      </c>
      <c r="H41" s="62">
        <v>0</v>
      </c>
      <c r="I41" s="62">
        <v>4189451</v>
      </c>
      <c r="J41" s="62">
        <v>0</v>
      </c>
      <c r="K41" s="62">
        <v>0</v>
      </c>
      <c r="L41" s="62">
        <v>0</v>
      </c>
      <c r="M41" s="62">
        <v>7298917</v>
      </c>
      <c r="N41" s="62">
        <v>2072180</v>
      </c>
      <c r="O41" s="62">
        <v>0</v>
      </c>
      <c r="P41" s="62">
        <v>0</v>
      </c>
    </row>
    <row r="42" spans="1:16" ht="76.5">
      <c r="A42" s="60">
        <v>37</v>
      </c>
      <c r="B42" s="58" t="s">
        <v>310</v>
      </c>
      <c r="C42" s="59">
        <v>198650</v>
      </c>
      <c r="D42" s="59">
        <v>48650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150000</v>
      </c>
      <c r="P42" s="59">
        <v>0</v>
      </c>
    </row>
    <row r="43" spans="1:16" ht="25.5">
      <c r="A43" s="60">
        <v>38</v>
      </c>
      <c r="B43" s="58" t="s">
        <v>176</v>
      </c>
      <c r="C43" s="59">
        <v>198650</v>
      </c>
      <c r="D43" s="59">
        <v>48650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150000</v>
      </c>
      <c r="P43" s="59">
        <v>0</v>
      </c>
    </row>
    <row r="44" spans="1:16" ht="51">
      <c r="A44" s="60">
        <v>39</v>
      </c>
      <c r="B44" s="58" t="s">
        <v>311</v>
      </c>
      <c r="C44" s="59">
        <v>30385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30385</v>
      </c>
      <c r="M44" s="59">
        <v>0</v>
      </c>
      <c r="N44" s="59">
        <v>0</v>
      </c>
      <c r="O44" s="59">
        <v>0</v>
      </c>
      <c r="P44" s="59">
        <v>0</v>
      </c>
    </row>
    <row r="45" spans="1:16" ht="25.5">
      <c r="A45" s="60">
        <v>40</v>
      </c>
      <c r="B45" s="58" t="s">
        <v>178</v>
      </c>
      <c r="C45" s="59">
        <v>30385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30385</v>
      </c>
      <c r="M45" s="59">
        <v>0</v>
      </c>
      <c r="N45" s="59">
        <v>0</v>
      </c>
      <c r="O45" s="59">
        <v>0</v>
      </c>
      <c r="P45" s="59">
        <v>0</v>
      </c>
    </row>
    <row r="46" spans="1:16" ht="52.5">
      <c r="A46" s="60">
        <v>41</v>
      </c>
      <c r="B46" s="61" t="s">
        <v>312</v>
      </c>
      <c r="C46" s="62">
        <v>229035</v>
      </c>
      <c r="D46" s="62">
        <v>48650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30385</v>
      </c>
      <c r="M46" s="62">
        <v>0</v>
      </c>
      <c r="N46" s="62">
        <v>0</v>
      </c>
      <c r="O46" s="62">
        <v>150000</v>
      </c>
      <c r="P46" s="62">
        <v>0</v>
      </c>
    </row>
    <row r="47" spans="1:16" ht="51">
      <c r="A47" s="60">
        <v>42</v>
      </c>
      <c r="B47" s="58" t="s">
        <v>313</v>
      </c>
      <c r="C47" s="59">
        <v>1369229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1369229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</row>
    <row r="48" spans="1:16" ht="25.5">
      <c r="A48" s="60">
        <v>43</v>
      </c>
      <c r="B48" s="58" t="s">
        <v>181</v>
      </c>
      <c r="C48" s="59">
        <v>1369229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1369229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</row>
    <row r="49" spans="1:16" ht="52.5">
      <c r="A49" s="60">
        <v>44</v>
      </c>
      <c r="B49" s="61" t="s">
        <v>314</v>
      </c>
      <c r="C49" s="62">
        <v>1369229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1369229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</row>
    <row r="50" spans="1:16" ht="52.5">
      <c r="A50" s="60">
        <v>45</v>
      </c>
      <c r="B50" s="61" t="s">
        <v>315</v>
      </c>
      <c r="C50" s="62">
        <v>143456312</v>
      </c>
      <c r="D50" s="62">
        <v>2888053</v>
      </c>
      <c r="E50" s="62">
        <v>70000</v>
      </c>
      <c r="F50" s="62">
        <v>5300</v>
      </c>
      <c r="G50" s="62">
        <v>38725446</v>
      </c>
      <c r="H50" s="62">
        <v>25140105</v>
      </c>
      <c r="I50" s="62">
        <v>5558680</v>
      </c>
      <c r="J50" s="62">
        <v>879300</v>
      </c>
      <c r="K50" s="62">
        <v>4134800</v>
      </c>
      <c r="L50" s="62">
        <v>30385</v>
      </c>
      <c r="M50" s="62">
        <v>7298917</v>
      </c>
      <c r="N50" s="62">
        <v>2072180</v>
      </c>
      <c r="O50" s="62">
        <v>150000</v>
      </c>
      <c r="P50" s="62">
        <v>56503146</v>
      </c>
    </row>
    <row r="51" spans="1:16" ht="51">
      <c r="A51" s="60">
        <v>46</v>
      </c>
      <c r="B51" s="58" t="s">
        <v>184</v>
      </c>
      <c r="C51" s="59">
        <v>27908228</v>
      </c>
      <c r="D51" s="59">
        <v>0</v>
      </c>
      <c r="E51" s="59">
        <v>0</v>
      </c>
      <c r="F51" s="59">
        <v>0</v>
      </c>
      <c r="G51" s="59">
        <v>0</v>
      </c>
      <c r="H51" s="59">
        <v>27908228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</row>
    <row r="52" spans="1:16" ht="25.5">
      <c r="A52" s="60">
        <v>47</v>
      </c>
      <c r="B52" s="58" t="s">
        <v>316</v>
      </c>
      <c r="C52" s="59">
        <v>27908228</v>
      </c>
      <c r="D52" s="59">
        <v>0</v>
      </c>
      <c r="E52" s="59">
        <v>0</v>
      </c>
      <c r="F52" s="59">
        <v>0</v>
      </c>
      <c r="G52" s="59">
        <v>0</v>
      </c>
      <c r="H52" s="59">
        <v>27908228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</row>
    <row r="53" spans="1:16" ht="51">
      <c r="A53" s="60">
        <v>48</v>
      </c>
      <c r="B53" s="58" t="s">
        <v>186</v>
      </c>
      <c r="C53" s="59">
        <v>7202975</v>
      </c>
      <c r="D53" s="59">
        <v>0</v>
      </c>
      <c r="E53" s="59">
        <v>0</v>
      </c>
      <c r="F53" s="59">
        <v>0</v>
      </c>
      <c r="G53" s="59">
        <v>7202975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</row>
    <row r="54" spans="1:16" ht="51">
      <c r="A54" s="60">
        <v>49</v>
      </c>
      <c r="B54" s="58" t="s">
        <v>317</v>
      </c>
      <c r="C54" s="59">
        <v>35111203</v>
      </c>
      <c r="D54" s="59">
        <v>0</v>
      </c>
      <c r="E54" s="59">
        <v>0</v>
      </c>
      <c r="F54" s="59">
        <v>0</v>
      </c>
      <c r="G54" s="59">
        <v>7202975</v>
      </c>
      <c r="H54" s="59">
        <v>27908228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</row>
    <row r="55" spans="1:16" ht="52.5">
      <c r="A55" s="60">
        <v>50</v>
      </c>
      <c r="B55" s="61" t="s">
        <v>318</v>
      </c>
      <c r="C55" s="62">
        <v>35111203</v>
      </c>
      <c r="D55" s="62">
        <v>0</v>
      </c>
      <c r="E55" s="62">
        <v>0</v>
      </c>
      <c r="F55" s="62">
        <v>0</v>
      </c>
      <c r="G55" s="62">
        <v>7202975</v>
      </c>
      <c r="H55" s="62">
        <v>27908228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</row>
    <row r="56" spans="1:16" s="73" customFormat="1" ht="36" customHeight="1">
      <c r="A56" s="60">
        <v>51</v>
      </c>
      <c r="B56" s="61" t="s">
        <v>319</v>
      </c>
      <c r="C56" s="62">
        <v>178567515</v>
      </c>
      <c r="D56" s="62">
        <v>2888053</v>
      </c>
      <c r="E56" s="62">
        <v>70000</v>
      </c>
      <c r="F56" s="62">
        <v>5300</v>
      </c>
      <c r="G56" s="62">
        <v>45928421</v>
      </c>
      <c r="H56" s="62">
        <v>53048333</v>
      </c>
      <c r="I56" s="62">
        <v>5558680</v>
      </c>
      <c r="J56" s="62">
        <v>879300</v>
      </c>
      <c r="K56" s="62">
        <v>4134800</v>
      </c>
      <c r="L56" s="62">
        <v>30385</v>
      </c>
      <c r="M56" s="62">
        <v>7298917</v>
      </c>
      <c r="N56" s="62">
        <v>2072180</v>
      </c>
      <c r="O56" s="62">
        <v>150000</v>
      </c>
      <c r="P56" s="62">
        <v>56503146</v>
      </c>
    </row>
  </sheetData>
  <sheetProtection selectLockedCells="1" selectUnlockedCells="1"/>
  <mergeCells count="2">
    <mergeCell ref="B1:P1"/>
    <mergeCell ref="A3:O3"/>
  </mergeCells>
  <printOptions/>
  <pageMargins left="0.7479166666666667" right="0.7479166666666667" top="0.5951388888888889" bottom="0.9840277777777777" header="0.5118055555555555" footer="0.5118055555555555"/>
  <pageSetup fitToHeight="1" fitToWidth="1" horizontalDpi="300" verticalDpi="3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="76" zoomScaleNormal="76" workbookViewId="0" topLeftCell="A1">
      <selection activeCell="A2" sqref="A2"/>
    </sheetView>
  </sheetViews>
  <sheetFormatPr defaultColWidth="9.140625" defaultRowHeight="12.75"/>
  <cols>
    <col min="1" max="1" width="14.00390625" style="74" customWidth="1"/>
    <col min="2" max="2" width="86.57421875" style="74" customWidth="1"/>
    <col min="3" max="3" width="18.7109375" style="74" customWidth="1"/>
    <col min="4" max="16384" width="9.140625" style="74" customWidth="1"/>
  </cols>
  <sheetData>
    <row r="1" spans="1:3" s="76" customFormat="1" ht="21.75" customHeight="1">
      <c r="A1" s="75" t="s">
        <v>320</v>
      </c>
      <c r="B1" s="75"/>
      <c r="C1" s="75"/>
    </row>
    <row r="2" spans="1:3" s="76" customFormat="1" ht="21.75" customHeight="1">
      <c r="A2" s="77" t="s">
        <v>321</v>
      </c>
      <c r="B2" s="77"/>
      <c r="C2" s="77"/>
    </row>
    <row r="3" spans="1:3" s="76" customFormat="1" ht="21.75">
      <c r="A3" s="75"/>
      <c r="B3" s="78"/>
      <c r="C3" s="78"/>
    </row>
    <row r="4" spans="1:3" s="76" customFormat="1" ht="21.75" customHeight="1">
      <c r="A4" s="79" t="s">
        <v>3</v>
      </c>
      <c r="B4" s="78" t="s">
        <v>4</v>
      </c>
      <c r="C4" s="78" t="s">
        <v>5</v>
      </c>
    </row>
    <row r="5" spans="1:3" s="76" customFormat="1" ht="21.75">
      <c r="A5" s="79"/>
      <c r="B5" s="78" t="s">
        <v>7</v>
      </c>
      <c r="C5" s="78" t="s">
        <v>192</v>
      </c>
    </row>
    <row r="6" spans="1:3" ht="20.25">
      <c r="A6" s="80">
        <v>1</v>
      </c>
      <c r="B6" s="81" t="s">
        <v>322</v>
      </c>
      <c r="C6" s="82">
        <v>143456312</v>
      </c>
    </row>
    <row r="7" spans="1:3" ht="20.25">
      <c r="A7" s="80">
        <v>2</v>
      </c>
      <c r="B7" s="81" t="s">
        <v>323</v>
      </c>
      <c r="C7" s="82">
        <v>127141352</v>
      </c>
    </row>
    <row r="8" spans="1:3" ht="20.25">
      <c r="A8" s="80">
        <v>3</v>
      </c>
      <c r="B8" s="83" t="s">
        <v>324</v>
      </c>
      <c r="C8" s="84">
        <v>16314960</v>
      </c>
    </row>
    <row r="9" spans="1:3" ht="20.25">
      <c r="A9" s="80">
        <v>4</v>
      </c>
      <c r="B9" s="81" t="s">
        <v>325</v>
      </c>
      <c r="C9" s="82">
        <v>35111203</v>
      </c>
    </row>
    <row r="10" spans="1:3" ht="20.25">
      <c r="A10" s="80">
        <v>5</v>
      </c>
      <c r="B10" s="81" t="s">
        <v>326</v>
      </c>
      <c r="C10" s="82">
        <v>14134373</v>
      </c>
    </row>
    <row r="11" spans="1:3" ht="20.25">
      <c r="A11" s="80">
        <v>6</v>
      </c>
      <c r="B11" s="83" t="s">
        <v>327</v>
      </c>
      <c r="C11" s="84">
        <v>20976830</v>
      </c>
    </row>
    <row r="12" spans="1:3" ht="20.25">
      <c r="A12" s="80">
        <v>7</v>
      </c>
      <c r="B12" s="83" t="s">
        <v>328</v>
      </c>
      <c r="C12" s="84">
        <v>37291790</v>
      </c>
    </row>
    <row r="13" spans="1:3" ht="20.25">
      <c r="A13" s="80">
        <v>8</v>
      </c>
      <c r="B13" s="83" t="s">
        <v>329</v>
      </c>
      <c r="C13" s="84">
        <v>37291790</v>
      </c>
    </row>
    <row r="14" spans="1:3" ht="20.25">
      <c r="A14" s="80">
        <v>9</v>
      </c>
      <c r="B14" s="83" t="s">
        <v>330</v>
      </c>
      <c r="C14" s="84">
        <v>37291790</v>
      </c>
    </row>
  </sheetData>
  <sheetProtection selectLockedCells="1" selectUnlockedCells="1"/>
  <mergeCells count="3">
    <mergeCell ref="A1:C1"/>
    <mergeCell ref="A2:C2"/>
    <mergeCell ref="A4:A5"/>
  </mergeCells>
  <printOptions/>
  <pageMargins left="0.7479166666666667" right="0.7479166666666667" top="0.9611111111111111" bottom="0.9840277777777777" header="0.5118055555555555" footer="0.5118055555555555"/>
  <pageSetup fitToHeight="1" fitToWidth="1"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="76" zoomScaleNormal="76" workbookViewId="0" topLeftCell="A1">
      <selection activeCell="A2" sqref="A2"/>
    </sheetView>
  </sheetViews>
  <sheetFormatPr defaultColWidth="9.140625" defaultRowHeight="12.75"/>
  <cols>
    <col min="1" max="1" width="8.140625" style="11" customWidth="1"/>
    <col min="2" max="2" width="104.28125" style="11" customWidth="1"/>
    <col min="3" max="4" width="19.140625" style="11" customWidth="1"/>
    <col min="5" max="16384" width="9.140625" style="11" customWidth="1"/>
  </cols>
  <sheetData>
    <row r="1" spans="1:4" s="86" customFormat="1" ht="19.5" customHeight="1">
      <c r="A1" s="85" t="s">
        <v>331</v>
      </c>
      <c r="B1" s="85"/>
      <c r="C1" s="85"/>
      <c r="D1" s="85"/>
    </row>
    <row r="2" spans="1:4" s="86" customFormat="1" ht="19.5" customHeight="1">
      <c r="A2" s="4" t="s">
        <v>332</v>
      </c>
      <c r="B2" s="4"/>
      <c r="C2" s="4"/>
      <c r="D2" s="4"/>
    </row>
    <row r="3" spans="1:4" s="86" customFormat="1" ht="19.5" customHeight="1">
      <c r="A3" s="85"/>
      <c r="B3" s="85"/>
      <c r="C3" s="85"/>
      <c r="D3" s="85"/>
    </row>
    <row r="4" spans="1:4" s="86" customFormat="1" ht="19.5" customHeight="1">
      <c r="A4" s="85"/>
      <c r="B4" s="85"/>
      <c r="C4" s="85"/>
      <c r="D4" s="85"/>
    </row>
    <row r="5" spans="1:4" s="86" customFormat="1" ht="19.5" customHeight="1">
      <c r="A5" s="4" t="s">
        <v>333</v>
      </c>
      <c r="B5" s="17" t="s">
        <v>334</v>
      </c>
      <c r="C5" s="17" t="s">
        <v>5</v>
      </c>
      <c r="D5" s="17" t="s">
        <v>6</v>
      </c>
    </row>
    <row r="6" spans="1:4" s="86" customFormat="1" ht="19.5" customHeight="1">
      <c r="A6" s="4"/>
      <c r="B6" s="17" t="s">
        <v>7</v>
      </c>
      <c r="C6" s="17" t="s">
        <v>335</v>
      </c>
      <c r="D6" s="17" t="s">
        <v>336</v>
      </c>
    </row>
    <row r="7" spans="1:4" s="86" customFormat="1" ht="19.5">
      <c r="A7" s="4"/>
      <c r="B7" s="17"/>
      <c r="C7" s="17" t="s">
        <v>337</v>
      </c>
      <c r="D7" s="17" t="s">
        <v>338</v>
      </c>
    </row>
    <row r="8" spans="1:4" ht="36" customHeight="1">
      <c r="A8" s="18">
        <v>1</v>
      </c>
      <c r="B8" s="81" t="s">
        <v>339</v>
      </c>
      <c r="C8" s="82">
        <v>58988655</v>
      </c>
      <c r="D8" s="82">
        <v>58470322</v>
      </c>
    </row>
    <row r="9" spans="1:4" ht="36" customHeight="1">
      <c r="A9" s="18">
        <v>2</v>
      </c>
      <c r="B9" s="81" t="s">
        <v>340</v>
      </c>
      <c r="C9" s="82">
        <v>2884742</v>
      </c>
      <c r="D9" s="82">
        <v>10011046</v>
      </c>
    </row>
    <row r="10" spans="1:4" ht="36" customHeight="1">
      <c r="A10" s="18">
        <v>3</v>
      </c>
      <c r="B10" s="81" t="s">
        <v>341</v>
      </c>
      <c r="C10" s="82">
        <v>4949396</v>
      </c>
      <c r="D10" s="82">
        <v>44125</v>
      </c>
    </row>
    <row r="11" spans="1:4" ht="36" customHeight="1">
      <c r="A11" s="18">
        <v>4</v>
      </c>
      <c r="B11" s="83" t="s">
        <v>342</v>
      </c>
      <c r="C11" s="84">
        <v>66822793</v>
      </c>
      <c r="D11" s="84">
        <v>68525493</v>
      </c>
    </row>
    <row r="12" spans="1:4" ht="36" customHeight="1">
      <c r="A12" s="18">
        <v>5</v>
      </c>
      <c r="B12" s="81" t="s">
        <v>343</v>
      </c>
      <c r="C12" s="82">
        <v>40453533</v>
      </c>
      <c r="D12" s="82">
        <v>18725446</v>
      </c>
    </row>
    <row r="13" spans="1:4" ht="36" customHeight="1">
      <c r="A13" s="18">
        <v>6</v>
      </c>
      <c r="B13" s="81" t="s">
        <v>344</v>
      </c>
      <c r="C13" s="82">
        <v>28082469</v>
      </c>
      <c r="D13" s="82">
        <v>30184590</v>
      </c>
    </row>
    <row r="14" spans="1:4" ht="36" customHeight="1">
      <c r="A14" s="18">
        <v>7</v>
      </c>
      <c r="B14" s="81" t="s">
        <v>345</v>
      </c>
      <c r="C14" s="82">
        <v>20155006</v>
      </c>
      <c r="D14" s="82">
        <v>105000</v>
      </c>
    </row>
    <row r="15" spans="1:4" ht="36" customHeight="1">
      <c r="A15" s="18">
        <v>8</v>
      </c>
      <c r="B15" s="81" t="s">
        <v>346</v>
      </c>
      <c r="C15" s="82">
        <v>74851354</v>
      </c>
      <c r="D15" s="82">
        <v>43</v>
      </c>
    </row>
    <row r="16" spans="1:4" ht="36" customHeight="1">
      <c r="A16" s="18">
        <v>9</v>
      </c>
      <c r="B16" s="83" t="s">
        <v>347</v>
      </c>
      <c r="C16" s="84">
        <v>163542362</v>
      </c>
      <c r="D16" s="84">
        <v>49015079</v>
      </c>
    </row>
    <row r="17" spans="1:4" ht="36" customHeight="1">
      <c r="A17" s="18">
        <v>10</v>
      </c>
      <c r="B17" s="81" t="s">
        <v>348</v>
      </c>
      <c r="C17" s="82">
        <v>4363576</v>
      </c>
      <c r="D17" s="82">
        <v>3781151</v>
      </c>
    </row>
    <row r="18" spans="1:4" ht="36" customHeight="1">
      <c r="A18" s="18">
        <v>11</v>
      </c>
      <c r="B18" s="81" t="s">
        <v>349</v>
      </c>
      <c r="C18" s="82">
        <v>36473199</v>
      </c>
      <c r="D18" s="82">
        <v>34513396</v>
      </c>
    </row>
    <row r="19" spans="1:4" ht="36" customHeight="1">
      <c r="A19" s="18">
        <v>12</v>
      </c>
      <c r="B19" s="83" t="s">
        <v>350</v>
      </c>
      <c r="C19" s="84">
        <v>40836775</v>
      </c>
      <c r="D19" s="84">
        <v>38294547</v>
      </c>
    </row>
    <row r="20" spans="1:4" ht="36" customHeight="1">
      <c r="A20" s="18">
        <v>13</v>
      </c>
      <c r="B20" s="81" t="s">
        <v>351</v>
      </c>
      <c r="C20" s="82">
        <v>12386022</v>
      </c>
      <c r="D20" s="82">
        <v>12197494</v>
      </c>
    </row>
    <row r="21" spans="1:4" ht="36" customHeight="1">
      <c r="A21" s="18">
        <v>14</v>
      </c>
      <c r="B21" s="81" t="s">
        <v>352</v>
      </c>
      <c r="C21" s="82">
        <v>10727516</v>
      </c>
      <c r="D21" s="82">
        <v>10541020</v>
      </c>
    </row>
    <row r="22" spans="1:4" ht="36" customHeight="1">
      <c r="A22" s="18">
        <v>15</v>
      </c>
      <c r="B22" s="81" t="s">
        <v>353</v>
      </c>
      <c r="C22" s="82">
        <v>5476825</v>
      </c>
      <c r="D22" s="82">
        <v>5749358</v>
      </c>
    </row>
    <row r="23" spans="1:4" ht="36" customHeight="1">
      <c r="A23" s="18">
        <v>16</v>
      </c>
      <c r="B23" s="83" t="s">
        <v>354</v>
      </c>
      <c r="C23" s="84">
        <v>28590363</v>
      </c>
      <c r="D23" s="84">
        <v>28487872</v>
      </c>
    </row>
    <row r="24" spans="1:4" ht="36" customHeight="1">
      <c r="A24" s="18">
        <v>17</v>
      </c>
      <c r="B24" s="83" t="s">
        <v>355</v>
      </c>
      <c r="C24" s="84">
        <v>31926235</v>
      </c>
      <c r="D24" s="84">
        <v>28736478</v>
      </c>
    </row>
    <row r="25" spans="1:4" ht="36" customHeight="1">
      <c r="A25" s="18">
        <v>18</v>
      </c>
      <c r="B25" s="83" t="s">
        <v>356</v>
      </c>
      <c r="C25" s="84">
        <v>133728172</v>
      </c>
      <c r="D25" s="84">
        <v>33685962</v>
      </c>
    </row>
    <row r="26" spans="1:4" ht="36" customHeight="1">
      <c r="A26" s="18">
        <v>19</v>
      </c>
      <c r="B26" s="83" t="s">
        <v>357</v>
      </c>
      <c r="C26" s="84">
        <v>-4716390</v>
      </c>
      <c r="D26" s="84">
        <v>-11664287</v>
      </c>
    </row>
  </sheetData>
  <sheetProtection selectLockedCells="1" selectUnlockedCells="1"/>
  <mergeCells count="4">
    <mergeCell ref="A1:D1"/>
    <mergeCell ref="A2:D2"/>
    <mergeCell ref="A5:A7"/>
    <mergeCell ref="B6:B7"/>
  </mergeCells>
  <printOptions/>
  <pageMargins left="0.7479166666666667" right="1.0972222222222223" top="0.5673611111111111" bottom="0.9840277777777777" header="0.5118055555555555" footer="0.511805555555555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75" zoomScaleNormal="75" workbookViewId="0" topLeftCell="A1">
      <selection activeCell="I3" sqref="I3"/>
    </sheetView>
  </sheetViews>
  <sheetFormatPr defaultColWidth="8.00390625" defaultRowHeight="12.75"/>
  <cols>
    <col min="1" max="1" width="9.7109375" style="87" customWidth="1"/>
    <col min="2" max="2" width="75.140625" style="88" customWidth="1"/>
    <col min="3" max="4" width="27.421875" style="89" customWidth="1"/>
    <col min="5" max="5" width="27.421875" style="90" customWidth="1"/>
    <col min="6" max="6" width="72.57421875" style="89" customWidth="1"/>
    <col min="7" max="7" width="32.57421875" style="89" customWidth="1"/>
    <col min="8" max="8" width="29.28125" style="89" customWidth="1"/>
    <col min="9" max="9" width="27.421875" style="89" customWidth="1"/>
    <col min="10" max="16384" width="8.00390625" style="89" customWidth="1"/>
  </cols>
  <sheetData>
    <row r="1" spans="1:9" s="92" customFormat="1" ht="24">
      <c r="A1" s="91" t="s">
        <v>358</v>
      </c>
      <c r="B1" s="91"/>
      <c r="C1" s="91"/>
      <c r="D1" s="91"/>
      <c r="E1" s="91"/>
      <c r="F1" s="91"/>
      <c r="G1" s="91"/>
      <c r="H1" s="91"/>
      <c r="I1" s="91"/>
    </row>
    <row r="2" spans="1:9" s="92" customFormat="1" ht="24">
      <c r="A2" s="93" t="s">
        <v>359</v>
      </c>
      <c r="B2" s="93"/>
      <c r="C2" s="93"/>
      <c r="D2" s="93"/>
      <c r="E2" s="93"/>
      <c r="F2" s="93"/>
      <c r="G2" s="93"/>
      <c r="H2" s="93"/>
      <c r="I2" s="93"/>
    </row>
    <row r="3" spans="1:9" s="92" customFormat="1" ht="24">
      <c r="A3" s="91"/>
      <c r="B3" s="91"/>
      <c r="C3" s="91"/>
      <c r="D3" s="91"/>
      <c r="E3" s="91"/>
      <c r="F3" s="91"/>
      <c r="G3" s="91"/>
      <c r="H3" s="91"/>
      <c r="I3" s="94" t="s">
        <v>287</v>
      </c>
    </row>
    <row r="4" spans="1:9" s="92" customFormat="1" ht="24">
      <c r="A4" s="91"/>
      <c r="B4" s="91"/>
      <c r="C4" s="91"/>
      <c r="D4" s="91"/>
      <c r="E4" s="91"/>
      <c r="F4" s="91"/>
      <c r="G4" s="91"/>
      <c r="H4" s="91"/>
      <c r="I4" s="94"/>
    </row>
    <row r="5" spans="1:9" s="92" customFormat="1" ht="23.25" customHeight="1">
      <c r="A5" s="95" t="s">
        <v>360</v>
      </c>
      <c r="B5" s="96" t="s">
        <v>4</v>
      </c>
      <c r="C5" s="97" t="s">
        <v>5</v>
      </c>
      <c r="D5" s="97" t="s">
        <v>6</v>
      </c>
      <c r="E5" s="98" t="s">
        <v>66</v>
      </c>
      <c r="F5" s="97" t="s">
        <v>361</v>
      </c>
      <c r="G5" s="99" t="s">
        <v>225</v>
      </c>
      <c r="H5" s="99" t="s">
        <v>226</v>
      </c>
      <c r="I5" s="97" t="s">
        <v>227</v>
      </c>
    </row>
    <row r="6" spans="1:9" s="104" customFormat="1" ht="23.25">
      <c r="A6" s="95"/>
      <c r="B6" s="100" t="s">
        <v>362</v>
      </c>
      <c r="C6" s="101">
        <v>42369</v>
      </c>
      <c r="D6" s="101">
        <v>42735</v>
      </c>
      <c r="E6" s="102" t="s">
        <v>363</v>
      </c>
      <c r="F6" s="103" t="s">
        <v>364</v>
      </c>
      <c r="G6" s="101">
        <v>42369</v>
      </c>
      <c r="H6" s="101">
        <v>42735</v>
      </c>
      <c r="I6" s="101" t="s">
        <v>363</v>
      </c>
    </row>
    <row r="7" spans="1:9" s="104" customFormat="1" ht="23.25">
      <c r="A7" s="95"/>
      <c r="B7" s="100"/>
      <c r="C7" s="101"/>
      <c r="D7" s="101"/>
      <c r="E7" s="102"/>
      <c r="F7" s="103"/>
      <c r="G7" s="101"/>
      <c r="H7" s="101"/>
      <c r="I7" s="101"/>
    </row>
    <row r="8" spans="1:9" ht="46.5">
      <c r="A8" s="105">
        <v>1</v>
      </c>
      <c r="B8" s="106" t="s">
        <v>365</v>
      </c>
      <c r="C8" s="107">
        <f>SUM(C10+C17+C18)</f>
        <v>985941084</v>
      </c>
      <c r="D8" s="107">
        <f>SUM(D10+D17+D18)</f>
        <v>988393012</v>
      </c>
      <c r="E8" s="108">
        <f>SUM(D8/C8)</f>
        <v>1.0024868909915514</v>
      </c>
      <c r="F8" s="109" t="s">
        <v>366</v>
      </c>
      <c r="G8" s="110">
        <f>SUM(G9:G14)</f>
        <v>1023180422</v>
      </c>
      <c r="H8" s="110">
        <f>SUM(H9:H14)</f>
        <v>1011583929</v>
      </c>
      <c r="I8" s="111">
        <f aca="true" t="shared" si="0" ref="I8:I9">SUM(H8/G8)</f>
        <v>0.9886662286038151</v>
      </c>
    </row>
    <row r="9" spans="1:9" ht="23.25">
      <c r="A9" s="105">
        <v>2</v>
      </c>
      <c r="B9" s="96" t="s">
        <v>367</v>
      </c>
      <c r="C9" s="112">
        <v>0</v>
      </c>
      <c r="D9" s="112">
        <v>0</v>
      </c>
      <c r="E9" s="108"/>
      <c r="F9" s="113" t="s">
        <v>368</v>
      </c>
      <c r="G9" s="114">
        <v>821677190</v>
      </c>
      <c r="H9" s="114">
        <v>821677190</v>
      </c>
      <c r="I9" s="111">
        <f t="shared" si="0"/>
        <v>1</v>
      </c>
    </row>
    <row r="10" spans="1:9" ht="23.25">
      <c r="A10" s="105">
        <v>3</v>
      </c>
      <c r="B10" s="96" t="s">
        <v>369</v>
      </c>
      <c r="C10" s="112">
        <f>SUM(C11+C15+C16)</f>
        <v>983731084</v>
      </c>
      <c r="D10" s="112">
        <f>SUM(D11+D15+D16)</f>
        <v>986183012</v>
      </c>
      <c r="E10" s="115">
        <f aca="true" t="shared" si="1" ref="E10:E17">SUM(D10/C10)</f>
        <v>1.0024924779138116</v>
      </c>
      <c r="F10" s="113" t="s">
        <v>370</v>
      </c>
      <c r="G10" s="114">
        <v>0</v>
      </c>
      <c r="H10" s="114">
        <v>0</v>
      </c>
      <c r="I10" s="111"/>
    </row>
    <row r="11" spans="1:9" ht="46.5">
      <c r="A11" s="105">
        <v>4</v>
      </c>
      <c r="B11" s="106" t="s">
        <v>371</v>
      </c>
      <c r="C11" s="116">
        <f>SUM(C12:C14)</f>
        <v>951233812</v>
      </c>
      <c r="D11" s="116">
        <f>SUM(D12:D14)</f>
        <v>949104569</v>
      </c>
      <c r="E11" s="108">
        <f t="shared" si="1"/>
        <v>0.9977615987014558</v>
      </c>
      <c r="F11" s="113" t="s">
        <v>372</v>
      </c>
      <c r="G11" s="114">
        <v>53411502</v>
      </c>
      <c r="H11" s="114">
        <v>53822157</v>
      </c>
      <c r="I11" s="111">
        <f aca="true" t="shared" si="2" ref="I11:I12">SUM(H11/G11)</f>
        <v>1.007688512485569</v>
      </c>
    </row>
    <row r="12" spans="1:9" ht="23.25">
      <c r="A12" s="105">
        <v>5</v>
      </c>
      <c r="B12" s="96" t="s">
        <v>373</v>
      </c>
      <c r="C12" s="112">
        <v>35610481</v>
      </c>
      <c r="D12" s="112">
        <v>34418519</v>
      </c>
      <c r="E12" s="115">
        <f t="shared" si="1"/>
        <v>0.96652777590957</v>
      </c>
      <c r="F12" s="113" t="s">
        <v>374</v>
      </c>
      <c r="G12" s="114">
        <v>152202968</v>
      </c>
      <c r="H12" s="114">
        <v>147681075</v>
      </c>
      <c r="I12" s="111">
        <f t="shared" si="2"/>
        <v>0.9702903756778252</v>
      </c>
    </row>
    <row r="13" spans="1:9" ht="23.25">
      <c r="A13" s="105">
        <v>6</v>
      </c>
      <c r="B13" s="96" t="s">
        <v>375</v>
      </c>
      <c r="C13" s="112">
        <v>23425584</v>
      </c>
      <c r="D13" s="112">
        <v>30208290</v>
      </c>
      <c r="E13" s="115">
        <f t="shared" si="1"/>
        <v>1.289542664123123</v>
      </c>
      <c r="F13" s="113" t="s">
        <v>376</v>
      </c>
      <c r="G13" s="114">
        <v>0</v>
      </c>
      <c r="H13" s="114">
        <v>0</v>
      </c>
      <c r="I13" s="111"/>
    </row>
    <row r="14" spans="1:9" ht="23.25">
      <c r="A14" s="105">
        <v>7</v>
      </c>
      <c r="B14" s="96" t="s">
        <v>377</v>
      </c>
      <c r="C14" s="112">
        <v>892197747</v>
      </c>
      <c r="D14" s="112">
        <v>884477760</v>
      </c>
      <c r="E14" s="115">
        <f t="shared" si="1"/>
        <v>0.9913472242830041</v>
      </c>
      <c r="F14" s="113" t="s">
        <v>378</v>
      </c>
      <c r="G14" s="114">
        <v>-4111238</v>
      </c>
      <c r="H14" s="114">
        <v>-11596493</v>
      </c>
      <c r="I14" s="111">
        <f aca="true" t="shared" si="3" ref="I14:I15">SUM(H14/G14)</f>
        <v>2.820681507614008</v>
      </c>
    </row>
    <row r="15" spans="1:9" ht="23.25">
      <c r="A15" s="105">
        <v>8</v>
      </c>
      <c r="B15" s="117" t="s">
        <v>379</v>
      </c>
      <c r="C15" s="116">
        <v>30030815</v>
      </c>
      <c r="D15" s="116">
        <v>25218377</v>
      </c>
      <c r="E15" s="108">
        <f t="shared" si="1"/>
        <v>0.8397500034547847</v>
      </c>
      <c r="F15" s="118" t="s">
        <v>380</v>
      </c>
      <c r="G15" s="116">
        <f>SUM(G17+G19)</f>
        <v>3311759</v>
      </c>
      <c r="H15" s="116">
        <f>SUM(H17+H19)</f>
        <v>3173407</v>
      </c>
      <c r="I15" s="111">
        <f t="shared" si="3"/>
        <v>0.9582240132811597</v>
      </c>
    </row>
    <row r="16" spans="1:9" ht="46.5">
      <c r="A16" s="105">
        <v>9</v>
      </c>
      <c r="B16" s="117" t="s">
        <v>381</v>
      </c>
      <c r="C16" s="116">
        <v>2466457</v>
      </c>
      <c r="D16" s="116">
        <v>11860066</v>
      </c>
      <c r="E16" s="108">
        <f t="shared" si="1"/>
        <v>4.808543591070106</v>
      </c>
      <c r="F16" s="113" t="s">
        <v>382</v>
      </c>
      <c r="G16" s="112">
        <v>0</v>
      </c>
      <c r="H16" s="112">
        <v>0</v>
      </c>
      <c r="I16" s="111"/>
    </row>
    <row r="17" spans="1:9" ht="46.5">
      <c r="A17" s="105">
        <v>10</v>
      </c>
      <c r="B17" s="96" t="s">
        <v>383</v>
      </c>
      <c r="C17" s="119">
        <v>2210000</v>
      </c>
      <c r="D17" s="119">
        <v>2210000</v>
      </c>
      <c r="E17" s="115">
        <f t="shared" si="1"/>
        <v>1</v>
      </c>
      <c r="F17" s="113" t="s">
        <v>384</v>
      </c>
      <c r="G17" s="120">
        <f>SUM(G18)</f>
        <v>615002</v>
      </c>
      <c r="H17" s="120">
        <f>SUM(H18)</f>
        <v>1416115</v>
      </c>
      <c r="I17" s="111">
        <f>SUM(H17/G17)</f>
        <v>2.3026185280698273</v>
      </c>
    </row>
    <row r="18" spans="1:9" ht="46.5">
      <c r="A18" s="105">
        <v>11</v>
      </c>
      <c r="B18" s="121" t="s">
        <v>385</v>
      </c>
      <c r="C18" s="112">
        <v>0</v>
      </c>
      <c r="D18" s="112">
        <v>0</v>
      </c>
      <c r="E18" s="115"/>
      <c r="F18" s="90" t="s">
        <v>386</v>
      </c>
      <c r="G18" s="89">
        <v>615002</v>
      </c>
      <c r="H18" s="89">
        <v>1416115</v>
      </c>
      <c r="I18" s="111"/>
    </row>
    <row r="19" spans="1:9" ht="46.5">
      <c r="A19" s="105">
        <v>12</v>
      </c>
      <c r="B19" s="106" t="s">
        <v>387</v>
      </c>
      <c r="C19" s="116">
        <v>0</v>
      </c>
      <c r="D19" s="116">
        <v>0</v>
      </c>
      <c r="E19" s="108"/>
      <c r="F19" s="113" t="s">
        <v>388</v>
      </c>
      <c r="G19" s="119">
        <f>SUM(G20)</f>
        <v>2696757</v>
      </c>
      <c r="H19" s="119">
        <f>SUM(H20)</f>
        <v>1757292</v>
      </c>
      <c r="I19" s="111"/>
    </row>
    <row r="20" spans="1:9" ht="46.5">
      <c r="A20" s="105">
        <v>13</v>
      </c>
      <c r="B20" s="109" t="s">
        <v>389</v>
      </c>
      <c r="C20" s="107">
        <f>SUM(C21:C24)</f>
        <v>26458686</v>
      </c>
      <c r="D20" s="107">
        <f>SUM(D21:D24)</f>
        <v>36311368</v>
      </c>
      <c r="E20" s="108">
        <f>SUM(D20/C20)</f>
        <v>1.3723798679949564</v>
      </c>
      <c r="F20" s="122" t="s">
        <v>390</v>
      </c>
      <c r="G20" s="120">
        <v>2696757</v>
      </c>
      <c r="H20" s="120">
        <v>1757292</v>
      </c>
      <c r="I20" s="111"/>
    </row>
    <row r="21" spans="1:9" ht="46.5">
      <c r="A21" s="105">
        <v>14</v>
      </c>
      <c r="B21" s="113" t="s">
        <v>391</v>
      </c>
      <c r="C21" s="112">
        <v>0</v>
      </c>
      <c r="D21" s="112">
        <v>0</v>
      </c>
      <c r="E21" s="108"/>
      <c r="F21" s="109" t="s">
        <v>392</v>
      </c>
      <c r="G21" s="116"/>
      <c r="H21" s="116"/>
      <c r="I21" s="111"/>
    </row>
    <row r="22" spans="1:9" ht="23.25">
      <c r="A22" s="105">
        <v>15</v>
      </c>
      <c r="B22" s="113" t="s">
        <v>393</v>
      </c>
      <c r="C22" s="112">
        <v>500000</v>
      </c>
      <c r="D22" s="112">
        <v>500000</v>
      </c>
      <c r="E22" s="108">
        <f aca="true" t="shared" si="4" ref="E22:E23">SUM(D22/C22)</f>
        <v>1</v>
      </c>
      <c r="F22" s="109" t="s">
        <v>394</v>
      </c>
      <c r="G22" s="116">
        <f>SUM(G23:G24)</f>
        <v>2585578</v>
      </c>
      <c r="H22" s="116">
        <f>SUM(H23:H24)</f>
        <v>21738817</v>
      </c>
      <c r="I22" s="111">
        <f aca="true" t="shared" si="5" ref="I22:I23">SUM(H22/G22)</f>
        <v>8.407720440071813</v>
      </c>
    </row>
    <row r="23" spans="1:9" ht="46.5">
      <c r="A23" s="105">
        <v>16</v>
      </c>
      <c r="B23" s="113" t="s">
        <v>395</v>
      </c>
      <c r="C23" s="112">
        <v>25958686</v>
      </c>
      <c r="D23" s="112">
        <v>35811368</v>
      </c>
      <c r="E23" s="108">
        <f t="shared" si="4"/>
        <v>1.3795524164820978</v>
      </c>
      <c r="F23" s="122" t="s">
        <v>396</v>
      </c>
      <c r="G23" s="112">
        <v>2480578</v>
      </c>
      <c r="H23" s="112">
        <v>1738817</v>
      </c>
      <c r="I23" s="111">
        <f t="shared" si="5"/>
        <v>0.7009725152766815</v>
      </c>
    </row>
    <row r="24" spans="1:9" ht="23.25">
      <c r="A24" s="105">
        <v>17</v>
      </c>
      <c r="B24" s="113" t="s">
        <v>397</v>
      </c>
      <c r="C24" s="112">
        <v>0</v>
      </c>
      <c r="D24" s="112">
        <v>0</v>
      </c>
      <c r="E24" s="108"/>
      <c r="F24" s="122" t="s">
        <v>398</v>
      </c>
      <c r="G24" s="112">
        <v>105000</v>
      </c>
      <c r="H24" s="112">
        <v>20000000</v>
      </c>
      <c r="I24" s="111"/>
    </row>
    <row r="25" spans="1:9" ht="23.25">
      <c r="A25" s="105">
        <v>18</v>
      </c>
      <c r="B25" s="109" t="s">
        <v>399</v>
      </c>
      <c r="C25" s="116">
        <f>SUM(C26+C36)</f>
        <v>15258447</v>
      </c>
      <c r="D25" s="116">
        <f>SUM(D26+D36)</f>
        <v>11687163</v>
      </c>
      <c r="E25" s="108">
        <f aca="true" t="shared" si="6" ref="E25:E32">SUM(D25/C25)</f>
        <v>0.765947084916309</v>
      </c>
      <c r="F25" s="123"/>
      <c r="G25" s="123"/>
      <c r="H25" s="123"/>
      <c r="I25" s="123"/>
    </row>
    <row r="26" spans="1:9" ht="23.25">
      <c r="A26" s="105">
        <v>19</v>
      </c>
      <c r="B26" s="113" t="s">
        <v>400</v>
      </c>
      <c r="C26" s="112">
        <f>SUM(C27:C35)</f>
        <v>15228447</v>
      </c>
      <c r="D26" s="112">
        <f>SUM(D27:D35)</f>
        <v>11646206</v>
      </c>
      <c r="E26" s="115">
        <f t="shared" si="6"/>
        <v>0.7647664926042689</v>
      </c>
      <c r="F26" s="123"/>
      <c r="G26" s="123"/>
      <c r="H26" s="123"/>
      <c r="I26" s="123"/>
    </row>
    <row r="27" spans="1:9" ht="23.25">
      <c r="A27" s="105">
        <v>20</v>
      </c>
      <c r="B27" s="113" t="s">
        <v>401</v>
      </c>
      <c r="C27" s="112">
        <v>938600</v>
      </c>
      <c r="D27" s="112">
        <v>91615</v>
      </c>
      <c r="E27" s="115">
        <f t="shared" si="6"/>
        <v>0.09760813978265502</v>
      </c>
      <c r="F27" s="123"/>
      <c r="G27" s="123"/>
      <c r="H27" s="123"/>
      <c r="I27" s="123"/>
    </row>
    <row r="28" spans="1:9" ht="23.25">
      <c r="A28" s="105">
        <v>21</v>
      </c>
      <c r="B28" s="113" t="s">
        <v>402</v>
      </c>
      <c r="C28" s="112">
        <v>2092008</v>
      </c>
      <c r="D28" s="112">
        <v>801719</v>
      </c>
      <c r="E28" s="115">
        <f t="shared" si="6"/>
        <v>0.3832294140366576</v>
      </c>
      <c r="F28" s="109"/>
      <c r="G28" s="116"/>
      <c r="H28" s="116"/>
      <c r="I28" s="112"/>
    </row>
    <row r="29" spans="1:9" ht="23.25">
      <c r="A29" s="105">
        <v>22</v>
      </c>
      <c r="B29" s="113" t="s">
        <v>403</v>
      </c>
      <c r="C29" s="112">
        <v>1830658</v>
      </c>
      <c r="D29" s="112">
        <v>449457</v>
      </c>
      <c r="E29" s="115">
        <f t="shared" si="6"/>
        <v>0.24551663937229126</v>
      </c>
      <c r="F29" s="109"/>
      <c r="G29" s="116"/>
      <c r="H29" s="116"/>
      <c r="I29" s="112"/>
    </row>
    <row r="30" spans="1:9" ht="23.25">
      <c r="A30" s="105">
        <v>23</v>
      </c>
      <c r="B30" s="113" t="s">
        <v>404</v>
      </c>
      <c r="C30" s="112">
        <v>140866</v>
      </c>
      <c r="D30" s="112">
        <v>0</v>
      </c>
      <c r="E30" s="115">
        <f t="shared" si="6"/>
        <v>0</v>
      </c>
      <c r="F30" s="109"/>
      <c r="G30" s="116"/>
      <c r="H30" s="116"/>
      <c r="I30" s="112"/>
    </row>
    <row r="31" spans="1:9" ht="23.25">
      <c r="A31" s="105">
        <v>24</v>
      </c>
      <c r="B31" s="113" t="s">
        <v>405</v>
      </c>
      <c r="C31" s="112">
        <v>118576</v>
      </c>
      <c r="D31" s="112">
        <v>622447</v>
      </c>
      <c r="E31" s="115">
        <f t="shared" si="6"/>
        <v>5.249350627445689</v>
      </c>
      <c r="F31" s="109"/>
      <c r="G31" s="116"/>
      <c r="H31" s="116"/>
      <c r="I31" s="112"/>
    </row>
    <row r="32" spans="1:9" ht="23.25">
      <c r="A32" s="105">
        <v>25</v>
      </c>
      <c r="B32" s="113" t="s">
        <v>406</v>
      </c>
      <c r="C32" s="112">
        <v>32013</v>
      </c>
      <c r="D32" s="112">
        <v>168095</v>
      </c>
      <c r="E32" s="115">
        <f t="shared" si="6"/>
        <v>5.250835598038297</v>
      </c>
      <c r="F32" s="109"/>
      <c r="G32" s="116"/>
      <c r="H32" s="116"/>
      <c r="I32" s="112"/>
    </row>
    <row r="33" spans="1:9" ht="23.25">
      <c r="A33" s="105">
        <v>26</v>
      </c>
      <c r="B33" s="113" t="s">
        <v>407</v>
      </c>
      <c r="C33" s="112"/>
      <c r="D33" s="112">
        <v>855026</v>
      </c>
      <c r="E33" s="115"/>
      <c r="F33" s="109"/>
      <c r="G33" s="116"/>
      <c r="H33" s="116"/>
      <c r="I33" s="112"/>
    </row>
    <row r="34" spans="1:9" ht="23.25">
      <c r="A34" s="105">
        <v>27</v>
      </c>
      <c r="B34" s="113" t="s">
        <v>408</v>
      </c>
      <c r="C34" s="112">
        <v>48650</v>
      </c>
      <c r="D34" s="112">
        <v>0</v>
      </c>
      <c r="E34" s="115">
        <f aca="true" t="shared" si="7" ref="E34:E37">SUM(D34/C34)</f>
        <v>0</v>
      </c>
      <c r="F34" s="109"/>
      <c r="G34" s="116"/>
      <c r="H34" s="116"/>
      <c r="I34" s="112"/>
    </row>
    <row r="35" spans="1:9" ht="23.25">
      <c r="A35" s="105">
        <v>28</v>
      </c>
      <c r="B35" s="113" t="s">
        <v>409</v>
      </c>
      <c r="C35" s="112">
        <v>10027076</v>
      </c>
      <c r="D35" s="112">
        <v>8657847</v>
      </c>
      <c r="E35" s="115">
        <f t="shared" si="7"/>
        <v>0.8634468313594112</v>
      </c>
      <c r="F35" s="112"/>
      <c r="G35" s="112"/>
      <c r="H35" s="112"/>
      <c r="I35" s="112"/>
    </row>
    <row r="36" spans="1:9" ht="23.25">
      <c r="A36" s="105">
        <v>29</v>
      </c>
      <c r="B36" s="113" t="s">
        <v>410</v>
      </c>
      <c r="C36" s="120">
        <v>30000</v>
      </c>
      <c r="D36" s="120">
        <v>40957</v>
      </c>
      <c r="E36" s="115">
        <f t="shared" si="7"/>
        <v>1.3652333333333333</v>
      </c>
      <c r="F36" s="116"/>
      <c r="G36" s="116"/>
      <c r="H36" s="116"/>
      <c r="I36" s="120"/>
    </row>
    <row r="37" spans="1:9" ht="23.25">
      <c r="A37" s="105">
        <v>30</v>
      </c>
      <c r="B37" s="109" t="s">
        <v>411</v>
      </c>
      <c r="C37" s="124">
        <v>1419542</v>
      </c>
      <c r="D37" s="124">
        <v>0</v>
      </c>
      <c r="E37" s="108">
        <f t="shared" si="7"/>
        <v>0</v>
      </c>
      <c r="F37" s="116"/>
      <c r="G37" s="116"/>
      <c r="H37" s="116"/>
      <c r="I37" s="120"/>
    </row>
    <row r="38" spans="1:9" ht="23.25">
      <c r="A38" s="105">
        <v>31</v>
      </c>
      <c r="B38" s="109" t="s">
        <v>412</v>
      </c>
      <c r="C38" s="116"/>
      <c r="D38" s="116">
        <v>104610</v>
      </c>
      <c r="E38" s="108"/>
      <c r="F38" s="116"/>
      <c r="G38" s="116"/>
      <c r="H38" s="116"/>
      <c r="I38" s="124"/>
    </row>
    <row r="39" spans="1:9" s="104" customFormat="1" ht="37.5" customHeight="1">
      <c r="A39" s="105">
        <v>32</v>
      </c>
      <c r="B39" s="100" t="s">
        <v>413</v>
      </c>
      <c r="C39" s="125">
        <f>SUM(C8+C19+C20+C25+C37+C38)</f>
        <v>1029077759</v>
      </c>
      <c r="D39" s="125">
        <f>SUM(D8+D19+D20+D25+D37+D38)</f>
        <v>1036496153</v>
      </c>
      <c r="E39" s="126">
        <f>SUM(D39/C39)</f>
        <v>1.0072087788654658</v>
      </c>
      <c r="F39" s="127" t="s">
        <v>414</v>
      </c>
      <c r="G39" s="125">
        <f>G22+G21+G15+G8</f>
        <v>1029077759</v>
      </c>
      <c r="H39" s="125">
        <f>H22+H21+H15+H8</f>
        <v>1036496153</v>
      </c>
      <c r="I39" s="128">
        <f>SUM(H39/G39)</f>
        <v>1.0072087788654658</v>
      </c>
    </row>
    <row r="40" spans="2:9" ht="37.5" customHeight="1">
      <c r="B40" s="129"/>
      <c r="C40" s="130"/>
      <c r="D40" s="130"/>
      <c r="E40" s="131"/>
      <c r="I40" s="130"/>
    </row>
    <row r="41" ht="23.25">
      <c r="B41" s="132"/>
    </row>
    <row r="49" spans="3:9" ht="23.25">
      <c r="C49" s="133"/>
      <c r="D49" s="133"/>
      <c r="E49" s="134"/>
      <c r="G49" s="89" t="s">
        <v>415</v>
      </c>
      <c r="H49" s="89" t="s">
        <v>415</v>
      </c>
      <c r="I49" s="133"/>
    </row>
  </sheetData>
  <sheetProtection selectLockedCells="1" selectUnlockedCells="1"/>
  <mergeCells count="11">
    <mergeCell ref="A1:I1"/>
    <mergeCell ref="A2:I2"/>
    <mergeCell ref="A5:A7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7875" right="0.9055555555555556" top="0.6763888888888888" bottom="0.5902777777777778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2" sqref="A2"/>
    </sheetView>
  </sheetViews>
  <sheetFormatPr defaultColWidth="9.140625" defaultRowHeight="12.75"/>
  <cols>
    <col min="1" max="1" width="11.57421875" style="135" customWidth="1"/>
    <col min="2" max="2" width="22.28125" style="136" customWidth="1"/>
    <col min="3" max="3" width="22.140625" style="136" customWidth="1"/>
    <col min="4" max="4" width="21.28125" style="136" customWidth="1"/>
    <col min="5" max="5" width="18.8515625" style="136" customWidth="1"/>
    <col min="6" max="6" width="22.421875" style="136" customWidth="1"/>
    <col min="7" max="16384" width="9.140625" style="136" customWidth="1"/>
  </cols>
  <sheetData>
    <row r="1" spans="1:6" s="135" customFormat="1" ht="18.75">
      <c r="A1" s="2" t="s">
        <v>416</v>
      </c>
      <c r="B1" s="2"/>
      <c r="C1" s="2"/>
      <c r="D1" s="2"/>
      <c r="E1" s="2"/>
      <c r="F1" s="2"/>
    </row>
    <row r="2" spans="1:6" s="135" customFormat="1" ht="18.75">
      <c r="A2" s="2"/>
      <c r="B2" s="2"/>
      <c r="C2" s="2"/>
      <c r="D2" s="2"/>
      <c r="E2" s="2"/>
      <c r="F2" s="2"/>
    </row>
    <row r="3" spans="1:6" s="135" customFormat="1" ht="18.75">
      <c r="A3" s="3" t="s">
        <v>417</v>
      </c>
      <c r="B3" s="3"/>
      <c r="C3" s="3"/>
      <c r="D3" s="3"/>
      <c r="E3" s="3"/>
      <c r="F3" s="3"/>
    </row>
    <row r="4" spans="1:6" s="135" customFormat="1" ht="18.75">
      <c r="A4" s="2"/>
      <c r="B4" s="2"/>
      <c r="C4" s="2"/>
      <c r="D4" s="2"/>
      <c r="E4" s="2"/>
      <c r="F4" s="2"/>
    </row>
    <row r="5" spans="1:6" s="135" customFormat="1" ht="18">
      <c r="A5" s="3" t="s">
        <v>418</v>
      </c>
      <c r="B5" s="137" t="s">
        <v>4</v>
      </c>
      <c r="C5" s="138" t="s">
        <v>5</v>
      </c>
      <c r="D5" s="138" t="s">
        <v>6</v>
      </c>
      <c r="E5" s="138" t="s">
        <v>66</v>
      </c>
      <c r="F5" s="138" t="s">
        <v>224</v>
      </c>
    </row>
    <row r="6" spans="1:6" ht="48" customHeight="1">
      <c r="A6" s="3"/>
      <c r="B6" s="139" t="s">
        <v>7</v>
      </c>
      <c r="C6" s="140" t="s">
        <v>419</v>
      </c>
      <c r="D6" s="140" t="s">
        <v>3</v>
      </c>
      <c r="E6" s="140" t="s">
        <v>420</v>
      </c>
      <c r="F6" s="140" t="s">
        <v>421</v>
      </c>
    </row>
    <row r="7" spans="1:6" ht="48" customHeight="1">
      <c r="A7" s="138">
        <v>1</v>
      </c>
      <c r="B7" s="141" t="s">
        <v>422</v>
      </c>
      <c r="C7" s="142">
        <v>2</v>
      </c>
      <c r="D7" s="143">
        <v>55701.0559</v>
      </c>
      <c r="E7" s="144">
        <v>1000000</v>
      </c>
      <c r="F7" s="143" t="s">
        <v>423</v>
      </c>
    </row>
    <row r="8" spans="1:6" ht="48" customHeight="1">
      <c r="A8" s="138">
        <v>2</v>
      </c>
      <c r="B8" s="141" t="s">
        <v>422</v>
      </c>
      <c r="C8" s="142">
        <v>21</v>
      </c>
      <c r="D8" s="143" t="s">
        <v>424</v>
      </c>
      <c r="E8" s="144">
        <v>10000</v>
      </c>
      <c r="F8" s="143" t="s">
        <v>423</v>
      </c>
    </row>
    <row r="9" spans="1:6" ht="48" customHeight="1">
      <c r="A9" s="138">
        <v>3</v>
      </c>
      <c r="B9" s="145" t="s">
        <v>203</v>
      </c>
      <c r="C9" s="146">
        <v>23</v>
      </c>
      <c r="D9" s="146"/>
      <c r="E9" s="147">
        <v>2210000</v>
      </c>
      <c r="F9" s="146"/>
    </row>
  </sheetData>
  <sheetProtection selectLockedCells="1" selectUnlockedCells="1"/>
  <mergeCells count="3">
    <mergeCell ref="A1:F1"/>
    <mergeCell ref="A3:F3"/>
    <mergeCell ref="A5:A6"/>
  </mergeCells>
  <printOptions horizontalCentered="1"/>
  <pageMargins left="0.7083333333333334" right="0.7083333333333334" top="0.9222222222222222" bottom="0.7479166666666667" header="0.31527777777777777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/>
  <cp:lastPrinted>2017-05-29T12:38:36Z</cp:lastPrinted>
  <dcterms:created xsi:type="dcterms:W3CDTF">2014-01-13T16:29:21Z</dcterms:created>
  <dcterms:modified xsi:type="dcterms:W3CDTF">2017-05-29T12:38:12Z</dcterms:modified>
  <cp:category/>
  <cp:version/>
  <cp:contentType/>
  <cp:contentStatus/>
  <cp:revision>31</cp:revision>
</cp:coreProperties>
</file>