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2120" windowHeight="9030" firstSheet="14" activeTab="18"/>
  </bookViews>
  <sheets>
    <sheet name="1.Bev-kiad." sheetId="1" r:id="rId1"/>
    <sheet name="2.Műk." sheetId="2" r:id="rId2"/>
    <sheet name="3.Felh." sheetId="3" r:id="rId3"/>
    <sheet name="4. Átadott p.eszk." sheetId="4" r:id="rId4"/>
    <sheet name="5.Bev.össz." sheetId="5" r:id="rId5"/>
    <sheet name="6.Kiad.össz." sheetId="6" r:id="rId6"/>
    <sheet name="7.finanszírozás" sheetId="7" r:id="rId7"/>
    <sheet name="8.1.Önk.1." sheetId="8" r:id="rId8"/>
    <sheet name="8.2.Önk.2." sheetId="9" r:id="rId9"/>
    <sheet name="8.3.Önk.3." sheetId="10" r:id="rId10"/>
    <sheet name="9.1.Hiv.1." sheetId="11" r:id="rId11"/>
    <sheet name="9.2.Hiv.2." sheetId="12" r:id="rId12"/>
    <sheet name="10.Közösségi Ház" sheetId="13" r:id="rId13"/>
    <sheet name="11.1.GAMESZ 1." sheetId="14" r:id="rId14"/>
    <sheet name="11.2. GAMESZ 2." sheetId="15" r:id="rId15"/>
    <sheet name="12-13.Többéves,adósság" sheetId="16" r:id="rId16"/>
    <sheet name="14.Likviditás" sheetId="17" r:id="rId17"/>
    <sheet name="15.gördülő" sheetId="18" r:id="rId18"/>
    <sheet name="16.Eu projekt" sheetId="19" r:id="rId19"/>
  </sheets>
  <externalReferences>
    <externalReference r:id="rId22"/>
    <externalReference r:id="rId23"/>
    <externalReference r:id="rId24"/>
  </externalReferences>
  <definedNames>
    <definedName name="beruh" localSheetId="17">'[1]4.1. táj.'!#REF!</definedName>
    <definedName name="beruh" localSheetId="18">'[1]4.1. táj.'!#REF!</definedName>
    <definedName name="beruh" localSheetId="6">'[1]4.1. táj.'!#REF!</definedName>
    <definedName name="beruh">'[1]4.1. táj.'!#REF!</definedName>
    <definedName name="intézmények" localSheetId="12">'[3]4.1. táj.'!#REF!</definedName>
    <definedName name="intézmények" localSheetId="17">'[2]4.1. táj.'!#REF!</definedName>
    <definedName name="intézmények" localSheetId="18">'[2]4.1. táj.'!#REF!</definedName>
    <definedName name="intézmények" localSheetId="4">'[3]4.1. táj.'!#REF!</definedName>
    <definedName name="intézmények" localSheetId="6">'[3]4.1. táj.'!#REF!</definedName>
    <definedName name="intézmények">'[2]4.1. táj.'!#REF!</definedName>
    <definedName name="_xlnm.Print_Titles" localSheetId="4">'5.Bev.össz.'!$A:$A,'5.Bev.össz.'!$1:$4</definedName>
    <definedName name="_xlnm.Print_Titles" localSheetId="5">'6.Kiad.össz.'!$A:$A,'6.Kiad.össz.'!$1:$8</definedName>
    <definedName name="_xlnm.Print_Area" localSheetId="0">'1.Bev-kiad.'!$A$1:$D$64</definedName>
    <definedName name="_xlnm.Print_Area" localSheetId="12">'10.Közösségi Ház'!$A$1:$F$66</definedName>
    <definedName name="_xlnm.Print_Area" localSheetId="13">'11.1.GAMESZ 1.'!$A$1:$E$63</definedName>
    <definedName name="_xlnm.Print_Area" localSheetId="15">'12-13.Többéves,adósság'!$A$1:$H$29</definedName>
    <definedName name="_xlnm.Print_Area" localSheetId="16">'14.Likviditás'!$A$1:$N$25</definedName>
    <definedName name="_xlnm.Print_Area" localSheetId="17">'15.gördülő'!$A$1:$F$61</definedName>
    <definedName name="_xlnm.Print_Area" localSheetId="18">'16.Eu projekt'!$A$1:$K$14</definedName>
    <definedName name="_xlnm.Print_Area" localSheetId="1">'2.Műk.'!$A$1:$C$96</definedName>
    <definedName name="_xlnm.Print_Area" localSheetId="2">'3.Felh.'!$A$1:$F$74</definedName>
    <definedName name="_xlnm.Print_Area" localSheetId="3">'4. Átadott p.eszk.'!$A$1:$C$78</definedName>
    <definedName name="_xlnm.Print_Area" localSheetId="4">'5.Bev.össz.'!$A$1:$M$28</definedName>
    <definedName name="_xlnm.Print_Area" localSheetId="5">'6.Kiad.össz.'!$A$1:$P$28</definedName>
    <definedName name="_xlnm.Print_Area" localSheetId="6">'7.finanszírozás'!$A$1:$I$48</definedName>
    <definedName name="_xlnm.Print_Area" localSheetId="7">'8.1.Önk.1.'!$A$1:$C$61</definedName>
    <definedName name="_xlnm.Print_Area" localSheetId="9">'8.3.Önk.3.'!$A$1:$C$73</definedName>
    <definedName name="_xlnm.Print_Area" localSheetId="10">'9.1.Hiv.1.'!$A$1:$C$64</definedName>
    <definedName name="_xlnm.Print_Area" localSheetId="11">'9.2.Hiv.2.'!$A$1:$E$31</definedName>
    <definedName name="Z_ABF21C5C_6078_4D03_96DF_78390D4F8F84_.wvu.Cols" localSheetId="3" hidden="1">'4. Átadott p.eszk.'!#REF!,'4. Átadott p.eszk.'!$HP:$IV</definedName>
    <definedName name="Z_ABF21C5C_6078_4D03_96DF_78390D4F8F84_.wvu.FilterData" localSheetId="0" hidden="1">'1.Bev-kiad.'!$A$1:$A$34</definedName>
    <definedName name="Z_ABF21C5C_6078_4D03_96DF_78390D4F8F84_.wvu.FilterData" localSheetId="17" hidden="1">'15.gördülő'!$A$1:$A$31</definedName>
    <definedName name="Z_ABF21C5C_6078_4D03_96DF_78390D4F8F84_.wvu.FilterData" localSheetId="1" hidden="1">'2.Műk.'!$A$1:$A$92</definedName>
    <definedName name="Z_ABF21C5C_6078_4D03_96DF_78390D4F8F84_.wvu.PrintArea" localSheetId="0" hidden="1">'1.Bev-kiad.'!$A$1:$A$64</definedName>
    <definedName name="Z_ABF21C5C_6078_4D03_96DF_78390D4F8F84_.wvu.PrintArea" localSheetId="12" hidden="1">'10.Közösségi Ház'!$A$1:$B$60</definedName>
    <definedName name="Z_ABF21C5C_6078_4D03_96DF_78390D4F8F84_.wvu.PrintArea" localSheetId="13" hidden="1">'11.1.GAMESZ 1.'!$A$1:$A$63</definedName>
    <definedName name="Z_ABF21C5C_6078_4D03_96DF_78390D4F8F84_.wvu.PrintArea" localSheetId="17" hidden="1">'15.gördülő'!$A$1:$A$61</definedName>
    <definedName name="Z_ABF21C5C_6078_4D03_96DF_78390D4F8F84_.wvu.PrintArea" localSheetId="1" hidden="1">'2.Műk.'!$A$1:$A$94</definedName>
    <definedName name="Z_ABF21C5C_6078_4D03_96DF_78390D4F8F84_.wvu.PrintArea" localSheetId="2" hidden="1">'3.Felh.'!$A$1:$A$72</definedName>
    <definedName name="Z_ABF21C5C_6078_4D03_96DF_78390D4F8F84_.wvu.PrintArea" localSheetId="3" hidden="1">'4. Átadott p.eszk.'!$A$1:$A$53</definedName>
    <definedName name="Z_ABF21C5C_6078_4D03_96DF_78390D4F8F84_.wvu.PrintArea" localSheetId="7" hidden="1">'8.1.Önk.1.'!$A$1:$A$61</definedName>
    <definedName name="Z_ABF21C5C_6078_4D03_96DF_78390D4F8F84_.wvu.PrintArea" localSheetId="10" hidden="1">'9.1.Hiv.1.'!$A$1:$B$56</definedName>
    <definedName name="Z_ABF21C5C_6078_4D03_96DF_78390D4F8F84_.wvu.Rows" localSheetId="0" hidden="1">'1.Bev-kiad.'!#REF!</definedName>
    <definedName name="Z_ABF21C5C_6078_4D03_96DF_78390D4F8F84_.wvu.Rows" localSheetId="12" hidden="1">'10.Közösségi Ház'!#REF!,'10.Közösségi Ház'!#REF!</definedName>
    <definedName name="Z_ABF21C5C_6078_4D03_96DF_78390D4F8F84_.wvu.Rows" localSheetId="13" hidden="1">'11.1.GAMESZ 1.'!#REF!,'11.1.GAMESZ 1.'!$14:$22,'11.1.GAMESZ 1.'!#REF!,'11.1.GAMESZ 1.'!#REF!,'11.1.GAMESZ 1.'!#REF!,'11.1.GAMESZ 1.'!#REF!,'11.1.GAMESZ 1.'!#REF!</definedName>
    <definedName name="Z_ABF21C5C_6078_4D03_96DF_78390D4F8F84_.wvu.Rows" localSheetId="14" hidden="1">'11.2. GAMESZ 2.'!#REF!,'11.2. GAMESZ 2.'!#REF!,'11.2. GAMESZ 2.'!#REF!,'11.2. GAMESZ 2.'!#REF!,'11.2. GAMESZ 2.'!#REF!,'11.2. GAMESZ 2.'!$17:$17,'11.2. GAMESZ 2.'!#REF!,'11.2. GAMESZ 2.'!#REF!,'11.2. GAMESZ 2.'!#REF!,'11.2. GAMESZ 2.'!#REF!,'11.2. GAMESZ 2.'!#REF!,'11.2. GAMESZ 2.'!#REF!,'11.2. GAMESZ 2.'!#REF!,'11.2. GAMESZ 2.'!#REF!</definedName>
    <definedName name="Z_ABF21C5C_6078_4D03_96DF_78390D4F8F84_.wvu.Rows" localSheetId="17" hidden="1">'15.gördülő'!#REF!</definedName>
    <definedName name="Z_ABF21C5C_6078_4D03_96DF_78390D4F8F84_.wvu.Rows" localSheetId="1" hidden="1">'2.Műk.'!$2:$2,'2.Műk.'!$14:$16,'2.Műk.'!#REF!,'2.Műk.'!#REF!,'2.Műk.'!#REF!,'2.Műk.'!$42:$43,'2.Műk.'!#REF!,'2.Műk.'!#REF!,'2.Műk.'!#REF!</definedName>
    <definedName name="Z_ABF21C5C_6078_4D03_96DF_78390D4F8F84_.wvu.Rows" localSheetId="2" hidden="1">'3.Felh.'!#REF!,'3.Felh.'!#REF!,'3.Felh.'!#REF!,'3.Felh.'!#REF!</definedName>
    <definedName name="Z_ABF21C5C_6078_4D03_96DF_78390D4F8F84_.wvu.Rows" localSheetId="3" hidden="1">'4. Átadott p.eszk.'!#REF!,'4. Átadott p.eszk.'!#REF!,'4. Átadott p.eszk.'!#REF!,'4. Átadott p.eszk.'!#REF!,'4. Átadott p.eszk.'!#REF!</definedName>
    <definedName name="Z_ABF21C5C_6078_4D03_96DF_78390D4F8F84_.wvu.Rows" localSheetId="7" hidden="1">'8.1.Önk.1.'!#REF!,'8.1.Önk.1.'!$20:$20</definedName>
    <definedName name="Z_ABF21C5C_6078_4D03_96DF_78390D4F8F84_.wvu.Rows" localSheetId="9" hidden="1">'8.3.Önk.3.'!#REF!,'8.3.Önk.3.'!#REF!,'8.3.Önk.3.'!#REF!,'8.3.Önk.3.'!#REF!</definedName>
    <definedName name="Z_ABF21C5C_6078_4D03_96DF_78390D4F8F84_.wvu.Rows" localSheetId="10" hidden="1">'9.1.Hiv.1.'!#REF!,'9.1.Hiv.1.'!#REF!</definedName>
  </definedNames>
  <calcPr fullCalcOnLoad="1"/>
</workbook>
</file>

<file path=xl/sharedStrings.xml><?xml version="1.0" encoding="utf-8"?>
<sst xmlns="http://schemas.openxmlformats.org/spreadsheetml/2006/main" count="1098" uniqueCount="764">
  <si>
    <t xml:space="preserve">                                                                                              </t>
  </si>
  <si>
    <t>ezer Ft-ban</t>
  </si>
  <si>
    <t>I. Működési bevételek</t>
  </si>
  <si>
    <t xml:space="preserve">      1. Intézményi működési bevételek</t>
  </si>
  <si>
    <t xml:space="preserve">           2.1. Helyi adók</t>
  </si>
  <si>
    <t>II. Támogatások</t>
  </si>
  <si>
    <t>III. Felhalmozási és tőke jellegű bevételek</t>
  </si>
  <si>
    <t xml:space="preserve">       1. Tárgyi eszközök, immateriális javak értékesítése</t>
  </si>
  <si>
    <t xml:space="preserve">       2. Önkormányzatok sajátos felhalmozási és tőkebevételei</t>
  </si>
  <si>
    <t xml:space="preserve">       3. Pénzügyi befektetések bevételei</t>
  </si>
  <si>
    <t>IV. Véglegesen átvett pénzeszközök</t>
  </si>
  <si>
    <t xml:space="preserve">       1. Működési célú pénzeszköz átvétel</t>
  </si>
  <si>
    <t xml:space="preserve">       2. Felhalmozási célú pénzeszköz átvétel</t>
  </si>
  <si>
    <t>V. Támogatási kölcsönök visszatérülése,
értékpapírok értékesítésének bevétele</t>
  </si>
  <si>
    <t xml:space="preserve">F i n a n s z í r o z á s i   k i a d á s o k </t>
  </si>
  <si>
    <t xml:space="preserve">     1. Helyi adók</t>
  </si>
  <si>
    <t xml:space="preserve">           Lakbér</t>
  </si>
  <si>
    <t xml:space="preserve">             TÖOSZ    </t>
  </si>
  <si>
    <t xml:space="preserve">             Balatoni Szövetség</t>
  </si>
  <si>
    <t xml:space="preserve">             Bursa Hungarica</t>
  </si>
  <si>
    <t xml:space="preserve">             Arany János Tehetséggondozó tám.</t>
  </si>
  <si>
    <t xml:space="preserve">       3. Egyéb finanszírozás bevételei</t>
  </si>
  <si>
    <t>Működési célú bevételek mindösszesen</t>
  </si>
  <si>
    <t>Működési célú kiadások mindösszesen</t>
  </si>
  <si>
    <t>Felhalmozási célú bevételek mindösszesen</t>
  </si>
  <si>
    <t>Felhalmozási célú kiadások mindösszesen</t>
  </si>
  <si>
    <t xml:space="preserve">      2. Pótlék, bírság</t>
  </si>
  <si>
    <t xml:space="preserve">I. Önkormányzat működési kiadásai  </t>
  </si>
  <si>
    <t>II. Önkormányzati intézmények működési kiadásai</t>
  </si>
  <si>
    <t xml:space="preserve">       1. Működési célú hitel (éven belüli likvid hitel)</t>
  </si>
  <si>
    <r>
      <t xml:space="preserve">     1. Állami feladatfinanszírozás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(működés, ágazati fel.-ok tám.-a)</t>
    </r>
  </si>
  <si>
    <r>
      <t xml:space="preserve">                                </t>
    </r>
    <r>
      <rPr>
        <b/>
        <i/>
        <u val="single"/>
        <sz val="14"/>
        <rFont val="Times New Roman"/>
        <family val="1"/>
      </rPr>
      <t xml:space="preserve">Balatonföldvár Város Önkormányzatának </t>
    </r>
  </si>
  <si>
    <t xml:space="preserve">           1.1. Állami feladatfinanaszírozás</t>
  </si>
  <si>
    <t xml:space="preserve">           2.2. Bírságok, pótlékok, egyéb sajátos bevételek</t>
  </si>
  <si>
    <t xml:space="preserve">           2.3. Egyéb sajátos működési bevételek</t>
  </si>
  <si>
    <t xml:space="preserve">      1. Központi alrendszer kapcsolataiból származó bevételek</t>
  </si>
  <si>
    <t>2013. évi eredeti  előirányzat</t>
  </si>
  <si>
    <t>II. Felújítások</t>
  </si>
  <si>
    <t xml:space="preserve">      2. Hazai támogatásból, saját forrásból megvalósuló felújítások</t>
  </si>
  <si>
    <t xml:space="preserve">     1. Európai Uniós támogatásból megvalósuló felújítások</t>
  </si>
  <si>
    <t>IV. Felhalmozási célú céltartalék</t>
  </si>
  <si>
    <t xml:space="preserve">    1. Többcélú kistérségi társulásnak és költségvetési szerveinek</t>
  </si>
  <si>
    <t xml:space="preserve">    1. Vállalkozásoknak</t>
  </si>
  <si>
    <t xml:space="preserve">    2. Háztartartásoknak </t>
  </si>
  <si>
    <t xml:space="preserve">             Balatonföldvári Sport Egyesület</t>
  </si>
  <si>
    <t xml:space="preserve">             Balatonföldvári Technikai Vízisport Klub</t>
  </si>
  <si>
    <t xml:space="preserve">             ASZTEK</t>
  </si>
  <si>
    <t xml:space="preserve">             Országos Polgárőr Szövetség Balatonföldvári Új Szervezete</t>
  </si>
  <si>
    <t xml:space="preserve">             Üdülőtulajdonosok Egyesülete</t>
  </si>
  <si>
    <t xml:space="preserve">             Kolping Család</t>
  </si>
  <si>
    <t xml:space="preserve">             Nyugdíjas Egyesület </t>
  </si>
  <si>
    <t xml:space="preserve">             Balatonföldvári Ifjúsági Néptánc Egyesület</t>
  </si>
  <si>
    <t xml:space="preserve">             TDM Egyesület</t>
  </si>
  <si>
    <t xml:space="preserve">             Somogyi Egyetemistákért Közalapítvány</t>
  </si>
  <si>
    <t xml:space="preserve">             Sm Szabadidősport Szövetség</t>
  </si>
  <si>
    <t xml:space="preserve">             Közigazgatási Kar</t>
  </si>
  <si>
    <t xml:space="preserve">             Egészségügyi Alapítvány               </t>
  </si>
  <si>
    <t xml:space="preserve">             Zenebarátok Egyesülete</t>
  </si>
  <si>
    <t xml:space="preserve">             Néptánc Egyesület</t>
  </si>
  <si>
    <t>I. Beruházások</t>
  </si>
  <si>
    <t xml:space="preserve">      1. Európai Uniós támogatásból megvalósuló beruházások</t>
  </si>
  <si>
    <t xml:space="preserve">      2. Hazai támogatásból, saját forrásból megvalósuló beruházások</t>
  </si>
  <si>
    <t xml:space="preserve">    1. Hatósági jogkörhöz köthető működési bevétel</t>
  </si>
  <si>
    <t xml:space="preserve">     2. Intézményi működéshez kapcsolódó egyéb bevételek</t>
  </si>
  <si>
    <t xml:space="preserve">     3. Intézmények egyéb sajátos bevételei</t>
  </si>
  <si>
    <t xml:space="preserve">     4. Továbbszámlázott szolgáltatások bevételei</t>
  </si>
  <si>
    <t xml:space="preserve">      3. Egyéb sajátos működési bevételek</t>
  </si>
  <si>
    <t xml:space="preserve">           Végrehajtási költség </t>
  </si>
  <si>
    <t>Költségvetési bevételek összesen</t>
  </si>
  <si>
    <t xml:space="preserve">F i n a n s z í r o z á s i   b e v é t e l e k </t>
  </si>
  <si>
    <t>Költségvetési bevételek mindösszesen</t>
  </si>
  <si>
    <t>Működési célú bevételek összesen</t>
  </si>
  <si>
    <t>F i n a n s z í r o z á s i   b e v é t e l e k</t>
  </si>
  <si>
    <t>Költségvetési kiadások összesen</t>
  </si>
  <si>
    <t>Költségvetési kiadások mindösszesen</t>
  </si>
  <si>
    <t xml:space="preserve">I. Működési kiadások </t>
  </si>
  <si>
    <t>III. Tartalékok</t>
  </si>
  <si>
    <r>
      <t xml:space="preserve">      </t>
    </r>
    <r>
      <rPr>
        <sz val="10"/>
        <rFont val="Times New Roman"/>
        <family val="1"/>
      </rPr>
      <t>1. Önkormányzat működési kiadásai</t>
    </r>
  </si>
  <si>
    <t xml:space="preserve">        1. Beruházások</t>
  </si>
  <si>
    <t xml:space="preserve">        2. Felújítások</t>
  </si>
  <si>
    <t xml:space="preserve">        3. Fejlesztési célú támogatásértékű kiadások, pénzeszközátadások</t>
  </si>
  <si>
    <t xml:space="preserve">         1. Általános tartalék</t>
  </si>
  <si>
    <t xml:space="preserve">         2. Céltartalék</t>
  </si>
  <si>
    <t>IV. Év végi tervezett pénzmaradvány</t>
  </si>
  <si>
    <t xml:space="preserve">         1. Működési célú hitel törlesztés</t>
  </si>
  <si>
    <t xml:space="preserve">         2. Felhalmozási célú hitel törlesztés</t>
  </si>
  <si>
    <t xml:space="preserve">         3. Egyéb finanszírozás kiadásai</t>
  </si>
  <si>
    <t>Működési célú kiadások összesen</t>
  </si>
  <si>
    <t>I. Működési célú hitel törlesztés</t>
  </si>
  <si>
    <t xml:space="preserve">     1. Közös Önkormányzati Hivatal</t>
  </si>
  <si>
    <t xml:space="preserve">     2. Közösségi Ház</t>
  </si>
  <si>
    <t xml:space="preserve">     3. GAMESZ</t>
  </si>
  <si>
    <t>Felhalmozási célú bevételek összesen</t>
  </si>
  <si>
    <t>Felhalmozási célú kiadások összesen</t>
  </si>
  <si>
    <t>I. Felhalmozási célú hitel törlesztés</t>
  </si>
  <si>
    <t>III.  Egyéb felhalmozási célú kiadások</t>
  </si>
  <si>
    <t>Önkormányzati költségvetési bevételek - kiadások</t>
  </si>
  <si>
    <t>Működési célú támogatások, pénzeszközátadások</t>
  </si>
  <si>
    <t>I. Működési célú pénzeszközátadások</t>
  </si>
  <si>
    <t xml:space="preserve"> II. Felhalmozási kiadások </t>
  </si>
  <si>
    <t>2011. évi teljesítés</t>
  </si>
  <si>
    <t>2012. évi várható teljesítés</t>
  </si>
  <si>
    <t xml:space="preserve">      2. Önkormányzati intézmények működési kiadásai</t>
  </si>
  <si>
    <t xml:space="preserve">       2. Felhalmozási célú hitel, kötvénykibocsátás</t>
  </si>
  <si>
    <t>II. Működési célú támogatások</t>
  </si>
  <si>
    <t xml:space="preserve">           1.2. Átengedett közhatalmi bevételek (gépjárműadó 40%-a)</t>
  </si>
  <si>
    <r>
      <t xml:space="preserve">     2. Átengedett közhatalmi bevételek </t>
    </r>
    <r>
      <rPr>
        <sz val="8"/>
        <rFont val="Times New Roman"/>
        <family val="1"/>
      </rPr>
      <t xml:space="preserve">(átengedett központi adók, gépjárműadó 40%-a) </t>
    </r>
  </si>
  <si>
    <t>IV. Működési célú átvett pénzeszköz</t>
  </si>
  <si>
    <t xml:space="preserve">      2. Önkormányzat sajátos működési bevételei (közhatalmi bevételek)</t>
  </si>
  <si>
    <t xml:space="preserve">     6. Helyi önkormányzatok kiegészítő támogatásai</t>
  </si>
  <si>
    <t xml:space="preserve">     5. Működési célú támogatás államháztartáson belülről</t>
  </si>
  <si>
    <t xml:space="preserve">K ö l t s é g v e t é s i   b e v é t e l e k </t>
  </si>
  <si>
    <t xml:space="preserve">K ö l t s é g v e t é s i   k i a d á s o k </t>
  </si>
  <si>
    <t>I. Költségvetési hiány belső finanszírozására szolgáló eszközök</t>
  </si>
  <si>
    <t>II. Költségvetési hiány külső finanszírozására szolgáló eszközök</t>
  </si>
  <si>
    <t xml:space="preserve">     1. Előző évi pénzmaradvány igénybevétele</t>
  </si>
  <si>
    <t xml:space="preserve">     3. Év végi tervezett működési célú pénzmaradvány</t>
  </si>
  <si>
    <t xml:space="preserve">     1. Általános tartalék</t>
  </si>
  <si>
    <t>F e l h a l m o z á s i   c é l ú   b e v é t e l e k</t>
  </si>
  <si>
    <t>Felhalmozási célú költségvetési bevételek - kiadások</t>
  </si>
  <si>
    <t xml:space="preserve">F e l h a l m o z á s i   c é l ú   k i a d á s o k </t>
  </si>
  <si>
    <t>Működési célú költségvetési bevételek - kiadások</t>
  </si>
  <si>
    <t xml:space="preserve">M ű k ö d é s i  c é l ú  b e v é t e l e k </t>
  </si>
  <si>
    <t>M ű k ö d é s i  c é l ú  k i a d á s o k</t>
  </si>
  <si>
    <t xml:space="preserve">       2. Egyéb finanszírozás bevételei</t>
  </si>
  <si>
    <t xml:space="preserve">     1. Előző évi felhalmozási célú pénzmaradvány igénybevétele</t>
  </si>
  <si>
    <t xml:space="preserve">       1. Felhalmozási célú hitel, kötvénykibocsátás</t>
  </si>
  <si>
    <t xml:space="preserve">           Számítástechnikai fejlesztés (hardver)</t>
  </si>
  <si>
    <t xml:space="preserve">           Számítástechnikai fejlesztés (szoftver)</t>
  </si>
  <si>
    <t xml:space="preserve">             Asztalitenisz és Teke Egyesület</t>
  </si>
  <si>
    <t xml:space="preserve">             Balatonföldvári Gyermekekért Alapítvány</t>
  </si>
  <si>
    <t xml:space="preserve">             Spartacus Sport Egyesület</t>
  </si>
  <si>
    <t xml:space="preserve">     1. Tárgyi eszközök, immateriális javak értékesítése</t>
  </si>
  <si>
    <t>2013. évi módosított előirányzat</t>
  </si>
  <si>
    <t xml:space="preserve">     1. Költségvetésben meghatározott célfeladatokra</t>
  </si>
  <si>
    <t xml:space="preserve">             Balatoni Integrációs Közhasznú Nonprofit KFT</t>
  </si>
  <si>
    <t xml:space="preserve">             Balatoni Futár BT</t>
  </si>
  <si>
    <t xml:space="preserve">             Római Katolikus Plébánia  Kőröshegy</t>
  </si>
  <si>
    <t>Egyéb működési célú kiadások mindösszesen</t>
  </si>
  <si>
    <t xml:space="preserve">             1.2. Felhalmozási célú pénzmaradvány</t>
  </si>
  <si>
    <t xml:space="preserve">             1.1. Működési célú pénzmaradvány</t>
  </si>
  <si>
    <t xml:space="preserve">     2. Előző évi működési célú pénzmaradvány igénybevétele felhalmozási célú kiadásokra</t>
  </si>
  <si>
    <t xml:space="preserve">             2.1. Működési célú tartalék</t>
  </si>
  <si>
    <t xml:space="preserve">             2.2. Felhalmozási célú tartalék</t>
  </si>
  <si>
    <t>Teljesítés
2013.09.30.</t>
  </si>
  <si>
    <t xml:space="preserve">             Nők a Balatonért Egyesület</t>
  </si>
  <si>
    <t xml:space="preserve">             Koppányvölgye Vidékfejlesztési KHT</t>
  </si>
  <si>
    <t xml:space="preserve">             Mozdulj Balaton</t>
  </si>
  <si>
    <t xml:space="preserve">             VUELTA Sportegyesület</t>
  </si>
  <si>
    <t xml:space="preserve">     7. Bérkompenzáció</t>
  </si>
  <si>
    <t xml:space="preserve">     2. Céltartalék</t>
  </si>
  <si>
    <t>2014. évi terv</t>
  </si>
  <si>
    <t>2014. évi módosított előirányzat</t>
  </si>
  <si>
    <r>
      <t xml:space="preserve">     4. Központosított előirányzat </t>
    </r>
    <r>
      <rPr>
        <sz val="10"/>
        <rFont val="Times New Roman"/>
        <family val="1"/>
      </rPr>
      <t>(</t>
    </r>
    <r>
      <rPr>
        <sz val="8"/>
        <rFont val="Times New Roman"/>
        <family val="1"/>
      </rPr>
      <t>IFA bevétel állami tám.-a: 2012. évi IFA *1,5)</t>
    </r>
  </si>
  <si>
    <r>
      <t xml:space="preserve">     2. Önkormányzatok sajátos felhalmozási és tőkebevételei </t>
    </r>
    <r>
      <rPr>
        <sz val="8"/>
        <rFont val="Times New Roman"/>
        <family val="1"/>
      </rPr>
      <t>(önkormányzati lakás vás.törlesztések)</t>
    </r>
  </si>
  <si>
    <t xml:space="preserve">           Sportköz felújítása</t>
  </si>
  <si>
    <t xml:space="preserve">           Iskola udvar rendezés (utcafront)</t>
  </si>
  <si>
    <t xml:space="preserve">           Óvoda játszótér fejlesztés</t>
  </si>
  <si>
    <t xml:space="preserve">           Egyéb pályázatok megvalósítása (Norvég alap, LEADER, BFT - Kulipintyó, Kwassay sétány )</t>
  </si>
  <si>
    <t xml:space="preserve">      2. Év végi tervezett felhalmozási célú pénzmaradvány</t>
  </si>
  <si>
    <r>
      <t xml:space="preserve">                           </t>
    </r>
    <r>
      <rPr>
        <b/>
        <i/>
        <u val="single"/>
        <sz val="14"/>
        <rFont val="Times New Roman"/>
        <family val="1"/>
      </rPr>
      <t xml:space="preserve">2014. évi felhalmozási célú bevételei és kiadásai </t>
    </r>
  </si>
  <si>
    <t xml:space="preserve">           Rendezési terv módosítás</t>
  </si>
  <si>
    <t xml:space="preserve">           Közterületek felújítása - tervezés</t>
  </si>
  <si>
    <t xml:space="preserve">           Közterületek felújítása - közbeszerzési eljárás lefolytatása</t>
  </si>
  <si>
    <t xml:space="preserve">           Közterületek felújítása - műszaki ellenőrzés</t>
  </si>
  <si>
    <t xml:space="preserve">           Hulladékgyűjtési rendszer fejlesztése pályázat (önerő)</t>
  </si>
  <si>
    <t xml:space="preserve">       DDOP-2.1.1/D-12-2012-0017 projekt pályázati támogatás (Kilátó építés)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</si>
  <si>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</si>
  <si>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</si>
  <si>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</si>
  <si>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</si>
  <si>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</si>
  <si>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</si>
  <si>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</si>
  <si>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</si>
  <si>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</si>
  <si>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r>
      <t xml:space="preserve">                                           </t>
    </r>
    <r>
      <rPr>
        <b/>
        <i/>
        <u val="single"/>
        <sz val="14"/>
        <rFont val="Times New Roman"/>
        <family val="1"/>
      </rPr>
      <t xml:space="preserve">Balatonföldvár Város Önkormányzata </t>
    </r>
  </si>
  <si>
    <r>
      <t xml:space="preserve">                             </t>
    </r>
    <r>
      <rPr>
        <b/>
        <i/>
        <u val="single"/>
        <sz val="14"/>
        <rFont val="Times New Roman"/>
        <family val="1"/>
      </rPr>
      <t>2014. évi működési célú támogatásai, pénzeszközátadásai</t>
    </r>
  </si>
  <si>
    <r>
      <t xml:space="preserve">              Balatonföldvári Kulturális Szolgáltató és Fenntartó Nonprofit Kft. </t>
    </r>
    <r>
      <rPr>
        <sz val="8"/>
        <rFont val="Times New Roman"/>
        <family val="1"/>
      </rPr>
      <t>(alaptőke + 4 fő bér, járulék)</t>
    </r>
  </si>
  <si>
    <t xml:space="preserve">    3. Civil szervezeteknek </t>
  </si>
  <si>
    <t xml:space="preserve">             Munka- és tűzvédelmi társulás</t>
  </si>
  <si>
    <t xml:space="preserve">           Jubileumi tér felújítás - tervezés</t>
  </si>
  <si>
    <t xml:space="preserve">           Közterületek felújítása - kivitelezés</t>
  </si>
  <si>
    <r>
      <t xml:space="preserve">          </t>
    </r>
    <r>
      <rPr>
        <sz val="10"/>
        <rFont val="Times New Roman"/>
        <family val="1"/>
      </rPr>
      <t xml:space="preserve"> Sportpálya vásárlás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>(1589/1 hrsz, 228 e Ft ajánlati bizt. 2013-ban fizetve, fordított áfás)</t>
    </r>
  </si>
  <si>
    <t xml:space="preserve">          Felhalmozási célú pénzeszközátadás Társulásnak Orvosi rendelő felújítása miatt</t>
  </si>
  <si>
    <t xml:space="preserve">           Közösségi Ház épületenergetikai fejlesztés</t>
  </si>
  <si>
    <t xml:space="preserve">          Piactér felújítás - tervezés</t>
  </si>
  <si>
    <t xml:space="preserve">           Csigalépcső felújítása - tervezés</t>
  </si>
  <si>
    <t xml:space="preserve">           Csigalépcső felújítása - kivitelezés (vis maior támogatás + önerő)</t>
  </si>
  <si>
    <t xml:space="preserve">               Gyermekétkeztetés</t>
  </si>
  <si>
    <t xml:space="preserve">               Szociális és gyermekjóléti alapszolgáltatások</t>
  </si>
  <si>
    <t xml:space="preserve">           TV stúdió eszköz beszerzés</t>
  </si>
  <si>
    <t xml:space="preserve">           Egyéb pályázatokhoz kapcsolódó kiadások (műszaki ellenőrzés, tervezés, közbeszerzési elj. ktg.)</t>
  </si>
  <si>
    <t xml:space="preserve">           Kikötő közterület felújítás (önkormányzati rész)</t>
  </si>
  <si>
    <t xml:space="preserve">           Jubileumi tér felújítása - kivitelezés</t>
  </si>
  <si>
    <t xml:space="preserve">           Katolikus templom festés</t>
  </si>
  <si>
    <t xml:space="preserve">Balatonföldvár Város Önkormányzatának </t>
  </si>
  <si>
    <t xml:space="preserve">          Építményadó</t>
  </si>
  <si>
    <t xml:space="preserve">          Telekadó</t>
  </si>
  <si>
    <t xml:space="preserve">          Idegenforgalmi adó</t>
  </si>
  <si>
    <t xml:space="preserve">          Iparűzési adó</t>
  </si>
  <si>
    <t xml:space="preserve">          Kommunális adó</t>
  </si>
  <si>
    <t xml:space="preserve">          Igazgatási szolgáltatások bevétele     </t>
  </si>
  <si>
    <t xml:space="preserve">          Felügyeleti jellegű tevékenység díjbevételel            </t>
  </si>
  <si>
    <t xml:space="preserve">          Bírságból származó bevételek        </t>
  </si>
  <si>
    <t xml:space="preserve">          Áru- és készletértékesítés bevétele</t>
  </si>
  <si>
    <t xml:space="preserve">          Szolgáltatások bevétele</t>
  </si>
  <si>
    <t xml:space="preserve">          Bérleti és lízingdíj bevételek                                                </t>
  </si>
  <si>
    <t xml:space="preserve">          Egyéb sajátos bevételek </t>
  </si>
  <si>
    <t xml:space="preserve">          Kötbér, egyéb kártérítés bevételei</t>
  </si>
  <si>
    <t xml:space="preserve">         Társadalombiztosítástól</t>
  </si>
  <si>
    <t xml:space="preserve">         Fejezeti kezelésű előirányzatból (pl. Munkaügyi központ)</t>
  </si>
  <si>
    <t xml:space="preserve">         1.1. Önkormányzati feladatok működésének állami támogatása</t>
  </si>
  <si>
    <r>
      <t xml:space="preserve">     3. Egyéb bevételek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(szabálysértési, környezetvédelmi bírság)</t>
    </r>
  </si>
  <si>
    <t>Működési egyenleg (felhalmozási célú kiadások fedezetére)</t>
  </si>
  <si>
    <t xml:space="preserve">           1.3. Központosított előirányzat (IFA bevétel állami támogatása)</t>
  </si>
  <si>
    <t xml:space="preserve">           1.4. Helyi önkormányzatok kiegészítő támogatásai</t>
  </si>
  <si>
    <t xml:space="preserve">           1.5. Működési célú támogatás államháztartáson belülről</t>
  </si>
  <si>
    <t xml:space="preserve">           1.6. Felhalmozási célú támogatások államháztartáson belülről</t>
  </si>
  <si>
    <t xml:space="preserve">           1.7. Egyéb központi támogatás</t>
  </si>
  <si>
    <t>Működési célú kiadások tartalékok nélkül</t>
  </si>
  <si>
    <t>Felhalmozási célú kiadások tartalékok nélkül</t>
  </si>
  <si>
    <t xml:space="preserve">   1.1 Közvetlen önkormányzati feladatok működési kiadása</t>
  </si>
  <si>
    <t xml:space="preserve">          Személyi jellegű kiadások</t>
  </si>
  <si>
    <t xml:space="preserve">          Dologi kiadások</t>
  </si>
  <si>
    <t xml:space="preserve">          Ellátottak pénzbeni juttatásai</t>
  </si>
  <si>
    <t xml:space="preserve">       1.2. Pénzeszközátadás közösen ellátott feladatokra</t>
  </si>
  <si>
    <t xml:space="preserve">       1.1. Önkormányzat által igényelt állami támogatás továbbadása </t>
  </si>
  <si>
    <t>Felhalmozási egyenleg (2014. évi működési célú bevételekből felhalmozásra fordított összeg)</t>
  </si>
  <si>
    <t xml:space="preserve">     1. Előző évi működési célú pénzmaradvány igénybevétele (felhalmozási célú igénybevételnél)</t>
  </si>
  <si>
    <t xml:space="preserve">                                                                              </t>
  </si>
  <si>
    <t xml:space="preserve">                      ezer Ft-ban</t>
  </si>
  <si>
    <t>2013. évi eredeti előirányzat</t>
  </si>
  <si>
    <t>Javasolt módosítás</t>
  </si>
  <si>
    <t>Kiadások</t>
  </si>
  <si>
    <t xml:space="preserve">    Alkalmazottak illetménye, illetménykiegészitése</t>
  </si>
  <si>
    <t xml:space="preserve">    Közlekedési költségtérítés (munkába járás)</t>
  </si>
  <si>
    <t>Személyi jellegű összesen</t>
  </si>
  <si>
    <t xml:space="preserve">    Szociális hozzájárulási adó</t>
  </si>
  <si>
    <t>Munkaadót terhelő járulékok</t>
  </si>
  <si>
    <t xml:space="preserve">    Nyomtatvány, irodaszer</t>
  </si>
  <si>
    <t xml:space="preserve">    Könyv, folyóirat</t>
  </si>
  <si>
    <t xml:space="preserve">    Üzemanyag</t>
  </si>
  <si>
    <t xml:space="preserve">    Tisztítószer</t>
  </si>
  <si>
    <t xml:space="preserve">    Készletbeszerzés </t>
  </si>
  <si>
    <t xml:space="preserve">    Telefon</t>
  </si>
  <si>
    <t xml:space="preserve">    Internet</t>
  </si>
  <si>
    <t xml:space="preserve">    Gáz</t>
  </si>
  <si>
    <t xml:space="preserve">    Áram</t>
  </si>
  <si>
    <t xml:space="preserve">    Víz, csatorna</t>
  </si>
  <si>
    <t xml:space="preserve">    Karbantartás, kisjavítás </t>
  </si>
  <si>
    <t xml:space="preserve">          Számítástechnikai eszközök </t>
  </si>
  <si>
    <t xml:space="preserve">          Egyéb</t>
  </si>
  <si>
    <t xml:space="preserve">    Számítástechnikai kellékanyagok (festékpatron, stb. - nyomtató, fénymásoló)</t>
  </si>
  <si>
    <t xml:space="preserve">    IRIS Rendszerház (OPAL iktatószoftver)</t>
  </si>
  <si>
    <t xml:space="preserve">    Telefonközpont szolgáltatás</t>
  </si>
  <si>
    <t xml:space="preserve">    Telefonközpont eseti díj</t>
  </si>
  <si>
    <t xml:space="preserve">    Oracle licence</t>
  </si>
  <si>
    <t xml:space="preserve">    Egyéb üzemeltetési, fenntartási kiadások</t>
  </si>
  <si>
    <t xml:space="preserve">    Postaköltség</t>
  </si>
  <si>
    <t xml:space="preserve">    Továbbképzés</t>
  </si>
  <si>
    <t xml:space="preserve">    Áfa - előzetesen felszámított</t>
  </si>
  <si>
    <t xml:space="preserve">    Belföldi kiküldetés</t>
  </si>
  <si>
    <t xml:space="preserve">    Reprezentáció</t>
  </si>
  <si>
    <t xml:space="preserve">    Bank költség</t>
  </si>
  <si>
    <t xml:space="preserve">    Jogdíjak, igazgatási szolgáltatás</t>
  </si>
  <si>
    <t>Dologi kiadások összesen</t>
  </si>
  <si>
    <t>Működési kiadások összesen</t>
  </si>
  <si>
    <t xml:space="preserve">    Cafeteria</t>
  </si>
  <si>
    <t xml:space="preserve">    Telefon, internet költség</t>
  </si>
  <si>
    <t xml:space="preserve">    Végrehajtás adminisztráció (1 fő szla)</t>
  </si>
  <si>
    <t xml:space="preserve">    Továbbképzés, oktatás</t>
  </si>
  <si>
    <t>Személyi jellegű kiadások</t>
  </si>
  <si>
    <t xml:space="preserve">    CT EcoSTAT (könyvelési rendszer)</t>
  </si>
  <si>
    <t>2014. évi eredeti előirányzat</t>
  </si>
  <si>
    <t xml:space="preserve">          Közös Önkormányzati Hivatal feladatainak ellátása</t>
  </si>
  <si>
    <t xml:space="preserve">          Többcélú Társulás feladatainak ellátása (3 fő)</t>
  </si>
  <si>
    <t xml:space="preserve">     Közalkalmazottak alapilletménye (2 fő)</t>
  </si>
  <si>
    <t xml:space="preserve">     Közlekedési költség</t>
  </si>
  <si>
    <t xml:space="preserve">     Étkezési hozzájárulás</t>
  </si>
  <si>
    <t>Személyi jellegű kiadások összesen</t>
  </si>
  <si>
    <t xml:space="preserve">     Szociális hozzájárulási adó</t>
  </si>
  <si>
    <t>Munkaadót terhelő járulék</t>
  </si>
  <si>
    <t xml:space="preserve">     Üzemanyag</t>
  </si>
  <si>
    <t xml:space="preserve">     Munkaruha</t>
  </si>
  <si>
    <t xml:space="preserve">     Szakmai anyag</t>
  </si>
  <si>
    <t xml:space="preserve">     Alkatrész</t>
  </si>
  <si>
    <t xml:space="preserve">     Egyéb készlet</t>
  </si>
  <si>
    <t xml:space="preserve">     Bérleti díj</t>
  </si>
  <si>
    <t xml:space="preserve">     Karbantartás, kisjavítás (járművek,gépek)</t>
  </si>
  <si>
    <t xml:space="preserve">     Biztosítás</t>
  </si>
  <si>
    <t xml:space="preserve">     Szemét ártalmatlanítás</t>
  </si>
  <si>
    <t xml:space="preserve">     Zöldhulladék szállítás</t>
  </si>
  <si>
    <t xml:space="preserve">     Áfa</t>
  </si>
  <si>
    <t xml:space="preserve"> Dologi kiadások összesen</t>
  </si>
  <si>
    <t xml:space="preserve">     Alkatrész         </t>
  </si>
  <si>
    <t xml:space="preserve">     Út karbantartás</t>
  </si>
  <si>
    <t xml:space="preserve">     Egyéb karbantartás</t>
  </si>
  <si>
    <t xml:space="preserve">     Gj. üzemeltetés, fenntartás</t>
  </si>
  <si>
    <t xml:space="preserve">     Áramdíj</t>
  </si>
  <si>
    <t xml:space="preserve">     Víz- és csatornadíj</t>
  </si>
  <si>
    <t xml:space="preserve">     Egyéb üzemeltetési kiadások (üzemanyag, takarítás, fenntartás)</t>
  </si>
  <si>
    <t xml:space="preserve">     Közalkalmazottak alapilletménye (6 fő)</t>
  </si>
  <si>
    <t xml:space="preserve">     Egyéb anyag</t>
  </si>
  <si>
    <t xml:space="preserve">     Virágosítás</t>
  </si>
  <si>
    <t xml:space="preserve">     Karbantartás (gj.) </t>
  </si>
  <si>
    <t xml:space="preserve">     Virág beszerzés</t>
  </si>
  <si>
    <t xml:space="preserve">     Egyéb karbantartás, kisjavítás</t>
  </si>
  <si>
    <t xml:space="preserve">     Dologi kiadások összesen</t>
  </si>
  <si>
    <t xml:space="preserve">     Tisztítószer</t>
  </si>
  <si>
    <t xml:space="preserve">     Irodaszer</t>
  </si>
  <si>
    <t xml:space="preserve">     Telefon</t>
  </si>
  <si>
    <t xml:space="preserve">     Internet</t>
  </si>
  <si>
    <t xml:space="preserve">     Bérlet, lízing</t>
  </si>
  <si>
    <t xml:space="preserve">     Szállítási szolgáltatás</t>
  </si>
  <si>
    <t xml:space="preserve">     Gázdíj</t>
  </si>
  <si>
    <t xml:space="preserve">     Rágcsáló-, kártevőírtás, gyomirtás</t>
  </si>
  <si>
    <t xml:space="preserve">     Gépjármű üzemeltetés, fenntartás</t>
  </si>
  <si>
    <t xml:space="preserve">     Munka és tűzvédelmi társulási díj</t>
  </si>
  <si>
    <t xml:space="preserve">     Egyéb üzemeltetés, fenntartás</t>
  </si>
  <si>
    <t xml:space="preserve">     Adó, biztosítás</t>
  </si>
  <si>
    <t xml:space="preserve">     Posta költség</t>
  </si>
  <si>
    <t xml:space="preserve">     Gépkocsi, kisgépek, fűnyíró üzem-hajtó és kenőanyag költsége</t>
  </si>
  <si>
    <t xml:space="preserve">     Védőruha</t>
  </si>
  <si>
    <t xml:space="preserve">     Gépkocsi, kisgép, fűnyíró üzem- hajtó- és kenőanyag költségek</t>
  </si>
  <si>
    <t>Létszám</t>
  </si>
  <si>
    <t>Működési célú kiadások</t>
  </si>
  <si>
    <t>Működési célú kiadások mind
összesen</t>
  </si>
  <si>
    <t>Felhalmozási célú kiadások</t>
  </si>
  <si>
    <t>Személyi juttatás</t>
  </si>
  <si>
    <t>Munkaadót erhelő jár., szoc. hozzájárulási adó</t>
  </si>
  <si>
    <t>Dologi kiadások</t>
  </si>
  <si>
    <t>Ellátottak pénzbeni juttatásai</t>
  </si>
  <si>
    <t>Egyéb működési célú kiadások</t>
  </si>
  <si>
    <t>Beruházás</t>
  </si>
  <si>
    <t>Felújítás</t>
  </si>
  <si>
    <t>Egyéb felhalmozási célú kiadás</t>
  </si>
  <si>
    <t>Önkormányzat</t>
  </si>
  <si>
    <t>Ápolási díj méltányossági alapon</t>
  </si>
  <si>
    <t>Átmeneti segély</t>
  </si>
  <si>
    <t>Egyéb szociális ellátások</t>
  </si>
  <si>
    <t>Közgyógyellátás</t>
  </si>
  <si>
    <t>Lakásfenntartási támogatás</t>
  </si>
  <si>
    <t>Intézmények</t>
  </si>
  <si>
    <t>Önkormányzati Hivatal</t>
  </si>
  <si>
    <t>Közösségi Ház</t>
  </si>
  <si>
    <t xml:space="preserve">GAMESZ </t>
  </si>
  <si>
    <t>Önkormányzat
mindösszesen</t>
  </si>
  <si>
    <t>Bevételek / kiadások</t>
  </si>
  <si>
    <t>Összesen</t>
  </si>
  <si>
    <t>Önkormányzat 
mindösszesen</t>
  </si>
  <si>
    <t>Önkormányzati
 hivatal</t>
  </si>
  <si>
    <t>GAMESZ</t>
  </si>
  <si>
    <t>Saját bevételek</t>
  </si>
  <si>
    <t>2013. évi előirányzat</t>
  </si>
  <si>
    <t>Központi költségvetésből származó bevételek</t>
  </si>
  <si>
    <t>Finanszírozási bevételek</t>
  </si>
  <si>
    <t>Intézményfinanszírozás 
önkormányzati saját bevételből</t>
  </si>
  <si>
    <t xml:space="preserve">Bevételek összesen </t>
  </si>
  <si>
    <t xml:space="preserve">Intézményfinanszírozás </t>
  </si>
  <si>
    <t xml:space="preserve">Bevételek nettósítva összesen </t>
  </si>
  <si>
    <t>Kiadások összesen</t>
  </si>
  <si>
    <t>Intézményfinanszírozás</t>
  </si>
  <si>
    <t>Kiadások nettósítva összesen</t>
  </si>
  <si>
    <t>Finanszírozási kiadások</t>
  </si>
  <si>
    <t xml:space="preserve"> Állami támogatás átadása (feladatfinanszírozás)</t>
  </si>
  <si>
    <t>Tartalék</t>
  </si>
  <si>
    <t xml:space="preserve"> </t>
  </si>
  <si>
    <t xml:space="preserve">    Polgármester illetménye</t>
  </si>
  <si>
    <t xml:space="preserve">    Polgármester költségátalánya</t>
  </si>
  <si>
    <t xml:space="preserve">    Polgármester cafeteria</t>
  </si>
  <si>
    <t xml:space="preserve">    Alpolgármesterek költségátalánya</t>
  </si>
  <si>
    <t xml:space="preserve">    Bizottsági tagok tiszteletdíja</t>
  </si>
  <si>
    <t xml:space="preserve">    Könyv, folyóirat, napilap</t>
  </si>
  <si>
    <t xml:space="preserve">    Reprezentáció, külföldi kapcsolatok</t>
  </si>
  <si>
    <t xml:space="preserve">    Egyéb dologi kiadások</t>
  </si>
  <si>
    <t xml:space="preserve">    Városi ünnepségek reprezentációja</t>
  </si>
  <si>
    <t xml:space="preserve">    Hirdetési díj, reklám</t>
  </si>
  <si>
    <t xml:space="preserve">    Könyvvizsgáló</t>
  </si>
  <si>
    <t xml:space="preserve">    Betegszállítás</t>
  </si>
  <si>
    <t xml:space="preserve">    Főépítész</t>
  </si>
  <si>
    <t xml:space="preserve">    Vagyon biztosítás</t>
  </si>
  <si>
    <t xml:space="preserve">    Gépjármű biztosítások</t>
  </si>
  <si>
    <t xml:space="preserve">    Bankköltség</t>
  </si>
  <si>
    <t xml:space="preserve">    Különféle adók,díjak</t>
  </si>
  <si>
    <t>Létszám (fő)</t>
  </si>
  <si>
    <t xml:space="preserve">    Közalkalmazottak illetménye (2 fő)</t>
  </si>
  <si>
    <t xml:space="preserve">    Közlekedési költségtérítés</t>
  </si>
  <si>
    <t xml:space="preserve">    Étkezési hozzájárulás</t>
  </si>
  <si>
    <t xml:space="preserve">    Irodaszer</t>
  </si>
  <si>
    <t xml:space="preserve">    Szakmai anyag</t>
  </si>
  <si>
    <t xml:space="preserve">    Gyógyszer</t>
  </si>
  <si>
    <t xml:space="preserve">    Munkaruha</t>
  </si>
  <si>
    <t xml:space="preserve">    Áfa</t>
  </si>
  <si>
    <t xml:space="preserve">     Villamos áram</t>
  </si>
  <si>
    <t xml:space="preserve">    Járulékok</t>
  </si>
  <si>
    <t xml:space="preserve">   Áfa</t>
  </si>
  <si>
    <t>862101 Háziorvosi  alapellátás</t>
  </si>
  <si>
    <t xml:space="preserve">    Villamos áram</t>
  </si>
  <si>
    <t xml:space="preserve">    Egészségügyi szolgáltatás</t>
  </si>
  <si>
    <t xml:space="preserve">    Áfa kiadás</t>
  </si>
  <si>
    <t>Dologi kiadás összesen</t>
  </si>
  <si>
    <t>862102 Háziorvosi ügyeleti ellátás</t>
  </si>
  <si>
    <t xml:space="preserve">     Tisztitószer beszerzés</t>
  </si>
  <si>
    <t xml:space="preserve">     Gáz</t>
  </si>
  <si>
    <t xml:space="preserve">     Víz díj</t>
  </si>
  <si>
    <t xml:space="preserve">     Egyéb üzemeltetés </t>
  </si>
  <si>
    <t>Egészségügyi ellátások</t>
  </si>
  <si>
    <t xml:space="preserve">   Étkezési hozzájárulás</t>
  </si>
  <si>
    <t xml:space="preserve">   Egyéb karbantartás, kisjavítás</t>
  </si>
  <si>
    <t xml:space="preserve">   Épület, út karbantartás, kisjavítás</t>
  </si>
  <si>
    <t xml:space="preserve">   Kullancs és szunyogirtás</t>
  </si>
  <si>
    <t xml:space="preserve">   Egyéb üzemeltetés, fenntartás</t>
  </si>
  <si>
    <t xml:space="preserve">   Lomtalanítás</t>
  </si>
  <si>
    <t xml:space="preserve">   Továbbképzés</t>
  </si>
  <si>
    <t xml:space="preserve">    Munkaadót terhelő járulékok</t>
  </si>
  <si>
    <t xml:space="preserve">          Szociális étkeztetés költsége </t>
  </si>
  <si>
    <t xml:space="preserve">          Áfa</t>
  </si>
  <si>
    <t xml:space="preserve">    Dologi kiadások összesen</t>
  </si>
  <si>
    <t xml:space="preserve">                 Gyermek születési támogatás, babazászlók</t>
  </si>
  <si>
    <t xml:space="preserve">                 Tanévkezdési támogatás</t>
  </si>
  <si>
    <t xml:space="preserve">                 Iskolai életre felkészítő támogatás</t>
  </si>
  <si>
    <t xml:space="preserve">                 Karácsonyi csomag</t>
  </si>
  <si>
    <t xml:space="preserve">                 Méhnyakrák megelőző oltás támogatás</t>
  </si>
  <si>
    <t xml:space="preserve">                 Szemétszállítási díj támogatás</t>
  </si>
  <si>
    <t xml:space="preserve">                 Szociális étkezés szállítási díj átvállalása</t>
  </si>
  <si>
    <t>Főszerkesztői feladatok ellátása</t>
  </si>
  <si>
    <t>Tisztitószer beszerzés</t>
  </si>
  <si>
    <t>Telefon</t>
  </si>
  <si>
    <t>Vásárolt élelmezés</t>
  </si>
  <si>
    <t>Gáz</t>
  </si>
  <si>
    <t>Villamosáram</t>
  </si>
  <si>
    <t>Víz csatorna díj</t>
  </si>
  <si>
    <t>Egyéb karbantartás, kisjavítás</t>
  </si>
  <si>
    <t>Szemét, kémény</t>
  </si>
  <si>
    <t>Egyéb üzemeltetés</t>
  </si>
  <si>
    <t>ÁFA</t>
  </si>
  <si>
    <t>2012. évi előirányzat</t>
  </si>
  <si>
    <t xml:space="preserve">     Telefon költség</t>
  </si>
  <si>
    <t xml:space="preserve">     Vízdíj</t>
  </si>
  <si>
    <t xml:space="preserve">     Karbantartási szolgáltatások</t>
  </si>
  <si>
    <t xml:space="preserve">     Egyéb fenntartási költségek</t>
  </si>
  <si>
    <t xml:space="preserve">     ÁFA kiadások</t>
  </si>
  <si>
    <t xml:space="preserve">     Reprezentáció</t>
  </si>
  <si>
    <t xml:space="preserve">     Egyéb dologi kiadások</t>
  </si>
  <si>
    <t xml:space="preserve">     Adók, díjak</t>
  </si>
  <si>
    <t xml:space="preserve">                                   </t>
  </si>
  <si>
    <t xml:space="preserve">     Könyv, folyóirat (Városi Könyvtár)</t>
  </si>
  <si>
    <t xml:space="preserve">                                  - Szirén program követés</t>
  </si>
  <si>
    <t xml:space="preserve">                                  - programok költsége</t>
  </si>
  <si>
    <t>Működési célú bevételek</t>
  </si>
  <si>
    <t>Bevételek mindösszesen</t>
  </si>
  <si>
    <t>Központi alrendszerből származó bevételek</t>
  </si>
  <si>
    <t>Működési célú átvett pénzeszköz</t>
  </si>
  <si>
    <t>Működési célú támogatás államháztartáson belülről</t>
  </si>
  <si>
    <t>Működési célú pénz
maradvány</t>
  </si>
  <si>
    <t>Felhalmozási célú pénz
maradvány</t>
  </si>
  <si>
    <t>Feladat
finanszírozás</t>
  </si>
  <si>
    <t>Egyéb állami támogatás</t>
  </si>
  <si>
    <r>
      <t xml:space="preserve">                                              </t>
    </r>
    <r>
      <rPr>
        <b/>
        <i/>
        <u val="single"/>
        <sz val="12"/>
        <rFont val="Arial CE"/>
        <family val="2"/>
      </rPr>
      <t xml:space="preserve">Balatonföldvár Város Önkormányzatának </t>
    </r>
  </si>
  <si>
    <r>
      <t xml:space="preserve">                                                      </t>
    </r>
    <r>
      <rPr>
        <b/>
        <i/>
        <u val="single"/>
        <sz val="12"/>
        <rFont val="Arial CE"/>
        <family val="2"/>
      </rPr>
      <t>több éves kihatással járó feladatai</t>
    </r>
  </si>
  <si>
    <t>Balatonföldvár Város Önkormányzatának többéves kihatással járó feladatai</t>
  </si>
  <si>
    <t>Összes kiadás</t>
  </si>
  <si>
    <t>1. Beruházások</t>
  </si>
  <si>
    <t>2. Felújítások</t>
  </si>
  <si>
    <t>-</t>
  </si>
  <si>
    <t>3. Egyéb felhalmozási kiadások</t>
  </si>
  <si>
    <r>
      <t xml:space="preserve">                                               </t>
    </r>
    <r>
      <rPr>
        <b/>
        <i/>
        <u val="single"/>
        <sz val="12"/>
        <rFont val="Arial CE"/>
        <family val="0"/>
      </rPr>
      <t xml:space="preserve">Balatonföldvár Város </t>
    </r>
    <r>
      <rPr>
        <b/>
        <i/>
        <u val="single"/>
        <sz val="12"/>
        <rFont val="Arial CE"/>
        <family val="2"/>
      </rPr>
      <t xml:space="preserve">Önkormányzatának </t>
    </r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</si>
  <si>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</si>
  <si>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</si>
  <si>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</si>
  <si>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</si>
  <si>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</si>
  <si>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</si>
  <si>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</si>
  <si>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</si>
  <si>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</si>
  <si>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</si>
  <si>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</si>
  <si>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</si>
  <si>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</si>
  <si>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</si>
  <si>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</si>
  <si>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</si>
  <si>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</si>
  <si>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Helyi adók</t>
  </si>
  <si>
    <t xml:space="preserve">   Működési célú pénzeszk. átv.</t>
  </si>
  <si>
    <t xml:space="preserve">   Előző évi pénzmaradvány</t>
  </si>
  <si>
    <t xml:space="preserve">   Bevételek összesen</t>
  </si>
  <si>
    <t>2.Kiadások</t>
  </si>
  <si>
    <t xml:space="preserve">   Működési célú kiadások</t>
  </si>
  <si>
    <t xml:space="preserve">   Működési c. pénzeszk.átadás</t>
  </si>
  <si>
    <t xml:space="preserve">   Beruházás, fejlesztés</t>
  </si>
  <si>
    <t xml:space="preserve">    Tartalék felhasználása, tervezett
    maradvány</t>
  </si>
  <si>
    <t xml:space="preserve">   Kiadások összesen</t>
  </si>
  <si>
    <t>Havi egyenleg</t>
  </si>
  <si>
    <t>Göngyölített egyenleg</t>
  </si>
  <si>
    <r>
      <t xml:space="preserve">                                           </t>
    </r>
    <r>
      <rPr>
        <b/>
        <i/>
        <u val="single"/>
        <sz val="12"/>
        <rFont val="Times New Roman"/>
        <family val="1"/>
      </rPr>
      <t>Balatonföldvár Város Önkormányzat 2014. évi bevétel-kiadási előirányzat-felhasználási ütemterve</t>
    </r>
  </si>
  <si>
    <t>2014. évi összevont mérlege</t>
  </si>
  <si>
    <t>2014. évi működési célú bevételei és kiadásai</t>
  </si>
  <si>
    <t>2014. évi eredeti előirányzat (kiemelt előirányzatok)</t>
  </si>
  <si>
    <t>2014. évi előirányzat</t>
  </si>
  <si>
    <t>Bevételek</t>
  </si>
  <si>
    <t xml:space="preserve">    Cafetéria, étkezési hozzájárulás</t>
  </si>
  <si>
    <t xml:space="preserve">          Balatonföldvári önkormányzati feladatok ellátása (10 fő)</t>
  </si>
  <si>
    <t xml:space="preserve">          Közös Önkormányzati Hivatal feladatainak ellátása (24 fő)</t>
  </si>
  <si>
    <t xml:space="preserve">    Kisértékű tárgyi eszközök </t>
  </si>
  <si>
    <t xml:space="preserve">        Irodabútor pótlás, javítás, térelválasztó fal</t>
  </si>
  <si>
    <t xml:space="preserve">        Számítástechnikai eszközök</t>
  </si>
  <si>
    <t xml:space="preserve">          Fénymásoló</t>
  </si>
  <si>
    <t xml:space="preserve">    Szoftver követés</t>
  </si>
  <si>
    <t xml:space="preserve">    Nemzeti Közszolgáltati Egyetem (képzések)</t>
  </si>
  <si>
    <t>Állami támogatás</t>
  </si>
  <si>
    <t xml:space="preserve">    Belső ellenőrzés</t>
  </si>
  <si>
    <t>Többcélú Társulás (10 378 e munkaszervezet + 185 e belső ell.)</t>
  </si>
  <si>
    <t>Települési önkormányzatok (6 önkormányzat belső ell.)</t>
  </si>
  <si>
    <t xml:space="preserve">Szántód Község Önkormányzata </t>
  </si>
  <si>
    <t>Végrehajtási társulás (belső ell.)</t>
  </si>
  <si>
    <t xml:space="preserve">               Pénzügyi Gondnokság konyha működtetés (intézményi étkeztetés)</t>
  </si>
  <si>
    <r>
      <t xml:space="preserve">                Működés általános támogatása</t>
    </r>
    <r>
      <rPr>
        <sz val="8"/>
        <rFont val="Times New Roman"/>
        <family val="1"/>
      </rPr>
      <t xml:space="preserve"> (hivatali működtetés, településüzemeltetés, egyéb önkorm.-i fel., 
                pénzbeni szoc.)</t>
    </r>
  </si>
  <si>
    <t xml:space="preserve">                Könyvtári, közművelődési feladatok támogatása</t>
  </si>
  <si>
    <t xml:space="preserve">                Egyéb (táncművészet)</t>
  </si>
  <si>
    <r>
      <t xml:space="preserve">          1.2. Társulási feladatellátás miatti állami támogatás</t>
    </r>
    <r>
      <rPr>
        <sz val="10"/>
        <rFont val="Times New Roman"/>
        <family val="1"/>
      </rPr>
      <t xml:space="preserve"> (óvoda, étkeztetés, szoc. Intézmény,                              gyermekétkeztetés üzemeltetési tám.)</t>
    </r>
  </si>
  <si>
    <t xml:space="preserve">    Esélyegyenlőségi terv készítés megbízási díj (Karsai Anikó)</t>
  </si>
  <si>
    <t xml:space="preserve">    Projektvezető megbízási díj (kilátó projekt, Karsai Anikó)</t>
  </si>
  <si>
    <t xml:space="preserve">    Alpolgármesterek illetménye</t>
  </si>
  <si>
    <t xml:space="preserve">    Képviselők tiszteletdíja</t>
  </si>
  <si>
    <t>adó</t>
  </si>
  <si>
    <t>végrehajtás</t>
  </si>
  <si>
    <t>össz.</t>
  </si>
  <si>
    <t xml:space="preserve">          Balatonföldvári önkormányzati feladatok ellátása</t>
  </si>
  <si>
    <t xml:space="preserve">    Végrehajtó céljutalom</t>
  </si>
  <si>
    <t xml:space="preserve">         1.2. Többcélú Társulás</t>
  </si>
  <si>
    <t xml:space="preserve">         1.3. Végrehajtási Társulás</t>
  </si>
  <si>
    <t xml:space="preserve">    IFA ellenőrök jutaléka (megbízási díj)</t>
  </si>
  <si>
    <t xml:space="preserve">    Karbantartás, kisjavítás</t>
  </si>
  <si>
    <t>Ellátottak pénzbeni juttatása</t>
  </si>
  <si>
    <t xml:space="preserve">    Közép- és felsőfokú oktatásban részesülők juttatásai</t>
  </si>
  <si>
    <t xml:space="preserve">    Védőnői, iskolai egészségügyi program</t>
  </si>
  <si>
    <t xml:space="preserve">        Foglalkozás-egészségügyi alapellátás</t>
  </si>
  <si>
    <t xml:space="preserve">        Fogorvosi alapellátás</t>
  </si>
  <si>
    <t xml:space="preserve">        Gyermekorvos</t>
  </si>
  <si>
    <t xml:space="preserve">        Felnőtt eü szolgáltatás</t>
  </si>
  <si>
    <t xml:space="preserve">        Fizikoterápiás szolgáltatás</t>
  </si>
  <si>
    <t xml:space="preserve">    Egyéb Kilátó projekthez / nonprofit Kft-hez kapcsolódó dologi kiadások</t>
  </si>
  <si>
    <t xml:space="preserve">         Cégbejegyzés ügyvédi munkadíj </t>
  </si>
  <si>
    <t xml:space="preserve">         Kiviteli tervek sokszorosítása</t>
  </si>
  <si>
    <t xml:space="preserve">    Óévbucsuztató (2013. évi 2014-et érintő teljesítés)</t>
  </si>
  <si>
    <t xml:space="preserve">     Közalkalmazottak alapilletménye (1 fő)</t>
  </si>
  <si>
    <t xml:space="preserve">     Közalkalmazottak illetménye (2 fő)</t>
  </si>
  <si>
    <t xml:space="preserve">          Egyéb működési célú kiadások, pénzeszközátadások</t>
  </si>
  <si>
    <t xml:space="preserve">               Többcélú Társulásnak állami támogatás továbbadása</t>
  </si>
  <si>
    <t xml:space="preserve">   ebből átfutó kiadás nélküli tisztított kiadás</t>
  </si>
  <si>
    <t>Működési célú egyenleg tartalékok, pénzmaradvány nélkül</t>
  </si>
  <si>
    <r>
      <t xml:space="preserve">Költségvetési egyenleg
</t>
    </r>
    <r>
      <rPr>
        <b/>
        <i/>
        <sz val="10"/>
        <rFont val="Times New Roman"/>
        <family val="1"/>
      </rPr>
      <t>(tartalékok, előző évi pénzmaradvány nélkül)</t>
    </r>
  </si>
  <si>
    <t xml:space="preserve">       LEADER támogatás - piactér pályázat</t>
  </si>
  <si>
    <t xml:space="preserve">          Helyettesítési díj</t>
  </si>
  <si>
    <t xml:space="preserve">    IFA ellenőr bére (1 fő Scheich János)</t>
  </si>
  <si>
    <t xml:space="preserve">    Alkalmazottak illetménye, illetménykiegészitése </t>
  </si>
  <si>
    <t xml:space="preserve">     Megbízási díj (takarítás, rendezvények hangosítás, egyéb közreműködés)</t>
  </si>
  <si>
    <t xml:space="preserve">     Kórus 40. évi, ház 20. évi rendezvényköltsége</t>
  </si>
  <si>
    <t xml:space="preserve">     50 db ruha vásárlás (kórus)</t>
  </si>
  <si>
    <t xml:space="preserve">     Érdekeltségnövelő pályázat önerő (asztalok)</t>
  </si>
  <si>
    <t xml:space="preserve">    Közösségi ház riasztó</t>
  </si>
  <si>
    <r>
      <t xml:space="preserve">     </t>
    </r>
    <r>
      <rPr>
        <sz val="8"/>
        <rFont val="Times New Roman"/>
        <family val="1"/>
      </rPr>
      <t>Rendezvények,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gyermekprogramok, felnőttszínházi előadás, pedagógus nap, nyugdíjas tal., megemlékezések,
     családi játszóház, karvez. díj)</t>
    </r>
  </si>
  <si>
    <t>Összpróba Alapítvány áthúzódó bevétel (2013. évi szerződés szerint)</t>
  </si>
  <si>
    <t xml:space="preserve">    Szúnyogirtás</t>
  </si>
  <si>
    <t xml:space="preserve">     Nyári programok</t>
  </si>
  <si>
    <t xml:space="preserve">         Majális</t>
  </si>
  <si>
    <t xml:space="preserve">         Pünkösd</t>
  </si>
  <si>
    <t xml:space="preserve">         Földvár napja</t>
  </si>
  <si>
    <t xml:space="preserve">         Kiállítások</t>
  </si>
  <si>
    <t xml:space="preserve">         Fogathajtó</t>
  </si>
  <si>
    <t xml:space="preserve">         Földvári zenei esték</t>
  </si>
  <si>
    <t>tdm</t>
  </si>
  <si>
    <t>br.</t>
  </si>
  <si>
    <t xml:space="preserve">     Megyei könyvtári feladatellátáshoz kapcsolódó kiadások</t>
  </si>
  <si>
    <t>Megyei Könyvtár támogatás</t>
  </si>
  <si>
    <t xml:space="preserve">     Pályázati díjak, szerzői jogdíjak</t>
  </si>
  <si>
    <r>
      <t xml:space="preserve">    Computrend Kft. (EcoStat átalánydíj - könyvelési, gazdálkodási szoftver </t>
    </r>
    <r>
      <rPr>
        <sz val="8"/>
        <rFont val="Times New Roman"/>
        <family val="1"/>
      </rPr>
      <t>(70e/hó +áfa)</t>
    </r>
  </si>
  <si>
    <r>
      <t xml:space="preserve">    Infoway Kft. (számítástechnikai szolgáltatás </t>
    </r>
    <r>
      <rPr>
        <sz val="8"/>
        <rFont val="Times New Roman"/>
        <family val="1"/>
      </rPr>
      <t xml:space="preserve">(320e/hó +áfa) </t>
    </r>
  </si>
  <si>
    <r>
      <t xml:space="preserve">          Többcélú Társulás feladatainak ellátása (</t>
    </r>
    <r>
      <rPr>
        <sz val="8"/>
        <rFont val="Times New Roman"/>
        <family val="1"/>
      </rPr>
      <t>3 fő 6 374 Ft + 3*150e átmenet nyugdíjazás miatt)</t>
    </r>
  </si>
  <si>
    <t xml:space="preserve">    Megbízási díj (zenekari karmesteri feladatok)</t>
  </si>
  <si>
    <t>Balatonföldvár Város Önkormányzata</t>
  </si>
  <si>
    <t xml:space="preserve">    Érdekeltségi hozzájárulás Dél Balatoni Vízitársulat</t>
  </si>
  <si>
    <t xml:space="preserve">         Közbeszerzési dokumentáció módosítása</t>
  </si>
  <si>
    <r>
      <t xml:space="preserve">    Fúvószenekar működtetése</t>
    </r>
    <r>
      <rPr>
        <sz val="8"/>
        <rFont val="Times New Roman"/>
        <family val="1"/>
      </rPr>
      <t xml:space="preserve"> (br. 1250e dologi + 600 e karmesteri díj)</t>
    </r>
  </si>
  <si>
    <t xml:space="preserve">    Informatikai biztonsági szabályzat</t>
  </si>
  <si>
    <t xml:space="preserve">     Megbízási díj (Jencsky Ernő)</t>
  </si>
  <si>
    <t>Balatonföldvári Közös Önkormányzati Hivatal</t>
  </si>
  <si>
    <t xml:space="preserve">    Intarzia (Bálint Kálmán Úr)</t>
  </si>
  <si>
    <t xml:space="preserve">    Étkezési utalvány</t>
  </si>
  <si>
    <t>(adó, végrehajtás)</t>
  </si>
  <si>
    <t>TDM továbbszáml. Bevétel</t>
  </si>
  <si>
    <t>Egyéb saját bevétel (pl. bérleti díjak)</t>
  </si>
  <si>
    <t>Aktív korúak ellátása (Rendszeres szociális segély, FHT)</t>
  </si>
  <si>
    <r>
      <t xml:space="preserve">Önkormányzati segélyek </t>
    </r>
    <r>
      <rPr>
        <sz val="8"/>
        <rFont val="Times New Roman"/>
        <family val="1"/>
      </rPr>
      <t>(korábbi elnev. szerint: természetben nyújtott átmeneti segély, temetési segély, 
rendkívüli gyev, átmeneti segély)</t>
    </r>
  </si>
  <si>
    <t xml:space="preserve">                 Középiskolások támogatása</t>
  </si>
  <si>
    <t xml:space="preserve">   Hajtó és kenőanyag </t>
  </si>
  <si>
    <t xml:space="preserve">   Rezsiktg (lakás, Kulipintyó)</t>
  </si>
  <si>
    <t xml:space="preserve">       Előirányzott támogatási keret (ebből polgármesteri keret:  1 500 e Ft)</t>
  </si>
  <si>
    <t xml:space="preserve">         Néptánc</t>
  </si>
  <si>
    <t xml:space="preserve">           Kwassay sétány közvilágítás fejlesztés</t>
  </si>
  <si>
    <t xml:space="preserve">         1.1. Hivatal </t>
  </si>
  <si>
    <r>
      <t xml:space="preserve">     1. Működési célú pénzeszközátvétel társulástól </t>
    </r>
    <r>
      <rPr>
        <sz val="10"/>
        <rFont val="Times New Roman"/>
        <family val="1"/>
      </rPr>
      <t>(munkaszervezet működése, belső ell.)</t>
    </r>
  </si>
  <si>
    <t xml:space="preserve">     3. Intézmények átvett pénzeszközei   </t>
  </si>
  <si>
    <t xml:space="preserve">     Sórószóró</t>
  </si>
  <si>
    <r>
      <t xml:space="preserve">          - befizetési kötelezettség </t>
    </r>
    <r>
      <rPr>
        <sz val="8"/>
        <rFont val="Times New Roman"/>
        <family val="1"/>
      </rPr>
      <t>(fordított áfa, kertmozi terület vás.)</t>
    </r>
  </si>
  <si>
    <t xml:space="preserve">     Jubileumi jutalom</t>
  </si>
  <si>
    <t xml:space="preserve">     Jubileumi jutalom (2 fő)</t>
  </si>
  <si>
    <t xml:space="preserve">     2. Előadó és Alkotóművészetért Alapítvány</t>
  </si>
  <si>
    <t xml:space="preserve">               Előadó és Alkotóművészetért Alapítvány</t>
  </si>
  <si>
    <r>
      <t xml:space="preserve">     2. Működési célú pénzeszközátvétel önkormányzatoktól</t>
    </r>
    <r>
      <rPr>
        <sz val="10"/>
        <rFont val="Times New Roman"/>
        <family val="1"/>
      </rPr>
      <t xml:space="preserve"> (belső ellenőrzés)</t>
    </r>
  </si>
  <si>
    <r>
      <t xml:space="preserve">          I</t>
    </r>
    <r>
      <rPr>
        <sz val="8"/>
        <rFont val="Times New Roman"/>
        <family val="1"/>
      </rPr>
      <t>ntézményi ellátási díj</t>
    </r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</si>
  <si>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</si>
  <si>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</si>
  <si>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</si>
  <si>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</si>
  <si>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</si>
  <si>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</si>
  <si>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</si>
  <si>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 xml:space="preserve"> Állami támogatás (feladatfinanszírozás intézményi feladatokhoz)</t>
  </si>
  <si>
    <t>Intézmények 
összesen</t>
  </si>
  <si>
    <r>
      <t xml:space="preserve">   Állami támogatás </t>
    </r>
    <r>
      <rPr>
        <sz val="8"/>
        <rFont val="Arial CE"/>
        <family val="0"/>
      </rPr>
      <t>(feladatfinanszírozás)</t>
    </r>
  </si>
  <si>
    <t xml:space="preserve">   Egyéb saját bevételek</t>
  </si>
  <si>
    <r>
      <t xml:space="preserve">   Pályázati támogatás, 
   </t>
    </r>
    <r>
      <rPr>
        <sz val="8"/>
        <rFont val="Arial CE"/>
        <family val="0"/>
      </rPr>
      <t>egyéb sajátos felhalm.bev.</t>
    </r>
  </si>
  <si>
    <t>2015. évi eredeti előirányzat</t>
  </si>
  <si>
    <t>2016. évi eredeti előirányzat</t>
  </si>
  <si>
    <t xml:space="preserve">               Működési célú támogatások</t>
  </si>
  <si>
    <t xml:space="preserve">               Többcélú Társulásnak átadás közösen ellátott feladatokra</t>
  </si>
  <si>
    <t xml:space="preserve">     Államigazgatási</t>
  </si>
  <si>
    <t xml:space="preserve">    Közös önkormányzati
    hivatal</t>
  </si>
  <si>
    <t xml:space="preserve">       Kötelező</t>
  </si>
  <si>
    <t xml:space="preserve">       Nem kötelező</t>
  </si>
  <si>
    <t xml:space="preserve">       Államigazgatási</t>
  </si>
  <si>
    <t xml:space="preserve">    Közösségi Ház</t>
  </si>
  <si>
    <t xml:space="preserve">    GAMESZ</t>
  </si>
  <si>
    <t>Balatonföldvár Város Önkormányzatának 2014. évi bevételei kiemelt előirányzatonként, feladatonként</t>
  </si>
  <si>
    <t>Balatonföldvár Város Önkormányzatának 2014. évi kiadásai intézményenként, kiemelt előirányzatonként, 
feladatonkénti bontásban</t>
  </si>
  <si>
    <t>Felhalmozási célú tartalék</t>
  </si>
  <si>
    <t>Önkormányzat/
intézmények/feladatok szerinti bontásban</t>
  </si>
  <si>
    <t>Működési célú tartalék, tervezett pénzmarad
vány</t>
  </si>
  <si>
    <t xml:space="preserve">     Kötelező </t>
  </si>
  <si>
    <t xml:space="preserve">     Nem kötelező</t>
  </si>
  <si>
    <t xml:space="preserve">       Államigazgatási feladatok</t>
  </si>
  <si>
    <t xml:space="preserve">          Munkaadót terhelő járulékok és szociális hozzájárulási adó</t>
  </si>
  <si>
    <t>Munkaadót terhelő járulékok és szociális hozzájárulási adó</t>
  </si>
  <si>
    <t>Költségvetési működési egyenleg (többlet)</t>
  </si>
  <si>
    <t>Költségvetési felhalmozási egyenleg(hiány)</t>
  </si>
  <si>
    <r>
      <t xml:space="preserve">Költségvetési egyenleg (hiány)
</t>
    </r>
    <r>
      <rPr>
        <b/>
        <i/>
        <sz val="10"/>
        <rFont val="Times New Roman"/>
        <family val="1"/>
      </rPr>
      <t>(tartalékok, előző évi pénzmaradvány nélkül)</t>
    </r>
  </si>
  <si>
    <t>I. Európai Uniós forrásokból érkező bevételek</t>
  </si>
  <si>
    <t>II. Hazai forrásokból érkező bevételek</t>
  </si>
  <si>
    <t xml:space="preserve">     4. Államháztartáson kívülről érkező támogatásból származó bevétel</t>
  </si>
  <si>
    <t>V. Nemzeti vagyonnnal kapcsolatos bevételek</t>
  </si>
  <si>
    <t xml:space="preserve">I. Közfeladatok ellátása során nyújtott közszolgáltatások ellenértékei </t>
  </si>
  <si>
    <t>III. Központi költségvetésből származó bevételek</t>
  </si>
  <si>
    <t>III. Közhatalmi bevételek</t>
  </si>
  <si>
    <t>II. Kapott kamatok</t>
  </si>
  <si>
    <t xml:space="preserve">     5. Áfa bevételek, visszatérülések</t>
  </si>
  <si>
    <t xml:space="preserve">      2. Kapott kamatok</t>
  </si>
  <si>
    <t xml:space="preserve">      3. Közhatalmi bevételek</t>
  </si>
  <si>
    <t xml:space="preserve">           3.1. Helyi adók</t>
  </si>
  <si>
    <t xml:space="preserve">           3.2. Bírságok, pótlékok, egyéb sajátos bevételek</t>
  </si>
  <si>
    <t xml:space="preserve">           3.3. Egyéb sajátos működési bevételek</t>
  </si>
  <si>
    <t xml:space="preserve">      1. Közfeladatok ellátása során nyújtott közszolgáltatások ellenértékei </t>
  </si>
  <si>
    <t xml:space="preserve">      1. Központi költségvetésből származó bevételek</t>
  </si>
  <si>
    <t xml:space="preserve">           1.7. Felhalmozási célú támogatások államháztartáson belülről</t>
  </si>
  <si>
    <t>VI. Nemzeti vagyonnal kapcsolatos bevételek</t>
  </si>
  <si>
    <t xml:space="preserve">     3. Államháztartáson kívülről érkező támogatásokból származó felhalmozási célú bevétel</t>
  </si>
  <si>
    <r>
      <t xml:space="preserve">     4. Pénzügyi befektetések bevétele</t>
    </r>
    <r>
      <rPr>
        <sz val="10"/>
        <rFont val="Times New Roman"/>
        <family val="1"/>
      </rPr>
      <t xml:space="preserve"> (pl. osztalék)</t>
    </r>
  </si>
  <si>
    <t xml:space="preserve">     5. Önkormányzat felhalmozási célú költségvetési támogatása</t>
  </si>
  <si>
    <r>
      <t xml:space="preserve">     6. Felhalmozás célú támogatásértékű bevétel egyéb fejezeti kezelésű előirányzattól</t>
    </r>
    <r>
      <rPr>
        <sz val="8"/>
        <rFont val="Times New Roman"/>
        <family val="1"/>
      </rPr>
      <t xml:space="preserve"> (vis maior tám.)</t>
    </r>
  </si>
  <si>
    <t>Telekadó mentesség, kedvezmény m2 alapján</t>
  </si>
  <si>
    <t>V. Támogatási kölcsönök visszatérülése, értékpapírok értékesítésének bevétele</t>
  </si>
  <si>
    <t xml:space="preserve">           1.6. Európai Uniós forrásokból származó bevételek</t>
  </si>
  <si>
    <t xml:space="preserve">           1.8. Egyéb központi támogatás</t>
  </si>
  <si>
    <t>EU-s forrásból érkező bevételek</t>
  </si>
  <si>
    <t>Hazai forrásból érkező bevételek</t>
  </si>
  <si>
    <t>Saját bevételek, átvett pénzeszközök</t>
  </si>
  <si>
    <t xml:space="preserve">    Közfoglalkoztatottak bére (4 fő)</t>
  </si>
  <si>
    <t xml:space="preserve">   Közalkalmazottak illetménye (6 fő)</t>
  </si>
  <si>
    <r>
      <t xml:space="preserve">    Személyi jellegű kiadások </t>
    </r>
    <r>
      <rPr>
        <sz val="10"/>
        <rFont val="Times New Roman"/>
        <family val="1"/>
      </rPr>
      <t>(1 fő)</t>
    </r>
  </si>
  <si>
    <t xml:space="preserve">     Közalkalmazottak alapilletménye (11 fő)</t>
  </si>
  <si>
    <t>2017. évi eredeti előirányzat</t>
  </si>
  <si>
    <t>2014-2017. évi gördülő tervezése</t>
  </si>
  <si>
    <t>közfoglalkoztatottak létszáma (önkormányzat)</t>
  </si>
  <si>
    <t>közfoglalkoztatottak létszáma (intézmények)</t>
  </si>
  <si>
    <t>Engedély
ezett
 létszám</t>
  </si>
  <si>
    <t>EU-s projekt, program megnevezése</t>
  </si>
  <si>
    <t>Projekt azonosító</t>
  </si>
  <si>
    <t>2014. évi Európai Uniós forrásból finanszírozott támogatással megvalósuló projektek kiadásai, 
projekt megvalósításhoz történő önkormányzati hozzájárulásai</t>
  </si>
  <si>
    <t xml:space="preserve">           DDOP-2.1.1/D-12-2012-0017 projekt (Kilátó építés)</t>
  </si>
  <si>
    <t>Igényelt támogatás összege</t>
  </si>
  <si>
    <t>Megítélt támogatás összege</t>
  </si>
  <si>
    <t>Önkormányzati önerő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</si>
  <si>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</si>
  <si>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</si>
  <si>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</si>
  <si>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</si>
  <si>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</si>
  <si>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 xml:space="preserve">DDOP-2.1.1/D
-12-2012-0017 </t>
  </si>
  <si>
    <t>"Balatonföldvár Város Önkormányzatának
 komplex turisztikai fejlesztése Balatoni interaktív hajózástörténeti 
kiállítás és kilátó épület megvalósításával"</t>
  </si>
  <si>
    <t>Önkormányzati önerő
 %</t>
  </si>
  <si>
    <t>Termelői piac megvalósítása</t>
  </si>
  <si>
    <t>Projekt összköltség összesen</t>
  </si>
  <si>
    <t>Tám.-i intenzitás
%</t>
  </si>
  <si>
    <t>100</t>
  </si>
  <si>
    <t>78,74</t>
  </si>
  <si>
    <r>
      <t>Balatonföldvár Város</t>
    </r>
    <r>
      <rPr>
        <b/>
        <i/>
        <u val="single"/>
        <sz val="12"/>
        <rFont val="Arial CE"/>
        <family val="2"/>
      </rPr>
      <t xml:space="preserve">Önkormányzatának </t>
    </r>
  </si>
  <si>
    <t xml:space="preserve">          Piactér felújítás - kivitelezés</t>
  </si>
  <si>
    <t xml:space="preserve">    Munkáltatót terhelő szja</t>
  </si>
  <si>
    <t>011130 Önkormányzatok és önkormányzati hivatalok 
jogalkotói és általános igazgatási tevékenysége</t>
  </si>
  <si>
    <t>074031 Család és nővédelmi egészségügyi gondozás</t>
  </si>
  <si>
    <t>064010 Közvilágítás</t>
  </si>
  <si>
    <t>Közfoglalkoztatás</t>
  </si>
  <si>
    <t>013350 Az önkormányzati vagyonnal való gazdálkodással kapcsolatos feladatok</t>
  </si>
  <si>
    <t>107 051 Szociális étkeztetés</t>
  </si>
  <si>
    <t xml:space="preserve">046020 Vezetékes műsorelosztás, városi és kábeltelevíziós rendszerek </t>
  </si>
  <si>
    <t>072112 Háziorvosi ügyeleti ellátás</t>
  </si>
  <si>
    <t>Beruházások</t>
  </si>
  <si>
    <t>2014. évi költségvetési kiadásainak részletezése kormányzati funkciók szerint</t>
  </si>
  <si>
    <r>
      <t xml:space="preserve">011220 Adó-, vám- és jövedéki igazgatás
</t>
    </r>
    <r>
      <rPr>
        <b/>
        <i/>
        <sz val="9"/>
        <rFont val="Times New Roman"/>
        <family val="1"/>
      </rPr>
      <t>(adó, végrehajtás)</t>
    </r>
  </si>
  <si>
    <t xml:space="preserve"> Beruházások (kisértékű tárgyi eszközök)</t>
  </si>
  <si>
    <t>Könyvtári szolgáltatások</t>
  </si>
  <si>
    <t>Közművelődési intézmények működtetése</t>
  </si>
  <si>
    <t xml:space="preserve">     Munkáltatót terhelő szja</t>
  </si>
  <si>
    <t>Beruházások (kisértékű tárgyi eszköz)</t>
  </si>
  <si>
    <t>051040 Nem veszélyes hulladék kezelése, ártalmatlanítása</t>
  </si>
  <si>
    <t>GAMESZ 2014. évi költségvetési kiadásai kormányzati funkciók szerint</t>
  </si>
  <si>
    <t>Bajor Gizi Közösségi ház 2014. évi költségvetési kiadásai kormányzati funkciók szerint</t>
  </si>
  <si>
    <t>045160 Közutak,hidak, alagutak üzemeltetése, fenntartása</t>
  </si>
  <si>
    <t>013320 Köztemető fenntartás</t>
  </si>
  <si>
    <t>066010 Zöldterület kezelése</t>
  </si>
  <si>
    <t>066020 Város-, községgazdálkodási egyéb szolgáltatások</t>
  </si>
  <si>
    <t xml:space="preserve">           Önkormányzati kis értékű tárgyi eszköz beszerzések</t>
  </si>
  <si>
    <t xml:space="preserve">   I.1. Önkormányzati beruházások</t>
  </si>
  <si>
    <t xml:space="preserve">     I.2. Intézményi beruházások (kis értékű tárgyi eszköz beszerzések)</t>
  </si>
  <si>
    <t>Balatonföldvár Város Önkormányzatának 2014. évi intézményi szintű kiadásai, intézményfinanszírozása</t>
  </si>
  <si>
    <t>Futamidő (fizetési kötelezettség)</t>
  </si>
  <si>
    <t>Adósságot keletkeztető ügylet
(kiadás)
Stabilitási tv. 3.§ (1) bek.</t>
  </si>
  <si>
    <t>Adósságot keletkeztető ügyletnél figyelembe veendő bevételek (Stabilitási tv. 45.§ (1) a., 10.§ (3) bek. szerint)</t>
  </si>
  <si>
    <t>Várható saját bevételek</t>
  </si>
  <si>
    <t>2014. évi adósságot keletkeztető ügyleteiből eredő fizetési kötelezettségek, várható saját bevételek</t>
  </si>
  <si>
    <t xml:space="preserve">    Veszélyes fák felülvizsgálata (hangtomográf)</t>
  </si>
  <si>
    <t>1.  melléklet</t>
  </si>
  <si>
    <t>2. melléklet</t>
  </si>
  <si>
    <t>3. melléklet</t>
  </si>
  <si>
    <t>4. melléklet</t>
  </si>
  <si>
    <t>5. melléklet</t>
  </si>
  <si>
    <t>6. melléklet</t>
  </si>
  <si>
    <t>7. melléklet</t>
  </si>
  <si>
    <t xml:space="preserve">8.1. melléklet </t>
  </si>
  <si>
    <t>8.2. melléklet</t>
  </si>
  <si>
    <t>8.3. melléklet</t>
  </si>
  <si>
    <t>9.1. melléklet</t>
  </si>
  <si>
    <t>9.2. melléklet</t>
  </si>
  <si>
    <t xml:space="preserve">10. melléklet </t>
  </si>
  <si>
    <t xml:space="preserve">11.1. melléklet </t>
  </si>
  <si>
    <t>11.2. melléklet</t>
  </si>
  <si>
    <t>12. melléklet</t>
  </si>
  <si>
    <t>13. melléklet</t>
  </si>
  <si>
    <t>14. melléklet</t>
  </si>
  <si>
    <t>15. melléklet</t>
  </si>
  <si>
    <t>16. melléklet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</si>
</sst>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\ &quot;EURO&quot;;\-#,##0\ &quot;EURO&quot;"/>
    <numFmt numFmtId="171" formatCode="#,##0\ &quot;EURO&quot;;[Red]\-#,##0\ &quot;EURO&quot;"/>
    <numFmt numFmtId="172" formatCode="#,##0.00\ &quot;EURO&quot;;\-#,##0.00\ &quot;EURO&quot;"/>
    <numFmt numFmtId="173" formatCode="#,##0.00\ &quot;EURO&quot;;[Red]\-#,##0.00\ &quot;EURO&quot;"/>
    <numFmt numFmtId="174" formatCode="_-* #,##0\ &quot;EURO&quot;_-;\-* #,##0\ &quot;EURO&quot;_-;_-* &quot;-&quot;\ &quot;EURO&quot;_-;_-@_-"/>
    <numFmt numFmtId="175" formatCode="_-* #,##0\ _E_U_R_O_-;\-* #,##0\ _E_U_R_O_-;_-* &quot;-&quot;\ _E_U_R_O_-;_-@_-"/>
    <numFmt numFmtId="176" formatCode="_-* #,##0.00\ &quot;EURO&quot;_-;\-* #,##0.00\ &quot;EURO&quot;_-;_-* &quot;-&quot;??\ &quot;EURO&quot;_-;_-@_-"/>
    <numFmt numFmtId="177" formatCode="_-* #,##0.00\ _E_U_R_O_-;\-* #,##0.00\ _E_U_R_O_-;_-* &quot;-&quot;??\ _E_U_R_O_-;_-@_-"/>
    <numFmt numFmtId="178" formatCode="#,##0.0"/>
    <numFmt numFmtId="179" formatCode="#,##0\ &quot;Ft&quot;"/>
    <numFmt numFmtId="180" formatCode="#,##0_ ;\-#,##0\ "/>
    <numFmt numFmtId="181" formatCode="#,##0;[Red]#,##0"/>
    <numFmt numFmtId="182" formatCode="#,##0.0\ &quot;Ft&quot;"/>
    <numFmt numFmtId="183" formatCode="_-* #,##0.0\ _F_t_-;\-* #,##0.0\ _F_t_-;_-* &quot;-&quot;??\ _F_t_-;_-@_-"/>
    <numFmt numFmtId="184" formatCode="_-* #,##0\ _F_t_-;\-* #,##0\ _F_t_-;_-* &quot;-&quot;??\ _F_t_-;_-@_-"/>
    <numFmt numFmtId="185" formatCode="_-* #,##0.000\ _F_t_-;\-* #,##0.000\ _F_t_-;_-* &quot;-&quot;??\ _F_t_-;_-@_-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€-2]\ #\ ##,000_);[Red]\([$€-2]\ #\ ##,000\)"/>
  </numFmts>
  <fonts count="8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4"/>
      <name val="Times New Roman"/>
      <family val="1"/>
    </font>
    <font>
      <sz val="14"/>
      <name val="Arial CE"/>
      <family val="0"/>
    </font>
    <font>
      <sz val="9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b/>
      <i/>
      <sz val="10"/>
      <name val="Arial CE"/>
      <family val="0"/>
    </font>
    <font>
      <b/>
      <i/>
      <sz val="11"/>
      <name val="Arial CE"/>
      <family val="0"/>
    </font>
    <font>
      <b/>
      <sz val="8"/>
      <name val="Arial CE"/>
      <family val="0"/>
    </font>
    <font>
      <b/>
      <i/>
      <sz val="12"/>
      <name val="Arial CE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 CE"/>
      <family val="0"/>
    </font>
    <font>
      <b/>
      <i/>
      <sz val="8"/>
      <name val="Arial"/>
      <family val="2"/>
    </font>
    <font>
      <b/>
      <i/>
      <u val="single"/>
      <sz val="12"/>
      <name val="Times New Roman"/>
      <family val="1"/>
    </font>
    <font>
      <sz val="9"/>
      <name val="Arial CE"/>
      <family val="0"/>
    </font>
    <font>
      <b/>
      <i/>
      <sz val="9"/>
      <name val="Times New Roman"/>
      <family val="1"/>
    </font>
    <font>
      <sz val="11"/>
      <name val="Arial CE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3"/>
      <name val="Arial CE"/>
      <family val="2"/>
    </font>
    <font>
      <sz val="6"/>
      <name val="Times New Roman"/>
      <family val="1"/>
    </font>
    <font>
      <b/>
      <i/>
      <u val="single"/>
      <sz val="12"/>
      <name val="Arial CE"/>
      <family val="2"/>
    </font>
    <font>
      <i/>
      <sz val="12"/>
      <name val="Times New Roman"/>
      <family val="1"/>
    </font>
    <font>
      <sz val="10"/>
      <color indexed="10"/>
      <name val="Arial CE"/>
      <family val="2"/>
    </font>
    <font>
      <i/>
      <sz val="12"/>
      <name val="Arial CE"/>
      <family val="0"/>
    </font>
    <font>
      <i/>
      <sz val="10"/>
      <name val="Arial CE"/>
      <family val="0"/>
    </font>
    <font>
      <sz val="11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5" fillId="0" borderId="1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3" fontId="16" fillId="33" borderId="1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8" fillId="35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6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7" fillId="0" borderId="1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/>
    </xf>
    <xf numFmtId="3" fontId="8" fillId="0" borderId="11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0" fontId="15" fillId="33" borderId="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0" fontId="17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21" fillId="0" borderId="11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/>
    </xf>
    <xf numFmtId="0" fontId="4" fillId="33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3" fontId="19" fillId="0" borderId="1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3" fontId="24" fillId="0" borderId="12" xfId="0" applyNumberFormat="1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3" fontId="1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0" fontId="4" fillId="36" borderId="1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0" fontId="4" fillId="36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3" fontId="15" fillId="37" borderId="15" xfId="0" applyNumberFormat="1" applyFont="1" applyFill="1" applyBorder="1" applyAlignment="1">
      <alignment/>
    </xf>
    <xf numFmtId="3" fontId="16" fillId="37" borderId="15" xfId="0" applyNumberFormat="1" applyFont="1" applyFill="1" applyBorder="1" applyAlignment="1">
      <alignment horizontal="center"/>
    </xf>
    <xf numFmtId="3" fontId="8" fillId="37" borderId="14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wrapText="1"/>
    </xf>
    <xf numFmtId="3" fontId="23" fillId="0" borderId="12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3" fontId="16" fillId="37" borderId="15" xfId="0" applyNumberFormat="1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/>
    </xf>
    <xf numFmtId="3" fontId="16" fillId="37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21" fillId="0" borderId="0" xfId="0" applyFont="1" applyAlignment="1">
      <alignment/>
    </xf>
    <xf numFmtId="3" fontId="19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21" fillId="0" borderId="11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3" fontId="8" fillId="35" borderId="14" xfId="0" applyNumberFormat="1" applyFont="1" applyFill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2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/>
    </xf>
    <xf numFmtId="0" fontId="3" fillId="38" borderId="0" xfId="0" applyFont="1" applyFill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38" borderId="12" xfId="0" applyNumberFormat="1" applyFont="1" applyFill="1" applyBorder="1" applyAlignment="1">
      <alignment vertical="center"/>
    </xf>
    <xf numFmtId="0" fontId="6" fillId="0" borderId="18" xfId="0" applyFont="1" applyBorder="1" applyAlignment="1">
      <alignment/>
    </xf>
    <xf numFmtId="0" fontId="3" fillId="0" borderId="18" xfId="0" applyFont="1" applyFill="1" applyBorder="1" applyAlignment="1">
      <alignment wrapText="1"/>
    </xf>
    <xf numFmtId="3" fontId="8" fillId="35" borderId="14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5" fillId="39" borderId="10" xfId="0" applyFont="1" applyFill="1" applyBorder="1" applyAlignment="1">
      <alignment/>
    </xf>
    <xf numFmtId="3" fontId="5" fillId="39" borderId="10" xfId="0" applyNumberFormat="1" applyFont="1" applyFill="1" applyBorder="1" applyAlignment="1">
      <alignment horizontal="right"/>
    </xf>
    <xf numFmtId="3" fontId="5" fillId="39" borderId="10" xfId="0" applyNumberFormat="1" applyFont="1" applyFill="1" applyBorder="1" applyAlignment="1">
      <alignment/>
    </xf>
    <xf numFmtId="3" fontId="20" fillId="39" borderId="10" xfId="0" applyNumberFormat="1" applyFont="1" applyFill="1" applyBorder="1" applyAlignment="1">
      <alignment/>
    </xf>
    <xf numFmtId="3" fontId="20" fillId="39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 horizontal="right"/>
    </xf>
    <xf numFmtId="49" fontId="3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3" fontId="0" fillId="33" borderId="10" xfId="0" applyNumberForma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36" borderId="19" xfId="0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4" fillId="0" borderId="13" xfId="0" applyFont="1" applyBorder="1" applyAlignment="1">
      <alignment/>
    </xf>
    <xf numFmtId="3" fontId="33" fillId="0" borderId="15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0" fillId="33" borderId="10" xfId="0" applyFill="1" applyBorder="1" applyAlignment="1">
      <alignment/>
    </xf>
    <xf numFmtId="3" fontId="34" fillId="0" borderId="15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0" fontId="3" fillId="33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10" fillId="33" borderId="0" xfId="0" applyNumberFormat="1" applyFont="1" applyFill="1" applyAlignment="1">
      <alignment horizontal="right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0" borderId="10" xfId="4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11" xfId="42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0" fontId="16" fillId="34" borderId="21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37" fillId="0" borderId="24" xfId="0" applyNumberFormat="1" applyFont="1" applyBorder="1" applyAlignment="1">
      <alignment horizontal="right"/>
    </xf>
    <xf numFmtId="0" fontId="37" fillId="0" borderId="23" xfId="0" applyFont="1" applyBorder="1" applyAlignment="1">
      <alignment horizontal="left"/>
    </xf>
    <xf numFmtId="0" fontId="37" fillId="0" borderId="23" xfId="0" applyFont="1" applyBorder="1" applyAlignment="1">
      <alignment horizontal="center" wrapText="1"/>
    </xf>
    <xf numFmtId="9" fontId="15" fillId="0" borderId="0" xfId="0" applyNumberFormat="1" applyFon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0" fillId="0" borderId="22" xfId="0" applyFont="1" applyBorder="1" applyAlignment="1">
      <alignment horizontal="right"/>
    </xf>
    <xf numFmtId="0" fontId="6" fillId="37" borderId="25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left" wrapText="1"/>
    </xf>
    <xf numFmtId="0" fontId="6" fillId="37" borderId="23" xfId="0" applyFont="1" applyFill="1" applyBorder="1" applyAlignment="1">
      <alignment horizontal="left"/>
    </xf>
    <xf numFmtId="0" fontId="6" fillId="37" borderId="25" xfId="0" applyFont="1" applyFill="1" applyBorder="1" applyAlignment="1">
      <alignment horizontal="right"/>
    </xf>
    <xf numFmtId="0" fontId="6" fillId="37" borderId="13" xfId="0" applyFont="1" applyFill="1" applyBorder="1" applyAlignment="1">
      <alignment horizontal="left"/>
    </xf>
    <xf numFmtId="3" fontId="16" fillId="0" borderId="25" xfId="0" applyNumberFormat="1" applyFont="1" applyFill="1" applyBorder="1" applyAlignment="1">
      <alignment horizontal="left" vertical="center" wrapText="1"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5" fillId="0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5" fillId="34" borderId="13" xfId="0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/>
    </xf>
    <xf numFmtId="0" fontId="31" fillId="0" borderId="12" xfId="0" applyFont="1" applyBorder="1" applyAlignment="1">
      <alignment horizontal="left"/>
    </xf>
    <xf numFmtId="0" fontId="10" fillId="0" borderId="12" xfId="0" applyFont="1" applyFill="1" applyBorder="1" applyAlignment="1">
      <alignment/>
    </xf>
    <xf numFmtId="0" fontId="0" fillId="0" borderId="26" xfId="0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6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27" xfId="0" applyFont="1" applyFill="1" applyBorder="1" applyAlignment="1">
      <alignment horizontal="left"/>
    </xf>
    <xf numFmtId="3" fontId="3" fillId="33" borderId="28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3" fontId="4" fillId="35" borderId="13" xfId="0" applyNumberFormat="1" applyFont="1" applyFill="1" applyBorder="1" applyAlignment="1">
      <alignment horizontal="center" vertical="center"/>
    </xf>
    <xf numFmtId="3" fontId="22" fillId="0" borderId="14" xfId="0" applyNumberFormat="1" applyFont="1" applyBorder="1" applyAlignment="1">
      <alignment/>
    </xf>
    <xf numFmtId="49" fontId="3" fillId="33" borderId="0" xfId="0" applyNumberFormat="1" applyFont="1" applyFill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20" fillId="37" borderId="13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0" fontId="6" fillId="33" borderId="0" xfId="0" applyFont="1" applyFill="1" applyAlignment="1">
      <alignment/>
    </xf>
    <xf numFmtId="0" fontId="38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6" fillId="34" borderId="12" xfId="0" applyFont="1" applyFill="1" applyBorder="1" applyAlignment="1">
      <alignment horizontal="center" wrapText="1"/>
    </xf>
    <xf numFmtId="3" fontId="84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2" fillId="38" borderId="0" xfId="0" applyFont="1" applyFill="1" applyAlignment="1">
      <alignment vertical="center"/>
    </xf>
    <xf numFmtId="3" fontId="12" fillId="38" borderId="0" xfId="0" applyNumberFormat="1" applyFont="1" applyFill="1" applyAlignment="1">
      <alignment horizontal="center" vertical="center"/>
    </xf>
    <xf numFmtId="3" fontId="13" fillId="38" borderId="0" xfId="0" applyNumberFormat="1" applyFont="1" applyFill="1" applyAlignment="1">
      <alignment horizontal="center" vertical="center"/>
    </xf>
    <xf numFmtId="3" fontId="12" fillId="38" borderId="0" xfId="0" applyNumberFormat="1" applyFont="1" applyFill="1" applyAlignment="1">
      <alignment horizontal="right" vertical="center"/>
    </xf>
    <xf numFmtId="3" fontId="36" fillId="38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6" fillId="38" borderId="0" xfId="0" applyFont="1" applyFill="1" applyBorder="1" applyAlignment="1">
      <alignment vertical="center"/>
    </xf>
    <xf numFmtId="3" fontId="10" fillId="38" borderId="0" xfId="0" applyNumberFormat="1" applyFont="1" applyFill="1" applyBorder="1" applyAlignment="1">
      <alignment horizontal="right" vertical="center"/>
    </xf>
    <xf numFmtId="3" fontId="6" fillId="40" borderId="12" xfId="0" applyNumberFormat="1" applyFont="1" applyFill="1" applyBorder="1" applyAlignment="1">
      <alignment horizontal="left" vertical="center"/>
    </xf>
    <xf numFmtId="3" fontId="6" fillId="40" borderId="1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6" fillId="4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16" fillId="40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0" fontId="10" fillId="38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0" fillId="33" borderId="0" xfId="0" applyFont="1" applyFill="1" applyAlignment="1">
      <alignment horizontal="right"/>
    </xf>
    <xf numFmtId="0" fontId="22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20" fillId="34" borderId="13" xfId="0" applyFont="1" applyFill="1" applyBorder="1" applyAlignment="1">
      <alignment horizontal="center" vertical="center" wrapText="1"/>
    </xf>
    <xf numFmtId="3" fontId="20" fillId="34" borderId="15" xfId="0" applyNumberFormat="1" applyFont="1" applyFill="1" applyBorder="1" applyAlignment="1">
      <alignment horizontal="center" vertical="center" wrapText="1"/>
    </xf>
    <xf numFmtId="3" fontId="20" fillId="34" borderId="1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3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8" borderId="0" xfId="0" applyFill="1" applyAlignment="1">
      <alignment/>
    </xf>
    <xf numFmtId="3" fontId="0" fillId="33" borderId="0" xfId="0" applyNumberFormat="1" applyFill="1" applyAlignment="1">
      <alignment/>
    </xf>
    <xf numFmtId="0" fontId="30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7" fillId="33" borderId="10" xfId="0" applyFont="1" applyFill="1" applyBorder="1" applyAlignment="1">
      <alignment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41" fillId="33" borderId="0" xfId="0" applyFont="1" applyFill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7" fillId="0" borderId="22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3" xfId="0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23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0" fontId="11" fillId="0" borderId="23" xfId="0" applyFont="1" applyBorder="1" applyAlignment="1">
      <alignment wrapText="1"/>
    </xf>
    <xf numFmtId="0" fontId="7" fillId="0" borderId="30" xfId="0" applyFont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wrapText="1"/>
    </xf>
    <xf numFmtId="3" fontId="4" fillId="36" borderId="15" xfId="0" applyNumberFormat="1" applyFont="1" applyFill="1" applyBorder="1" applyAlignment="1">
      <alignment horizontal="center" wrapText="1"/>
    </xf>
    <xf numFmtId="3" fontId="22" fillId="36" borderId="15" xfId="0" applyNumberFormat="1" applyFont="1" applyFill="1" applyBorder="1" applyAlignment="1">
      <alignment horizontal="right"/>
    </xf>
    <xf numFmtId="3" fontId="27" fillId="36" borderId="15" xfId="0" applyNumberFormat="1" applyFont="1" applyFill="1" applyBorder="1" applyAlignment="1">
      <alignment/>
    </xf>
    <xf numFmtId="3" fontId="23" fillId="36" borderId="15" xfId="0" applyNumberFormat="1" applyFont="1" applyFill="1" applyBorder="1" applyAlignment="1">
      <alignment vertical="center" wrapText="1"/>
    </xf>
    <xf numFmtId="3" fontId="23" fillId="36" borderId="15" xfId="0" applyNumberFormat="1" applyFont="1" applyFill="1" applyBorder="1" applyAlignment="1">
      <alignment vertical="center"/>
    </xf>
    <xf numFmtId="3" fontId="28" fillId="36" borderId="15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6" fillId="37" borderId="32" xfId="0" applyFont="1" applyFill="1" applyBorder="1" applyAlignment="1">
      <alignment horizontal="left" vertical="center" wrapText="1"/>
    </xf>
    <xf numFmtId="0" fontId="10" fillId="37" borderId="23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37" borderId="13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6" fillId="38" borderId="10" xfId="0" applyNumberFormat="1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 vertical="center"/>
    </xf>
    <xf numFmtId="0" fontId="0" fillId="34" borderId="12" xfId="0" applyFill="1" applyBorder="1" applyAlignment="1">
      <alignment horizontal="center"/>
    </xf>
    <xf numFmtId="0" fontId="4" fillId="36" borderId="14" xfId="0" applyFont="1" applyFill="1" applyBorder="1" applyAlignment="1">
      <alignment horizontal="center" vertical="center" wrapText="1"/>
    </xf>
    <xf numFmtId="3" fontId="84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0" fillId="36" borderId="12" xfId="0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/>
    </xf>
    <xf numFmtId="3" fontId="6" fillId="36" borderId="10" xfId="0" applyNumberFormat="1" applyFont="1" applyFill="1" applyBorder="1" applyAlignment="1">
      <alignment horizontal="right"/>
    </xf>
    <xf numFmtId="0" fontId="6" fillId="36" borderId="20" xfId="0" applyFont="1" applyFill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6" fillId="36" borderId="11" xfId="0" applyNumberFormat="1" applyFont="1" applyFill="1" applyBorder="1" applyAlignment="1">
      <alignment/>
    </xf>
    <xf numFmtId="0" fontId="4" fillId="36" borderId="34" xfId="0" applyFont="1" applyFill="1" applyBorder="1" applyAlignment="1">
      <alignment horizontal="center" vertical="center" wrapText="1"/>
    </xf>
    <xf numFmtId="3" fontId="4" fillId="34" borderId="35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4" fillId="3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5" fillId="34" borderId="14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3" fontId="84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43" fillId="0" borderId="15" xfId="0" applyFont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3" fontId="15" fillId="0" borderId="0" xfId="0" applyNumberFormat="1" applyFont="1" applyFill="1" applyBorder="1" applyAlignment="1">
      <alignment/>
    </xf>
    <xf numFmtId="3" fontId="34" fillId="0" borderId="35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33" fillId="0" borderId="35" xfId="0" applyNumberFormat="1" applyFont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0" fontId="5" fillId="36" borderId="10" xfId="0" applyFont="1" applyFill="1" applyBorder="1" applyAlignment="1">
      <alignment/>
    </xf>
    <xf numFmtId="3" fontId="5" fillId="36" borderId="10" xfId="0" applyNumberFormat="1" applyFont="1" applyFill="1" applyBorder="1" applyAlignment="1">
      <alignment horizontal="right"/>
    </xf>
    <xf numFmtId="0" fontId="10" fillId="0" borderId="30" xfId="0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3" fontId="37" fillId="0" borderId="10" xfId="0" applyNumberFormat="1" applyFont="1" applyFill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right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/>
    </xf>
    <xf numFmtId="0" fontId="16" fillId="34" borderId="30" xfId="0" applyFont="1" applyFill="1" applyBorder="1" applyAlignment="1">
      <alignment horizontal="center" vertical="center" wrapText="1"/>
    </xf>
    <xf numFmtId="3" fontId="6" fillId="37" borderId="36" xfId="0" applyNumberFormat="1" applyFont="1" applyFill="1" applyBorder="1" applyAlignment="1">
      <alignment horizontal="right"/>
    </xf>
    <xf numFmtId="3" fontId="6" fillId="37" borderId="37" xfId="0" applyNumberFormat="1" applyFont="1" applyFill="1" applyBorder="1" applyAlignment="1">
      <alignment horizontal="right"/>
    </xf>
    <xf numFmtId="3" fontId="6" fillId="37" borderId="24" xfId="0" applyNumberFormat="1" applyFont="1" applyFill="1" applyBorder="1" applyAlignment="1">
      <alignment horizontal="right"/>
    </xf>
    <xf numFmtId="3" fontId="6" fillId="37" borderId="14" xfId="0" applyNumberFormat="1" applyFont="1" applyFill="1" applyBorder="1" applyAlignment="1">
      <alignment horizontal="right"/>
    </xf>
    <xf numFmtId="3" fontId="6" fillId="37" borderId="29" xfId="0" applyNumberFormat="1" applyFont="1" applyFill="1" applyBorder="1" applyAlignment="1">
      <alignment horizontal="right"/>
    </xf>
    <xf numFmtId="3" fontId="6" fillId="37" borderId="38" xfId="0" applyNumberFormat="1" applyFont="1" applyFill="1" applyBorder="1" applyAlignment="1">
      <alignment horizontal="right"/>
    </xf>
    <xf numFmtId="3" fontId="6" fillId="37" borderId="39" xfId="0" applyNumberFormat="1" applyFont="1" applyFill="1" applyBorder="1" applyAlignment="1">
      <alignment horizontal="right"/>
    </xf>
    <xf numFmtId="3" fontId="6" fillId="37" borderId="11" xfId="0" applyNumberFormat="1" applyFont="1" applyFill="1" applyBorder="1" applyAlignment="1">
      <alignment horizontal="right"/>
    </xf>
    <xf numFmtId="3" fontId="6" fillId="37" borderId="10" xfId="0" applyNumberFormat="1" applyFont="1" applyFill="1" applyBorder="1" applyAlignment="1">
      <alignment horizontal="right"/>
    </xf>
    <xf numFmtId="3" fontId="6" fillId="37" borderId="15" xfId="0" applyNumberFormat="1" applyFont="1" applyFill="1" applyBorder="1" applyAlignment="1">
      <alignment horizontal="right"/>
    </xf>
    <xf numFmtId="3" fontId="6" fillId="37" borderId="20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0" borderId="23" xfId="0" applyBorder="1" applyAlignment="1">
      <alignment wrapText="1"/>
    </xf>
    <xf numFmtId="3" fontId="1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 horizontal="right"/>
    </xf>
    <xf numFmtId="0" fontId="4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8" fillId="37" borderId="15" xfId="0" applyNumberFormat="1" applyFont="1" applyFill="1" applyBorder="1" applyAlignment="1">
      <alignment horizontal="right"/>
    </xf>
    <xf numFmtId="3" fontId="13" fillId="37" borderId="15" xfId="0" applyNumberFormat="1" applyFont="1" applyFill="1" applyBorder="1" applyAlignment="1">
      <alignment wrapText="1"/>
    </xf>
    <xf numFmtId="3" fontId="16" fillId="34" borderId="11" xfId="0" applyNumberFormat="1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3" fontId="6" fillId="0" borderId="11" xfId="42" applyNumberFormat="1" applyFont="1" applyFill="1" applyBorder="1" applyAlignment="1">
      <alignment horizontal="right" vertical="center"/>
    </xf>
    <xf numFmtId="3" fontId="33" fillId="0" borderId="13" xfId="0" applyNumberFormat="1" applyFont="1" applyFill="1" applyBorder="1" applyAlignment="1">
      <alignment horizontal="left" vertical="center" wrapText="1"/>
    </xf>
    <xf numFmtId="3" fontId="33" fillId="0" borderId="15" xfId="42" applyNumberFormat="1" applyFont="1" applyFill="1" applyBorder="1" applyAlignment="1">
      <alignment horizontal="right" vertical="center"/>
    </xf>
    <xf numFmtId="3" fontId="33" fillId="0" borderId="14" xfId="42" applyNumberFormat="1" applyFont="1" applyFill="1" applyBorder="1" applyAlignment="1">
      <alignment horizontal="right" vertical="center"/>
    </xf>
    <xf numFmtId="3" fontId="6" fillId="40" borderId="12" xfId="42" applyNumberFormat="1" applyFont="1" applyFill="1" applyBorder="1" applyAlignment="1">
      <alignment horizontal="right" vertical="center"/>
    </xf>
    <xf numFmtId="3" fontId="6" fillId="40" borderId="13" xfId="0" applyNumberFormat="1" applyFont="1" applyFill="1" applyBorder="1" applyAlignment="1">
      <alignment horizontal="left" vertical="center"/>
    </xf>
    <xf numFmtId="3" fontId="6" fillId="40" borderId="15" xfId="42" applyNumberFormat="1" applyFont="1" applyFill="1" applyBorder="1" applyAlignment="1">
      <alignment horizontal="right" vertical="center"/>
    </xf>
    <xf numFmtId="3" fontId="6" fillId="40" borderId="14" xfId="0" applyNumberFormat="1" applyFont="1" applyFill="1" applyBorder="1" applyAlignment="1">
      <alignment vertical="center"/>
    </xf>
    <xf numFmtId="3" fontId="6" fillId="40" borderId="15" xfId="42" applyNumberFormat="1" applyFont="1" applyFill="1" applyBorder="1" applyAlignment="1">
      <alignment horizontal="right" vertical="center"/>
    </xf>
    <xf numFmtId="3" fontId="6" fillId="40" borderId="14" xfId="42" applyNumberFormat="1" applyFont="1" applyFill="1" applyBorder="1" applyAlignment="1">
      <alignment horizontal="right" vertical="center"/>
    </xf>
    <xf numFmtId="3" fontId="3" fillId="0" borderId="12" xfId="42" applyNumberFormat="1" applyFont="1" applyFill="1" applyBorder="1" applyAlignment="1">
      <alignment horizontal="right" vertical="center"/>
    </xf>
    <xf numFmtId="3" fontId="16" fillId="34" borderId="10" xfId="0" applyNumberFormat="1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3" fontId="6" fillId="40" borderId="10" xfId="0" applyNumberFormat="1" applyFont="1" applyFill="1" applyBorder="1" applyAlignment="1">
      <alignment horizontal="left" vertical="center"/>
    </xf>
    <xf numFmtId="3" fontId="6" fillId="40" borderId="12" xfId="0" applyNumberFormat="1" applyFont="1" applyFill="1" applyBorder="1" applyAlignment="1">
      <alignment horizontal="left" vertical="center" wrapText="1"/>
    </xf>
    <xf numFmtId="3" fontId="6" fillId="40" borderId="10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vertical="center"/>
    </xf>
    <xf numFmtId="3" fontId="16" fillId="40" borderId="12" xfId="0" applyNumberFormat="1" applyFont="1" applyFill="1" applyBorder="1" applyAlignment="1">
      <alignment vertical="center"/>
    </xf>
    <xf numFmtId="3" fontId="6" fillId="40" borderId="15" xfId="0" applyNumberFormat="1" applyFont="1" applyFill="1" applyBorder="1" applyAlignment="1">
      <alignment vertical="center"/>
    </xf>
    <xf numFmtId="3" fontId="33" fillId="40" borderId="13" xfId="0" applyNumberFormat="1" applyFont="1" applyFill="1" applyBorder="1" applyAlignment="1">
      <alignment horizontal="left" vertical="center" wrapText="1"/>
    </xf>
    <xf numFmtId="3" fontId="33" fillId="40" borderId="15" xfId="0" applyNumberFormat="1" applyFont="1" applyFill="1" applyBorder="1" applyAlignment="1">
      <alignment vertical="center"/>
    </xf>
    <xf numFmtId="3" fontId="33" fillId="40" borderId="14" xfId="0" applyNumberFormat="1" applyFont="1" applyFill="1" applyBorder="1" applyAlignment="1">
      <alignment vertical="center"/>
    </xf>
    <xf numFmtId="3" fontId="6" fillId="0" borderId="10" xfId="42" applyNumberFormat="1" applyFont="1" applyFill="1" applyBorder="1" applyAlignment="1">
      <alignment horizontal="right" vertical="center"/>
    </xf>
    <xf numFmtId="3" fontId="16" fillId="34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6" fillId="40" borderId="10" xfId="42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3" fontId="6" fillId="0" borderId="12" xfId="42" applyNumberFormat="1" applyFont="1" applyFill="1" applyBorder="1" applyAlignment="1">
      <alignment horizontal="right" vertical="center"/>
    </xf>
    <xf numFmtId="3" fontId="6" fillId="40" borderId="14" xfId="42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center"/>
    </xf>
    <xf numFmtId="0" fontId="17" fillId="0" borderId="11" xfId="0" applyFont="1" applyFill="1" applyBorder="1" applyAlignment="1">
      <alignment/>
    </xf>
    <xf numFmtId="3" fontId="45" fillId="0" borderId="11" xfId="0" applyNumberFormat="1" applyFont="1" applyBorder="1" applyAlignment="1">
      <alignment horizontal="right"/>
    </xf>
    <xf numFmtId="0" fontId="3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2" fillId="38" borderId="0" xfId="0" applyNumberFormat="1" applyFont="1" applyFill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36" borderId="14" xfId="0" applyNumberFormat="1" applyFont="1" applyFill="1" applyBorder="1" applyAlignment="1">
      <alignment horizontal="right" vertical="center"/>
    </xf>
    <xf numFmtId="3" fontId="8" fillId="36" borderId="14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 vertical="center"/>
    </xf>
    <xf numFmtId="3" fontId="6" fillId="34" borderId="40" xfId="0" applyNumberFormat="1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6" fillId="34" borderId="41" xfId="0" applyFont="1" applyFill="1" applyBorder="1" applyAlignment="1">
      <alignment vertical="center"/>
    </xf>
    <xf numFmtId="3" fontId="6" fillId="35" borderId="41" xfId="0" applyNumberFormat="1" applyFont="1" applyFill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30" fillId="38" borderId="0" xfId="0" applyFont="1" applyFill="1" applyAlignment="1">
      <alignment/>
    </xf>
    <xf numFmtId="0" fontId="22" fillId="33" borderId="0" xfId="0" applyFont="1" applyFill="1" applyAlignment="1">
      <alignment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15" fillId="0" borderId="0" xfId="0" applyFont="1" applyAlignment="1">
      <alignment wrapText="1"/>
    </xf>
    <xf numFmtId="0" fontId="3" fillId="0" borderId="11" xfId="0" applyFont="1" applyBorder="1" applyAlignment="1">
      <alignment horizontal="left"/>
    </xf>
    <xf numFmtId="0" fontId="17" fillId="33" borderId="13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3" fontId="17" fillId="33" borderId="15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3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33" fillId="0" borderId="15" xfId="0" applyNumberFormat="1" applyFont="1" applyFill="1" applyBorder="1" applyAlignment="1">
      <alignment/>
    </xf>
    <xf numFmtId="3" fontId="33" fillId="0" borderId="14" xfId="0" applyNumberFormat="1" applyFont="1" applyFill="1" applyBorder="1" applyAlignment="1">
      <alignment/>
    </xf>
    <xf numFmtId="0" fontId="6" fillId="34" borderId="42" xfId="0" applyFont="1" applyFill="1" applyBorder="1" applyAlignment="1">
      <alignment horizontal="center" vertical="center" wrapText="1"/>
    </xf>
    <xf numFmtId="3" fontId="0" fillId="34" borderId="43" xfId="0" applyNumberForma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40" borderId="12" xfId="0" applyFont="1" applyFill="1" applyBorder="1" applyAlignment="1">
      <alignment/>
    </xf>
    <xf numFmtId="3" fontId="0" fillId="40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3" fontId="7" fillId="40" borderId="15" xfId="0" applyNumberFormat="1" applyFont="1" applyFill="1" applyBorder="1" applyAlignment="1">
      <alignment/>
    </xf>
    <xf numFmtId="0" fontId="1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8" fillId="38" borderId="0" xfId="0" applyFont="1" applyFill="1" applyAlignment="1">
      <alignment/>
    </xf>
    <xf numFmtId="0" fontId="10" fillId="38" borderId="0" xfId="0" applyFont="1" applyFill="1" applyAlignment="1">
      <alignment horizontal="right" vertical="center"/>
    </xf>
    <xf numFmtId="0" fontId="18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 wrapText="1"/>
    </xf>
    <xf numFmtId="0" fontId="16" fillId="34" borderId="48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6" borderId="19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50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0" fillId="34" borderId="51" xfId="0" applyFont="1" applyFill="1" applyBorder="1" applyAlignment="1">
      <alignment horizontal="center" vertical="center" wrapText="1"/>
    </xf>
    <xf numFmtId="0" fontId="20" fillId="34" borderId="40" xfId="0" applyFont="1" applyFill="1" applyBorder="1" applyAlignment="1">
      <alignment horizontal="center" vertical="center" wrapText="1"/>
    </xf>
    <xf numFmtId="0" fontId="20" fillId="34" borderId="52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20" fillId="36" borderId="42" xfId="0" applyNumberFormat="1" applyFont="1" applyFill="1" applyBorder="1" applyAlignment="1">
      <alignment horizontal="center" vertical="center" wrapText="1"/>
    </xf>
    <xf numFmtId="3" fontId="2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51" xfId="0" applyFont="1" applyFill="1" applyBorder="1" applyAlignment="1">
      <alignment horizontal="center" vertical="center" wrapText="1"/>
    </xf>
    <xf numFmtId="0" fontId="19" fillId="34" borderId="5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42" xfId="0" applyFont="1" applyFill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22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77.75390625" style="0" customWidth="1"/>
    <col min="2" max="3" width="15.75390625" style="15" hidden="1" customWidth="1"/>
    <col min="4" max="4" width="18.75390625" style="96" customWidth="1"/>
    <col min="5" max="5" width="18.75390625" style="15" customWidth="1"/>
    <col min="6" max="7" width="18.75390625" style="0" customWidth="1"/>
  </cols>
  <sheetData>
    <row r="1" spans="1:46" ht="15" customHeight="1">
      <c r="A1" s="91"/>
      <c r="B1" s="64"/>
      <c r="C1" s="90"/>
      <c r="D1" s="205" t="s">
        <v>744</v>
      </c>
      <c r="E1" s="6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9.5">
      <c r="A2" s="597" t="s">
        <v>196</v>
      </c>
      <c r="B2" s="598"/>
      <c r="C2" s="598"/>
      <c r="D2" s="598"/>
      <c r="E2" s="6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9.5">
      <c r="A3" s="597" t="s">
        <v>498</v>
      </c>
      <c r="B3" s="598"/>
      <c r="C3" s="598"/>
      <c r="D3" s="598"/>
      <c r="E3" s="6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 thickBot="1">
      <c r="A4" s="1"/>
      <c r="B4" s="65"/>
      <c r="C4" s="99"/>
      <c r="D4" s="205" t="s">
        <v>1</v>
      </c>
      <c r="E4" s="6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53.25" customHeight="1" thickBot="1">
      <c r="A5" s="414" t="s">
        <v>96</v>
      </c>
      <c r="B5" s="150" t="s">
        <v>100</v>
      </c>
      <c r="C5" s="150" t="s">
        <v>101</v>
      </c>
      <c r="D5" s="151" t="s">
        <v>274</v>
      </c>
      <c r="E5" s="6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20.25" customHeight="1">
      <c r="A6" s="140" t="s">
        <v>111</v>
      </c>
      <c r="B6" s="141"/>
      <c r="C6" s="141"/>
      <c r="D6" s="107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8" customHeight="1">
      <c r="A7" s="48" t="s">
        <v>2</v>
      </c>
      <c r="B7" s="68">
        <f>SUM(B8+B10)</f>
        <v>402191</v>
      </c>
      <c r="C7" s="68">
        <f>SUM(C8+C10)</f>
        <v>349343</v>
      </c>
      <c r="D7" s="100">
        <f>SUM(D8+D10+D9)</f>
        <v>328729</v>
      </c>
      <c r="E7" s="6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3.5" customHeight="1">
      <c r="A8" s="26" t="s">
        <v>664</v>
      </c>
      <c r="B8" s="68">
        <v>112130</v>
      </c>
      <c r="C8" s="68">
        <v>75988</v>
      </c>
      <c r="D8" s="11">
        <f>SUM('2.Műk.'!B8)</f>
        <v>32500</v>
      </c>
      <c r="E8" s="6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3.5" customHeight="1">
      <c r="A9" s="26" t="s">
        <v>659</v>
      </c>
      <c r="B9" s="68"/>
      <c r="C9" s="68"/>
      <c r="D9" s="11">
        <f>SUM('2.Műk.'!B23)</f>
        <v>2000</v>
      </c>
      <c r="E9" s="6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3.5" customHeight="1">
      <c r="A10" s="26" t="s">
        <v>660</v>
      </c>
      <c r="B10" s="68">
        <f>SUM(B11:B13)</f>
        <v>290061</v>
      </c>
      <c r="C10" s="68">
        <f>SUM(C11:C13)</f>
        <v>273355</v>
      </c>
      <c r="D10" s="12">
        <f>SUM(D11:D13)</f>
        <v>294229</v>
      </c>
      <c r="E10" s="6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3.5" customHeight="1">
      <c r="A11" s="14" t="s">
        <v>661</v>
      </c>
      <c r="B11" s="69">
        <v>269795</v>
      </c>
      <c r="C11" s="69">
        <v>264000</v>
      </c>
      <c r="D11" s="19">
        <f>SUM('2.Műk.'!B25)</f>
        <v>281000</v>
      </c>
      <c r="E11" s="6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3.5" customHeight="1">
      <c r="A12" s="14" t="s">
        <v>662</v>
      </c>
      <c r="B12" s="69">
        <v>20266</v>
      </c>
      <c r="C12" s="69">
        <v>9355</v>
      </c>
      <c r="D12" s="24">
        <f>SUM('2.Műk.'!B31)</f>
        <v>0</v>
      </c>
      <c r="E12" s="6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3.5" customHeight="1">
      <c r="A13" s="14" t="s">
        <v>663</v>
      </c>
      <c r="B13" s="69"/>
      <c r="C13" s="69"/>
      <c r="D13" s="24">
        <f>SUM('2.Műk.'!B32)</f>
        <v>13229</v>
      </c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8" customHeight="1">
      <c r="A14" s="48" t="s">
        <v>5</v>
      </c>
      <c r="B14" s="68">
        <f>SUM(B15)</f>
        <v>96992</v>
      </c>
      <c r="C14" s="68">
        <f>SUM(C15)</f>
        <v>630616</v>
      </c>
      <c r="D14" s="135">
        <f>SUM(D15)</f>
        <v>898823</v>
      </c>
      <c r="E14" s="6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5.75" customHeight="1">
      <c r="A15" s="26" t="s">
        <v>665</v>
      </c>
      <c r="B15" s="68">
        <f>SUM(B16:B23)</f>
        <v>96992</v>
      </c>
      <c r="C15" s="68">
        <f>SUM(C16:C23)</f>
        <v>630616</v>
      </c>
      <c r="D15" s="11">
        <f>SUM(D16:D23)</f>
        <v>898823</v>
      </c>
      <c r="E15" s="6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3.5" customHeight="1">
      <c r="A16" s="14" t="s">
        <v>32</v>
      </c>
      <c r="B16" s="69"/>
      <c r="C16" s="69"/>
      <c r="D16" s="24">
        <f>SUM('2.Műk.'!B36)</f>
        <v>305078</v>
      </c>
      <c r="E16" s="6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3.5" customHeight="1">
      <c r="A17" s="14" t="s">
        <v>105</v>
      </c>
      <c r="B17" s="69">
        <v>80066</v>
      </c>
      <c r="C17" s="69">
        <v>79771</v>
      </c>
      <c r="D17" s="24">
        <f>SUM('2.Műk.'!B42)</f>
        <v>8000</v>
      </c>
      <c r="E17" s="6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3.5" customHeight="1">
      <c r="A18" s="14" t="s">
        <v>215</v>
      </c>
      <c r="B18" s="69">
        <v>365</v>
      </c>
      <c r="C18" s="69"/>
      <c r="D18" s="24">
        <f>SUM('2.Műk.'!B44)</f>
        <v>70619</v>
      </c>
      <c r="E18" s="6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3.5" customHeight="1">
      <c r="A19" s="14" t="s">
        <v>216</v>
      </c>
      <c r="B19" s="69"/>
      <c r="C19" s="69"/>
      <c r="D19" s="24">
        <f>SUM('2.Műk.'!B48)</f>
        <v>0</v>
      </c>
      <c r="E19" s="6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3.5" customHeight="1">
      <c r="A20" s="14" t="s">
        <v>217</v>
      </c>
      <c r="B20" s="19"/>
      <c r="C20" s="19"/>
      <c r="D20" s="24">
        <f>SUM('2.Műk.'!B45)</f>
        <v>5371</v>
      </c>
      <c r="E20" s="6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3.5" customHeight="1">
      <c r="A21" s="14" t="s">
        <v>674</v>
      </c>
      <c r="B21" s="19"/>
      <c r="C21" s="19"/>
      <c r="D21" s="24">
        <f>SUM('3.Felh.'!F7)</f>
        <v>502755</v>
      </c>
      <c r="E21" s="6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3.5" customHeight="1">
      <c r="A22" s="14" t="s">
        <v>666</v>
      </c>
      <c r="B22" s="19"/>
      <c r="C22" s="19">
        <v>78845</v>
      </c>
      <c r="D22" s="24">
        <f>SUM('3.Felh.'!F16)</f>
        <v>7000</v>
      </c>
      <c r="E22" s="7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3.5" customHeight="1">
      <c r="A23" s="42" t="s">
        <v>675</v>
      </c>
      <c r="B23" s="19">
        <v>16561</v>
      </c>
      <c r="C23" s="19">
        <v>472000</v>
      </c>
      <c r="D23" s="166"/>
      <c r="E23" s="6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8" customHeight="1">
      <c r="A24" s="37" t="s">
        <v>6</v>
      </c>
      <c r="B24" s="68">
        <f>SUM(B25:B27)</f>
        <v>8123</v>
      </c>
      <c r="C24" s="68">
        <f>SUM(C25:C27)</f>
        <v>11345</v>
      </c>
      <c r="D24" s="106">
        <f>SUM(D25:D27)</f>
        <v>1000</v>
      </c>
      <c r="E24" s="16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168" customFormat="1" ht="13.5" customHeight="1">
      <c r="A25" s="14" t="s">
        <v>7</v>
      </c>
      <c r="B25" s="69"/>
      <c r="C25" s="69"/>
      <c r="D25" s="24"/>
      <c r="E25" s="6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168" customFormat="1" ht="13.5" customHeight="1">
      <c r="A26" s="14" t="s">
        <v>8</v>
      </c>
      <c r="B26" s="69">
        <v>5926</v>
      </c>
      <c r="C26" s="69">
        <v>7500</v>
      </c>
      <c r="D26" s="24">
        <f>SUM('3.Felh.'!F12)</f>
        <v>1000</v>
      </c>
      <c r="E26" s="6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168" customFormat="1" ht="13.5" customHeight="1">
      <c r="A27" s="14" t="s">
        <v>9</v>
      </c>
      <c r="B27" s="69">
        <v>2197</v>
      </c>
      <c r="C27" s="69">
        <v>3845</v>
      </c>
      <c r="D27" s="166"/>
      <c r="E27" s="6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8" customHeight="1">
      <c r="A28" s="37" t="s">
        <v>10</v>
      </c>
      <c r="B28" s="68">
        <f>SUM(B29:B30)</f>
        <v>321320</v>
      </c>
      <c r="C28" s="68">
        <f>SUM(C29:C30)</f>
        <v>77360</v>
      </c>
      <c r="D28" s="136">
        <f>SUM(D29:D30)</f>
        <v>11673</v>
      </c>
      <c r="E28" s="6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s="168" customFormat="1" ht="13.5" customHeight="1">
      <c r="A29" s="14" t="s">
        <v>11</v>
      </c>
      <c r="B29" s="69">
        <v>88005</v>
      </c>
      <c r="C29" s="69">
        <v>71250</v>
      </c>
      <c r="D29" s="24">
        <f>SUM('2.Műk.'!B50)</f>
        <v>11673</v>
      </c>
      <c r="E29" s="6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168" customFormat="1" ht="13.5" customHeight="1">
      <c r="A30" s="14" t="s">
        <v>12</v>
      </c>
      <c r="B30" s="69">
        <v>233315</v>
      </c>
      <c r="C30" s="69">
        <v>6110</v>
      </c>
      <c r="D30" s="19"/>
      <c r="E30" s="6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6.5" customHeight="1">
      <c r="A31" s="49" t="s">
        <v>673</v>
      </c>
      <c r="B31" s="539">
        <v>325</v>
      </c>
      <c r="C31" s="539"/>
      <c r="D31" s="37"/>
      <c r="E31" s="6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5.75" customHeight="1" thickBot="1">
      <c r="A32" s="137" t="s">
        <v>667</v>
      </c>
      <c r="B32" s="138"/>
      <c r="C32" s="138"/>
      <c r="D32" s="139"/>
      <c r="E32" s="6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23.25" customHeight="1" thickBot="1">
      <c r="A33" s="157" t="s">
        <v>68</v>
      </c>
      <c r="B33" s="496">
        <f>SUM(B7+B14+B24+B28+B31)</f>
        <v>828951</v>
      </c>
      <c r="C33" s="496">
        <f>SUM(C7+C14+C24+C28+C31)</f>
        <v>1068664</v>
      </c>
      <c r="D33" s="160">
        <f>SUM(D7+D14+D24+D28+D31)</f>
        <v>1240225</v>
      </c>
      <c r="E33" s="7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20.25" customHeight="1">
      <c r="A34" s="142" t="s">
        <v>112</v>
      </c>
      <c r="B34" s="75"/>
      <c r="C34" s="75"/>
      <c r="D34" s="60"/>
      <c r="E34" s="6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6.5" customHeight="1">
      <c r="A35" s="61" t="s">
        <v>75</v>
      </c>
      <c r="B35" s="70">
        <v>594018</v>
      </c>
      <c r="C35" s="70">
        <v>575000</v>
      </c>
      <c r="D35" s="12">
        <f>SUM(D36:D37)</f>
        <v>670385</v>
      </c>
      <c r="E35" s="6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2.75">
      <c r="A36" s="26" t="s">
        <v>77</v>
      </c>
      <c r="B36" s="68"/>
      <c r="C36" s="68"/>
      <c r="D36" s="24">
        <f>SUM('2.Műk.'!B58)</f>
        <v>391344</v>
      </c>
      <c r="E36" s="6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3.5" customHeight="1">
      <c r="A37" s="14" t="s">
        <v>102</v>
      </c>
      <c r="B37" s="69"/>
      <c r="C37" s="69"/>
      <c r="D37" s="24">
        <f>SUM('2.Műk.'!B69)</f>
        <v>279041</v>
      </c>
      <c r="E37" s="6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6.5" customHeight="1">
      <c r="A38" s="37" t="s">
        <v>99</v>
      </c>
      <c r="B38" s="67">
        <f>SUM(B39:B41)</f>
        <v>396985</v>
      </c>
      <c r="C38" s="67">
        <f>SUM(C39:C41)</f>
        <v>122740</v>
      </c>
      <c r="D38" s="11">
        <f>SUM(D39:D41)</f>
        <v>815840</v>
      </c>
      <c r="E38" s="6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168" customFormat="1" ht="13.5" customHeight="1">
      <c r="A39" s="14" t="s">
        <v>78</v>
      </c>
      <c r="B39" s="69">
        <v>8711</v>
      </c>
      <c r="C39" s="69">
        <v>50270</v>
      </c>
      <c r="D39" s="24">
        <f>SUM('3.Felh.'!F19)</f>
        <v>511533</v>
      </c>
      <c r="E39" s="6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168" customFormat="1" ht="13.5" customHeight="1">
      <c r="A40" s="14" t="s">
        <v>79</v>
      </c>
      <c r="B40" s="69">
        <v>366316</v>
      </c>
      <c r="C40" s="69">
        <v>72470</v>
      </c>
      <c r="D40" s="24">
        <f>SUM('3.Felh.'!F32)</f>
        <v>301427</v>
      </c>
      <c r="E40" s="6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168" customFormat="1" ht="13.5" customHeight="1">
      <c r="A41" s="14" t="s">
        <v>80</v>
      </c>
      <c r="B41" s="69">
        <v>21958</v>
      </c>
      <c r="C41" s="69"/>
      <c r="D41" s="24">
        <f>SUM('3.Felh.'!F49)</f>
        <v>2880</v>
      </c>
      <c r="E41" s="6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4" customFormat="1" ht="13.5" customHeight="1">
      <c r="A42" s="62" t="s">
        <v>76</v>
      </c>
      <c r="B42" s="71"/>
      <c r="C42" s="74">
        <f>SUM(C43:C44)</f>
        <v>0</v>
      </c>
      <c r="D42" s="11">
        <f>SUM(D43:D44)</f>
        <v>25000</v>
      </c>
      <c r="E42" s="16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3.5" customHeight="1">
      <c r="A43" s="38" t="s">
        <v>81</v>
      </c>
      <c r="B43" s="72"/>
      <c r="C43" s="72"/>
      <c r="D43" s="24">
        <f>SUM('2.Műk.'!B79)</f>
        <v>15000</v>
      </c>
      <c r="E43" s="6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3.5" customHeight="1">
      <c r="A44" s="38" t="s">
        <v>82</v>
      </c>
      <c r="B44" s="72"/>
      <c r="C44" s="72"/>
      <c r="D44" s="24">
        <f>SUM(D45:D46)</f>
        <v>10000</v>
      </c>
      <c r="E44" s="6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3.5" customHeight="1">
      <c r="A45" s="41" t="s">
        <v>142</v>
      </c>
      <c r="B45" s="72"/>
      <c r="C45" s="72"/>
      <c r="D45" s="24">
        <f>SUM('2.Műk.'!B80)</f>
        <v>0</v>
      </c>
      <c r="E45" s="6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3.5" customHeight="1">
      <c r="A46" s="41" t="s">
        <v>143</v>
      </c>
      <c r="B46" s="72"/>
      <c r="C46" s="72"/>
      <c r="D46" s="24">
        <f>SUM('3.Felh.'!F52)</f>
        <v>10000</v>
      </c>
      <c r="E46" s="6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3.5" customHeight="1" thickBot="1">
      <c r="A47" s="62" t="s">
        <v>83</v>
      </c>
      <c r="B47" s="72"/>
      <c r="C47" s="74">
        <v>210000</v>
      </c>
      <c r="D47" s="217">
        <f>SUM('2.Műk.'!B81)</f>
        <v>10000</v>
      </c>
      <c r="E47" s="6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23.25" customHeight="1" thickBot="1">
      <c r="A48" s="157" t="s">
        <v>73</v>
      </c>
      <c r="B48" s="170">
        <f>SUM(B35+B38)</f>
        <v>991003</v>
      </c>
      <c r="C48" s="170" t="e">
        <f>SUM(C35+C38+C42+#REF!)</f>
        <v>#REF!</v>
      </c>
      <c r="D48" s="160">
        <f>SUM(D35+D38+D42+D47)</f>
        <v>1521225</v>
      </c>
      <c r="E48" s="7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35.25" customHeight="1">
      <c r="A49" s="155" t="s">
        <v>649</v>
      </c>
      <c r="B49" s="156">
        <f>SUM(B33-B48)</f>
        <v>-162052</v>
      </c>
      <c r="C49" s="156" t="e">
        <f>SUM(C33-C48)</f>
        <v>#REF!</v>
      </c>
      <c r="D49" s="210">
        <f>SUM(D33-D48)</f>
        <v>-281000</v>
      </c>
      <c r="E49" s="6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8" customHeight="1">
      <c r="A50" s="105" t="s">
        <v>69</v>
      </c>
      <c r="B50" s="69">
        <f>SUM(B51+B55)</f>
        <v>400202</v>
      </c>
      <c r="C50" s="69">
        <f>SUM(C51)</f>
        <v>250653</v>
      </c>
      <c r="D50" s="211">
        <f>SUM(D51)</f>
        <v>281000</v>
      </c>
      <c r="E50" s="6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3.5" customHeight="1">
      <c r="A51" s="37" t="s">
        <v>113</v>
      </c>
      <c r="B51" s="67">
        <v>202</v>
      </c>
      <c r="C51" s="67">
        <v>250653</v>
      </c>
      <c r="D51" s="11">
        <f>SUM(D52+D55)</f>
        <v>281000</v>
      </c>
      <c r="E51" s="6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3.5" customHeight="1">
      <c r="A52" s="77" t="s">
        <v>115</v>
      </c>
      <c r="B52" s="79">
        <v>202</v>
      </c>
      <c r="C52" s="76"/>
      <c r="D52" s="23">
        <f>SUM(D53:D54)</f>
        <v>281000</v>
      </c>
      <c r="E52" s="6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3.5" customHeight="1">
      <c r="A53" s="77" t="s">
        <v>140</v>
      </c>
      <c r="B53" s="79"/>
      <c r="C53" s="76"/>
      <c r="D53" s="23">
        <v>40000</v>
      </c>
      <c r="E53" s="6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3.5" customHeight="1">
      <c r="A54" s="77" t="s">
        <v>139</v>
      </c>
      <c r="B54" s="79"/>
      <c r="C54" s="76"/>
      <c r="D54" s="23">
        <v>241000</v>
      </c>
      <c r="E54" s="6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3.5" customHeight="1">
      <c r="A55" s="37" t="s">
        <v>114</v>
      </c>
      <c r="B55" s="67">
        <f>SUM(B56:B58)</f>
        <v>400000</v>
      </c>
      <c r="C55" s="67"/>
      <c r="D55" s="136">
        <f>SUM(D56:D58)</f>
        <v>0</v>
      </c>
      <c r="E55" s="6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3.5" customHeight="1">
      <c r="A56" s="14" t="s">
        <v>29</v>
      </c>
      <c r="B56" s="69"/>
      <c r="C56" s="69"/>
      <c r="D56" s="24"/>
      <c r="E56" s="6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3.5" customHeight="1">
      <c r="A57" s="14" t="s">
        <v>103</v>
      </c>
      <c r="B57" s="69">
        <v>400000</v>
      </c>
      <c r="C57" s="69"/>
      <c r="D57" s="84"/>
      <c r="E57" s="6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3.5" customHeight="1" thickBot="1">
      <c r="A58" s="20" t="s">
        <v>21</v>
      </c>
      <c r="B58" s="126"/>
      <c r="C58" s="126"/>
      <c r="D58" s="127"/>
      <c r="E58" s="6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25.5" customHeight="1" thickBot="1">
      <c r="A59" s="157" t="s">
        <v>70</v>
      </c>
      <c r="B59" s="158">
        <f>SUM(B33+B50)</f>
        <v>1229153</v>
      </c>
      <c r="C59" s="159">
        <f>SUM(C33+C50)</f>
        <v>1319317</v>
      </c>
      <c r="D59" s="160">
        <f>SUM(D33+D50)</f>
        <v>1521225</v>
      </c>
      <c r="E59" s="6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20.25" customHeight="1">
      <c r="A60" s="51" t="s">
        <v>14</v>
      </c>
      <c r="B60" s="143">
        <f>SUM(B61:B63)</f>
        <v>40404</v>
      </c>
      <c r="C60" s="144">
        <f>SUM(C61:C63)</f>
        <v>17316</v>
      </c>
      <c r="D60" s="145"/>
      <c r="E60" s="6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3.5" customHeight="1">
      <c r="A61" s="14" t="s">
        <v>84</v>
      </c>
      <c r="B61" s="69">
        <v>15000</v>
      </c>
      <c r="C61" s="69">
        <v>15000</v>
      </c>
      <c r="D61" s="24"/>
      <c r="E61" s="6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" ht="12.75">
      <c r="A62" s="14" t="s">
        <v>85</v>
      </c>
      <c r="B62" s="69">
        <v>25404</v>
      </c>
      <c r="C62" s="69">
        <v>2316</v>
      </c>
      <c r="D62" s="24"/>
    </row>
    <row r="63" spans="1:4" ht="13.5" thickBot="1">
      <c r="A63" s="14" t="s">
        <v>86</v>
      </c>
      <c r="B63" s="69"/>
      <c r="C63" s="69"/>
      <c r="D63" s="84"/>
    </row>
    <row r="64" spans="1:46" s="6" customFormat="1" ht="24" customHeight="1" thickBot="1">
      <c r="A64" s="171" t="s">
        <v>74</v>
      </c>
      <c r="B64" s="172">
        <f>SUM(B48+B60)</f>
        <v>1031407</v>
      </c>
      <c r="C64" s="172" t="e">
        <f>SUM(C48+C60)</f>
        <v>#REF!</v>
      </c>
      <c r="D64" s="160">
        <f>SUM(D48+D60)</f>
        <v>1521225</v>
      </c>
      <c r="E64" s="16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4:46" ht="15.75" customHeight="1">
      <c r="D65" s="2"/>
      <c r="E65" s="6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4:46" ht="15.75" customHeight="1">
      <c r="D66" s="2"/>
      <c r="E66" s="6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4:46" ht="15.75" customHeight="1">
      <c r="D67" s="2"/>
      <c r="E67" s="6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4:46" ht="15.75" customHeight="1">
      <c r="D68" s="2"/>
      <c r="E68" s="6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4:46" ht="15.75" customHeight="1">
      <c r="D69" s="2"/>
      <c r="E69" s="6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4:46" ht="15.75" customHeight="1">
      <c r="D70" s="2"/>
      <c r="E70" s="6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5.75" customHeight="1">
      <c r="A71" s="2"/>
      <c r="B71" s="66"/>
      <c r="C71" s="66"/>
      <c r="D71" s="2"/>
      <c r="E71" s="6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5.75" customHeight="1">
      <c r="A72" s="2"/>
      <c r="B72" s="66"/>
      <c r="C72" s="66"/>
      <c r="D72" s="2"/>
      <c r="E72" s="6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5.75" customHeight="1">
      <c r="A73" s="2"/>
      <c r="B73" s="66"/>
      <c r="C73" s="66"/>
      <c r="D73" s="2"/>
      <c r="E73" s="6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5.75" customHeight="1">
      <c r="A74" s="2"/>
      <c r="B74" s="66"/>
      <c r="C74" s="66"/>
      <c r="D74" s="2"/>
      <c r="E74" s="6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5.75" customHeight="1">
      <c r="A75" s="2"/>
      <c r="B75" s="66"/>
      <c r="C75" s="66"/>
      <c r="D75" s="2"/>
      <c r="E75" s="6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5.75" customHeight="1">
      <c r="A76" s="2"/>
      <c r="B76" s="66"/>
      <c r="C76" s="66"/>
      <c r="D76" s="2"/>
      <c r="E76" s="6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5.75" customHeight="1">
      <c r="A77" s="2"/>
      <c r="B77" s="66"/>
      <c r="C77" s="66"/>
      <c r="D77" s="2"/>
      <c r="E77" s="6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5.75" customHeight="1">
      <c r="A78" s="2"/>
      <c r="B78" s="66"/>
      <c r="C78" s="66"/>
      <c r="D78" s="2"/>
      <c r="E78" s="6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5.75" customHeight="1">
      <c r="A79" s="2"/>
      <c r="B79" s="66"/>
      <c r="C79" s="66"/>
      <c r="D79" s="2"/>
      <c r="E79" s="6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5.75" customHeight="1">
      <c r="A80" s="2"/>
      <c r="B80" s="66"/>
      <c r="C80" s="66"/>
      <c r="D80" s="2"/>
      <c r="E80" s="6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5.75" customHeight="1">
      <c r="A81" s="2"/>
      <c r="B81" s="66"/>
      <c r="C81" s="66"/>
      <c r="D81" s="2"/>
      <c r="E81" s="6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5.75" customHeight="1">
      <c r="A82" s="2"/>
      <c r="B82" s="66"/>
      <c r="C82" s="66"/>
      <c r="D82" s="2"/>
      <c r="E82" s="6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5.75" customHeight="1">
      <c r="A83" s="2"/>
      <c r="B83" s="66"/>
      <c r="C83" s="66"/>
      <c r="D83" s="2"/>
      <c r="E83" s="6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5.75" customHeight="1">
      <c r="A84" s="2"/>
      <c r="B84" s="66"/>
      <c r="C84" s="66"/>
      <c r="D84" s="2"/>
      <c r="E84" s="6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5.75" customHeight="1">
      <c r="A85" s="2"/>
      <c r="B85" s="66"/>
      <c r="C85" s="66"/>
      <c r="D85" s="2"/>
      <c r="E85" s="6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5.75" customHeight="1">
      <c r="A86" s="2"/>
      <c r="B86" s="66"/>
      <c r="C86" s="66"/>
      <c r="D86" s="2"/>
      <c r="E86" s="6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5.75" customHeight="1">
      <c r="A87" s="2"/>
      <c r="B87" s="66"/>
      <c r="C87" s="66"/>
      <c r="D87" s="2"/>
      <c r="E87" s="6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5.75" customHeight="1">
      <c r="A88" s="2"/>
      <c r="B88" s="66"/>
      <c r="C88" s="66"/>
      <c r="D88" s="2"/>
      <c r="E88" s="6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5.75" customHeight="1">
      <c r="A89" s="2"/>
      <c r="B89" s="66"/>
      <c r="C89" s="66"/>
      <c r="D89" s="2"/>
      <c r="E89" s="6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5.75" customHeight="1">
      <c r="A90" s="2"/>
      <c r="B90" s="66"/>
      <c r="C90" s="66"/>
      <c r="D90" s="2"/>
      <c r="E90" s="6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5.75" customHeight="1">
      <c r="A91" s="2"/>
      <c r="B91" s="66"/>
      <c r="C91" s="66"/>
      <c r="D91" s="2"/>
      <c r="E91" s="6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5.75" customHeight="1">
      <c r="A92" s="2"/>
      <c r="B92" s="66"/>
      <c r="C92" s="66"/>
      <c r="D92" s="2"/>
      <c r="E92" s="6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5.75" customHeight="1">
      <c r="A93" s="2"/>
      <c r="B93" s="66"/>
      <c r="C93" s="66"/>
      <c r="D93" s="2"/>
      <c r="E93" s="6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5.75" customHeight="1">
      <c r="A94" s="2"/>
      <c r="B94" s="66"/>
      <c r="C94" s="66"/>
      <c r="D94" s="2"/>
      <c r="E94" s="6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5.75" customHeight="1">
      <c r="A95" s="2"/>
      <c r="B95" s="66"/>
      <c r="C95" s="66"/>
      <c r="D95" s="2"/>
      <c r="E95" s="6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5.75" customHeight="1">
      <c r="A96" s="2"/>
      <c r="B96" s="66"/>
      <c r="C96" s="66"/>
      <c r="D96" s="2"/>
      <c r="E96" s="6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5.75" customHeight="1">
      <c r="A97" s="2"/>
      <c r="B97" s="66"/>
      <c r="C97" s="66"/>
      <c r="D97" s="2"/>
      <c r="E97" s="6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5.75" customHeight="1">
      <c r="A98" s="2"/>
      <c r="B98" s="66"/>
      <c r="C98" s="66"/>
      <c r="D98" s="2"/>
      <c r="E98" s="6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5.75" customHeight="1">
      <c r="A99" s="2"/>
      <c r="B99" s="66"/>
      <c r="C99" s="66"/>
      <c r="D99" s="2"/>
      <c r="E99" s="6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5.75" customHeight="1">
      <c r="A100" s="2"/>
      <c r="B100" s="66"/>
      <c r="C100" s="66"/>
      <c r="D100" s="2"/>
      <c r="E100" s="6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5.75" customHeight="1">
      <c r="A101" s="2"/>
      <c r="B101" s="66"/>
      <c r="C101" s="66"/>
      <c r="D101" s="2"/>
      <c r="E101" s="6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5.75" customHeight="1">
      <c r="A102" s="2"/>
      <c r="B102" s="66"/>
      <c r="C102" s="66"/>
      <c r="D102" s="2"/>
      <c r="E102" s="6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5.75" customHeight="1">
      <c r="A103" s="2"/>
      <c r="B103" s="66"/>
      <c r="C103" s="66"/>
      <c r="D103" s="2"/>
      <c r="E103" s="6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5.75" customHeight="1">
      <c r="A104" s="2"/>
      <c r="B104" s="66"/>
      <c r="C104" s="66"/>
      <c r="D104" s="2"/>
      <c r="E104" s="6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5.75" customHeight="1">
      <c r="A105" s="2"/>
      <c r="B105" s="66"/>
      <c r="C105" s="66"/>
      <c r="D105" s="2"/>
      <c r="E105" s="6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5.75" customHeight="1">
      <c r="A106" s="2"/>
      <c r="B106" s="66"/>
      <c r="C106" s="66"/>
      <c r="D106" s="2"/>
      <c r="E106" s="6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5.75" customHeight="1">
      <c r="A107" s="2"/>
      <c r="B107" s="66"/>
      <c r="C107" s="66"/>
      <c r="D107" s="2"/>
      <c r="E107" s="6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5.75" customHeight="1">
      <c r="A108" s="2"/>
      <c r="B108" s="66"/>
      <c r="C108" s="66"/>
      <c r="D108" s="2"/>
      <c r="E108" s="6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5.75" customHeight="1">
      <c r="A109" s="2"/>
      <c r="B109" s="66"/>
      <c r="C109" s="66"/>
      <c r="D109" s="2"/>
      <c r="E109" s="6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5.75" customHeight="1">
      <c r="A110" s="2"/>
      <c r="B110" s="66"/>
      <c r="C110" s="66"/>
      <c r="D110" s="2"/>
      <c r="E110" s="6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5.75" customHeight="1">
      <c r="A111" s="2"/>
      <c r="B111" s="66"/>
      <c r="C111" s="66"/>
      <c r="D111" s="2"/>
      <c r="E111" s="6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5.75" customHeight="1">
      <c r="A112" s="2"/>
      <c r="B112" s="66"/>
      <c r="C112" s="66"/>
      <c r="D112" s="2"/>
      <c r="E112" s="6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5.75" customHeight="1">
      <c r="A113" s="2"/>
      <c r="B113" s="66"/>
      <c r="C113" s="66"/>
      <c r="D113" s="2"/>
      <c r="E113" s="6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5.75" customHeight="1">
      <c r="A114" s="2"/>
      <c r="B114" s="66"/>
      <c r="C114" s="66"/>
      <c r="D114" s="2"/>
      <c r="E114" s="6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5.75" customHeight="1">
      <c r="A115" s="2"/>
      <c r="B115" s="66"/>
      <c r="C115" s="66"/>
      <c r="D115" s="2"/>
      <c r="E115" s="6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15.75" customHeight="1">
      <c r="A116" s="2"/>
      <c r="B116" s="66"/>
      <c r="C116" s="66"/>
      <c r="D116" s="2"/>
      <c r="E116" s="6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5.75" customHeight="1">
      <c r="A117" s="2"/>
      <c r="B117" s="66"/>
      <c r="C117" s="66"/>
      <c r="D117" s="2"/>
      <c r="E117" s="6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5.75" customHeight="1">
      <c r="A118" s="2"/>
      <c r="B118" s="66"/>
      <c r="C118" s="66"/>
      <c r="D118" s="2"/>
      <c r="E118" s="6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15.75" customHeight="1">
      <c r="A119" s="2"/>
      <c r="B119" s="66"/>
      <c r="C119" s="66"/>
      <c r="D119" s="2"/>
      <c r="E119" s="6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5.75" customHeight="1">
      <c r="A120" s="2"/>
      <c r="B120" s="66"/>
      <c r="C120" s="66"/>
      <c r="D120" s="2"/>
      <c r="E120" s="6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5.75" customHeight="1">
      <c r="A121" s="2"/>
      <c r="B121" s="66"/>
      <c r="C121" s="66"/>
      <c r="D121" s="2"/>
      <c r="E121" s="6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5.75" customHeight="1">
      <c r="A122" s="2"/>
      <c r="B122" s="66"/>
      <c r="C122" s="66"/>
      <c r="D122" s="2"/>
      <c r="E122" s="6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15.75" customHeight="1">
      <c r="A123" s="2"/>
      <c r="B123" s="66"/>
      <c r="C123" s="66"/>
      <c r="D123" s="2"/>
      <c r="E123" s="6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5.75" customHeight="1">
      <c r="A124" s="2"/>
      <c r="B124" s="66"/>
      <c r="C124" s="66"/>
      <c r="D124" s="2"/>
      <c r="E124" s="6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15.75" customHeight="1">
      <c r="A125" s="2"/>
      <c r="B125" s="66"/>
      <c r="C125" s="66"/>
      <c r="D125" s="2"/>
      <c r="E125" s="6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5.75" customHeight="1">
      <c r="A126" s="2"/>
      <c r="B126" s="66"/>
      <c r="C126" s="66"/>
      <c r="D126" s="2"/>
      <c r="E126" s="6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15.75" customHeight="1">
      <c r="A127" s="2"/>
      <c r="B127" s="66"/>
      <c r="C127" s="66"/>
      <c r="D127" s="2"/>
      <c r="E127" s="6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5.75" customHeight="1">
      <c r="A128" s="2"/>
      <c r="B128" s="66"/>
      <c r="C128" s="66"/>
      <c r="D128" s="2"/>
      <c r="E128" s="6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5.75" customHeight="1">
      <c r="A129" s="2"/>
      <c r="B129" s="66"/>
      <c r="C129" s="66"/>
      <c r="D129" s="2"/>
      <c r="E129" s="6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5.75" customHeight="1">
      <c r="A130" s="2"/>
      <c r="B130" s="66"/>
      <c r="C130" s="66"/>
      <c r="D130" s="2"/>
      <c r="E130" s="6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15.75" customHeight="1">
      <c r="A131" s="2"/>
      <c r="B131" s="66"/>
      <c r="C131" s="66"/>
      <c r="D131" s="2"/>
      <c r="E131" s="6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5.75" customHeight="1">
      <c r="A132" s="2"/>
      <c r="B132" s="66"/>
      <c r="C132" s="66"/>
      <c r="D132" s="2"/>
      <c r="E132" s="6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15.75" customHeight="1">
      <c r="A133" s="2"/>
      <c r="B133" s="66"/>
      <c r="C133" s="66"/>
      <c r="D133" s="2"/>
      <c r="E133" s="6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15.75" customHeight="1">
      <c r="A134" s="2"/>
      <c r="B134" s="66"/>
      <c r="C134" s="66"/>
      <c r="D134" s="2"/>
      <c r="E134" s="6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15.75" customHeight="1">
      <c r="A135" s="2"/>
      <c r="B135" s="66"/>
      <c r="C135" s="66"/>
      <c r="D135" s="2"/>
      <c r="E135" s="6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5.75" customHeight="1">
      <c r="A136" s="2"/>
      <c r="B136" s="66"/>
      <c r="C136" s="66"/>
      <c r="D136" s="2"/>
      <c r="E136" s="6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5.75" customHeight="1">
      <c r="A137" s="2"/>
      <c r="B137" s="66"/>
      <c r="C137" s="66"/>
      <c r="D137" s="2"/>
      <c r="E137" s="6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5.75" customHeight="1">
      <c r="A138" s="2"/>
      <c r="B138" s="66"/>
      <c r="C138" s="66"/>
      <c r="D138" s="2"/>
      <c r="E138" s="6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ht="15.75" customHeight="1">
      <c r="A139" s="2"/>
      <c r="B139" s="66"/>
      <c r="C139" s="66"/>
      <c r="D139" s="2"/>
      <c r="E139" s="6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ht="15.75" customHeight="1">
      <c r="A140" s="2"/>
      <c r="B140" s="66"/>
      <c r="C140" s="66"/>
      <c r="D140" s="2"/>
      <c r="E140" s="6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5.75" customHeight="1">
      <c r="A141" s="2"/>
      <c r="B141" s="66"/>
      <c r="C141" s="66"/>
      <c r="D141" s="2"/>
      <c r="E141" s="6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5.75" customHeight="1">
      <c r="A142" s="2"/>
      <c r="B142" s="66"/>
      <c r="C142" s="66"/>
      <c r="D142" s="2"/>
      <c r="E142" s="6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ht="15.75" customHeight="1">
      <c r="A143" s="2"/>
      <c r="B143" s="66"/>
      <c r="C143" s="66"/>
      <c r="D143" s="2"/>
      <c r="E143" s="6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ht="15.75" customHeight="1">
      <c r="A144" s="2"/>
      <c r="B144" s="66"/>
      <c r="C144" s="66"/>
      <c r="D144" s="2"/>
      <c r="E144" s="6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ht="15.75" customHeight="1">
      <c r="A145" s="2"/>
      <c r="B145" s="66"/>
      <c r="C145" s="66"/>
      <c r="D145" s="2"/>
      <c r="E145" s="6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ht="15.75" customHeight="1">
      <c r="A146" s="2"/>
      <c r="B146" s="66"/>
      <c r="C146" s="66"/>
      <c r="D146" s="2"/>
      <c r="E146" s="6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ht="15.75" customHeight="1">
      <c r="A147" s="2"/>
      <c r="B147" s="66"/>
      <c r="C147" s="66"/>
      <c r="D147" s="2"/>
      <c r="E147" s="6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ht="15.75" customHeight="1">
      <c r="A148" s="2"/>
      <c r="B148" s="66"/>
      <c r="C148" s="66"/>
      <c r="D148" s="2"/>
      <c r="E148" s="6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ht="15.75" customHeight="1">
      <c r="A149" s="2"/>
      <c r="B149" s="66"/>
      <c r="C149" s="66"/>
      <c r="D149" s="2"/>
      <c r="E149" s="6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ht="15.75" customHeight="1">
      <c r="A150" s="2"/>
      <c r="B150" s="66"/>
      <c r="C150" s="66"/>
      <c r="D150" s="73"/>
      <c r="E150" s="6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ht="15.75" customHeight="1">
      <c r="A151" s="2"/>
      <c r="B151" s="66"/>
      <c r="C151" s="66"/>
      <c r="D151" s="73"/>
      <c r="E151" s="6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ht="15.75" customHeight="1">
      <c r="A152" s="2"/>
      <c r="B152" s="66"/>
      <c r="C152" s="66"/>
      <c r="D152" s="73"/>
      <c r="E152" s="6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ht="15.75" customHeight="1">
      <c r="A153" s="2"/>
      <c r="B153" s="66"/>
      <c r="C153" s="66"/>
      <c r="D153" s="73"/>
      <c r="E153" s="6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ht="15.75" customHeight="1">
      <c r="A154" s="2"/>
      <c r="B154" s="66"/>
      <c r="C154" s="66"/>
      <c r="D154" s="73"/>
      <c r="E154" s="66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ht="15.75" customHeight="1">
      <c r="A155" s="2"/>
      <c r="B155" s="66"/>
      <c r="C155" s="66"/>
      <c r="D155" s="73"/>
      <c r="E155" s="6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5.75" customHeight="1">
      <c r="A156" s="2"/>
      <c r="B156" s="66"/>
      <c r="C156" s="66"/>
      <c r="D156" s="73"/>
      <c r="E156" s="6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5.75" customHeight="1">
      <c r="A157" s="2"/>
      <c r="B157" s="66"/>
      <c r="C157" s="66"/>
      <c r="D157" s="73"/>
      <c r="E157" s="6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5.75" customHeight="1">
      <c r="A158" s="2"/>
      <c r="B158" s="66"/>
      <c r="C158" s="66"/>
      <c r="D158" s="73"/>
      <c r="E158" s="6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ht="15.75" customHeight="1">
      <c r="A159" s="2"/>
      <c r="B159" s="66"/>
      <c r="C159" s="66"/>
      <c r="D159" s="73"/>
      <c r="E159" s="6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ht="15.75" customHeight="1">
      <c r="A160" s="2"/>
      <c r="B160" s="66"/>
      <c r="C160" s="66"/>
      <c r="D160" s="73"/>
      <c r="E160" s="6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ht="15.75" customHeight="1">
      <c r="A161" s="2"/>
      <c r="B161" s="66"/>
      <c r="C161" s="66"/>
      <c r="D161" s="73"/>
      <c r="E161" s="6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ht="15.75" customHeight="1">
      <c r="A162" s="2"/>
      <c r="B162" s="66"/>
      <c r="C162" s="66"/>
      <c r="D162" s="73"/>
      <c r="E162" s="6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ht="15.75" customHeight="1">
      <c r="A163" s="2"/>
      <c r="B163" s="66"/>
      <c r="C163" s="66"/>
      <c r="D163" s="73"/>
      <c r="E163" s="6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ht="15.75" customHeight="1">
      <c r="A164" s="2"/>
      <c r="B164" s="66"/>
      <c r="C164" s="66"/>
      <c r="D164" s="73"/>
      <c r="E164" s="6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ht="15.75" customHeight="1">
      <c r="A165" s="2"/>
      <c r="B165" s="66"/>
      <c r="C165" s="66"/>
      <c r="D165" s="73"/>
      <c r="E165" s="6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ht="15.75" customHeight="1">
      <c r="A166" s="2"/>
      <c r="B166" s="66"/>
      <c r="C166" s="66"/>
      <c r="D166" s="73"/>
      <c r="E166" s="6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ht="15.75" customHeight="1">
      <c r="A167" s="2"/>
      <c r="B167" s="66"/>
      <c r="C167" s="66"/>
      <c r="D167" s="73"/>
      <c r="E167" s="6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ht="15.75" customHeight="1">
      <c r="A168" s="2"/>
      <c r="B168" s="66"/>
      <c r="C168" s="66"/>
      <c r="D168" s="73"/>
      <c r="E168" s="6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ht="15.75" customHeight="1">
      <c r="A169" s="2"/>
      <c r="B169" s="66"/>
      <c r="C169" s="66"/>
      <c r="D169" s="73"/>
      <c r="E169" s="6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ht="15.75" customHeight="1">
      <c r="A170" s="2"/>
      <c r="B170" s="66"/>
      <c r="C170" s="66"/>
      <c r="D170" s="73"/>
      <c r="E170" s="6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ht="15.75" customHeight="1">
      <c r="A171" s="2"/>
      <c r="B171" s="66"/>
      <c r="C171" s="66"/>
      <c r="D171" s="73"/>
      <c r="E171" s="6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ht="15.75" customHeight="1">
      <c r="A172" s="2"/>
      <c r="B172" s="66"/>
      <c r="C172" s="66"/>
      <c r="D172" s="73"/>
      <c r="E172" s="6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ht="15.75" customHeight="1">
      <c r="A173" s="2"/>
      <c r="B173" s="66"/>
      <c r="C173" s="66"/>
      <c r="D173" s="73"/>
      <c r="E173" s="6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ht="15.75" customHeight="1">
      <c r="A174" s="2"/>
      <c r="B174" s="66"/>
      <c r="C174" s="66"/>
      <c r="D174" s="73"/>
      <c r="E174" s="6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5.75" customHeight="1">
      <c r="A175" s="2"/>
      <c r="B175" s="66"/>
      <c r="C175" s="66"/>
      <c r="D175" s="73"/>
      <c r="E175" s="6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ht="15.75" customHeight="1">
      <c r="A176" s="2"/>
      <c r="B176" s="66"/>
      <c r="C176" s="66"/>
      <c r="D176" s="73"/>
      <c r="E176" s="6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5.75" customHeight="1">
      <c r="A177" s="2"/>
      <c r="B177" s="66"/>
      <c r="C177" s="66"/>
      <c r="D177" s="73"/>
      <c r="E177" s="6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5.75" customHeight="1">
      <c r="A178" s="2"/>
      <c r="B178" s="66"/>
      <c r="C178" s="66"/>
      <c r="D178" s="73"/>
      <c r="E178" s="6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5.75" customHeight="1">
      <c r="A179" s="2"/>
      <c r="B179" s="66"/>
      <c r="C179" s="66"/>
      <c r="D179" s="73"/>
      <c r="E179" s="6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ht="15.75" customHeight="1">
      <c r="A180" s="2"/>
      <c r="B180" s="66"/>
      <c r="C180" s="66"/>
      <c r="D180" s="73"/>
      <c r="E180" s="6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5.75" customHeight="1">
      <c r="A181" s="2"/>
      <c r="B181" s="66"/>
      <c r="C181" s="66"/>
      <c r="D181" s="73"/>
      <c r="E181" s="6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ht="15.75" customHeight="1">
      <c r="A182" s="2"/>
      <c r="B182" s="66"/>
      <c r="C182" s="66"/>
      <c r="D182" s="73"/>
      <c r="E182" s="6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ht="15.75" customHeight="1">
      <c r="A183" s="2"/>
      <c r="B183" s="66"/>
      <c r="C183" s="66"/>
      <c r="D183" s="73"/>
      <c r="E183" s="6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ht="15.75" customHeight="1">
      <c r="A184" s="2"/>
      <c r="B184" s="66"/>
      <c r="C184" s="66"/>
      <c r="D184" s="73"/>
      <c r="E184" s="6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ht="15.75" customHeight="1">
      <c r="A185" s="2"/>
      <c r="B185" s="66"/>
      <c r="C185" s="66"/>
      <c r="D185" s="73"/>
      <c r="E185" s="6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ht="15.75" customHeight="1">
      <c r="A186" s="2"/>
      <c r="B186" s="66"/>
      <c r="C186" s="66"/>
      <c r="D186" s="73"/>
      <c r="E186" s="6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ht="15.75" customHeight="1">
      <c r="A187" s="2"/>
      <c r="B187" s="66"/>
      <c r="C187" s="66"/>
      <c r="D187" s="73"/>
      <c r="E187" s="6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ht="15.75" customHeight="1">
      <c r="A188" s="2"/>
      <c r="B188" s="66"/>
      <c r="C188" s="66"/>
      <c r="D188" s="73"/>
      <c r="E188" s="6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ht="15.75" customHeight="1">
      <c r="A189" s="2"/>
      <c r="B189" s="66"/>
      <c r="C189" s="66"/>
      <c r="D189" s="73"/>
      <c r="E189" s="6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ht="15.75" customHeight="1">
      <c r="A190" s="2"/>
      <c r="B190" s="66"/>
      <c r="C190" s="66"/>
      <c r="D190" s="73"/>
      <c r="E190" s="6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ht="15.75" customHeight="1">
      <c r="A191" s="2"/>
      <c r="B191" s="66"/>
      <c r="C191" s="66"/>
      <c r="D191" s="73"/>
      <c r="E191" s="6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ht="15.75" customHeight="1">
      <c r="A192" s="2"/>
      <c r="B192" s="66"/>
      <c r="C192" s="66"/>
      <c r="D192" s="73"/>
      <c r="E192" s="6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ht="15.75" customHeight="1">
      <c r="A193" s="2"/>
      <c r="B193" s="66"/>
      <c r="C193" s="66"/>
      <c r="D193" s="73"/>
      <c r="E193" s="6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ht="15.75" customHeight="1">
      <c r="A194" s="2"/>
      <c r="B194" s="66"/>
      <c r="C194" s="66"/>
      <c r="D194" s="73"/>
      <c r="E194" s="6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ht="15.75" customHeight="1">
      <c r="A195" s="2"/>
      <c r="B195" s="66"/>
      <c r="C195" s="66"/>
      <c r="D195" s="73"/>
      <c r="E195" s="6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ht="15.75" customHeight="1">
      <c r="A196" s="2"/>
      <c r="B196" s="66"/>
      <c r="C196" s="66"/>
      <c r="D196" s="73"/>
      <c r="E196" s="66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ht="15.75" customHeight="1">
      <c r="A197" s="2"/>
      <c r="B197" s="66"/>
      <c r="C197" s="66"/>
      <c r="D197" s="73"/>
      <c r="E197" s="66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1:46" ht="15.75" customHeight="1">
      <c r="A198" s="2"/>
      <c r="B198" s="66"/>
      <c r="C198" s="66"/>
      <c r="D198" s="73"/>
      <c r="E198" s="6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1:46" ht="15.75" customHeight="1">
      <c r="A199" s="2"/>
      <c r="B199" s="66"/>
      <c r="C199" s="66"/>
      <c r="D199" s="73"/>
      <c r="E199" s="6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ht="15.75" customHeight="1">
      <c r="A200" s="2"/>
      <c r="B200" s="66"/>
      <c r="C200" s="66"/>
      <c r="D200" s="73"/>
      <c r="E200" s="6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ht="15.75" customHeight="1">
      <c r="A201" s="2"/>
      <c r="B201" s="66"/>
      <c r="C201" s="66"/>
      <c r="D201" s="73"/>
      <c r="E201" s="6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ht="15.75" customHeight="1">
      <c r="A202" s="2"/>
      <c r="B202" s="66"/>
      <c r="C202" s="66"/>
      <c r="D202" s="73"/>
      <c r="E202" s="6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ht="15.75" customHeight="1">
      <c r="A203" s="2"/>
      <c r="B203" s="66"/>
      <c r="C203" s="66"/>
      <c r="D203" s="73"/>
      <c r="E203" s="6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ht="15.75" customHeight="1">
      <c r="A204" s="2"/>
      <c r="B204" s="66"/>
      <c r="C204" s="66"/>
      <c r="D204" s="73"/>
      <c r="E204" s="66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ht="15.75" customHeight="1">
      <c r="A205" s="2"/>
      <c r="B205" s="66"/>
      <c r="C205" s="66"/>
      <c r="D205" s="73"/>
      <c r="E205" s="6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ht="15.75" customHeight="1">
      <c r="A206" s="2"/>
      <c r="B206" s="66"/>
      <c r="C206" s="66"/>
      <c r="D206" s="73"/>
      <c r="E206" s="6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ht="15.75" customHeight="1">
      <c r="A207" s="2"/>
      <c r="B207" s="66"/>
      <c r="C207" s="66"/>
      <c r="D207" s="73"/>
      <c r="E207" s="6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ht="15.75" customHeight="1">
      <c r="A208" s="2"/>
      <c r="B208" s="66"/>
      <c r="C208" s="66"/>
      <c r="D208" s="73"/>
      <c r="E208" s="6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46" ht="15.75" customHeight="1">
      <c r="A209" s="2"/>
      <c r="B209" s="66"/>
      <c r="C209" s="66"/>
      <c r="D209" s="73"/>
      <c r="E209" s="6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ht="15.75" customHeight="1">
      <c r="A210" s="2"/>
      <c r="B210" s="66"/>
      <c r="C210" s="66"/>
      <c r="D210" s="73"/>
      <c r="E210" s="6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ht="15.75" customHeight="1">
      <c r="A211" s="2"/>
      <c r="B211" s="66"/>
      <c r="C211" s="66"/>
      <c r="D211" s="73"/>
      <c r="E211" s="6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ht="15.75" customHeight="1">
      <c r="A212" s="2"/>
      <c r="B212" s="66"/>
      <c r="C212" s="66"/>
      <c r="D212" s="73"/>
      <c r="E212" s="6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ht="15.75" customHeight="1">
      <c r="A213" s="2"/>
      <c r="B213" s="66"/>
      <c r="C213" s="66"/>
      <c r="D213" s="73"/>
      <c r="E213" s="6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ht="15.75" customHeight="1">
      <c r="A214" s="2"/>
      <c r="B214" s="66"/>
      <c r="C214" s="66"/>
      <c r="D214" s="73"/>
      <c r="E214" s="6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ht="15.75" customHeight="1">
      <c r="A215" s="2"/>
      <c r="B215" s="66"/>
      <c r="C215" s="66"/>
      <c r="D215" s="73"/>
      <c r="E215" s="6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ht="15.75" customHeight="1">
      <c r="A216" s="2"/>
      <c r="B216" s="66"/>
      <c r="C216" s="66"/>
      <c r="D216" s="73"/>
      <c r="E216" s="6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ht="15.75" customHeight="1">
      <c r="A217" s="2"/>
      <c r="B217" s="66"/>
      <c r="C217" s="66"/>
      <c r="D217" s="73"/>
      <c r="E217" s="6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ht="15.75" customHeight="1">
      <c r="A218" s="2"/>
      <c r="B218" s="66"/>
      <c r="C218" s="66"/>
      <c r="D218" s="73"/>
      <c r="E218" s="6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ht="15.75" customHeight="1">
      <c r="A219" s="2"/>
      <c r="B219" s="66"/>
      <c r="C219" s="66"/>
      <c r="D219" s="73"/>
      <c r="E219" s="6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ht="15.75" customHeight="1">
      <c r="A220" s="2"/>
      <c r="B220" s="66"/>
      <c r="C220" s="66"/>
      <c r="D220" s="73"/>
      <c r="E220" s="6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ht="15.75" customHeight="1">
      <c r="A221" s="2"/>
      <c r="B221" s="66"/>
      <c r="C221" s="66"/>
      <c r="D221" s="73"/>
      <c r="E221" s="6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ht="15.75" customHeight="1">
      <c r="A222" s="2"/>
      <c r="B222" s="66"/>
      <c r="C222" s="66"/>
      <c r="D222" s="73"/>
      <c r="E222" s="6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1:46" ht="15.75" customHeight="1">
      <c r="A223" s="2"/>
      <c r="B223" s="66"/>
      <c r="C223" s="66"/>
      <c r="D223" s="73"/>
      <c r="E223" s="6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1:46" ht="15.75" customHeight="1">
      <c r="A224" s="2"/>
      <c r="B224" s="66"/>
      <c r="C224" s="66"/>
      <c r="D224" s="73"/>
      <c r="E224" s="6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1:46" ht="15.75" customHeight="1">
      <c r="A225" s="2"/>
      <c r="B225" s="66"/>
      <c r="C225" s="66"/>
      <c r="D225" s="73"/>
      <c r="E225" s="6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1:46" ht="15.75" customHeight="1">
      <c r="A226" s="2"/>
      <c r="B226" s="66"/>
      <c r="C226" s="66"/>
      <c r="D226" s="73"/>
      <c r="E226" s="6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1:46" ht="15.75" customHeight="1">
      <c r="A227" s="2"/>
      <c r="B227" s="66"/>
      <c r="C227" s="66"/>
      <c r="D227" s="73"/>
      <c r="E227" s="6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1:46" ht="15.75" customHeight="1">
      <c r="A228" s="2"/>
      <c r="B228" s="66"/>
      <c r="C228" s="66"/>
      <c r="D228" s="73"/>
      <c r="E228" s="6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ht="15.75" customHeight="1">
      <c r="A229" s="2"/>
      <c r="B229" s="66"/>
      <c r="C229" s="66"/>
      <c r="D229" s="73"/>
      <c r="E229" s="6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ht="15.75" customHeight="1">
      <c r="A230" s="2"/>
      <c r="B230" s="66"/>
      <c r="C230" s="66"/>
      <c r="D230" s="73"/>
      <c r="E230" s="6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1:46" ht="15.75" customHeight="1">
      <c r="A231" s="2"/>
      <c r="B231" s="66"/>
      <c r="C231" s="66"/>
      <c r="D231" s="73"/>
      <c r="E231" s="6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1:46" ht="15.75" customHeight="1">
      <c r="A232" s="2"/>
      <c r="B232" s="66"/>
      <c r="C232" s="66"/>
      <c r="D232" s="73"/>
      <c r="E232" s="6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ht="15.75" customHeight="1">
      <c r="A233" s="2"/>
      <c r="B233" s="66"/>
      <c r="C233" s="66"/>
      <c r="D233" s="73"/>
      <c r="E233" s="6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1:46" ht="15.75" customHeight="1">
      <c r="A234" s="2"/>
      <c r="B234" s="66"/>
      <c r="C234" s="66"/>
      <c r="D234" s="73"/>
      <c r="E234" s="6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ht="15.75" customHeight="1">
      <c r="A235" s="2"/>
      <c r="B235" s="66"/>
      <c r="C235" s="66"/>
      <c r="D235" s="73"/>
      <c r="E235" s="6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ht="15.75" customHeight="1">
      <c r="A236" s="2"/>
      <c r="B236" s="66"/>
      <c r="C236" s="66"/>
      <c r="D236" s="73"/>
      <c r="E236" s="6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1:46" ht="15.75" customHeight="1">
      <c r="A237" s="2"/>
      <c r="B237" s="66"/>
      <c r="C237" s="66"/>
      <c r="D237" s="73"/>
      <c r="E237" s="6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1:46" ht="15.75" customHeight="1">
      <c r="A238" s="2"/>
      <c r="B238" s="66"/>
      <c r="C238" s="66"/>
      <c r="D238" s="73"/>
      <c r="E238" s="6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ht="15.75" customHeight="1">
      <c r="A239" s="2"/>
      <c r="B239" s="66"/>
      <c r="C239" s="66"/>
      <c r="D239" s="73"/>
      <c r="E239" s="6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ht="15.75" customHeight="1">
      <c r="A240" s="2"/>
      <c r="B240" s="66"/>
      <c r="C240" s="66"/>
      <c r="D240" s="73"/>
      <c r="E240" s="6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ht="15.75" customHeight="1">
      <c r="A241" s="2"/>
      <c r="B241" s="66"/>
      <c r="C241" s="66"/>
      <c r="D241" s="73"/>
      <c r="E241" s="6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ht="15.75" customHeight="1">
      <c r="A242" s="2"/>
      <c r="B242" s="66"/>
      <c r="C242" s="66"/>
      <c r="D242" s="73"/>
      <c r="E242" s="6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1:46" ht="15.75" customHeight="1">
      <c r="A243" s="2"/>
      <c r="B243" s="66"/>
      <c r="C243" s="66"/>
      <c r="D243" s="73"/>
      <c r="E243" s="6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ht="15.75" customHeight="1">
      <c r="A244" s="2"/>
      <c r="B244" s="66"/>
      <c r="C244" s="66"/>
      <c r="D244" s="73"/>
      <c r="E244" s="6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ht="15.75" customHeight="1">
      <c r="A245" s="2"/>
      <c r="B245" s="66"/>
      <c r="C245" s="66"/>
      <c r="D245" s="73"/>
      <c r="E245" s="6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1:46" ht="15.75" customHeight="1">
      <c r="A246" s="2"/>
      <c r="B246" s="66"/>
      <c r="C246" s="66"/>
      <c r="D246" s="73"/>
      <c r="E246" s="6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46" ht="15.75" customHeight="1">
      <c r="A247" s="2"/>
      <c r="B247" s="66"/>
      <c r="C247" s="66"/>
      <c r="D247" s="73"/>
      <c r="E247" s="6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1:46" ht="15.75" customHeight="1">
      <c r="A248" s="2"/>
      <c r="B248" s="66"/>
      <c r="C248" s="66"/>
      <c r="D248" s="73"/>
      <c r="E248" s="6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ht="15.75" customHeight="1">
      <c r="A249" s="2"/>
      <c r="B249" s="66"/>
      <c r="C249" s="66"/>
      <c r="D249" s="73"/>
      <c r="E249" s="6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ht="15.75" customHeight="1">
      <c r="A250" s="2"/>
      <c r="B250" s="66"/>
      <c r="C250" s="66"/>
      <c r="D250" s="73"/>
      <c r="E250" s="6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ht="15.75" customHeight="1">
      <c r="A251" s="2"/>
      <c r="B251" s="66"/>
      <c r="C251" s="66"/>
      <c r="D251" s="73"/>
      <c r="E251" s="6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ht="15.75" customHeight="1">
      <c r="A252" s="2"/>
      <c r="B252" s="66"/>
      <c r="C252" s="66"/>
      <c r="D252" s="73"/>
      <c r="E252" s="6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ht="15.75" customHeight="1">
      <c r="A253" s="2"/>
      <c r="B253" s="66"/>
      <c r="C253" s="66"/>
      <c r="D253" s="73"/>
      <c r="E253" s="6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ht="15.75" customHeight="1">
      <c r="A254" s="2"/>
      <c r="B254" s="66"/>
      <c r="C254" s="66"/>
      <c r="D254" s="73"/>
      <c r="E254" s="6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ht="15.75" customHeight="1">
      <c r="A255" s="2"/>
      <c r="B255" s="66"/>
      <c r="C255" s="66"/>
      <c r="D255" s="73"/>
      <c r="E255" s="6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ht="15.75" customHeight="1">
      <c r="A256" s="2"/>
      <c r="B256" s="66"/>
      <c r="C256" s="66"/>
      <c r="D256" s="73"/>
      <c r="E256" s="6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6" ht="15.75" customHeight="1">
      <c r="A257" s="2"/>
      <c r="B257" s="66"/>
      <c r="C257" s="66"/>
      <c r="D257" s="73"/>
      <c r="E257" s="6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1:46" ht="15.75" customHeight="1">
      <c r="A258" s="2"/>
      <c r="B258" s="66"/>
      <c r="C258" s="66"/>
      <c r="D258" s="73"/>
      <c r="E258" s="6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6" ht="15.75" customHeight="1">
      <c r="A259" s="2"/>
      <c r="B259" s="66"/>
      <c r="C259" s="66"/>
      <c r="D259" s="73"/>
      <c r="E259" s="6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1:46" ht="15.75" customHeight="1">
      <c r="A260" s="2"/>
      <c r="B260" s="66"/>
      <c r="C260" s="66"/>
      <c r="D260" s="73"/>
      <c r="E260" s="6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1:46" ht="15.75" customHeight="1">
      <c r="A261" s="2"/>
      <c r="B261" s="66"/>
      <c r="C261" s="66"/>
      <c r="D261" s="73"/>
      <c r="E261" s="6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1:46" ht="15.75" customHeight="1">
      <c r="A262" s="2"/>
      <c r="B262" s="66"/>
      <c r="C262" s="66"/>
      <c r="D262" s="73"/>
      <c r="E262" s="6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1:46" ht="15.75" customHeight="1">
      <c r="A263" s="2"/>
      <c r="B263" s="66"/>
      <c r="C263" s="66"/>
      <c r="D263" s="73"/>
      <c r="E263" s="6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1:46" ht="15.75" customHeight="1">
      <c r="A264" s="2"/>
      <c r="B264" s="66"/>
      <c r="C264" s="66"/>
      <c r="D264" s="73"/>
      <c r="E264" s="6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1:46" ht="15.75" customHeight="1">
      <c r="A265" s="2"/>
      <c r="B265" s="66"/>
      <c r="C265" s="66"/>
      <c r="D265" s="73"/>
      <c r="E265" s="6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1:46" ht="15.75" customHeight="1">
      <c r="A266" s="2"/>
      <c r="B266" s="66"/>
      <c r="C266" s="66"/>
      <c r="D266" s="73"/>
      <c r="E266" s="6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1:46" ht="15.75" customHeight="1">
      <c r="A267" s="2"/>
      <c r="B267" s="66"/>
      <c r="C267" s="66"/>
      <c r="D267" s="73"/>
      <c r="E267" s="6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1:46" ht="15.75" customHeight="1">
      <c r="A268" s="2"/>
      <c r="B268" s="66"/>
      <c r="C268" s="66"/>
      <c r="D268" s="73"/>
      <c r="E268" s="6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1:46" ht="15.75" customHeight="1">
      <c r="A269" s="2"/>
      <c r="B269" s="66"/>
      <c r="C269" s="66"/>
      <c r="D269" s="73"/>
      <c r="E269" s="6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1:46" ht="15.75" customHeight="1">
      <c r="A270" s="2"/>
      <c r="B270" s="66"/>
      <c r="C270" s="66"/>
      <c r="D270" s="73"/>
      <c r="E270" s="6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46" ht="15.75" customHeight="1">
      <c r="A271" s="2"/>
      <c r="B271" s="66"/>
      <c r="C271" s="66"/>
      <c r="D271" s="73"/>
      <c r="E271" s="6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1:46" ht="15.75" customHeight="1">
      <c r="A272" s="2"/>
      <c r="B272" s="66"/>
      <c r="C272" s="66"/>
      <c r="D272" s="73"/>
      <c r="E272" s="6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1:46" ht="15.75" customHeight="1">
      <c r="A273" s="2"/>
      <c r="B273" s="66"/>
      <c r="C273" s="66"/>
      <c r="D273" s="73"/>
      <c r="E273" s="6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1:46" ht="15.75" customHeight="1">
      <c r="A274" s="2"/>
      <c r="B274" s="66"/>
      <c r="C274" s="66"/>
      <c r="D274" s="73"/>
      <c r="E274" s="6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1:46" ht="15.75" customHeight="1">
      <c r="A275" s="2"/>
      <c r="B275" s="66"/>
      <c r="C275" s="66"/>
      <c r="D275" s="73"/>
      <c r="E275" s="6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1:46" ht="15.75" customHeight="1">
      <c r="A276" s="2"/>
      <c r="B276" s="66"/>
      <c r="C276" s="66"/>
      <c r="D276" s="73"/>
      <c r="E276" s="6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1:46" ht="15.75" customHeight="1">
      <c r="A277" s="2"/>
      <c r="B277" s="66"/>
      <c r="C277" s="66"/>
      <c r="D277" s="73"/>
      <c r="E277" s="6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1:46" ht="15.75" customHeight="1">
      <c r="A278" s="2"/>
      <c r="B278" s="66"/>
      <c r="C278" s="66"/>
      <c r="D278" s="73"/>
      <c r="E278" s="6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1:46" ht="15.75" customHeight="1">
      <c r="A279" s="2"/>
      <c r="B279" s="66"/>
      <c r="C279" s="66"/>
      <c r="D279" s="73"/>
      <c r="E279" s="6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1:46" ht="15.75" customHeight="1">
      <c r="A280" s="2"/>
      <c r="B280" s="66"/>
      <c r="C280" s="66"/>
      <c r="D280" s="73"/>
      <c r="E280" s="6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1:46" ht="15.75" customHeight="1">
      <c r="A281" s="2"/>
      <c r="B281" s="66"/>
      <c r="C281" s="66"/>
      <c r="D281" s="73"/>
      <c r="E281" s="6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1:46" ht="15.75" customHeight="1">
      <c r="A282" s="2"/>
      <c r="B282" s="66"/>
      <c r="C282" s="66"/>
      <c r="D282" s="73"/>
      <c r="E282" s="6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1:46" ht="15.75" customHeight="1">
      <c r="A283" s="2"/>
      <c r="B283" s="66"/>
      <c r="C283" s="66"/>
      <c r="D283" s="73"/>
      <c r="E283" s="6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1:46" ht="15.75" customHeight="1">
      <c r="A284" s="2"/>
      <c r="B284" s="66"/>
      <c r="C284" s="66"/>
      <c r="D284" s="73"/>
      <c r="E284" s="6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1:46" ht="15.75" customHeight="1">
      <c r="A285" s="2"/>
      <c r="B285" s="66"/>
      <c r="C285" s="66"/>
      <c r="D285" s="73"/>
      <c r="E285" s="6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1:46" ht="15.75" customHeight="1">
      <c r="A286" s="2"/>
      <c r="B286" s="66"/>
      <c r="C286" s="66"/>
      <c r="D286" s="73"/>
      <c r="E286" s="6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1:46" ht="15.75" customHeight="1">
      <c r="A287" s="2"/>
      <c r="B287" s="66"/>
      <c r="C287" s="66"/>
      <c r="D287" s="73"/>
      <c r="E287" s="6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1:46" ht="15.75" customHeight="1">
      <c r="A288" s="2"/>
      <c r="B288" s="66"/>
      <c r="C288" s="66"/>
      <c r="D288" s="73"/>
      <c r="E288" s="6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46" ht="15.75" customHeight="1">
      <c r="A289" s="2"/>
      <c r="B289" s="66"/>
      <c r="C289" s="66"/>
      <c r="D289" s="73"/>
      <c r="E289" s="6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1:46" ht="15.75" customHeight="1">
      <c r="A290" s="2"/>
      <c r="B290" s="66"/>
      <c r="C290" s="66"/>
      <c r="D290" s="73"/>
      <c r="E290" s="6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ht="15.75" customHeight="1">
      <c r="A291" s="2"/>
      <c r="B291" s="66"/>
      <c r="C291" s="66"/>
      <c r="D291" s="73"/>
      <c r="E291" s="6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ht="15.75" customHeight="1">
      <c r="A292" s="2"/>
      <c r="B292" s="66"/>
      <c r="C292" s="66"/>
      <c r="D292" s="73"/>
      <c r="E292" s="6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ht="15.75" customHeight="1">
      <c r="A293" s="2"/>
      <c r="B293" s="66"/>
      <c r="C293" s="66"/>
      <c r="D293" s="73"/>
      <c r="E293" s="6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ht="15.75" customHeight="1">
      <c r="A294" s="2"/>
      <c r="B294" s="66"/>
      <c r="C294" s="66"/>
      <c r="D294" s="73"/>
      <c r="E294" s="6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ht="15.75" customHeight="1">
      <c r="A295" s="2"/>
      <c r="B295" s="66"/>
      <c r="C295" s="66"/>
      <c r="D295" s="73"/>
      <c r="E295" s="6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ht="15.75" customHeight="1">
      <c r="A296" s="2"/>
      <c r="B296" s="66"/>
      <c r="C296" s="66"/>
      <c r="D296" s="73"/>
      <c r="E296" s="6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1:46" ht="15.75" customHeight="1">
      <c r="A297" s="2"/>
      <c r="B297" s="66"/>
      <c r="C297" s="66"/>
      <c r="D297" s="73"/>
      <c r="E297" s="6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1:46" ht="15.75" customHeight="1">
      <c r="A298" s="2"/>
      <c r="B298" s="66"/>
      <c r="C298" s="66"/>
      <c r="D298" s="73"/>
      <c r="E298" s="6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1:46" ht="15.75" customHeight="1">
      <c r="A299" s="2"/>
      <c r="B299" s="66"/>
      <c r="C299" s="66"/>
      <c r="D299" s="73"/>
      <c r="E299" s="6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1:46" ht="15.75" customHeight="1">
      <c r="A300" s="2"/>
      <c r="B300" s="66"/>
      <c r="C300" s="66"/>
      <c r="D300" s="73"/>
      <c r="E300" s="6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1:46" ht="15.75" customHeight="1">
      <c r="A301" s="2"/>
      <c r="B301" s="66"/>
      <c r="C301" s="66"/>
      <c r="D301" s="73"/>
      <c r="E301" s="6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1:46" ht="15.75" customHeight="1">
      <c r="A302" s="2"/>
      <c r="B302" s="66"/>
      <c r="C302" s="66"/>
      <c r="D302" s="73"/>
      <c r="E302" s="6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1:46" ht="15.75" customHeight="1">
      <c r="A303" s="2"/>
      <c r="B303" s="66"/>
      <c r="C303" s="66"/>
      <c r="D303" s="73"/>
      <c r="E303" s="6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1:46" ht="15.75" customHeight="1">
      <c r="A304" s="2"/>
      <c r="B304" s="66"/>
      <c r="C304" s="66"/>
      <c r="D304" s="73"/>
      <c r="E304" s="6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1:46" ht="15.75" customHeight="1">
      <c r="A305" s="2"/>
      <c r="B305" s="66"/>
      <c r="C305" s="66"/>
      <c r="D305" s="73"/>
      <c r="E305" s="6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ht="15.75" customHeight="1">
      <c r="A306" s="2"/>
      <c r="B306" s="66"/>
      <c r="C306" s="66"/>
      <c r="D306" s="73"/>
      <c r="E306" s="6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1:46" ht="15.75" customHeight="1">
      <c r="A307" s="2"/>
      <c r="B307" s="66"/>
      <c r="C307" s="66"/>
      <c r="D307" s="73"/>
      <c r="E307" s="6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1:46" ht="15.75" customHeight="1">
      <c r="A308" s="2"/>
      <c r="B308" s="66"/>
      <c r="C308" s="66"/>
      <c r="D308" s="73"/>
      <c r="E308" s="6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1:46" ht="15.75" customHeight="1">
      <c r="A309" s="2"/>
      <c r="B309" s="66"/>
      <c r="C309" s="66"/>
      <c r="D309" s="73"/>
      <c r="E309" s="6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1:46" ht="15.75" customHeight="1">
      <c r="A310" s="2"/>
      <c r="B310" s="66"/>
      <c r="C310" s="66"/>
      <c r="D310" s="73"/>
      <c r="E310" s="6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1:46" ht="15.75" customHeight="1">
      <c r="A311" s="2"/>
      <c r="B311" s="66"/>
      <c r="C311" s="66"/>
      <c r="D311" s="73"/>
      <c r="E311" s="6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1:46" ht="15.75" customHeight="1">
      <c r="A312" s="2"/>
      <c r="B312" s="66"/>
      <c r="C312" s="66"/>
      <c r="D312" s="73"/>
      <c r="E312" s="6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1:46" ht="15.75" customHeight="1">
      <c r="A313" s="2"/>
      <c r="B313" s="66"/>
      <c r="C313" s="66"/>
      <c r="D313" s="73"/>
      <c r="E313" s="6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1:46" ht="15.75" customHeight="1">
      <c r="A314" s="2"/>
      <c r="B314" s="66"/>
      <c r="C314" s="66"/>
      <c r="D314" s="73"/>
      <c r="E314" s="6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1:46" ht="15.75" customHeight="1">
      <c r="A315" s="2"/>
      <c r="B315" s="66"/>
      <c r="C315" s="66"/>
      <c r="D315" s="73"/>
      <c r="E315" s="6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1:46" ht="15.75" customHeight="1">
      <c r="A316" s="2"/>
      <c r="B316" s="66"/>
      <c r="C316" s="66"/>
      <c r="D316" s="73"/>
      <c r="E316" s="6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1:46" ht="15.75" customHeight="1">
      <c r="A317" s="2"/>
      <c r="B317" s="66"/>
      <c r="C317" s="66"/>
      <c r="D317" s="73"/>
      <c r="E317" s="6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1:46" ht="15.75" customHeight="1">
      <c r="A318" s="2"/>
      <c r="B318" s="66"/>
      <c r="C318" s="66"/>
      <c r="D318" s="73"/>
      <c r="E318" s="6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1:46" ht="15.75" customHeight="1">
      <c r="A319" s="2"/>
      <c r="B319" s="66"/>
      <c r="C319" s="66"/>
      <c r="D319" s="73"/>
      <c r="E319" s="6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1:46" ht="15.75" customHeight="1">
      <c r="A320" s="2"/>
      <c r="B320" s="66"/>
      <c r="C320" s="66"/>
      <c r="D320" s="73"/>
      <c r="E320" s="6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1:46" ht="15.75" customHeight="1">
      <c r="A321" s="2"/>
      <c r="B321" s="66"/>
      <c r="C321" s="66"/>
      <c r="D321" s="73"/>
      <c r="E321" s="6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1:46" ht="15.75" customHeight="1">
      <c r="A322" s="2"/>
      <c r="B322" s="66"/>
      <c r="C322" s="66"/>
      <c r="D322" s="73"/>
      <c r="E322" s="6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1:46" ht="15.75" customHeight="1">
      <c r="A323" s="2"/>
      <c r="B323" s="66"/>
      <c r="C323" s="66"/>
      <c r="D323" s="73"/>
      <c r="E323" s="6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1:46" ht="15.75" customHeight="1">
      <c r="A324" s="2"/>
      <c r="B324" s="66"/>
      <c r="C324" s="66"/>
      <c r="D324" s="73"/>
      <c r="E324" s="6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1:46" ht="15.75" customHeight="1">
      <c r="A325" s="2"/>
      <c r="B325" s="66"/>
      <c r="C325" s="66"/>
      <c r="D325" s="73"/>
      <c r="E325" s="6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1:46" ht="15.75" customHeight="1">
      <c r="A326" s="2"/>
      <c r="B326" s="66"/>
      <c r="C326" s="66"/>
      <c r="D326" s="73"/>
      <c r="E326" s="6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1:46" ht="15.75" customHeight="1">
      <c r="A327" s="2"/>
      <c r="B327" s="66"/>
      <c r="C327" s="66"/>
      <c r="D327" s="73"/>
      <c r="E327" s="6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1:46" ht="15.75" customHeight="1">
      <c r="A328" s="2"/>
      <c r="B328" s="66"/>
      <c r="C328" s="66"/>
      <c r="D328" s="73"/>
      <c r="E328" s="6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1:46" ht="15.75" customHeight="1">
      <c r="A329" s="2"/>
      <c r="B329" s="66"/>
      <c r="C329" s="66"/>
      <c r="D329" s="73"/>
      <c r="E329" s="6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1:46" ht="15.75" customHeight="1">
      <c r="A330" s="2"/>
      <c r="B330" s="66"/>
      <c r="C330" s="66"/>
      <c r="D330" s="73"/>
      <c r="E330" s="6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1:46" ht="15.75" customHeight="1">
      <c r="A331" s="2"/>
      <c r="B331" s="66"/>
      <c r="C331" s="66"/>
      <c r="D331" s="73"/>
      <c r="E331" s="6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1:46" ht="15.75" customHeight="1">
      <c r="A332" s="2"/>
      <c r="B332" s="66"/>
      <c r="C332" s="66"/>
      <c r="D332" s="73"/>
      <c r="E332" s="6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1:46" ht="15.75" customHeight="1">
      <c r="A333" s="2"/>
      <c r="B333" s="66"/>
      <c r="C333" s="66"/>
      <c r="D333" s="73"/>
      <c r="E333" s="6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ht="15.75" customHeight="1">
      <c r="A334" s="2"/>
      <c r="B334" s="66"/>
      <c r="C334" s="66"/>
      <c r="D334" s="73"/>
      <c r="E334" s="6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1:46" ht="15.75" customHeight="1">
      <c r="A335" s="2"/>
      <c r="B335" s="66"/>
      <c r="C335" s="66"/>
      <c r="D335" s="73"/>
      <c r="E335" s="6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1:46" ht="15.75" customHeight="1">
      <c r="A336" s="2"/>
      <c r="B336" s="66"/>
      <c r="C336" s="66"/>
      <c r="D336" s="73"/>
      <c r="E336" s="66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1:46" ht="15.75" customHeight="1">
      <c r="A337" s="2"/>
      <c r="B337" s="66"/>
      <c r="C337" s="66"/>
      <c r="D337" s="73"/>
      <c r="E337" s="66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1:46" ht="15.75" customHeight="1">
      <c r="A338" s="2"/>
      <c r="B338" s="66"/>
      <c r="C338" s="66"/>
      <c r="D338" s="73"/>
      <c r="E338" s="6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1:46" ht="15.75" customHeight="1">
      <c r="A339" s="2"/>
      <c r="B339" s="66"/>
      <c r="C339" s="66"/>
      <c r="D339" s="73"/>
      <c r="E339" s="6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1:46" ht="15.75" customHeight="1">
      <c r="A340" s="2"/>
      <c r="B340" s="66"/>
      <c r="C340" s="66"/>
      <c r="D340" s="73"/>
      <c r="E340" s="6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1:46" ht="15.75" customHeight="1">
      <c r="A341" s="2"/>
      <c r="B341" s="66"/>
      <c r="C341" s="66"/>
      <c r="D341" s="73"/>
      <c r="E341" s="6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1:46" ht="15.75" customHeight="1">
      <c r="A342" s="2"/>
      <c r="B342" s="66"/>
      <c r="C342" s="66"/>
      <c r="D342" s="73"/>
      <c r="E342" s="6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1:46" ht="15.75" customHeight="1">
      <c r="A343" s="2"/>
      <c r="B343" s="66"/>
      <c r="C343" s="66"/>
      <c r="D343" s="73"/>
      <c r="E343" s="6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1:46" ht="15.75" customHeight="1">
      <c r="A344" s="2"/>
      <c r="B344" s="66"/>
      <c r="C344" s="66"/>
      <c r="D344" s="73"/>
      <c r="E344" s="6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1:46" ht="15.75" customHeight="1">
      <c r="A345" s="2"/>
      <c r="B345" s="66"/>
      <c r="C345" s="66"/>
      <c r="D345" s="73"/>
      <c r="E345" s="6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1:46" ht="15.75" customHeight="1">
      <c r="A346" s="2"/>
      <c r="B346" s="66"/>
      <c r="C346" s="66"/>
      <c r="D346" s="73"/>
      <c r="E346" s="6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1:46" ht="15.75" customHeight="1">
      <c r="A347" s="2"/>
      <c r="B347" s="66"/>
      <c r="C347" s="66"/>
      <c r="D347" s="73"/>
      <c r="E347" s="6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1:46" ht="15.75" customHeight="1">
      <c r="A348" s="2"/>
      <c r="B348" s="66"/>
      <c r="C348" s="66"/>
      <c r="D348" s="73"/>
      <c r="E348" s="6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ht="15.75" customHeight="1">
      <c r="A349" s="2"/>
      <c r="B349" s="66"/>
      <c r="C349" s="66"/>
      <c r="D349" s="73"/>
      <c r="E349" s="6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1:46" ht="15.75" customHeight="1">
      <c r="A350" s="2"/>
      <c r="B350" s="66"/>
      <c r="C350" s="66"/>
      <c r="D350" s="73"/>
      <c r="E350" s="6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1:46" ht="15.75" customHeight="1">
      <c r="A351" s="2"/>
      <c r="B351" s="66"/>
      <c r="C351" s="66"/>
      <c r="D351" s="73"/>
      <c r="E351" s="6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1:46" ht="15.75" customHeight="1">
      <c r="A352" s="2"/>
      <c r="B352" s="66"/>
      <c r="C352" s="66"/>
      <c r="D352" s="73"/>
      <c r="E352" s="6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1:46" ht="15.75" customHeight="1">
      <c r="A353" s="2"/>
      <c r="B353" s="66"/>
      <c r="C353" s="66"/>
      <c r="D353" s="73"/>
      <c r="E353" s="6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1:46" ht="15.75" customHeight="1">
      <c r="A354" s="2"/>
      <c r="B354" s="66"/>
      <c r="C354" s="66"/>
      <c r="D354" s="73"/>
      <c r="E354" s="6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1:46" ht="15.75" customHeight="1">
      <c r="A355" s="2"/>
      <c r="B355" s="66"/>
      <c r="C355" s="66"/>
      <c r="D355" s="73"/>
      <c r="E355" s="6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1:46" ht="15.75" customHeight="1">
      <c r="A356" s="2"/>
      <c r="B356" s="66"/>
      <c r="C356" s="66"/>
      <c r="D356" s="73"/>
      <c r="E356" s="6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1:46" ht="15.75" customHeight="1">
      <c r="A357" s="2"/>
      <c r="B357" s="66"/>
      <c r="C357" s="66"/>
      <c r="D357" s="73"/>
      <c r="E357" s="6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1:46" ht="15.75" customHeight="1">
      <c r="A358" s="2"/>
      <c r="B358" s="66"/>
      <c r="C358" s="66"/>
      <c r="D358" s="73"/>
      <c r="E358" s="6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1:46" ht="15.75" customHeight="1">
      <c r="A359" s="2"/>
      <c r="B359" s="66"/>
      <c r="C359" s="66"/>
      <c r="D359" s="73"/>
      <c r="E359" s="6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ht="15.75" customHeight="1">
      <c r="A360" s="2"/>
      <c r="B360" s="66"/>
      <c r="C360" s="66"/>
      <c r="D360" s="73"/>
      <c r="E360" s="6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ht="15.75" customHeight="1">
      <c r="A361" s="2"/>
      <c r="B361" s="66"/>
      <c r="C361" s="66"/>
      <c r="D361" s="73"/>
      <c r="E361" s="6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1:46" ht="15.75" customHeight="1">
      <c r="A362" s="2"/>
      <c r="B362" s="66"/>
      <c r="C362" s="66"/>
      <c r="D362" s="73"/>
      <c r="E362" s="6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1:46" ht="15.75" customHeight="1">
      <c r="A363" s="2"/>
      <c r="B363" s="66"/>
      <c r="C363" s="66"/>
      <c r="D363" s="73"/>
      <c r="E363" s="6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1:46" ht="15.75" customHeight="1">
      <c r="A364" s="2"/>
      <c r="B364" s="66"/>
      <c r="C364" s="66"/>
      <c r="D364" s="73"/>
      <c r="E364" s="6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1:46" ht="15.75" customHeight="1">
      <c r="A365" s="2"/>
      <c r="B365" s="66"/>
      <c r="C365" s="66"/>
      <c r="D365" s="73"/>
      <c r="E365" s="6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1:46" ht="15.75" customHeight="1">
      <c r="A366" s="2"/>
      <c r="B366" s="66"/>
      <c r="C366" s="66"/>
      <c r="D366" s="73"/>
      <c r="E366" s="6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1:46" ht="15.75" customHeight="1">
      <c r="A367" s="2"/>
      <c r="B367" s="66"/>
      <c r="C367" s="66"/>
      <c r="D367" s="73"/>
      <c r="E367" s="6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ht="15.75" customHeight="1">
      <c r="A368" s="2"/>
      <c r="B368" s="66"/>
      <c r="C368" s="66"/>
      <c r="D368" s="73"/>
      <c r="E368" s="6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1:46" ht="15.75" customHeight="1">
      <c r="A369" s="2"/>
      <c r="B369" s="66"/>
      <c r="C369" s="66"/>
      <c r="D369" s="73"/>
      <c r="E369" s="6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1:46" ht="15.75" customHeight="1">
      <c r="A370" s="2"/>
      <c r="B370" s="66"/>
      <c r="C370" s="66"/>
      <c r="D370" s="73"/>
      <c r="E370" s="6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1:46" ht="15.75" customHeight="1">
      <c r="A371" s="2"/>
      <c r="B371" s="66"/>
      <c r="C371" s="66"/>
      <c r="D371" s="73"/>
      <c r="E371" s="6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1:46" ht="15.75" customHeight="1">
      <c r="A372" s="2"/>
      <c r="B372" s="66"/>
      <c r="C372" s="66"/>
      <c r="D372" s="73"/>
      <c r="E372" s="6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1:46" ht="15.75" customHeight="1">
      <c r="A373" s="2"/>
      <c r="B373" s="66"/>
      <c r="C373" s="66"/>
      <c r="D373" s="73"/>
      <c r="E373" s="6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1:46" ht="15.75" customHeight="1">
      <c r="A374" s="2"/>
      <c r="B374" s="66"/>
      <c r="C374" s="66"/>
      <c r="D374" s="73"/>
      <c r="E374" s="6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1:46" ht="15.75" customHeight="1">
      <c r="A375" s="2"/>
      <c r="B375" s="66"/>
      <c r="C375" s="66"/>
      <c r="D375" s="73"/>
      <c r="E375" s="6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1:46" ht="15.75" customHeight="1">
      <c r="A376" s="2"/>
      <c r="B376" s="66"/>
      <c r="C376" s="66"/>
      <c r="D376" s="73"/>
      <c r="E376" s="6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1:46" ht="15.75" customHeight="1">
      <c r="A377" s="2"/>
      <c r="B377" s="66"/>
      <c r="C377" s="66"/>
      <c r="D377" s="73"/>
      <c r="E377" s="6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1:46" ht="15.75" customHeight="1">
      <c r="A378" s="2"/>
      <c r="B378" s="66"/>
      <c r="C378" s="66"/>
      <c r="D378" s="73"/>
      <c r="E378" s="6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1:46" ht="15.75" customHeight="1">
      <c r="A379" s="2"/>
      <c r="B379" s="66"/>
      <c r="C379" s="66"/>
      <c r="D379" s="73"/>
      <c r="E379" s="6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1:46" ht="15.75" customHeight="1">
      <c r="A380" s="2"/>
      <c r="B380" s="66"/>
      <c r="C380" s="66"/>
      <c r="D380" s="73"/>
      <c r="E380" s="6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1:46" ht="15.75" customHeight="1">
      <c r="A381" s="2"/>
      <c r="B381" s="66"/>
      <c r="C381" s="66"/>
      <c r="D381" s="73"/>
      <c r="E381" s="6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1:46" ht="15.75" customHeight="1">
      <c r="A382" s="2"/>
      <c r="B382" s="66"/>
      <c r="C382" s="66"/>
      <c r="D382" s="73"/>
      <c r="E382" s="6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1:46" ht="15.75" customHeight="1">
      <c r="A383" s="2"/>
      <c r="B383" s="66"/>
      <c r="C383" s="66"/>
      <c r="D383" s="73"/>
      <c r="E383" s="6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1:46" ht="15.75" customHeight="1">
      <c r="A384" s="2"/>
      <c r="B384" s="66"/>
      <c r="C384" s="66"/>
      <c r="D384" s="73"/>
      <c r="E384" s="6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1:46" ht="15.75" customHeight="1">
      <c r="A385" s="2"/>
      <c r="B385" s="66"/>
      <c r="C385" s="66"/>
      <c r="D385" s="73"/>
      <c r="E385" s="6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1:46" ht="15.75" customHeight="1">
      <c r="A386" s="2"/>
      <c r="B386" s="66"/>
      <c r="C386" s="66"/>
      <c r="D386" s="73"/>
      <c r="E386" s="6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1:46" ht="15.75" customHeight="1">
      <c r="A387" s="2"/>
      <c r="B387" s="66"/>
      <c r="C387" s="66"/>
      <c r="D387" s="73"/>
      <c r="E387" s="6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1:46" ht="15.75" customHeight="1">
      <c r="A388" s="2"/>
      <c r="B388" s="66"/>
      <c r="C388" s="66"/>
      <c r="D388" s="73"/>
      <c r="E388" s="6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1:46" ht="15.75" customHeight="1">
      <c r="A389" s="2"/>
      <c r="B389" s="66"/>
      <c r="C389" s="66"/>
      <c r="D389" s="73"/>
      <c r="E389" s="6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1:46" ht="15.75" customHeight="1">
      <c r="A390" s="2"/>
      <c r="B390" s="66"/>
      <c r="C390" s="66"/>
      <c r="D390" s="73"/>
      <c r="E390" s="6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1:46" ht="15.75" customHeight="1">
      <c r="A391" s="2"/>
      <c r="B391" s="66"/>
      <c r="C391" s="66"/>
      <c r="D391" s="73"/>
      <c r="E391" s="6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1:46" ht="15.75" customHeight="1">
      <c r="A392" s="2"/>
      <c r="B392" s="66"/>
      <c r="C392" s="66"/>
      <c r="D392" s="73"/>
      <c r="E392" s="66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1:46" ht="15.75" customHeight="1">
      <c r="A393" s="2"/>
      <c r="B393" s="66"/>
      <c r="C393" s="66"/>
      <c r="D393" s="73"/>
      <c r="E393" s="66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1:46" ht="15.75" customHeight="1">
      <c r="A394" s="2"/>
      <c r="B394" s="66"/>
      <c r="C394" s="66"/>
      <c r="D394" s="73"/>
      <c r="E394" s="6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ht="15.75" customHeight="1">
      <c r="A395" s="2"/>
      <c r="B395" s="66"/>
      <c r="C395" s="66"/>
      <c r="D395" s="73"/>
      <c r="E395" s="6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ht="15.75" customHeight="1">
      <c r="A396" s="2"/>
      <c r="B396" s="66"/>
      <c r="C396" s="66"/>
      <c r="D396" s="73"/>
      <c r="E396" s="6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1:46" ht="15.75" customHeight="1">
      <c r="A397" s="2"/>
      <c r="B397" s="66"/>
      <c r="C397" s="66"/>
      <c r="D397" s="73"/>
      <c r="E397" s="6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1:46" ht="15.75" customHeight="1">
      <c r="A398" s="2"/>
      <c r="B398" s="66"/>
      <c r="C398" s="66"/>
      <c r="D398" s="73"/>
      <c r="E398" s="6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1:46" ht="15.75" customHeight="1">
      <c r="A399" s="2"/>
      <c r="B399" s="66"/>
      <c r="C399" s="66"/>
      <c r="D399" s="73"/>
      <c r="E399" s="6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1:46" ht="15.75" customHeight="1">
      <c r="A400" s="2"/>
      <c r="B400" s="66"/>
      <c r="C400" s="66"/>
      <c r="D400" s="73"/>
      <c r="E400" s="6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1:46" ht="15.75" customHeight="1">
      <c r="A401" s="2"/>
      <c r="B401" s="66"/>
      <c r="C401" s="66"/>
      <c r="D401" s="73"/>
      <c r="E401" s="6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1:46" ht="15.75" customHeight="1">
      <c r="A402" s="2"/>
      <c r="B402" s="66"/>
      <c r="C402" s="66"/>
      <c r="D402" s="73"/>
      <c r="E402" s="6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1:46" ht="15.75" customHeight="1">
      <c r="A403" s="2"/>
      <c r="B403" s="66"/>
      <c r="C403" s="66"/>
      <c r="D403" s="73"/>
      <c r="E403" s="6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1:46" ht="15.75" customHeight="1">
      <c r="A404" s="2"/>
      <c r="B404" s="66"/>
      <c r="C404" s="66"/>
      <c r="D404" s="73"/>
      <c r="E404" s="6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1:46" ht="15.75" customHeight="1">
      <c r="A405" s="2"/>
      <c r="B405" s="66"/>
      <c r="C405" s="66"/>
      <c r="D405" s="73"/>
      <c r="E405" s="6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1:46" ht="15.75" customHeight="1">
      <c r="A406" s="2"/>
      <c r="B406" s="66"/>
      <c r="C406" s="66"/>
      <c r="D406" s="73"/>
      <c r="E406" s="6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1:46" ht="15.75" customHeight="1">
      <c r="A407" s="2"/>
      <c r="B407" s="66"/>
      <c r="C407" s="66"/>
      <c r="D407" s="73"/>
      <c r="E407" s="6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1:46" ht="15.75" customHeight="1">
      <c r="A408" s="2"/>
      <c r="B408" s="66"/>
      <c r="C408" s="66"/>
      <c r="D408" s="73"/>
      <c r="E408" s="6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1:46" ht="15.75" customHeight="1">
      <c r="A409" s="2"/>
      <c r="B409" s="66"/>
      <c r="C409" s="66"/>
      <c r="D409" s="73"/>
      <c r="E409" s="6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1:46" ht="15.75" customHeight="1">
      <c r="A410" s="2"/>
      <c r="B410" s="66"/>
      <c r="C410" s="66"/>
      <c r="D410" s="73"/>
      <c r="E410" s="6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1:46" ht="15.75" customHeight="1">
      <c r="A411" s="2"/>
      <c r="B411" s="66"/>
      <c r="C411" s="66"/>
      <c r="D411" s="73"/>
      <c r="E411" s="6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1:46" ht="15.75" customHeight="1">
      <c r="A412" s="2"/>
      <c r="B412" s="66"/>
      <c r="C412" s="66"/>
      <c r="D412" s="73"/>
      <c r="E412" s="6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1:46" ht="15.75" customHeight="1">
      <c r="A413" s="2"/>
      <c r="B413" s="66"/>
      <c r="C413" s="66"/>
      <c r="D413" s="73"/>
      <c r="E413" s="6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1:46" ht="15.75" customHeight="1">
      <c r="A414" s="2"/>
      <c r="B414" s="66"/>
      <c r="C414" s="66"/>
      <c r="D414" s="73"/>
      <c r="E414" s="66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1:46" ht="15.75" customHeight="1">
      <c r="A415" s="2"/>
      <c r="B415" s="66"/>
      <c r="C415" s="66"/>
      <c r="D415" s="73"/>
      <c r="E415" s="66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ht="15.75" customHeight="1">
      <c r="A416" s="2"/>
      <c r="B416" s="66"/>
      <c r="C416" s="66"/>
      <c r="D416" s="73"/>
      <c r="E416" s="6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1:46" ht="15.75" customHeight="1">
      <c r="A417" s="2"/>
      <c r="B417" s="66"/>
      <c r="C417" s="66"/>
      <c r="D417" s="73"/>
      <c r="E417" s="6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1:46" ht="15.75" customHeight="1">
      <c r="A418" s="2"/>
      <c r="B418" s="66"/>
      <c r="C418" s="66"/>
      <c r="D418" s="73"/>
      <c r="E418" s="6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1:46" ht="15.75" customHeight="1">
      <c r="A419" s="2"/>
      <c r="B419" s="66"/>
      <c r="C419" s="66"/>
      <c r="D419" s="73"/>
      <c r="E419" s="6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1:46" ht="15.75" customHeight="1">
      <c r="A420" s="2"/>
      <c r="B420" s="66"/>
      <c r="C420" s="66"/>
      <c r="D420" s="73"/>
      <c r="E420" s="66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1:46" ht="15.75" customHeight="1">
      <c r="A421" s="2"/>
      <c r="B421" s="66"/>
      <c r="C421" s="66"/>
      <c r="D421" s="73"/>
      <c r="E421" s="6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1:46" ht="15.75" customHeight="1">
      <c r="A422" s="2"/>
      <c r="B422" s="66"/>
      <c r="C422" s="66"/>
      <c r="D422" s="73"/>
      <c r="E422" s="6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1:46" ht="15.75" customHeight="1">
      <c r="A423" s="2"/>
      <c r="B423" s="66"/>
      <c r="C423" s="66"/>
      <c r="D423" s="73"/>
      <c r="E423" s="6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1:46" ht="15.75" customHeight="1">
      <c r="A424" s="2"/>
      <c r="B424" s="66"/>
      <c r="C424" s="66"/>
      <c r="D424" s="73"/>
      <c r="E424" s="6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1:46" ht="15.75" customHeight="1">
      <c r="A425" s="2"/>
      <c r="B425" s="66"/>
      <c r="C425" s="66"/>
      <c r="D425" s="73"/>
      <c r="E425" s="6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ht="15.75" customHeight="1">
      <c r="A426" s="2"/>
      <c r="B426" s="66"/>
      <c r="C426" s="66"/>
      <c r="D426" s="73"/>
      <c r="E426" s="6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1:46" ht="15.75" customHeight="1">
      <c r="A427" s="2"/>
      <c r="B427" s="66"/>
      <c r="C427" s="66"/>
      <c r="D427" s="73"/>
      <c r="E427" s="66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1:46" ht="15.75" customHeight="1">
      <c r="A428" s="2"/>
      <c r="B428" s="66"/>
      <c r="C428" s="66"/>
      <c r="D428" s="73"/>
      <c r="E428" s="66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1:46" ht="15.75" customHeight="1">
      <c r="A429" s="2"/>
      <c r="B429" s="66"/>
      <c r="C429" s="66"/>
      <c r="D429" s="73"/>
      <c r="E429" s="6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1:46" ht="15.75" customHeight="1">
      <c r="A430" s="2"/>
      <c r="B430" s="66"/>
      <c r="C430" s="66"/>
      <c r="D430" s="73"/>
      <c r="E430" s="6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1:46" ht="15.75" customHeight="1">
      <c r="A431" s="2"/>
      <c r="B431" s="66"/>
      <c r="C431" s="66"/>
      <c r="D431" s="73"/>
      <c r="E431" s="6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ht="15.75" customHeight="1">
      <c r="A432" s="2"/>
      <c r="B432" s="66"/>
      <c r="C432" s="66"/>
      <c r="D432" s="73"/>
      <c r="E432" s="6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1:46" ht="15.75" customHeight="1">
      <c r="A433" s="2"/>
      <c r="B433" s="66"/>
      <c r="C433" s="66"/>
      <c r="D433" s="73"/>
      <c r="E433" s="6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1:46" ht="15.75" customHeight="1">
      <c r="A434" s="2"/>
      <c r="B434" s="66"/>
      <c r="C434" s="66"/>
      <c r="D434" s="73"/>
      <c r="E434" s="6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1:46" ht="15.75" customHeight="1">
      <c r="A435" s="2"/>
      <c r="B435" s="66"/>
      <c r="C435" s="66"/>
      <c r="D435" s="73"/>
      <c r="E435" s="6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1:46" ht="15.75" customHeight="1">
      <c r="A436" s="2"/>
      <c r="B436" s="66"/>
      <c r="C436" s="66"/>
      <c r="D436" s="73"/>
      <c r="E436" s="6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1:46" ht="15.75" customHeight="1">
      <c r="A437" s="2"/>
      <c r="B437" s="66"/>
      <c r="C437" s="66"/>
      <c r="D437" s="73"/>
      <c r="E437" s="6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1:46" ht="15.75" customHeight="1">
      <c r="A438" s="2"/>
      <c r="B438" s="66"/>
      <c r="C438" s="66"/>
      <c r="D438" s="73"/>
      <c r="E438" s="6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1:46" ht="15.75" customHeight="1">
      <c r="A439" s="2"/>
      <c r="B439" s="66"/>
      <c r="C439" s="66"/>
      <c r="D439" s="73"/>
      <c r="E439" s="6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1:46" ht="15.75" customHeight="1">
      <c r="A440" s="2"/>
      <c r="B440" s="66"/>
      <c r="C440" s="66"/>
      <c r="D440" s="73"/>
      <c r="E440" s="6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</row>
    <row r="441" spans="1:46" ht="15.75" customHeight="1">
      <c r="A441" s="2"/>
      <c r="B441" s="66"/>
      <c r="C441" s="66"/>
      <c r="D441" s="73"/>
      <c r="E441" s="6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</row>
    <row r="442" spans="1:46" ht="15.75" customHeight="1">
      <c r="A442" s="2"/>
      <c r="B442" s="66"/>
      <c r="C442" s="66"/>
      <c r="D442" s="73"/>
      <c r="E442" s="6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</row>
    <row r="443" spans="1:46" ht="15.75" customHeight="1">
      <c r="A443" s="2"/>
      <c r="B443" s="66"/>
      <c r="C443" s="66"/>
      <c r="D443" s="73"/>
      <c r="E443" s="6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1:46" ht="15.75" customHeight="1">
      <c r="A444" s="2"/>
      <c r="B444" s="66"/>
      <c r="C444" s="66"/>
      <c r="D444" s="73"/>
      <c r="E444" s="6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</row>
    <row r="445" spans="1:46" ht="15.75" customHeight="1">
      <c r="A445" s="2"/>
      <c r="B445" s="66"/>
      <c r="C445" s="66"/>
      <c r="D445" s="73"/>
      <c r="E445" s="6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</row>
    <row r="446" spans="1:46" ht="15.75" customHeight="1">
      <c r="A446" s="2"/>
      <c r="B446" s="66"/>
      <c r="C446" s="66"/>
      <c r="D446" s="73"/>
      <c r="E446" s="6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1:46" ht="15.75" customHeight="1">
      <c r="A447" s="2"/>
      <c r="B447" s="66"/>
      <c r="C447" s="66"/>
      <c r="D447" s="73"/>
      <c r="E447" s="6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1:46" ht="15.75" customHeight="1">
      <c r="A448" s="2"/>
      <c r="B448" s="66"/>
      <c r="C448" s="66"/>
      <c r="D448" s="73"/>
      <c r="E448" s="66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1:46" ht="15.75" customHeight="1">
      <c r="A449" s="2"/>
      <c r="B449" s="66"/>
      <c r="C449" s="66"/>
      <c r="D449" s="73"/>
      <c r="E449" s="66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</row>
    <row r="450" spans="1:46" ht="15.75" customHeight="1">
      <c r="A450" s="2"/>
      <c r="B450" s="66"/>
      <c r="C450" s="66"/>
      <c r="D450" s="73"/>
      <c r="E450" s="6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</row>
    <row r="451" spans="1:46" ht="15.75" customHeight="1">
      <c r="A451" s="2"/>
      <c r="B451" s="66"/>
      <c r="C451" s="66"/>
      <c r="D451" s="73"/>
      <c r="E451" s="6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1:46" ht="15.75" customHeight="1">
      <c r="A452" s="2"/>
      <c r="B452" s="66"/>
      <c r="C452" s="66"/>
      <c r="D452" s="73"/>
      <c r="E452" s="6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1:46" ht="15.75" customHeight="1">
      <c r="A453" s="2"/>
      <c r="B453" s="66"/>
      <c r="C453" s="66"/>
      <c r="D453" s="73"/>
      <c r="E453" s="6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</row>
    <row r="454" spans="1:46" ht="15.75" customHeight="1">
      <c r="A454" s="2"/>
      <c r="B454" s="66"/>
      <c r="C454" s="66"/>
      <c r="D454" s="73"/>
      <c r="E454" s="6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</row>
    <row r="455" spans="1:46" ht="15.75" customHeight="1">
      <c r="A455" s="2"/>
      <c r="B455" s="66"/>
      <c r="C455" s="66"/>
      <c r="D455" s="73"/>
      <c r="E455" s="6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</row>
    <row r="456" spans="1:46" ht="15.75" customHeight="1">
      <c r="A456" s="2"/>
      <c r="B456" s="66"/>
      <c r="C456" s="66"/>
      <c r="D456" s="73"/>
      <c r="E456" s="6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</row>
    <row r="457" spans="1:46" ht="15.75" customHeight="1">
      <c r="A457" s="2"/>
      <c r="B457" s="66"/>
      <c r="C457" s="66"/>
      <c r="D457" s="73"/>
      <c r="E457" s="6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</row>
    <row r="458" spans="1:46" ht="15.75" customHeight="1">
      <c r="A458" s="2"/>
      <c r="B458" s="66"/>
      <c r="C458" s="66"/>
      <c r="D458" s="73"/>
      <c r="E458" s="6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1:46" ht="15.75" customHeight="1">
      <c r="A459" s="2"/>
      <c r="B459" s="66"/>
      <c r="C459" s="66"/>
      <c r="D459" s="73"/>
      <c r="E459" s="6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1:46" ht="15.75" customHeight="1">
      <c r="A460" s="2"/>
      <c r="B460" s="66"/>
      <c r="C460" s="66"/>
      <c r="D460" s="73"/>
      <c r="E460" s="6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</row>
    <row r="461" spans="1:46" ht="15.75" customHeight="1">
      <c r="A461" s="2"/>
      <c r="B461" s="66"/>
      <c r="C461" s="66"/>
      <c r="D461" s="73"/>
      <c r="E461" s="6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</row>
    <row r="462" spans="1:46" ht="15.75" customHeight="1">
      <c r="A462" s="2"/>
      <c r="B462" s="66"/>
      <c r="C462" s="66"/>
      <c r="D462" s="73"/>
      <c r="E462" s="6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</row>
    <row r="463" spans="1:46" ht="15.75" customHeight="1">
      <c r="A463" s="2"/>
      <c r="B463" s="66"/>
      <c r="C463" s="66"/>
      <c r="D463" s="73"/>
      <c r="E463" s="6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</row>
    <row r="464" spans="1:46" ht="15.75" customHeight="1">
      <c r="A464" s="2"/>
      <c r="B464" s="66"/>
      <c r="C464" s="66"/>
      <c r="D464" s="73"/>
      <c r="E464" s="6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</row>
    <row r="465" spans="1:46" ht="15.75" customHeight="1">
      <c r="A465" s="2"/>
      <c r="B465" s="66"/>
      <c r="C465" s="66"/>
      <c r="D465" s="73"/>
      <c r="E465" s="6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</row>
    <row r="466" spans="1:46" ht="15.75" customHeight="1">
      <c r="A466" s="2"/>
      <c r="B466" s="66"/>
      <c r="C466" s="66"/>
      <c r="D466" s="73"/>
      <c r="E466" s="6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</row>
    <row r="467" spans="1:46" ht="15.75" customHeight="1">
      <c r="A467" s="2"/>
      <c r="B467" s="66"/>
      <c r="C467" s="66"/>
      <c r="D467" s="73"/>
      <c r="E467" s="6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</row>
    <row r="468" spans="1:46" ht="15.75" customHeight="1">
      <c r="A468" s="2"/>
      <c r="B468" s="66"/>
      <c r="C468" s="66"/>
      <c r="D468" s="73"/>
      <c r="E468" s="6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</row>
    <row r="469" spans="1:46" ht="15.75" customHeight="1">
      <c r="A469" s="2"/>
      <c r="B469" s="66"/>
      <c r="C469" s="66"/>
      <c r="D469" s="73"/>
      <c r="E469" s="6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</row>
    <row r="470" spans="1:46" ht="15.75" customHeight="1">
      <c r="A470" s="2"/>
      <c r="B470" s="66"/>
      <c r="C470" s="66"/>
      <c r="D470" s="73"/>
      <c r="E470" s="6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</row>
    <row r="471" spans="1:46" ht="15.75" customHeight="1">
      <c r="A471" s="2"/>
      <c r="B471" s="66"/>
      <c r="C471" s="66"/>
      <c r="D471" s="73"/>
      <c r="E471" s="6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</row>
    <row r="472" spans="1:46" ht="15.75" customHeight="1">
      <c r="A472" s="2"/>
      <c r="B472" s="66"/>
      <c r="C472" s="66"/>
      <c r="D472" s="73"/>
      <c r="E472" s="6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</row>
    <row r="473" spans="1:46" ht="15.75" customHeight="1">
      <c r="A473" s="2"/>
      <c r="B473" s="66"/>
      <c r="C473" s="66"/>
      <c r="D473" s="73"/>
      <c r="E473" s="6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</row>
    <row r="474" spans="1:46" ht="15.75" customHeight="1">
      <c r="A474" s="2"/>
      <c r="B474" s="66"/>
      <c r="C474" s="66"/>
      <c r="D474" s="73"/>
      <c r="E474" s="6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</row>
    <row r="475" spans="1:46" ht="15.75" customHeight="1">
      <c r="A475" s="2"/>
      <c r="B475" s="66"/>
      <c r="C475" s="66"/>
      <c r="D475" s="73"/>
      <c r="E475" s="6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1:46" ht="15.75" customHeight="1">
      <c r="A476" s="2"/>
      <c r="B476" s="66"/>
      <c r="C476" s="66"/>
      <c r="D476" s="73"/>
      <c r="E476" s="66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</row>
    <row r="477" spans="1:46" ht="15.75" customHeight="1">
      <c r="A477" s="2"/>
      <c r="B477" s="66"/>
      <c r="C477" s="66"/>
      <c r="D477" s="73"/>
      <c r="E477" s="66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</row>
    <row r="478" spans="1:46" ht="15.75" customHeight="1">
      <c r="A478" s="2"/>
      <c r="B478" s="66"/>
      <c r="C478" s="66"/>
      <c r="D478" s="73"/>
      <c r="E478" s="6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</row>
    <row r="479" spans="1:46" ht="15.75" customHeight="1">
      <c r="A479" s="2"/>
      <c r="B479" s="66"/>
      <c r="C479" s="66"/>
      <c r="D479" s="73"/>
      <c r="E479" s="6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</row>
    <row r="480" spans="1:46" ht="15.75" customHeight="1">
      <c r="A480" s="2"/>
      <c r="B480" s="66"/>
      <c r="C480" s="66"/>
      <c r="D480" s="73"/>
      <c r="E480" s="6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</row>
    <row r="481" spans="1:46" ht="15.75" customHeight="1">
      <c r="A481" s="2"/>
      <c r="B481" s="66"/>
      <c r="C481" s="66"/>
      <c r="D481" s="73"/>
      <c r="E481" s="6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</row>
    <row r="482" spans="1:46" ht="15.75" customHeight="1">
      <c r="A482" s="2"/>
      <c r="B482" s="66"/>
      <c r="C482" s="66"/>
      <c r="D482" s="73"/>
      <c r="E482" s="6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</row>
    <row r="483" spans="1:46" ht="15.75" customHeight="1">
      <c r="A483" s="2"/>
      <c r="B483" s="66"/>
      <c r="C483" s="66"/>
      <c r="D483" s="73"/>
      <c r="E483" s="6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</row>
    <row r="484" spans="1:46" ht="15.75" customHeight="1">
      <c r="A484" s="2"/>
      <c r="B484" s="66"/>
      <c r="C484" s="66"/>
      <c r="D484" s="73"/>
      <c r="E484" s="6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</row>
    <row r="485" spans="1:46" ht="15.75" customHeight="1">
      <c r="A485" s="2"/>
      <c r="B485" s="66"/>
      <c r="C485" s="66"/>
      <c r="D485" s="73"/>
      <c r="E485" s="6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1:46" ht="15.75" customHeight="1">
      <c r="A486" s="2"/>
      <c r="B486" s="66"/>
      <c r="C486" s="66"/>
      <c r="D486" s="73"/>
      <c r="E486" s="6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1:46" ht="15.75" customHeight="1">
      <c r="A487" s="2"/>
      <c r="B487" s="66"/>
      <c r="C487" s="66"/>
      <c r="D487" s="73"/>
      <c r="E487" s="6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</row>
    <row r="488" spans="1:46" ht="15.75" customHeight="1">
      <c r="A488" s="2"/>
      <c r="B488" s="66"/>
      <c r="C488" s="66"/>
      <c r="D488" s="73"/>
      <c r="E488" s="6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</row>
    <row r="489" spans="1:46" ht="15.75" customHeight="1">
      <c r="A489" s="2"/>
      <c r="B489" s="66"/>
      <c r="C489" s="66"/>
      <c r="D489" s="73"/>
      <c r="E489" s="6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1:46" ht="15.75" customHeight="1">
      <c r="A490" s="2"/>
      <c r="B490" s="66"/>
      <c r="C490" s="66"/>
      <c r="D490" s="73"/>
      <c r="E490" s="66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</row>
    <row r="491" spans="1:46" ht="15.75" customHeight="1">
      <c r="A491" s="2"/>
      <c r="B491" s="66"/>
      <c r="C491" s="66"/>
      <c r="D491" s="73"/>
      <c r="E491" s="66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</row>
    <row r="492" spans="1:46" ht="15.75" customHeight="1">
      <c r="A492" s="2"/>
      <c r="B492" s="66"/>
      <c r="C492" s="66"/>
      <c r="D492" s="73"/>
      <c r="E492" s="6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1:46" ht="15.75" customHeight="1">
      <c r="A493" s="2"/>
      <c r="B493" s="66"/>
      <c r="C493" s="66"/>
      <c r="D493" s="73"/>
      <c r="E493" s="6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1:46" ht="15.75" customHeight="1">
      <c r="A494" s="2"/>
      <c r="B494" s="66"/>
      <c r="C494" s="66"/>
      <c r="D494" s="73"/>
      <c r="E494" s="6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</row>
    <row r="495" spans="1:46" ht="15.75" customHeight="1">
      <c r="A495" s="2"/>
      <c r="B495" s="66"/>
      <c r="C495" s="66"/>
      <c r="D495" s="73"/>
      <c r="E495" s="6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</row>
    <row r="496" spans="1:46" ht="15.75" customHeight="1">
      <c r="A496" s="2"/>
      <c r="B496" s="66"/>
      <c r="C496" s="66"/>
      <c r="D496" s="73"/>
      <c r="E496" s="6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</row>
    <row r="497" spans="1:46" ht="15.75" customHeight="1">
      <c r="A497" s="2"/>
      <c r="B497" s="66"/>
      <c r="C497" s="66"/>
      <c r="D497" s="73"/>
      <c r="E497" s="6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</row>
    <row r="498" spans="1:46" ht="15.75" customHeight="1">
      <c r="A498" s="2"/>
      <c r="B498" s="66"/>
      <c r="C498" s="66"/>
      <c r="D498" s="73"/>
      <c r="E498" s="6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</row>
    <row r="499" spans="1:46" ht="15.75" customHeight="1">
      <c r="A499" s="2"/>
      <c r="B499" s="66"/>
      <c r="C499" s="66"/>
      <c r="D499" s="73"/>
      <c r="E499" s="6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</row>
    <row r="500" spans="1:46" ht="15.75" customHeight="1">
      <c r="A500" s="2"/>
      <c r="B500" s="66"/>
      <c r="C500" s="66"/>
      <c r="D500" s="73"/>
      <c r="E500" s="6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</row>
    <row r="501" spans="1:46" ht="15.75" customHeight="1">
      <c r="A501" s="2"/>
      <c r="B501" s="66"/>
      <c r="C501" s="66"/>
      <c r="D501" s="73"/>
      <c r="E501" s="6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</row>
    <row r="502" spans="1:46" ht="15.75" customHeight="1">
      <c r="A502" s="2"/>
      <c r="B502" s="66"/>
      <c r="C502" s="66"/>
      <c r="D502" s="73"/>
      <c r="E502" s="6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1:46" ht="15.75" customHeight="1">
      <c r="A503" s="2"/>
      <c r="B503" s="66"/>
      <c r="C503" s="66"/>
      <c r="D503" s="73"/>
      <c r="E503" s="6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</row>
    <row r="504" spans="1:46" ht="15.75" customHeight="1">
      <c r="A504" s="2"/>
      <c r="B504" s="66"/>
      <c r="C504" s="66"/>
      <c r="D504" s="73"/>
      <c r="E504" s="6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</row>
    <row r="505" spans="1:46" ht="15.75" customHeight="1">
      <c r="A505" s="2"/>
      <c r="B505" s="66"/>
      <c r="C505" s="66"/>
      <c r="D505" s="73"/>
      <c r="E505" s="66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</row>
    <row r="506" spans="1:46" ht="15.75" customHeight="1">
      <c r="A506" s="2"/>
      <c r="B506" s="66"/>
      <c r="C506" s="66"/>
      <c r="D506" s="73"/>
      <c r="E506" s="6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</row>
    <row r="507" spans="1:46" ht="15.75" customHeight="1">
      <c r="A507" s="2"/>
      <c r="B507" s="66"/>
      <c r="C507" s="66"/>
      <c r="D507" s="73"/>
      <c r="E507" s="6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</row>
    <row r="508" spans="1:46" ht="15.75" customHeight="1">
      <c r="A508" s="2"/>
      <c r="B508" s="66"/>
      <c r="C508" s="66"/>
      <c r="D508" s="73"/>
      <c r="E508" s="6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</row>
    <row r="509" spans="1:46" ht="15.75" customHeight="1">
      <c r="A509" s="2"/>
      <c r="B509" s="66"/>
      <c r="C509" s="66"/>
      <c r="D509" s="73"/>
      <c r="E509" s="6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</row>
    <row r="510" spans="1:46" ht="15.75" customHeight="1">
      <c r="A510" s="2"/>
      <c r="B510" s="66"/>
      <c r="C510" s="66"/>
      <c r="D510" s="73"/>
      <c r="E510" s="6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</row>
    <row r="511" spans="1:46" ht="15.75" customHeight="1">
      <c r="A511" s="2"/>
      <c r="B511" s="66"/>
      <c r="C511" s="66"/>
      <c r="D511" s="73"/>
      <c r="E511" s="66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</row>
    <row r="512" spans="1:46" ht="15.75" customHeight="1">
      <c r="A512" s="2"/>
      <c r="B512" s="66"/>
      <c r="C512" s="66"/>
      <c r="D512" s="73"/>
      <c r="E512" s="66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1:46" ht="15.75" customHeight="1">
      <c r="A513" s="2"/>
      <c r="B513" s="66"/>
      <c r="C513" s="66"/>
      <c r="D513" s="73"/>
      <c r="E513" s="6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</row>
    <row r="514" spans="1:46" ht="15.75" customHeight="1">
      <c r="A514" s="2"/>
      <c r="B514" s="66"/>
      <c r="C514" s="66"/>
      <c r="D514" s="73"/>
      <c r="E514" s="6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</row>
    <row r="515" spans="1:46" ht="15.75" customHeight="1">
      <c r="A515" s="2"/>
      <c r="B515" s="66"/>
      <c r="C515" s="66"/>
      <c r="D515" s="73"/>
      <c r="E515" s="6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</row>
    <row r="516" spans="1:46" ht="15.75" customHeight="1">
      <c r="A516" s="2"/>
      <c r="B516" s="66"/>
      <c r="C516" s="66"/>
      <c r="D516" s="73"/>
      <c r="E516" s="6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</row>
    <row r="517" spans="1:46" ht="15.75" customHeight="1">
      <c r="A517" s="2"/>
      <c r="B517" s="66"/>
      <c r="C517" s="66"/>
      <c r="D517" s="73"/>
      <c r="E517" s="6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</row>
    <row r="518" spans="1:46" ht="15.75" customHeight="1">
      <c r="A518" s="2"/>
      <c r="B518" s="66"/>
      <c r="C518" s="66"/>
      <c r="D518" s="73"/>
      <c r="E518" s="66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</row>
    <row r="519" spans="1:46" ht="15.75" customHeight="1">
      <c r="A519" s="2"/>
      <c r="B519" s="66"/>
      <c r="C519" s="66"/>
      <c r="D519" s="73"/>
      <c r="E519" s="66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</row>
    <row r="520" spans="1:46" ht="15.75" customHeight="1">
      <c r="A520" s="2"/>
      <c r="B520" s="66"/>
      <c r="C520" s="66"/>
      <c r="D520" s="73"/>
      <c r="E520" s="6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</row>
    <row r="521" spans="1:46" ht="15.75" customHeight="1">
      <c r="A521" s="2"/>
      <c r="B521" s="66"/>
      <c r="C521" s="66"/>
      <c r="D521" s="73"/>
      <c r="E521" s="6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</row>
    <row r="522" spans="1:46" ht="15.75" customHeight="1">
      <c r="A522" s="2"/>
      <c r="B522" s="66"/>
      <c r="C522" s="66"/>
      <c r="D522" s="73"/>
      <c r="E522" s="6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</row>
    <row r="523" spans="1:46" ht="15.75" customHeight="1">
      <c r="A523" s="2"/>
      <c r="B523" s="66"/>
      <c r="C523" s="66"/>
      <c r="D523" s="73"/>
      <c r="E523" s="6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</row>
    <row r="524" spans="1:46" ht="15.75" customHeight="1">
      <c r="A524" s="2"/>
      <c r="B524" s="66"/>
      <c r="C524" s="66"/>
      <c r="D524" s="73"/>
      <c r="E524" s="6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</row>
    <row r="525" spans="1:46" ht="15.75" customHeight="1">
      <c r="A525" s="2"/>
      <c r="B525" s="66"/>
      <c r="C525" s="66"/>
      <c r="D525" s="73"/>
      <c r="E525" s="6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</row>
    <row r="526" spans="1:46" ht="15.75" customHeight="1">
      <c r="A526" s="2"/>
      <c r="B526" s="66"/>
      <c r="C526" s="66"/>
      <c r="D526" s="73"/>
      <c r="E526" s="6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</row>
    <row r="527" spans="1:46" ht="15.75" customHeight="1">
      <c r="A527" s="2"/>
      <c r="B527" s="66"/>
      <c r="C527" s="66"/>
      <c r="D527" s="73"/>
      <c r="E527" s="6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</row>
    <row r="528" spans="1:46" ht="15.75" customHeight="1">
      <c r="A528" s="2"/>
      <c r="B528" s="66"/>
      <c r="C528" s="66"/>
      <c r="D528" s="73"/>
      <c r="E528" s="6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</row>
    <row r="529" spans="1:46" ht="15.75" customHeight="1">
      <c r="A529" s="2"/>
      <c r="B529" s="66"/>
      <c r="C529" s="66"/>
      <c r="D529" s="73"/>
      <c r="E529" s="6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</row>
    <row r="530" spans="1:46" ht="15.75" customHeight="1">
      <c r="A530" s="2"/>
      <c r="B530" s="66"/>
      <c r="C530" s="66"/>
      <c r="D530" s="73"/>
      <c r="E530" s="6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</row>
    <row r="531" spans="1:46" ht="15.75" customHeight="1">
      <c r="A531" s="2"/>
      <c r="B531" s="66"/>
      <c r="C531" s="66"/>
      <c r="D531" s="73"/>
      <c r="E531" s="6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</row>
    <row r="532" spans="1:46" ht="15.75" customHeight="1">
      <c r="A532" s="2"/>
      <c r="B532" s="66"/>
      <c r="C532" s="66"/>
      <c r="D532" s="73"/>
      <c r="E532" s="6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</row>
    <row r="533" spans="1:46" ht="15.75" customHeight="1">
      <c r="A533" s="2"/>
      <c r="B533" s="66"/>
      <c r="C533" s="66"/>
      <c r="D533" s="73"/>
      <c r="E533" s="6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</row>
    <row r="534" spans="1:46" ht="15.75" customHeight="1">
      <c r="A534" s="2"/>
      <c r="B534" s="66"/>
      <c r="C534" s="66"/>
      <c r="D534" s="73"/>
      <c r="E534" s="6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</row>
    <row r="535" spans="1:46" ht="15.75" customHeight="1">
      <c r="A535" s="2"/>
      <c r="B535" s="66"/>
      <c r="C535" s="66"/>
      <c r="D535" s="73"/>
      <c r="E535" s="6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</row>
    <row r="536" spans="1:46" ht="15.75" customHeight="1">
      <c r="A536" s="2"/>
      <c r="B536" s="66"/>
      <c r="C536" s="66"/>
      <c r="D536" s="73"/>
      <c r="E536" s="6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</row>
    <row r="537" spans="1:46" ht="15.75" customHeight="1">
      <c r="A537" s="2"/>
      <c r="B537" s="66"/>
      <c r="C537" s="66"/>
      <c r="D537" s="73"/>
      <c r="E537" s="6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</row>
    <row r="538" spans="1:46" ht="15.75" customHeight="1">
      <c r="A538" s="2"/>
      <c r="B538" s="66"/>
      <c r="C538" s="66"/>
      <c r="D538" s="73"/>
      <c r="E538" s="6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</row>
    <row r="539" spans="1:46" ht="15.75" customHeight="1">
      <c r="A539" s="2"/>
      <c r="B539" s="66"/>
      <c r="C539" s="66"/>
      <c r="D539" s="73"/>
      <c r="E539" s="6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</row>
    <row r="540" spans="1:46" ht="15.75" customHeight="1">
      <c r="A540" s="2"/>
      <c r="B540" s="66"/>
      <c r="C540" s="66"/>
      <c r="D540" s="73"/>
      <c r="E540" s="6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</row>
    <row r="541" spans="1:46" ht="15.75" customHeight="1">
      <c r="A541" s="2"/>
      <c r="B541" s="66"/>
      <c r="C541" s="66"/>
      <c r="D541" s="73"/>
      <c r="E541" s="6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</row>
    <row r="542" spans="1:46" ht="15.75" customHeight="1">
      <c r="A542" s="2"/>
      <c r="B542" s="66"/>
      <c r="C542" s="66"/>
      <c r="D542" s="73"/>
      <c r="E542" s="6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</row>
    <row r="543" spans="1:46" ht="15.75" customHeight="1">
      <c r="A543" s="2"/>
      <c r="B543" s="66"/>
      <c r="C543" s="66"/>
      <c r="D543" s="73"/>
      <c r="E543" s="6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</row>
    <row r="544" spans="1:46" ht="15.75" customHeight="1">
      <c r="A544" s="2"/>
      <c r="B544" s="66"/>
      <c r="C544" s="66"/>
      <c r="D544" s="73"/>
      <c r="E544" s="6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</row>
    <row r="545" spans="1:46" ht="15.75" customHeight="1">
      <c r="A545" s="2"/>
      <c r="B545" s="66"/>
      <c r="C545" s="66"/>
      <c r="D545" s="73"/>
      <c r="E545" s="6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</row>
    <row r="546" spans="1:46" ht="15.75" customHeight="1">
      <c r="A546" s="2"/>
      <c r="B546" s="66"/>
      <c r="C546" s="66"/>
      <c r="D546" s="73"/>
      <c r="E546" s="6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</row>
    <row r="547" spans="1:46" ht="15.75" customHeight="1">
      <c r="A547" s="2"/>
      <c r="B547" s="66"/>
      <c r="C547" s="66"/>
      <c r="D547" s="73"/>
      <c r="E547" s="66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</row>
    <row r="548" spans="1:46" ht="15.75" customHeight="1">
      <c r="A548" s="2"/>
      <c r="B548" s="66"/>
      <c r="C548" s="66"/>
      <c r="D548" s="73"/>
      <c r="E548" s="6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</row>
    <row r="549" spans="1:46" ht="15.75" customHeight="1">
      <c r="A549" s="2"/>
      <c r="B549" s="66"/>
      <c r="C549" s="66"/>
      <c r="D549" s="73"/>
      <c r="E549" s="6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</row>
    <row r="550" spans="1:46" ht="15.75" customHeight="1">
      <c r="A550" s="2"/>
      <c r="B550" s="66"/>
      <c r="C550" s="66"/>
      <c r="D550" s="73"/>
      <c r="E550" s="6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</row>
    <row r="551" spans="1:46" ht="15.75" customHeight="1">
      <c r="A551" s="2"/>
      <c r="B551" s="66"/>
      <c r="C551" s="66"/>
      <c r="D551" s="73"/>
      <c r="E551" s="6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</row>
    <row r="552" spans="1:46" ht="15.75" customHeight="1">
      <c r="A552" s="2"/>
      <c r="B552" s="66"/>
      <c r="C552" s="66"/>
      <c r="D552" s="73"/>
      <c r="E552" s="6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</row>
    <row r="553" spans="1:46" ht="15.75" customHeight="1">
      <c r="A553" s="2"/>
      <c r="B553" s="66"/>
      <c r="C553" s="66"/>
      <c r="D553" s="73"/>
      <c r="E553" s="6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</row>
    <row r="554" spans="1:46" ht="15.75" customHeight="1">
      <c r="A554" s="2"/>
      <c r="B554" s="66"/>
      <c r="C554" s="66"/>
      <c r="D554" s="73"/>
      <c r="E554" s="6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</row>
    <row r="555" spans="1:46" ht="15.75" customHeight="1">
      <c r="A555" s="2"/>
      <c r="B555" s="66"/>
      <c r="C555" s="66"/>
      <c r="D555" s="73"/>
      <c r="E555" s="6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</row>
    <row r="556" spans="1:46" ht="15.75" customHeight="1">
      <c r="A556" s="2"/>
      <c r="B556" s="66"/>
      <c r="C556" s="66"/>
      <c r="D556" s="73"/>
      <c r="E556" s="6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</row>
    <row r="557" spans="1:46" ht="15.75" customHeight="1">
      <c r="A557" s="2"/>
      <c r="B557" s="66"/>
      <c r="C557" s="66"/>
      <c r="D557" s="73"/>
      <c r="E557" s="6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</row>
    <row r="558" spans="1:46" ht="15.75" customHeight="1">
      <c r="A558" s="2"/>
      <c r="B558" s="66"/>
      <c r="C558" s="66"/>
      <c r="D558" s="73"/>
      <c r="E558" s="6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</row>
    <row r="559" spans="1:46" ht="15.75" customHeight="1">
      <c r="A559" s="2"/>
      <c r="B559" s="66"/>
      <c r="C559" s="66"/>
      <c r="D559" s="73"/>
      <c r="E559" s="6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</row>
    <row r="560" spans="1:46" ht="15.75" customHeight="1">
      <c r="A560" s="2"/>
      <c r="B560" s="66"/>
      <c r="C560" s="66"/>
      <c r="D560" s="73"/>
      <c r="E560" s="6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</row>
    <row r="561" spans="1:46" ht="15.75" customHeight="1">
      <c r="A561" s="2"/>
      <c r="B561" s="66"/>
      <c r="C561" s="66"/>
      <c r="D561" s="73"/>
      <c r="E561" s="66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</row>
    <row r="562" spans="1:46" ht="15.75" customHeight="1">
      <c r="A562" s="2"/>
      <c r="B562" s="66"/>
      <c r="C562" s="66"/>
      <c r="D562" s="73"/>
      <c r="E562" s="6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</row>
    <row r="563" spans="1:46" ht="15.75" customHeight="1">
      <c r="A563" s="2"/>
      <c r="B563" s="66"/>
      <c r="C563" s="66"/>
      <c r="D563" s="73"/>
      <c r="E563" s="6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</row>
    <row r="564" spans="1:46" ht="15.75" customHeight="1">
      <c r="A564" s="2"/>
      <c r="B564" s="66"/>
      <c r="C564" s="66"/>
      <c r="D564" s="73"/>
      <c r="E564" s="6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</row>
    <row r="565" spans="1:46" ht="15.75" customHeight="1">
      <c r="A565" s="2"/>
      <c r="B565" s="66"/>
      <c r="C565" s="66"/>
      <c r="D565" s="73"/>
      <c r="E565" s="6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1:46" ht="15.75" customHeight="1">
      <c r="A566" s="2"/>
      <c r="B566" s="66"/>
      <c r="C566" s="66"/>
      <c r="D566" s="73"/>
      <c r="E566" s="6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</row>
    <row r="567" spans="1:46" ht="15.75" customHeight="1">
      <c r="A567" s="2"/>
      <c r="B567" s="66"/>
      <c r="C567" s="66"/>
      <c r="D567" s="73"/>
      <c r="E567" s="66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</row>
    <row r="568" spans="1:46" ht="15.75" customHeight="1">
      <c r="A568" s="2"/>
      <c r="B568" s="66"/>
      <c r="C568" s="66"/>
      <c r="D568" s="73"/>
      <c r="E568" s="6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</row>
    <row r="569" spans="1:46" ht="15.75" customHeight="1">
      <c r="A569" s="2"/>
      <c r="B569" s="66"/>
      <c r="C569" s="66"/>
      <c r="D569" s="73"/>
      <c r="E569" s="66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</row>
    <row r="570" spans="1:46" ht="15.75" customHeight="1">
      <c r="A570" s="2"/>
      <c r="B570" s="66"/>
      <c r="C570" s="66"/>
      <c r="D570" s="73"/>
      <c r="E570" s="66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</row>
    <row r="571" spans="1:46" ht="15.75" customHeight="1">
      <c r="A571" s="2"/>
      <c r="B571" s="66"/>
      <c r="C571" s="66"/>
      <c r="D571" s="73"/>
      <c r="E571" s="6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</row>
    <row r="572" spans="1:46" ht="15.75" customHeight="1">
      <c r="A572" s="2"/>
      <c r="B572" s="66"/>
      <c r="C572" s="66"/>
      <c r="D572" s="73"/>
      <c r="E572" s="6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</row>
    <row r="573" spans="1:46" ht="15.75" customHeight="1">
      <c r="A573" s="2"/>
      <c r="B573" s="66"/>
      <c r="C573" s="66"/>
      <c r="D573" s="73"/>
      <c r="E573" s="6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</row>
    <row r="574" spans="1:46" ht="15.75" customHeight="1">
      <c r="A574" s="2"/>
      <c r="B574" s="66"/>
      <c r="C574" s="66"/>
      <c r="D574" s="73"/>
      <c r="E574" s="66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</row>
    <row r="575" spans="1:46" ht="15.75" customHeight="1">
      <c r="A575" s="2"/>
      <c r="B575" s="66"/>
      <c r="C575" s="66"/>
      <c r="D575" s="73"/>
      <c r="E575" s="66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</row>
    <row r="576" spans="1:46" ht="15.75" customHeight="1">
      <c r="A576" s="2"/>
      <c r="B576" s="66"/>
      <c r="C576" s="66"/>
      <c r="D576" s="73"/>
      <c r="E576" s="6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</row>
    <row r="577" spans="1:46" ht="15.75" customHeight="1">
      <c r="A577" s="2"/>
      <c r="B577" s="66"/>
      <c r="C577" s="66"/>
      <c r="D577" s="73"/>
      <c r="E577" s="6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</row>
    <row r="578" spans="1:46" ht="15.75" customHeight="1">
      <c r="A578" s="2"/>
      <c r="B578" s="66"/>
      <c r="C578" s="66"/>
      <c r="D578" s="73"/>
      <c r="E578" s="6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</row>
    <row r="579" spans="1:46" ht="15.75" customHeight="1">
      <c r="A579" s="2"/>
      <c r="B579" s="66"/>
      <c r="C579" s="66"/>
      <c r="D579" s="73"/>
      <c r="E579" s="6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</row>
    <row r="580" spans="1:46" ht="15.75" customHeight="1">
      <c r="A580" s="2"/>
      <c r="B580" s="66"/>
      <c r="C580" s="66"/>
      <c r="D580" s="73"/>
      <c r="E580" s="6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</row>
    <row r="581" spans="1:46" ht="15.75" customHeight="1">
      <c r="A581" s="2"/>
      <c r="B581" s="66"/>
      <c r="C581" s="66"/>
      <c r="D581" s="73"/>
      <c r="E581" s="6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</row>
    <row r="582" spans="1:46" ht="15.75" customHeight="1">
      <c r="A582" s="2"/>
      <c r="B582" s="66"/>
      <c r="C582" s="66"/>
      <c r="D582" s="73"/>
      <c r="E582" s="6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</row>
    <row r="583" spans="1:46" ht="15.75" customHeight="1">
      <c r="A583" s="2"/>
      <c r="B583" s="66"/>
      <c r="C583" s="66"/>
      <c r="D583" s="73"/>
      <c r="E583" s="6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</row>
    <row r="584" spans="1:46" ht="15.75" customHeight="1">
      <c r="A584" s="2"/>
      <c r="B584" s="66"/>
      <c r="C584" s="66"/>
      <c r="D584" s="73"/>
      <c r="E584" s="6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</row>
    <row r="585" spans="1:46" ht="15.75" customHeight="1">
      <c r="A585" s="2"/>
      <c r="B585" s="66"/>
      <c r="C585" s="66"/>
      <c r="D585" s="73"/>
      <c r="E585" s="6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</row>
    <row r="586" spans="1:46" ht="15.75" customHeight="1">
      <c r="A586" s="2"/>
      <c r="B586" s="66"/>
      <c r="C586" s="66"/>
      <c r="D586" s="73"/>
      <c r="E586" s="6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</row>
    <row r="587" spans="1:46" ht="15.75" customHeight="1">
      <c r="A587" s="2"/>
      <c r="B587" s="66"/>
      <c r="C587" s="66"/>
      <c r="D587" s="73"/>
      <c r="E587" s="6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</row>
    <row r="588" spans="1:46" ht="15.75" customHeight="1">
      <c r="A588" s="2"/>
      <c r="B588" s="66"/>
      <c r="C588" s="66"/>
      <c r="D588" s="73"/>
      <c r="E588" s="66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</row>
    <row r="589" spans="1:46" ht="15.75" customHeight="1">
      <c r="A589" s="2"/>
      <c r="B589" s="66"/>
      <c r="C589" s="66"/>
      <c r="D589" s="73"/>
      <c r="E589" s="66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</row>
    <row r="590" spans="1:46" ht="15.75" customHeight="1">
      <c r="A590" s="2"/>
      <c r="B590" s="66"/>
      <c r="C590" s="66"/>
      <c r="D590" s="73"/>
      <c r="E590" s="6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1:46" ht="15.75" customHeight="1">
      <c r="A591" s="2"/>
      <c r="B591" s="66"/>
      <c r="C591" s="66"/>
      <c r="D591" s="73"/>
      <c r="E591" s="6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1:46" ht="15.75" customHeight="1">
      <c r="A592" s="2"/>
      <c r="B592" s="66"/>
      <c r="C592" s="66"/>
      <c r="D592" s="73"/>
      <c r="E592" s="6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</row>
    <row r="593" spans="1:46" ht="15.75" customHeight="1">
      <c r="A593" s="2"/>
      <c r="B593" s="66"/>
      <c r="C593" s="66"/>
      <c r="D593" s="73"/>
      <c r="E593" s="6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</row>
    <row r="594" spans="1:46" ht="15.75" customHeight="1">
      <c r="A594" s="2"/>
      <c r="B594" s="66"/>
      <c r="C594" s="66"/>
      <c r="D594" s="73"/>
      <c r="E594" s="6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</row>
    <row r="595" spans="1:46" ht="15.75" customHeight="1">
      <c r="A595" s="2"/>
      <c r="B595" s="66"/>
      <c r="C595" s="66"/>
      <c r="D595" s="73"/>
      <c r="E595" s="6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</row>
    <row r="596" spans="1:46" ht="15.75" customHeight="1">
      <c r="A596" s="2"/>
      <c r="B596" s="66"/>
      <c r="C596" s="66"/>
      <c r="D596" s="73"/>
      <c r="E596" s="6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1:46" ht="15.75" customHeight="1">
      <c r="A597" s="2"/>
      <c r="B597" s="66"/>
      <c r="C597" s="66"/>
      <c r="D597" s="73"/>
      <c r="E597" s="6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</row>
    <row r="598" spans="1:46" ht="15.75" customHeight="1">
      <c r="A598" s="2"/>
      <c r="B598" s="66"/>
      <c r="C598" s="66"/>
      <c r="D598" s="73"/>
      <c r="E598" s="6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1:46" ht="15.75" customHeight="1">
      <c r="A599" s="2"/>
      <c r="B599" s="66"/>
      <c r="C599" s="66"/>
      <c r="D599" s="73"/>
      <c r="E599" s="6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</row>
    <row r="600" spans="1:46" ht="15.75" customHeight="1">
      <c r="A600" s="2"/>
      <c r="B600" s="66"/>
      <c r="C600" s="66"/>
      <c r="D600" s="73"/>
      <c r="E600" s="6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</row>
    <row r="601" spans="1:46" ht="15.75" customHeight="1">
      <c r="A601" s="2"/>
      <c r="B601" s="66"/>
      <c r="C601" s="66"/>
      <c r="D601" s="73"/>
      <c r="E601" s="6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</row>
    <row r="602" spans="1:46" ht="15.75" customHeight="1">
      <c r="A602" s="2"/>
      <c r="B602" s="66"/>
      <c r="C602" s="66"/>
      <c r="D602" s="73"/>
      <c r="E602" s="66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</row>
    <row r="603" spans="1:46" ht="15.75" customHeight="1">
      <c r="A603" s="2"/>
      <c r="B603" s="66"/>
      <c r="C603" s="66"/>
      <c r="D603" s="73"/>
      <c r="E603" s="66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</row>
    <row r="604" spans="1:46" ht="15.75" customHeight="1">
      <c r="A604" s="2"/>
      <c r="B604" s="66"/>
      <c r="C604" s="66"/>
      <c r="D604" s="73"/>
      <c r="E604" s="6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</row>
    <row r="605" spans="1:46" ht="15.75" customHeight="1">
      <c r="A605" s="2"/>
      <c r="B605" s="66"/>
      <c r="C605" s="66"/>
      <c r="D605" s="73"/>
      <c r="E605" s="6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</row>
    <row r="606" spans="1:46" ht="15.75" customHeight="1">
      <c r="A606" s="2"/>
      <c r="B606" s="66"/>
      <c r="C606" s="66"/>
      <c r="D606" s="73"/>
      <c r="E606" s="6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</row>
    <row r="607" spans="1:46" ht="15.75" customHeight="1">
      <c r="A607" s="2"/>
      <c r="B607" s="66"/>
      <c r="C607" s="66"/>
      <c r="D607" s="73"/>
      <c r="E607" s="6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</row>
    <row r="608" spans="1:46" ht="15.75" customHeight="1">
      <c r="A608" s="2"/>
      <c r="B608" s="66"/>
      <c r="C608" s="66"/>
      <c r="D608" s="73"/>
      <c r="E608" s="6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</row>
    <row r="609" spans="1:46" ht="15.75" customHeight="1">
      <c r="A609" s="2"/>
      <c r="B609" s="66"/>
      <c r="C609" s="66"/>
      <c r="D609" s="73"/>
      <c r="E609" s="6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</row>
    <row r="610" spans="1:46" ht="15.75" customHeight="1">
      <c r="A610" s="2"/>
      <c r="B610" s="66"/>
      <c r="C610" s="66"/>
      <c r="D610" s="73"/>
      <c r="E610" s="6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</row>
    <row r="611" spans="1:46" ht="15.75" customHeight="1">
      <c r="A611" s="2"/>
      <c r="B611" s="66"/>
      <c r="C611" s="66"/>
      <c r="D611" s="73"/>
      <c r="E611" s="6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1:46" ht="15.75" customHeight="1">
      <c r="A612" s="2"/>
      <c r="B612" s="66"/>
      <c r="C612" s="66"/>
      <c r="D612" s="73"/>
      <c r="E612" s="6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</row>
    <row r="613" spans="1:46" ht="15.75" customHeight="1">
      <c r="A613" s="2"/>
      <c r="B613" s="66"/>
      <c r="C613" s="66"/>
      <c r="D613" s="73"/>
      <c r="E613" s="6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</row>
    <row r="614" spans="1:46" ht="15.75" customHeight="1">
      <c r="A614" s="2"/>
      <c r="B614" s="66"/>
      <c r="C614" s="66"/>
      <c r="D614" s="73"/>
      <c r="E614" s="6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</row>
    <row r="615" spans="1:46" ht="15.75" customHeight="1">
      <c r="A615" s="2"/>
      <c r="B615" s="66"/>
      <c r="C615" s="66"/>
      <c r="D615" s="73"/>
      <c r="E615" s="6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</row>
    <row r="616" spans="1:46" ht="15.75" customHeight="1">
      <c r="A616" s="2"/>
      <c r="B616" s="66"/>
      <c r="C616" s="66"/>
      <c r="D616" s="73"/>
      <c r="E616" s="6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</row>
    <row r="617" spans="1:46" ht="15.75" customHeight="1">
      <c r="A617" s="2"/>
      <c r="B617" s="66"/>
      <c r="C617" s="66"/>
      <c r="D617" s="73"/>
      <c r="E617" s="6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</row>
    <row r="618" spans="1:46" ht="15.75" customHeight="1">
      <c r="A618" s="2"/>
      <c r="B618" s="66"/>
      <c r="C618" s="66"/>
      <c r="D618" s="73"/>
      <c r="E618" s="6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</row>
    <row r="619" spans="1:46" ht="15.75" customHeight="1">
      <c r="A619" s="2"/>
      <c r="B619" s="66"/>
      <c r="C619" s="66"/>
      <c r="D619" s="73"/>
      <c r="E619" s="6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</row>
    <row r="620" spans="1:46" ht="15.75" customHeight="1">
      <c r="A620" s="2"/>
      <c r="B620" s="66"/>
      <c r="C620" s="66"/>
      <c r="D620" s="73"/>
      <c r="E620" s="6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</row>
    <row r="621" spans="1:46" ht="15.75" customHeight="1">
      <c r="A621" s="2"/>
      <c r="B621" s="66"/>
      <c r="C621" s="66"/>
      <c r="D621" s="73"/>
      <c r="E621" s="6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</row>
    <row r="622" spans="1:46" ht="15.75" customHeight="1">
      <c r="A622" s="2"/>
      <c r="B622" s="66"/>
      <c r="C622" s="66"/>
      <c r="D622" s="73"/>
      <c r="E622" s="6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</row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</sheetData>
  <sheetProtection/>
  <mergeCells count="2">
    <mergeCell ref="A2:D2"/>
    <mergeCell ref="A3:D3"/>
  </mergeCells>
  <printOptions/>
  <pageMargins left="1.18" right="0.15748031496062992" top="0.15748031496062992" bottom="0.15748031496062992" header="0.15748031496062992" footer="0.15748031496062992"/>
  <pageSetup horizontalDpi="300" verticalDpi="300" orientation="portrait" paperSize="9" scale="80" r:id="rId1"/>
  <rowBreaks count="1" manualBreakCount="1">
    <brk id="6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77.75390625" style="0" customWidth="1"/>
    <col min="2" max="2" width="15.125" style="0" hidden="1" customWidth="1"/>
    <col min="3" max="3" width="18.75390625" style="0" customWidth="1"/>
  </cols>
  <sheetData>
    <row r="1" spans="1:3" ht="12.75">
      <c r="A1" s="1"/>
      <c r="B1" s="18"/>
      <c r="C1" s="18" t="s">
        <v>753</v>
      </c>
    </row>
    <row r="2" spans="1:3" ht="12.75">
      <c r="A2" s="316"/>
      <c r="B2" s="18"/>
      <c r="C2" s="18"/>
    </row>
    <row r="3" spans="1:3" ht="13.5" thickBot="1">
      <c r="A3" s="1"/>
      <c r="B3" s="18"/>
      <c r="C3" s="18" t="s">
        <v>1</v>
      </c>
    </row>
    <row r="4" spans="1:3" ht="52.5" customHeight="1" thickBot="1">
      <c r="A4" s="414" t="s">
        <v>715</v>
      </c>
      <c r="B4" s="150" t="s">
        <v>232</v>
      </c>
      <c r="C4" s="151" t="s">
        <v>274</v>
      </c>
    </row>
    <row r="5" spans="1:3" ht="13.5" customHeight="1">
      <c r="A5" s="223" t="s">
        <v>234</v>
      </c>
      <c r="B5" s="290"/>
      <c r="C5" s="290"/>
    </row>
    <row r="6" spans="1:3" ht="12.75">
      <c r="A6" s="41" t="s">
        <v>680</v>
      </c>
      <c r="B6" s="24">
        <v>13528</v>
      </c>
      <c r="C6" s="24">
        <v>9840</v>
      </c>
    </row>
    <row r="7" spans="1:3" ht="12.75">
      <c r="A7" s="41" t="s">
        <v>408</v>
      </c>
      <c r="B7" s="24">
        <v>480</v>
      </c>
      <c r="C7" s="24">
        <v>576</v>
      </c>
    </row>
    <row r="8" spans="1:3" ht="12.75">
      <c r="A8" s="35" t="s">
        <v>272</v>
      </c>
      <c r="B8" s="22">
        <f>SUM(B6:B7)</f>
        <v>14008</v>
      </c>
      <c r="C8" s="22">
        <f>SUM(C6:C7)</f>
        <v>10416</v>
      </c>
    </row>
    <row r="9" spans="1:3" ht="12.75">
      <c r="A9" s="41" t="s">
        <v>238</v>
      </c>
      <c r="B9" s="24">
        <v>3652</v>
      </c>
      <c r="C9" s="24">
        <v>2657</v>
      </c>
    </row>
    <row r="10" spans="1:3" ht="12.75">
      <c r="A10" s="41" t="s">
        <v>710</v>
      </c>
      <c r="B10" s="24"/>
      <c r="C10" s="24">
        <v>30</v>
      </c>
    </row>
    <row r="11" spans="1:3" ht="12.75">
      <c r="A11" s="45" t="s">
        <v>239</v>
      </c>
      <c r="B11" s="22">
        <f>SUM(B9:B9)</f>
        <v>3652</v>
      </c>
      <c r="C11" s="22">
        <f>SUM(C9:C10)</f>
        <v>2687</v>
      </c>
    </row>
    <row r="12" spans="1:3" ht="12.75">
      <c r="A12" s="41" t="s">
        <v>598</v>
      </c>
      <c r="B12" s="22"/>
      <c r="C12" s="23">
        <v>100</v>
      </c>
    </row>
    <row r="13" spans="1:3" ht="12.75">
      <c r="A13" s="41" t="s">
        <v>599</v>
      </c>
      <c r="B13" s="24">
        <v>1500</v>
      </c>
      <c r="C13" s="24">
        <v>2000</v>
      </c>
    </row>
    <row r="14" spans="1:3" ht="12.75">
      <c r="A14" s="41" t="s">
        <v>409</v>
      </c>
      <c r="B14" s="24">
        <v>500</v>
      </c>
      <c r="C14" s="24">
        <v>500</v>
      </c>
    </row>
    <row r="15" spans="1:3" ht="12.75">
      <c r="A15" s="41" t="s">
        <v>410</v>
      </c>
      <c r="B15" s="24">
        <v>250</v>
      </c>
      <c r="C15" s="24">
        <v>200</v>
      </c>
    </row>
    <row r="16" spans="1:3" ht="12.75">
      <c r="A16" s="41" t="s">
        <v>411</v>
      </c>
      <c r="B16" s="24">
        <v>1000</v>
      </c>
      <c r="C16" s="24">
        <v>800</v>
      </c>
    </row>
    <row r="17" spans="1:3" ht="12.75">
      <c r="A17" s="41" t="s">
        <v>412</v>
      </c>
      <c r="B17" s="24">
        <v>200</v>
      </c>
      <c r="C17" s="24">
        <v>400</v>
      </c>
    </row>
    <row r="18" spans="1:3" ht="12.75">
      <c r="A18" s="41" t="s">
        <v>413</v>
      </c>
      <c r="B18" s="24">
        <v>2500</v>
      </c>
      <c r="C18" s="24">
        <v>4300</v>
      </c>
    </row>
    <row r="19" spans="1:3" ht="12.75">
      <c r="A19" s="41" t="s">
        <v>414</v>
      </c>
      <c r="B19" s="24">
        <v>100</v>
      </c>
      <c r="C19" s="24">
        <v>100</v>
      </c>
    </row>
    <row r="20" spans="1:3" ht="12.75">
      <c r="A20" s="41" t="s">
        <v>396</v>
      </c>
      <c r="B20" s="24">
        <v>3000</v>
      </c>
      <c r="C20" s="24">
        <v>2200</v>
      </c>
    </row>
    <row r="21" spans="1:3" ht="13.5" thickBot="1">
      <c r="A21" s="46" t="s">
        <v>331</v>
      </c>
      <c r="B21" s="110">
        <f>SUM(B13:B20)</f>
        <v>9050</v>
      </c>
      <c r="C21" s="110">
        <f>SUM(C12:C20)</f>
        <v>10600</v>
      </c>
    </row>
    <row r="22" spans="1:3" ht="17.25" customHeight="1" thickBot="1">
      <c r="A22" s="568" t="s">
        <v>73</v>
      </c>
      <c r="B22" s="451">
        <f>SUM(B8+B11+B21)</f>
        <v>26710</v>
      </c>
      <c r="C22" s="451">
        <f>SUM(C8+C11+C21)</f>
        <v>23703</v>
      </c>
    </row>
    <row r="23" spans="1:3" ht="12.75">
      <c r="A23" s="241"/>
      <c r="B23" s="242"/>
      <c r="C23" s="242"/>
    </row>
    <row r="24" spans="1:3" ht="13.5" thickBot="1">
      <c r="A24" s="1"/>
      <c r="B24" s="1"/>
      <c r="C24" s="1"/>
    </row>
    <row r="25" spans="1:3" ht="53.25" customHeight="1" thickBot="1">
      <c r="A25" s="414" t="s">
        <v>716</v>
      </c>
      <c r="B25" s="150" t="s">
        <v>232</v>
      </c>
      <c r="C25" s="151" t="s">
        <v>274</v>
      </c>
    </row>
    <row r="26" spans="1:3" ht="13.5" customHeight="1">
      <c r="A26" s="223" t="s">
        <v>234</v>
      </c>
      <c r="B26" s="223"/>
      <c r="C26" s="223"/>
    </row>
    <row r="27" spans="1:3" ht="12.75">
      <c r="A27" s="35" t="s">
        <v>681</v>
      </c>
      <c r="B27" s="21">
        <v>588</v>
      </c>
      <c r="C27" s="21">
        <v>962</v>
      </c>
    </row>
    <row r="28" spans="1:3" ht="12.75">
      <c r="A28" s="35" t="s">
        <v>415</v>
      </c>
      <c r="B28" s="21">
        <v>159</v>
      </c>
      <c r="C28" s="21">
        <v>257</v>
      </c>
    </row>
    <row r="29" spans="1:3" ht="12.75">
      <c r="A29" s="41" t="s">
        <v>416</v>
      </c>
      <c r="B29" s="19">
        <v>2500</v>
      </c>
      <c r="C29" s="19">
        <v>6200</v>
      </c>
    </row>
    <row r="30" spans="1:3" ht="12.75">
      <c r="A30" s="14" t="s">
        <v>417</v>
      </c>
      <c r="B30" s="19">
        <v>675</v>
      </c>
      <c r="C30" s="19">
        <v>1674</v>
      </c>
    </row>
    <row r="31" spans="1:3" ht="13.5" thickBot="1">
      <c r="A31" s="44" t="s">
        <v>418</v>
      </c>
      <c r="B31" s="40">
        <f>SUM(B29:B30)</f>
        <v>3175</v>
      </c>
      <c r="C31" s="40">
        <f>SUM(C29:C30)</f>
        <v>7874</v>
      </c>
    </row>
    <row r="32" spans="1:4" ht="15" customHeight="1" thickBot="1">
      <c r="A32" s="568" t="s">
        <v>73</v>
      </c>
      <c r="B32" s="449">
        <f>SUM(B27+B28+B31)</f>
        <v>3922</v>
      </c>
      <c r="C32" s="193">
        <f>SUM(C27+C28+C31)</f>
        <v>9093</v>
      </c>
      <c r="D32" s="302"/>
    </row>
    <row r="33" spans="1:3" ht="12.75">
      <c r="A33" s="1"/>
      <c r="B33" s="1"/>
      <c r="C33" s="1"/>
    </row>
    <row r="34" spans="1:3" ht="13.5" thickBot="1">
      <c r="A34" s="1"/>
      <c r="B34" s="1"/>
      <c r="C34" s="1"/>
    </row>
    <row r="35" spans="1:3" ht="50.25" customHeight="1" thickBot="1">
      <c r="A35" s="149" t="s">
        <v>332</v>
      </c>
      <c r="B35" s="150" t="s">
        <v>232</v>
      </c>
      <c r="C35" s="151" t="s">
        <v>274</v>
      </c>
    </row>
    <row r="36" spans="1:3" ht="12.75" customHeight="1">
      <c r="A36" s="317" t="s">
        <v>595</v>
      </c>
      <c r="B36" s="318">
        <v>4500</v>
      </c>
      <c r="C36" s="318">
        <v>3000</v>
      </c>
    </row>
    <row r="37" spans="1:3" ht="12.75" customHeight="1">
      <c r="A37" s="28" t="s">
        <v>342</v>
      </c>
      <c r="B37" s="319">
        <v>500</v>
      </c>
      <c r="C37" s="319">
        <v>750</v>
      </c>
    </row>
    <row r="38" spans="1:7" ht="12.75">
      <c r="A38" s="14" t="s">
        <v>338</v>
      </c>
      <c r="B38" s="19">
        <v>1400</v>
      </c>
      <c r="C38" s="19">
        <v>1500</v>
      </c>
      <c r="G38" s="6"/>
    </row>
    <row r="39" spans="1:7" ht="12.75">
      <c r="A39" s="14" t="s">
        <v>339</v>
      </c>
      <c r="B39" s="19">
        <v>300</v>
      </c>
      <c r="C39" s="19">
        <v>500</v>
      </c>
      <c r="G39" s="6"/>
    </row>
    <row r="40" spans="1:7" ht="24.75" customHeight="1">
      <c r="A40" s="434" t="s">
        <v>596</v>
      </c>
      <c r="B40" s="19"/>
      <c r="C40" s="19">
        <v>1500</v>
      </c>
      <c r="G40" s="6"/>
    </row>
    <row r="41" spans="1:3" ht="12.75">
      <c r="A41" s="14" t="s">
        <v>340</v>
      </c>
      <c r="B41" s="19">
        <f>SUM(B42:B49)</f>
        <v>17840</v>
      </c>
      <c r="C41" s="19">
        <v>18000</v>
      </c>
    </row>
    <row r="42" spans="1:3" ht="12.75">
      <c r="A42" s="14" t="s">
        <v>419</v>
      </c>
      <c r="B42" s="19">
        <v>1700</v>
      </c>
      <c r="C42" s="19"/>
    </row>
    <row r="43" spans="1:3" ht="12.75">
      <c r="A43" s="14" t="s">
        <v>420</v>
      </c>
      <c r="B43" s="19">
        <v>1488</v>
      </c>
      <c r="C43" s="19"/>
    </row>
    <row r="44" spans="1:3" ht="12.75">
      <c r="A44" s="14" t="s">
        <v>421</v>
      </c>
      <c r="B44" s="19">
        <v>600</v>
      </c>
      <c r="C44" s="19"/>
    </row>
    <row r="45" spans="1:3" ht="12.75">
      <c r="A45" s="14" t="s">
        <v>422</v>
      </c>
      <c r="B45" s="19">
        <v>1400</v>
      </c>
      <c r="C45" s="19"/>
    </row>
    <row r="46" spans="1:3" ht="12.75">
      <c r="A46" s="14" t="s">
        <v>423</v>
      </c>
      <c r="B46" s="19">
        <v>1552</v>
      </c>
      <c r="C46" s="19"/>
    </row>
    <row r="47" spans="1:3" ht="12.75">
      <c r="A47" s="14" t="s">
        <v>424</v>
      </c>
      <c r="B47" s="19">
        <v>10268</v>
      </c>
      <c r="C47" s="19"/>
    </row>
    <row r="48" spans="1:3" ht="12.75">
      <c r="A48" s="14" t="s">
        <v>597</v>
      </c>
      <c r="B48" s="19"/>
      <c r="C48" s="19"/>
    </row>
    <row r="49" spans="1:3" ht="12.75">
      <c r="A49" s="14" t="s">
        <v>425</v>
      </c>
      <c r="B49" s="19">
        <v>832</v>
      </c>
      <c r="C49" s="19"/>
    </row>
    <row r="50" spans="1:3" ht="13.5" thickBot="1">
      <c r="A50" s="14" t="s">
        <v>341</v>
      </c>
      <c r="B50" s="19"/>
      <c r="C50" s="19">
        <v>250</v>
      </c>
    </row>
    <row r="51" spans="1:3" ht="15.75" customHeight="1" thickBot="1">
      <c r="A51" s="568" t="s">
        <v>73</v>
      </c>
      <c r="B51" s="451" t="e">
        <f>SUM(B36+B37+#REF!+B38+B39+B40+#REF!+#REF!+B41)</f>
        <v>#REF!</v>
      </c>
      <c r="C51" s="452">
        <f>SUM(C36:C50)</f>
        <v>25500</v>
      </c>
    </row>
    <row r="52" spans="1:3" ht="12.75">
      <c r="A52" s="2"/>
      <c r="B52" s="5"/>
      <c r="C52" s="5"/>
    </row>
    <row r="53" spans="2:3" ht="13.5" thickBot="1">
      <c r="B53" s="2"/>
      <c r="C53" s="2"/>
    </row>
    <row r="54" spans="1:3" ht="48" thickBot="1">
      <c r="A54" s="149" t="s">
        <v>717</v>
      </c>
      <c r="B54" s="150" t="s">
        <v>232</v>
      </c>
      <c r="C54" s="151" t="s">
        <v>274</v>
      </c>
    </row>
    <row r="55" spans="1:3" ht="13.5" thickBot="1">
      <c r="A55" s="317" t="s">
        <v>426</v>
      </c>
      <c r="B55" s="318">
        <v>2420</v>
      </c>
      <c r="C55" s="318">
        <v>2640</v>
      </c>
    </row>
    <row r="56" spans="1:3" ht="15" customHeight="1" thickBot="1">
      <c r="A56" s="568" t="s">
        <v>73</v>
      </c>
      <c r="B56" s="451">
        <f>SUM(B55:B55)</f>
        <v>2420</v>
      </c>
      <c r="C56" s="452">
        <f>SUM(C55:C55)</f>
        <v>2640</v>
      </c>
    </row>
    <row r="58" s="6" customFormat="1" ht="13.5" thickBot="1"/>
    <row r="59" spans="1:3" ht="51" customHeight="1" thickBot="1">
      <c r="A59" s="320" t="s">
        <v>718</v>
      </c>
      <c r="B59" s="321" t="s">
        <v>232</v>
      </c>
      <c r="C59" s="151" t="s">
        <v>274</v>
      </c>
    </row>
    <row r="60" spans="1:3" ht="12.75" hidden="1">
      <c r="A60" s="227" t="s">
        <v>427</v>
      </c>
      <c r="B60" s="232"/>
      <c r="C60" s="232"/>
    </row>
    <row r="61" spans="1:3" ht="12.75" hidden="1">
      <c r="A61" s="227"/>
      <c r="B61" s="232"/>
      <c r="C61" s="232"/>
    </row>
    <row r="62" spans="1:3" ht="12.75" hidden="1">
      <c r="A62" s="227"/>
      <c r="B62" s="232"/>
      <c r="C62" s="232"/>
    </row>
    <row r="63" spans="1:7" s="15" customFormat="1" ht="12.75" hidden="1">
      <c r="A63" s="227"/>
      <c r="B63" s="232"/>
      <c r="C63" s="232"/>
      <c r="D63"/>
      <c r="E63"/>
      <c r="F63"/>
      <c r="G63"/>
    </row>
    <row r="64" spans="1:7" s="15" customFormat="1" ht="12.75" hidden="1">
      <c r="A64" s="227" t="s">
        <v>428</v>
      </c>
      <c r="B64" s="232"/>
      <c r="C64" s="232"/>
      <c r="D64"/>
      <c r="E64"/>
      <c r="F64"/>
      <c r="G64"/>
    </row>
    <row r="65" spans="1:7" s="15" customFormat="1" ht="12.75" hidden="1">
      <c r="A65" s="227" t="s">
        <v>429</v>
      </c>
      <c r="B65" s="232"/>
      <c r="C65" s="232"/>
      <c r="D65"/>
      <c r="E65"/>
      <c r="F65"/>
      <c r="G65"/>
    </row>
    <row r="66" spans="1:7" s="15" customFormat="1" ht="12.75" hidden="1">
      <c r="A66" s="227" t="s">
        <v>430</v>
      </c>
      <c r="B66" s="232"/>
      <c r="C66" s="232"/>
      <c r="D66"/>
      <c r="E66"/>
      <c r="F66"/>
      <c r="G66"/>
    </row>
    <row r="67" spans="1:7" s="15" customFormat="1" ht="12.75" hidden="1">
      <c r="A67" s="227" t="s">
        <v>431</v>
      </c>
      <c r="B67" s="232"/>
      <c r="C67" s="232"/>
      <c r="D67"/>
      <c r="E67"/>
      <c r="F67"/>
      <c r="G67"/>
    </row>
    <row r="68" spans="1:7" s="15" customFormat="1" ht="12.75" hidden="1">
      <c r="A68" s="227" t="s">
        <v>432</v>
      </c>
      <c r="B68" s="232"/>
      <c r="C68" s="232"/>
      <c r="D68"/>
      <c r="E68"/>
      <c r="F68"/>
      <c r="G68"/>
    </row>
    <row r="69" spans="1:7" s="15" customFormat="1" ht="12.75" hidden="1">
      <c r="A69" s="227" t="s">
        <v>433</v>
      </c>
      <c r="B69" s="232"/>
      <c r="C69" s="232"/>
      <c r="D69"/>
      <c r="E69"/>
      <c r="F69"/>
      <c r="G69"/>
    </row>
    <row r="70" spans="1:7" s="15" customFormat="1" ht="12.75" hidden="1">
      <c r="A70" s="227" t="s">
        <v>434</v>
      </c>
      <c r="B70" s="232"/>
      <c r="C70" s="232"/>
      <c r="D70"/>
      <c r="E70"/>
      <c r="F70"/>
      <c r="G70"/>
    </row>
    <row r="71" spans="1:7" s="15" customFormat="1" ht="12.75" hidden="1">
      <c r="A71" s="227" t="s">
        <v>435</v>
      </c>
      <c r="B71" s="232"/>
      <c r="C71" s="232"/>
      <c r="D71"/>
      <c r="E71"/>
      <c r="F71"/>
      <c r="G71"/>
    </row>
    <row r="72" spans="1:7" s="15" customFormat="1" ht="13.5" hidden="1" thickBot="1">
      <c r="A72" s="322" t="s">
        <v>436</v>
      </c>
      <c r="B72" s="235"/>
      <c r="C72" s="235"/>
      <c r="D72"/>
      <c r="E72"/>
      <c r="F72"/>
      <c r="G72"/>
    </row>
    <row r="73" spans="1:7" s="15" customFormat="1" ht="15.75" customHeight="1" thickBot="1">
      <c r="A73" s="568" t="s">
        <v>73</v>
      </c>
      <c r="B73" s="450"/>
      <c r="C73" s="315">
        <v>2500</v>
      </c>
      <c r="D73"/>
      <c r="E73"/>
      <c r="F73"/>
      <c r="G73"/>
    </row>
  </sheetData>
  <sheetProtection/>
  <printOptions/>
  <pageMargins left="1.07" right="0.35433070866141736" top="0.16" bottom="0.15748031496062992" header="0.16" footer="0.11811023622047245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70.75390625" style="0" customWidth="1"/>
    <col min="2" max="2" width="16.125" style="0" hidden="1" customWidth="1"/>
    <col min="3" max="3" width="18.75390625" style="0" customWidth="1"/>
  </cols>
  <sheetData>
    <row r="1" spans="1:3" ht="12.75">
      <c r="A1" s="218" t="s">
        <v>230</v>
      </c>
      <c r="B1" s="219"/>
      <c r="C1" s="219" t="s">
        <v>754</v>
      </c>
    </row>
    <row r="2" spans="1:3" ht="15.75">
      <c r="A2" s="629" t="s">
        <v>589</v>
      </c>
      <c r="B2" s="630"/>
      <c r="C2" s="630"/>
    </row>
    <row r="3" spans="1:3" ht="15.75">
      <c r="A3" s="629" t="s">
        <v>720</v>
      </c>
      <c r="B3" s="630"/>
      <c r="C3" s="630"/>
    </row>
    <row r="4" spans="1:3" ht="16.5" thickBot="1">
      <c r="A4" s="221"/>
      <c r="B4" s="219"/>
      <c r="C4" s="219" t="s">
        <v>231</v>
      </c>
    </row>
    <row r="5" spans="1:3" ht="48.75" customHeight="1" thickBot="1">
      <c r="A5" s="414" t="s">
        <v>711</v>
      </c>
      <c r="B5" s="150" t="s">
        <v>232</v>
      </c>
      <c r="C5" s="151" t="s">
        <v>274</v>
      </c>
    </row>
    <row r="6" spans="1:3" ht="13.5" customHeight="1">
      <c r="A6" s="222" t="s">
        <v>234</v>
      </c>
      <c r="B6" s="223"/>
      <c r="C6" s="224"/>
    </row>
    <row r="7" spans="1:3" ht="12.75" customHeight="1">
      <c r="A7" s="14" t="s">
        <v>235</v>
      </c>
      <c r="B7" s="19">
        <v>74764</v>
      </c>
      <c r="C7" s="19"/>
    </row>
    <row r="8" spans="1:5" ht="12.75" customHeight="1">
      <c r="A8" s="14" t="s">
        <v>505</v>
      </c>
      <c r="B8" s="19"/>
      <c r="C8" s="19">
        <v>60876</v>
      </c>
      <c r="E8" s="280"/>
    </row>
    <row r="9" spans="1:3" ht="12.75" customHeight="1">
      <c r="A9" s="14" t="s">
        <v>556</v>
      </c>
      <c r="B9" s="19"/>
      <c r="C9" s="19">
        <v>300</v>
      </c>
    </row>
    <row r="10" spans="1:5" ht="12.75" customHeight="1">
      <c r="A10" s="14" t="s">
        <v>504</v>
      </c>
      <c r="B10" s="19"/>
      <c r="C10" s="19">
        <v>16987</v>
      </c>
      <c r="E10" s="280"/>
    </row>
    <row r="11" spans="1:3" ht="12.75" customHeight="1">
      <c r="A11" s="14" t="s">
        <v>581</v>
      </c>
      <c r="B11" s="19"/>
      <c r="C11" s="19">
        <v>6824</v>
      </c>
    </row>
    <row r="12" spans="1:3" ht="12.75" customHeight="1">
      <c r="A12" s="41" t="s">
        <v>503</v>
      </c>
      <c r="B12" s="19">
        <v>6000</v>
      </c>
      <c r="C12" s="28">
        <v>4290</v>
      </c>
    </row>
    <row r="13" spans="1:3" ht="12.75" customHeight="1" hidden="1">
      <c r="A13" s="14" t="s">
        <v>275</v>
      </c>
      <c r="B13" s="19"/>
      <c r="C13" s="14"/>
    </row>
    <row r="14" spans="1:3" ht="12.75" customHeight="1" hidden="1">
      <c r="A14" s="14" t="s">
        <v>530</v>
      </c>
      <c r="B14" s="19"/>
      <c r="C14" s="19"/>
    </row>
    <row r="15" spans="1:3" ht="12.75" customHeight="1" hidden="1">
      <c r="A15" s="14" t="s">
        <v>276</v>
      </c>
      <c r="B15" s="19"/>
      <c r="C15" s="14"/>
    </row>
    <row r="16" spans="1:3" ht="12.75">
      <c r="A16" s="41" t="s">
        <v>236</v>
      </c>
      <c r="B16" s="19">
        <v>958</v>
      </c>
      <c r="C16" s="19">
        <v>1262</v>
      </c>
    </row>
    <row r="17" spans="1:3" ht="13.5" customHeight="1">
      <c r="A17" s="45" t="s">
        <v>237</v>
      </c>
      <c r="B17" s="12">
        <f>SUM(B7:B16)</f>
        <v>81722</v>
      </c>
      <c r="C17" s="12">
        <f>SUM(C7:C16)</f>
        <v>90539</v>
      </c>
    </row>
    <row r="18" spans="1:3" ht="13.5" customHeight="1">
      <c r="A18" s="41" t="s">
        <v>238</v>
      </c>
      <c r="B18" s="24">
        <v>20623</v>
      </c>
      <c r="C18" s="19">
        <v>22946</v>
      </c>
    </row>
    <row r="19" spans="1:3" ht="13.5" customHeight="1">
      <c r="A19" s="41" t="s">
        <v>710</v>
      </c>
      <c r="B19" s="24"/>
      <c r="C19" s="19">
        <v>2300</v>
      </c>
    </row>
    <row r="20" spans="1:3" ht="13.5" customHeight="1">
      <c r="A20" s="45" t="s">
        <v>239</v>
      </c>
      <c r="B20" s="12">
        <f>SUM(B18:B18)</f>
        <v>20623</v>
      </c>
      <c r="C20" s="12">
        <f>SUM(C18:C19)</f>
        <v>25246</v>
      </c>
    </row>
    <row r="21" spans="1:3" ht="12" customHeight="1">
      <c r="A21" s="41" t="s">
        <v>240</v>
      </c>
      <c r="B21" s="28">
        <v>1000</v>
      </c>
      <c r="C21" s="19">
        <v>1500</v>
      </c>
    </row>
    <row r="22" spans="1:3" ht="12" customHeight="1">
      <c r="A22" s="41" t="s">
        <v>241</v>
      </c>
      <c r="B22" s="28">
        <v>200</v>
      </c>
      <c r="C22" s="19">
        <v>200</v>
      </c>
    </row>
    <row r="23" spans="1:3" ht="12" customHeight="1">
      <c r="A23" s="41" t="s">
        <v>243</v>
      </c>
      <c r="B23" s="28">
        <v>500</v>
      </c>
      <c r="C23" s="19">
        <v>500</v>
      </c>
    </row>
    <row r="24" spans="1:3" ht="12" customHeight="1">
      <c r="A24" s="41" t="s">
        <v>244</v>
      </c>
      <c r="B24" s="28">
        <v>800</v>
      </c>
      <c r="C24" s="19">
        <v>300</v>
      </c>
    </row>
    <row r="25" spans="1:4" ht="12" customHeight="1">
      <c r="A25" s="41" t="s">
        <v>245</v>
      </c>
      <c r="B25" s="28">
        <v>800</v>
      </c>
      <c r="C25" s="19">
        <v>1000</v>
      </c>
      <c r="D25" s="6"/>
    </row>
    <row r="26" spans="1:4" ht="12" customHeight="1">
      <c r="A26" s="41" t="s">
        <v>247</v>
      </c>
      <c r="B26" s="28">
        <v>2000</v>
      </c>
      <c r="C26" s="19">
        <v>1200</v>
      </c>
      <c r="D26" s="6"/>
    </row>
    <row r="27" spans="1:4" ht="12" customHeight="1">
      <c r="A27" s="41" t="s">
        <v>248</v>
      </c>
      <c r="B27" s="28">
        <v>1500</v>
      </c>
      <c r="C27" s="19">
        <v>1500</v>
      </c>
      <c r="D27" s="6"/>
    </row>
    <row r="28" spans="1:3" ht="12" customHeight="1">
      <c r="A28" s="41" t="s">
        <v>250</v>
      </c>
      <c r="B28" s="28"/>
      <c r="C28" s="19"/>
    </row>
    <row r="29" spans="1:3" ht="12" customHeight="1">
      <c r="A29" s="41" t="s">
        <v>251</v>
      </c>
      <c r="B29" s="28">
        <v>220</v>
      </c>
      <c r="C29" s="19">
        <v>200</v>
      </c>
    </row>
    <row r="30" spans="1:3" ht="12" customHeight="1">
      <c r="A30" s="41" t="s">
        <v>509</v>
      </c>
      <c r="B30" s="28"/>
      <c r="C30" s="19">
        <v>800</v>
      </c>
    </row>
    <row r="31" spans="1:3" ht="12" customHeight="1">
      <c r="A31" s="41" t="s">
        <v>252</v>
      </c>
      <c r="B31" s="28">
        <v>1000</v>
      </c>
      <c r="C31" s="19">
        <v>200</v>
      </c>
    </row>
    <row r="32" spans="1:3" ht="12" customHeight="1">
      <c r="A32" s="41" t="s">
        <v>253</v>
      </c>
      <c r="B32" s="28">
        <v>2000</v>
      </c>
      <c r="C32" s="19">
        <v>1000</v>
      </c>
    </row>
    <row r="33" spans="1:3" ht="12" customHeight="1">
      <c r="A33" s="41" t="s">
        <v>579</v>
      </c>
      <c r="B33" s="28">
        <v>951</v>
      </c>
      <c r="C33" s="19">
        <v>840</v>
      </c>
    </row>
    <row r="34" spans="1:3" ht="12" customHeight="1">
      <c r="A34" s="41" t="s">
        <v>254</v>
      </c>
      <c r="B34" s="28">
        <v>900</v>
      </c>
      <c r="C34" s="19">
        <v>900</v>
      </c>
    </row>
    <row r="35" spans="1:3" ht="12" customHeight="1">
      <c r="A35" s="41" t="s">
        <v>255</v>
      </c>
      <c r="B35" s="28">
        <v>240</v>
      </c>
      <c r="C35" s="19">
        <v>240</v>
      </c>
    </row>
    <row r="36" spans="1:3" ht="12" customHeight="1">
      <c r="A36" s="41" t="s">
        <v>256</v>
      </c>
      <c r="B36" s="28">
        <v>300</v>
      </c>
      <c r="C36" s="19">
        <v>300</v>
      </c>
    </row>
    <row r="37" spans="1:3" ht="12" customHeight="1">
      <c r="A37" s="41" t="s">
        <v>257</v>
      </c>
      <c r="B37" s="28">
        <v>190</v>
      </c>
      <c r="C37" s="28">
        <v>150</v>
      </c>
    </row>
    <row r="38" spans="1:3" ht="12" customHeight="1">
      <c r="A38" s="41" t="s">
        <v>580</v>
      </c>
      <c r="B38" s="28">
        <v>3000</v>
      </c>
      <c r="C38" s="28">
        <v>4160</v>
      </c>
    </row>
    <row r="39" spans="1:3" ht="12" customHeight="1">
      <c r="A39" s="41" t="s">
        <v>510</v>
      </c>
      <c r="B39" s="28"/>
      <c r="C39" s="28">
        <v>1000</v>
      </c>
    </row>
    <row r="40" spans="1:3" ht="12" customHeight="1">
      <c r="A40" s="41" t="s">
        <v>258</v>
      </c>
      <c r="B40" s="28">
        <v>2000</v>
      </c>
      <c r="C40" s="19">
        <v>500</v>
      </c>
    </row>
    <row r="41" spans="1:3" ht="12" customHeight="1">
      <c r="A41" s="41" t="s">
        <v>513</v>
      </c>
      <c r="B41" s="28"/>
      <c r="C41" s="19">
        <v>1800</v>
      </c>
    </row>
    <row r="42" spans="1:3" ht="12" customHeight="1">
      <c r="A42" s="41" t="s">
        <v>511</v>
      </c>
      <c r="B42" s="28"/>
      <c r="C42" s="19">
        <v>578</v>
      </c>
    </row>
    <row r="43" spans="1:3" ht="12" customHeight="1">
      <c r="A43" s="41" t="s">
        <v>259</v>
      </c>
      <c r="B43" s="28">
        <v>3000</v>
      </c>
      <c r="C43" s="19">
        <v>3000</v>
      </c>
    </row>
    <row r="44" spans="1:3" ht="12" customHeight="1">
      <c r="A44" s="41" t="s">
        <v>587</v>
      </c>
      <c r="B44" s="28"/>
      <c r="C44" s="19">
        <v>100</v>
      </c>
    </row>
    <row r="45" spans="1:3" ht="12" customHeight="1">
      <c r="A45" s="41" t="s">
        <v>260</v>
      </c>
      <c r="B45" s="28">
        <v>350</v>
      </c>
      <c r="C45" s="19">
        <v>350</v>
      </c>
    </row>
    <row r="46" spans="1:3" ht="12" customHeight="1">
      <c r="A46" s="41" t="s">
        <v>261</v>
      </c>
      <c r="B46" s="28">
        <v>6330</v>
      </c>
      <c r="C46" s="19">
        <v>6000</v>
      </c>
    </row>
    <row r="47" spans="1:3" ht="12" customHeight="1">
      <c r="A47" s="41" t="s">
        <v>262</v>
      </c>
      <c r="B47" s="28">
        <v>400</v>
      </c>
      <c r="C47" s="19">
        <v>400</v>
      </c>
    </row>
    <row r="48" spans="1:3" ht="12" customHeight="1">
      <c r="A48" s="41" t="s">
        <v>263</v>
      </c>
      <c r="B48" s="28">
        <v>400</v>
      </c>
      <c r="C48" s="19">
        <v>200</v>
      </c>
    </row>
    <row r="49" spans="1:3" ht="12" customHeight="1">
      <c r="A49" s="41" t="s">
        <v>264</v>
      </c>
      <c r="B49" s="28"/>
      <c r="C49" s="19">
        <v>250</v>
      </c>
    </row>
    <row r="50" spans="1:3" ht="12" customHeight="1">
      <c r="A50" s="41" t="s">
        <v>265</v>
      </c>
      <c r="B50" s="28"/>
      <c r="C50" s="19">
        <v>250</v>
      </c>
    </row>
    <row r="51" spans="1:3" ht="12.75">
      <c r="A51" s="44" t="s">
        <v>266</v>
      </c>
      <c r="B51" s="229">
        <f>SUM(B21:B48)</f>
        <v>28081</v>
      </c>
      <c r="C51" s="229">
        <f>SUM(C21:C50)</f>
        <v>29418</v>
      </c>
    </row>
    <row r="52" spans="1:3" ht="12.75">
      <c r="A52" s="41" t="s">
        <v>506</v>
      </c>
      <c r="B52" s="28">
        <v>500</v>
      </c>
      <c r="C52" s="19"/>
    </row>
    <row r="53" spans="1:3" ht="12.75">
      <c r="A53" s="41" t="s">
        <v>507</v>
      </c>
      <c r="B53" s="28"/>
      <c r="C53" s="19">
        <v>500</v>
      </c>
    </row>
    <row r="54" spans="1:3" ht="12.75">
      <c r="A54" s="41" t="s">
        <v>508</v>
      </c>
      <c r="B54" s="28"/>
      <c r="C54" s="19">
        <v>500</v>
      </c>
    </row>
    <row r="55" spans="1:3" ht="13.5" thickBot="1">
      <c r="A55" s="569" t="s">
        <v>719</v>
      </c>
      <c r="B55" s="570"/>
      <c r="C55" s="40">
        <f>SUM(C53:C54)</f>
        <v>1000</v>
      </c>
    </row>
    <row r="56" spans="1:3" ht="16.5" customHeight="1" thickBot="1">
      <c r="A56" s="230" t="s">
        <v>73</v>
      </c>
      <c r="B56" s="231">
        <f>SUM(B51,B20,B17)</f>
        <v>130426</v>
      </c>
      <c r="C56" s="446">
        <f>SUM(C17+C20+C51+C55)</f>
        <v>146203</v>
      </c>
    </row>
    <row r="57" spans="1:3" ht="14.25" customHeight="1">
      <c r="A57" s="571" t="s">
        <v>385</v>
      </c>
      <c r="B57" s="572"/>
      <c r="C57" s="572">
        <v>34</v>
      </c>
    </row>
    <row r="58" spans="1:3" ht="12.75">
      <c r="A58" s="545" t="s">
        <v>502</v>
      </c>
      <c r="B58" s="585"/>
      <c r="C58" s="586"/>
    </row>
    <row r="59" spans="1:3" ht="12.75">
      <c r="A59" s="2" t="s">
        <v>512</v>
      </c>
      <c r="B59" s="2"/>
      <c r="C59" s="96">
        <v>101081</v>
      </c>
    </row>
    <row r="60" spans="1:3" ht="12.75">
      <c r="A60" s="2" t="s">
        <v>516</v>
      </c>
      <c r="B60" s="2"/>
      <c r="C60" s="96">
        <v>9650</v>
      </c>
    </row>
    <row r="61" spans="1:3" ht="12.75">
      <c r="A61" s="2" t="s">
        <v>514</v>
      </c>
      <c r="B61" s="2"/>
      <c r="C61" s="96">
        <v>10563</v>
      </c>
    </row>
    <row r="62" spans="1:3" ht="12.75">
      <c r="A62" s="2" t="s">
        <v>515</v>
      </c>
      <c r="B62" s="2"/>
      <c r="C62" s="456">
        <v>1110</v>
      </c>
    </row>
    <row r="63" spans="1:3" ht="12.75">
      <c r="A63" s="2" t="s">
        <v>517</v>
      </c>
      <c r="B63" s="2"/>
      <c r="C63" s="456">
        <v>185</v>
      </c>
    </row>
    <row r="64" spans="1:3" ht="12.75">
      <c r="A64" s="2"/>
      <c r="B64" s="2"/>
      <c r="C64" s="415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</sheetData>
  <sheetProtection/>
  <mergeCells count="2">
    <mergeCell ref="A2:C2"/>
    <mergeCell ref="A3:C3"/>
  </mergeCells>
  <printOptions/>
  <pageMargins left="0.87" right="0.15748031496062992" top="0.2362204724409449" bottom="0.15748031496062992" header="0.2362204724409449" footer="0.1574803149606299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59.75390625" style="0" customWidth="1"/>
    <col min="2" max="2" width="16.375" style="0" hidden="1" customWidth="1"/>
    <col min="3" max="5" width="12.75390625" style="0" customWidth="1"/>
  </cols>
  <sheetData>
    <row r="1" spans="1:5" ht="12.75">
      <c r="A1" s="1"/>
      <c r="B1" s="219"/>
      <c r="C1" s="370"/>
      <c r="D1" s="219"/>
      <c r="E1" s="219" t="s">
        <v>755</v>
      </c>
    </row>
    <row r="2" spans="1:5" ht="15.75">
      <c r="A2" s="629" t="s">
        <v>589</v>
      </c>
      <c r="B2" s="629"/>
      <c r="C2" s="629"/>
      <c r="D2" s="629"/>
      <c r="E2" s="629"/>
    </row>
    <row r="3" spans="1:5" ht="15.75">
      <c r="A3" s="629" t="s">
        <v>720</v>
      </c>
      <c r="B3" s="629"/>
      <c r="C3" s="629"/>
      <c r="D3" s="629"/>
      <c r="E3" s="629"/>
    </row>
    <row r="4" spans="1:5" ht="12.75">
      <c r="A4" s="634" t="s">
        <v>592</v>
      </c>
      <c r="B4" s="634"/>
      <c r="C4" s="634"/>
      <c r="D4" s="634"/>
      <c r="E4" s="634"/>
    </row>
    <row r="5" spans="1:5" ht="13.5" thickBot="1">
      <c r="A5" s="1"/>
      <c r="B5" s="219"/>
      <c r="C5" s="370"/>
      <c r="D5" s="219"/>
      <c r="E5" s="219" t="s">
        <v>1</v>
      </c>
    </row>
    <row r="6" spans="1:5" ht="48.75" customHeight="1" thickBot="1">
      <c r="A6" s="47" t="s">
        <v>721</v>
      </c>
      <c r="B6" s="152" t="s">
        <v>232</v>
      </c>
      <c r="C6" s="631" t="s">
        <v>274</v>
      </c>
      <c r="D6" s="632"/>
      <c r="E6" s="633"/>
    </row>
    <row r="7" spans="1:5" ht="13.5" customHeight="1">
      <c r="A7" s="222" t="s">
        <v>234</v>
      </c>
      <c r="B7" s="223"/>
      <c r="C7" s="418" t="s">
        <v>527</v>
      </c>
      <c r="D7" s="418" t="s">
        <v>528</v>
      </c>
      <c r="E7" s="424" t="s">
        <v>529</v>
      </c>
    </row>
    <row r="8" spans="1:5" ht="12.75">
      <c r="A8" s="14" t="s">
        <v>558</v>
      </c>
      <c r="B8" s="19">
        <v>3271</v>
      </c>
      <c r="C8" s="19">
        <v>9274</v>
      </c>
      <c r="D8" s="234">
        <v>5329</v>
      </c>
      <c r="E8" s="19">
        <f aca="true" t="shared" si="0" ref="E8:E13">SUM(C8:D8)</f>
        <v>14603</v>
      </c>
    </row>
    <row r="9" spans="1:5" ht="12.75">
      <c r="A9" s="14" t="s">
        <v>531</v>
      </c>
      <c r="B9" s="19"/>
      <c r="C9" s="19"/>
      <c r="D9" s="234">
        <v>190</v>
      </c>
      <c r="E9" s="19">
        <f t="shared" si="0"/>
        <v>190</v>
      </c>
    </row>
    <row r="10" spans="1:5" ht="12.75">
      <c r="A10" s="41" t="s">
        <v>557</v>
      </c>
      <c r="B10" s="24">
        <v>2200</v>
      </c>
      <c r="C10" s="24">
        <v>2200</v>
      </c>
      <c r="D10" s="420"/>
      <c r="E10" s="19">
        <f t="shared" si="0"/>
        <v>2200</v>
      </c>
    </row>
    <row r="11" spans="1:5" ht="12.75">
      <c r="A11" s="41" t="s">
        <v>268</v>
      </c>
      <c r="B11" s="19">
        <v>800</v>
      </c>
      <c r="C11" s="19">
        <v>650</v>
      </c>
      <c r="D11" s="439">
        <v>260</v>
      </c>
      <c r="E11" s="19">
        <f t="shared" si="0"/>
        <v>910</v>
      </c>
    </row>
    <row r="12" spans="1:5" ht="12.75">
      <c r="A12" s="41" t="s">
        <v>591</v>
      </c>
      <c r="B12" s="19"/>
      <c r="C12" s="19"/>
      <c r="D12" s="439">
        <v>96</v>
      </c>
      <c r="E12" s="19">
        <f t="shared" si="0"/>
        <v>96</v>
      </c>
    </row>
    <row r="13" spans="1:5" ht="12.75">
      <c r="A13" s="41" t="s">
        <v>236</v>
      </c>
      <c r="B13" s="19">
        <v>350</v>
      </c>
      <c r="C13" s="19">
        <v>175</v>
      </c>
      <c r="D13" s="234">
        <v>350</v>
      </c>
      <c r="E13" s="19">
        <f t="shared" si="0"/>
        <v>525</v>
      </c>
    </row>
    <row r="14" spans="1:6" ht="12.75">
      <c r="A14" s="45" t="s">
        <v>237</v>
      </c>
      <c r="B14" s="12">
        <f>SUM(B8:B13)</f>
        <v>6621</v>
      </c>
      <c r="C14" s="12">
        <f>SUM(C8:C13)</f>
        <v>12299</v>
      </c>
      <c r="D14" s="422">
        <f>SUM(D8:D13)</f>
        <v>6225</v>
      </c>
      <c r="E14" s="21">
        <f aca="true" t="shared" si="1" ref="E14:E27">SUM(C14:D14)</f>
        <v>18524</v>
      </c>
      <c r="F14" s="96"/>
    </row>
    <row r="15" spans="1:5" ht="12.75">
      <c r="A15" s="41" t="s">
        <v>238</v>
      </c>
      <c r="B15" s="24">
        <v>2287</v>
      </c>
      <c r="C15" s="24">
        <v>3098</v>
      </c>
      <c r="D15" s="421">
        <v>1490</v>
      </c>
      <c r="E15" s="19">
        <f t="shared" si="1"/>
        <v>4588</v>
      </c>
    </row>
    <row r="16" spans="1:5" ht="12.75">
      <c r="A16" s="41" t="s">
        <v>710</v>
      </c>
      <c r="B16" s="24"/>
      <c r="C16" s="24">
        <v>350</v>
      </c>
      <c r="D16" s="421">
        <v>140</v>
      </c>
      <c r="E16" s="19">
        <f t="shared" si="1"/>
        <v>490</v>
      </c>
    </row>
    <row r="17" spans="1:5" ht="12.75">
      <c r="A17" s="45" t="s">
        <v>239</v>
      </c>
      <c r="B17" s="12">
        <f>SUM(B15:B15)</f>
        <v>2287</v>
      </c>
      <c r="C17" s="12">
        <f>SUM(C15:C16)</f>
        <v>3448</v>
      </c>
      <c r="D17" s="12">
        <f>SUM(D15:D16)</f>
        <v>1630</v>
      </c>
      <c r="E17" s="12">
        <f>SUM(E15:E16)</f>
        <v>5078</v>
      </c>
    </row>
    <row r="18" spans="1:5" ht="12.75">
      <c r="A18" s="41" t="s">
        <v>240</v>
      </c>
      <c r="B18" s="19">
        <v>200</v>
      </c>
      <c r="C18" s="19">
        <v>300</v>
      </c>
      <c r="D18" s="234">
        <v>200</v>
      </c>
      <c r="E18" s="19">
        <f t="shared" si="1"/>
        <v>500</v>
      </c>
    </row>
    <row r="19" spans="1:5" ht="12.75">
      <c r="A19" s="41" t="s">
        <v>244</v>
      </c>
      <c r="B19" s="19">
        <v>100</v>
      </c>
      <c r="C19" s="19">
        <v>100</v>
      </c>
      <c r="D19" s="234">
        <v>50</v>
      </c>
      <c r="E19" s="19">
        <f t="shared" si="1"/>
        <v>150</v>
      </c>
    </row>
    <row r="20" spans="1:5" ht="12.75">
      <c r="A20" s="41" t="s">
        <v>269</v>
      </c>
      <c r="B20" s="19">
        <v>300</v>
      </c>
      <c r="C20" s="19">
        <v>300</v>
      </c>
      <c r="D20" s="234">
        <v>300</v>
      </c>
      <c r="E20" s="19">
        <f t="shared" si="1"/>
        <v>600</v>
      </c>
    </row>
    <row r="21" spans="1:5" ht="12.75">
      <c r="A21" s="14" t="s">
        <v>273</v>
      </c>
      <c r="B21" s="19"/>
      <c r="C21" s="19"/>
      <c r="D21" s="439">
        <v>44</v>
      </c>
      <c r="E21" s="19">
        <f t="shared" si="1"/>
        <v>44</v>
      </c>
    </row>
    <row r="22" spans="1:5" ht="12.75">
      <c r="A22" s="14" t="s">
        <v>270</v>
      </c>
      <c r="B22" s="19">
        <v>1920</v>
      </c>
      <c r="C22" s="19"/>
      <c r="D22" s="234">
        <v>1920</v>
      </c>
      <c r="E22" s="19">
        <f t="shared" si="1"/>
        <v>1920</v>
      </c>
    </row>
    <row r="23" spans="1:5" ht="12.75">
      <c r="A23" s="41" t="s">
        <v>259</v>
      </c>
      <c r="B23" s="19">
        <v>500</v>
      </c>
      <c r="C23" s="19">
        <v>500</v>
      </c>
      <c r="D23" s="234">
        <v>1000</v>
      </c>
      <c r="E23" s="19">
        <f t="shared" si="1"/>
        <v>1500</v>
      </c>
    </row>
    <row r="24" spans="1:5" ht="12.75">
      <c r="A24" s="14" t="s">
        <v>261</v>
      </c>
      <c r="B24" s="19">
        <v>800</v>
      </c>
      <c r="C24" s="19">
        <v>385</v>
      </c>
      <c r="D24" s="234">
        <v>520</v>
      </c>
      <c r="E24" s="19">
        <f t="shared" si="1"/>
        <v>905</v>
      </c>
    </row>
    <row r="25" spans="1:5" ht="12.75">
      <c r="A25" s="14" t="s">
        <v>262</v>
      </c>
      <c r="B25" s="19">
        <v>1300</v>
      </c>
      <c r="C25" s="19"/>
      <c r="D25" s="234">
        <v>240</v>
      </c>
      <c r="E25" s="19">
        <f t="shared" si="1"/>
        <v>240</v>
      </c>
    </row>
    <row r="26" spans="1:5" ht="12.75">
      <c r="A26" s="14" t="s">
        <v>271</v>
      </c>
      <c r="B26" s="19">
        <v>27</v>
      </c>
      <c r="C26" s="19">
        <v>30</v>
      </c>
      <c r="D26" s="234"/>
      <c r="E26" s="19">
        <f t="shared" si="1"/>
        <v>30</v>
      </c>
    </row>
    <row r="27" spans="1:5" ht="12.75">
      <c r="A27" s="44" t="s">
        <v>266</v>
      </c>
      <c r="B27" s="229">
        <f>SUM(B18:B26)</f>
        <v>5147</v>
      </c>
      <c r="C27" s="229">
        <f>SUM(C18:C26)</f>
        <v>1615</v>
      </c>
      <c r="D27" s="423">
        <f>SUM(D18:D26)</f>
        <v>4274</v>
      </c>
      <c r="E27" s="40">
        <f t="shared" si="1"/>
        <v>5889</v>
      </c>
    </row>
    <row r="28" spans="1:5" ht="13.5" thickBot="1">
      <c r="A28" s="45" t="s">
        <v>722</v>
      </c>
      <c r="B28" s="21">
        <v>200</v>
      </c>
      <c r="C28" s="21">
        <v>200</v>
      </c>
      <c r="D28" s="573">
        <v>100</v>
      </c>
      <c r="E28" s="21">
        <f>SUM(C28:D28)</f>
        <v>300</v>
      </c>
    </row>
    <row r="29" spans="1:5" ht="16.5" thickBot="1">
      <c r="A29" s="575" t="s">
        <v>73</v>
      </c>
      <c r="B29" s="576">
        <f>SUM(B27,B17,B14)</f>
        <v>14055</v>
      </c>
      <c r="C29" s="576">
        <f>SUM(C14+C17+C27+C28)</f>
        <v>17562</v>
      </c>
      <c r="D29" s="576">
        <f>SUM(D14+D17+D27+D28)</f>
        <v>12229</v>
      </c>
      <c r="E29" s="577">
        <f>SUM(E14+E17+E27+E28)</f>
        <v>29791</v>
      </c>
    </row>
    <row r="30" spans="1:5" ht="12.75">
      <c r="A30" s="574" t="s">
        <v>385</v>
      </c>
      <c r="B30" s="574"/>
      <c r="C30" s="60">
        <v>6</v>
      </c>
      <c r="D30" s="60">
        <v>2</v>
      </c>
      <c r="E30" s="317">
        <f>SUM(C30:D30)</f>
        <v>8</v>
      </c>
    </row>
    <row r="31" spans="1:4" ht="12.75">
      <c r="A31" s="5"/>
      <c r="B31" s="5"/>
      <c r="C31" s="6"/>
      <c r="D31" s="6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</sheetData>
  <sheetProtection/>
  <mergeCells count="4">
    <mergeCell ref="C6:E6"/>
    <mergeCell ref="A2:E2"/>
    <mergeCell ref="A3:E3"/>
    <mergeCell ref="A4:E4"/>
  </mergeCells>
  <printOptions/>
  <pageMargins left="0.6" right="0.15748031496062992" top="0.71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8"/>
  <sheetViews>
    <sheetView zoomScaleSheetLayoutView="65" zoomScalePageLayoutView="0" workbookViewId="0" topLeftCell="A1">
      <selection activeCell="C2" sqref="C2"/>
    </sheetView>
  </sheetViews>
  <sheetFormatPr defaultColWidth="9.00390625" defaultRowHeight="12.75"/>
  <cols>
    <col min="1" max="1" width="77.75390625" style="0" customWidth="1"/>
    <col min="2" max="2" width="15.75390625" style="0" hidden="1" customWidth="1"/>
    <col min="3" max="3" width="18.75390625" style="0" customWidth="1"/>
    <col min="4" max="4" width="15.75390625" style="0" hidden="1" customWidth="1"/>
    <col min="5" max="5" width="7.125" style="15" customWidth="1"/>
    <col min="6" max="6" width="4.25390625" style="15" customWidth="1"/>
  </cols>
  <sheetData>
    <row r="1" spans="1:6" s="324" customFormat="1" ht="16.5">
      <c r="A1" s="323"/>
      <c r="B1" s="323"/>
      <c r="C1" s="18" t="s">
        <v>756</v>
      </c>
      <c r="D1" s="18"/>
      <c r="E1" s="453"/>
      <c r="F1" s="453"/>
    </row>
    <row r="2" spans="1:6" s="324" customFormat="1" ht="7.5" customHeight="1">
      <c r="A2" s="323"/>
      <c r="B2" s="18"/>
      <c r="C2" s="323"/>
      <c r="D2" s="323"/>
      <c r="E2" s="453"/>
      <c r="F2" s="453"/>
    </row>
    <row r="3" spans="1:6" s="324" customFormat="1" ht="16.5">
      <c r="A3" s="635" t="s">
        <v>729</v>
      </c>
      <c r="B3" s="635"/>
      <c r="C3" s="635"/>
      <c r="D3" s="635"/>
      <c r="E3" s="453"/>
      <c r="F3" s="453"/>
    </row>
    <row r="4" spans="1:6" s="324" customFormat="1" ht="15.75" customHeight="1" thickBot="1">
      <c r="A4" s="325"/>
      <c r="B4" s="323"/>
      <c r="C4" s="18" t="s">
        <v>1</v>
      </c>
      <c r="D4" s="325"/>
      <c r="E4" s="453"/>
      <c r="F4" s="453"/>
    </row>
    <row r="5" spans="1:4" ht="59.25" customHeight="1" thickBot="1">
      <c r="A5" s="154" t="s">
        <v>724</v>
      </c>
      <c r="B5" s="425" t="s">
        <v>437</v>
      </c>
      <c r="C5" s="426" t="s">
        <v>274</v>
      </c>
      <c r="D5" s="432" t="s">
        <v>233</v>
      </c>
    </row>
    <row r="6" spans="1:4" ht="13.5" customHeight="1">
      <c r="A6" s="223" t="s">
        <v>234</v>
      </c>
      <c r="B6" s="326"/>
      <c r="C6" s="326"/>
      <c r="D6" s="326"/>
    </row>
    <row r="7" spans="1:4" ht="12.75">
      <c r="A7" s="14" t="s">
        <v>549</v>
      </c>
      <c r="B7" s="14">
        <v>4230</v>
      </c>
      <c r="C7" s="19">
        <v>4418</v>
      </c>
      <c r="D7" s="19">
        <v>4346</v>
      </c>
    </row>
    <row r="8" spans="1:4" ht="12.75">
      <c r="A8" s="14" t="s">
        <v>559</v>
      </c>
      <c r="B8" s="14"/>
      <c r="C8" s="19">
        <v>800</v>
      </c>
      <c r="D8" s="19">
        <v>300</v>
      </c>
    </row>
    <row r="9" spans="1:4" ht="12.75">
      <c r="A9" s="14" t="s">
        <v>279</v>
      </c>
      <c r="B9" s="14">
        <v>135</v>
      </c>
      <c r="C9" s="19">
        <v>120</v>
      </c>
      <c r="D9" s="19">
        <v>120</v>
      </c>
    </row>
    <row r="10" spans="1:4" ht="12.75">
      <c r="A10" s="26" t="s">
        <v>280</v>
      </c>
      <c r="B10" s="21">
        <f>SUM(B7:B9)</f>
        <v>4365</v>
      </c>
      <c r="C10" s="21">
        <f>SUM(C7:C9)</f>
        <v>5338</v>
      </c>
      <c r="D10" s="21">
        <f>SUM(D7:D9)</f>
        <v>4766</v>
      </c>
    </row>
    <row r="11" spans="1:4" ht="12.75">
      <c r="A11" s="14" t="s">
        <v>281</v>
      </c>
      <c r="B11" s="14">
        <v>1200</v>
      </c>
      <c r="C11" s="19">
        <v>1409</v>
      </c>
      <c r="D11" s="19">
        <v>1173</v>
      </c>
    </row>
    <row r="12" spans="1:4" ht="12.75">
      <c r="A12" s="14" t="s">
        <v>725</v>
      </c>
      <c r="B12" s="14"/>
      <c r="C12" s="19">
        <v>50</v>
      </c>
      <c r="D12" s="19"/>
    </row>
    <row r="13" spans="1:4" ht="12.75">
      <c r="A13" s="26" t="s">
        <v>282</v>
      </c>
      <c r="B13" s="21">
        <f>SUM(B11:B11)</f>
        <v>1200</v>
      </c>
      <c r="C13" s="21">
        <f>SUM(C11:C12)</f>
        <v>1459</v>
      </c>
      <c r="D13" s="21">
        <f>SUM(D11:D11)</f>
        <v>1173</v>
      </c>
    </row>
    <row r="14" spans="1:4" ht="12.75">
      <c r="A14" s="14" t="s">
        <v>310</v>
      </c>
      <c r="B14" s="41">
        <v>50</v>
      </c>
      <c r="C14" s="28">
        <v>50</v>
      </c>
      <c r="D14" s="28">
        <v>50</v>
      </c>
    </row>
    <row r="15" spans="1:4" ht="12.75">
      <c r="A15" s="14" t="s">
        <v>287</v>
      </c>
      <c r="B15" s="41">
        <v>100</v>
      </c>
      <c r="C15" s="28">
        <v>200</v>
      </c>
      <c r="D15" s="28">
        <v>100</v>
      </c>
    </row>
    <row r="16" spans="1:4" ht="12.75">
      <c r="A16" s="14" t="s">
        <v>438</v>
      </c>
      <c r="B16" s="41">
        <v>300</v>
      </c>
      <c r="C16" s="28">
        <v>250</v>
      </c>
      <c r="D16" s="28">
        <v>300</v>
      </c>
    </row>
    <row r="17" spans="1:4" ht="12.75">
      <c r="A17" s="14" t="s">
        <v>312</v>
      </c>
      <c r="B17" s="41">
        <v>100</v>
      </c>
      <c r="C17" s="28">
        <v>120</v>
      </c>
      <c r="D17" s="28">
        <v>100</v>
      </c>
    </row>
    <row r="18" spans="1:4" ht="12.75">
      <c r="A18" s="14" t="s">
        <v>315</v>
      </c>
      <c r="B18" s="41">
        <v>2500</v>
      </c>
      <c r="C18" s="28">
        <v>3500</v>
      </c>
      <c r="D18" s="28">
        <v>3500</v>
      </c>
    </row>
    <row r="19" spans="1:4" ht="12.75">
      <c r="A19" s="14" t="s">
        <v>299</v>
      </c>
      <c r="B19" s="41">
        <v>1600</v>
      </c>
      <c r="C19" s="28">
        <v>2000</v>
      </c>
      <c r="D19" s="28">
        <v>2000</v>
      </c>
    </row>
    <row r="20" spans="1:4" ht="12.75">
      <c r="A20" s="14" t="s">
        <v>439</v>
      </c>
      <c r="B20" s="41">
        <v>750</v>
      </c>
      <c r="C20" s="28">
        <v>600</v>
      </c>
      <c r="D20" s="28">
        <v>700</v>
      </c>
    </row>
    <row r="21" spans="1:4" ht="12.75">
      <c r="A21" s="14" t="s">
        <v>440</v>
      </c>
      <c r="B21" s="41">
        <v>250</v>
      </c>
      <c r="C21" s="28">
        <v>150</v>
      </c>
      <c r="D21" s="28">
        <v>100</v>
      </c>
    </row>
    <row r="22" spans="1:5" ht="12.75">
      <c r="A22" s="14" t="s">
        <v>441</v>
      </c>
      <c r="B22" s="41">
        <v>150</v>
      </c>
      <c r="C22" s="28">
        <v>150</v>
      </c>
      <c r="D22" s="439">
        <v>150</v>
      </c>
      <c r="E22" s="16"/>
    </row>
    <row r="23" spans="1:6" ht="12.75">
      <c r="A23" s="41" t="s">
        <v>567</v>
      </c>
      <c r="B23" s="41">
        <v>100</v>
      </c>
      <c r="C23" s="28"/>
      <c r="D23" s="439">
        <v>4000</v>
      </c>
      <c r="E23" s="114">
        <f>SUM(E24:E30)</f>
        <v>2700</v>
      </c>
      <c r="F23" s="15" t="s">
        <v>575</v>
      </c>
    </row>
    <row r="24" spans="1:5" ht="12.75">
      <c r="A24" s="41" t="s">
        <v>568</v>
      </c>
      <c r="B24" s="41"/>
      <c r="C24" s="28">
        <v>197</v>
      </c>
      <c r="D24" s="439">
        <v>250</v>
      </c>
      <c r="E24" s="454">
        <v>250</v>
      </c>
    </row>
    <row r="25" spans="1:5" ht="12.75">
      <c r="A25" s="41" t="s">
        <v>569</v>
      </c>
      <c r="B25" s="41"/>
      <c r="C25" s="28">
        <v>157</v>
      </c>
      <c r="D25" s="439">
        <v>200</v>
      </c>
      <c r="E25" s="454">
        <v>200</v>
      </c>
    </row>
    <row r="26" spans="1:5" ht="12.75">
      <c r="A26" s="41" t="s">
        <v>570</v>
      </c>
      <c r="B26" s="41"/>
      <c r="C26" s="28">
        <v>394</v>
      </c>
      <c r="D26" s="439">
        <v>500</v>
      </c>
      <c r="E26" s="454">
        <v>500</v>
      </c>
    </row>
    <row r="27" spans="1:5" ht="12.75">
      <c r="A27" s="41" t="s">
        <v>571</v>
      </c>
      <c r="B27" s="41"/>
      <c r="C27" s="28">
        <v>118</v>
      </c>
      <c r="D27" s="439">
        <v>150</v>
      </c>
      <c r="E27" s="454">
        <v>150</v>
      </c>
    </row>
    <row r="28" spans="1:5" ht="12.75">
      <c r="A28" s="41" t="s">
        <v>572</v>
      </c>
      <c r="B28" s="41"/>
      <c r="C28" s="28">
        <v>315</v>
      </c>
      <c r="D28" s="439">
        <v>400</v>
      </c>
      <c r="E28" s="454">
        <v>400</v>
      </c>
    </row>
    <row r="29" spans="1:5" ht="12.75">
      <c r="A29" s="41" t="s">
        <v>573</v>
      </c>
      <c r="B29" s="41"/>
      <c r="C29" s="28">
        <v>472</v>
      </c>
      <c r="D29" s="439">
        <v>600</v>
      </c>
      <c r="E29" s="454">
        <v>600</v>
      </c>
    </row>
    <row r="30" spans="1:6" ht="12.75">
      <c r="A30" s="41" t="s">
        <v>601</v>
      </c>
      <c r="B30" s="41"/>
      <c r="C30" s="28">
        <v>472</v>
      </c>
      <c r="D30" s="439">
        <v>900</v>
      </c>
      <c r="E30" s="454">
        <v>600</v>
      </c>
      <c r="F30" s="15" t="s">
        <v>574</v>
      </c>
    </row>
    <row r="31" spans="1:5" ht="12.75">
      <c r="A31" s="41" t="s">
        <v>442</v>
      </c>
      <c r="B31" s="41">
        <v>2000</v>
      </c>
      <c r="C31" s="28">
        <v>4000</v>
      </c>
      <c r="D31" s="439">
        <v>2500</v>
      </c>
      <c r="E31" s="16"/>
    </row>
    <row r="32" spans="1:5" ht="12.75">
      <c r="A32" s="41" t="s">
        <v>443</v>
      </c>
      <c r="B32" s="41"/>
      <c r="C32" s="28">
        <v>400</v>
      </c>
      <c r="D32" s="439"/>
      <c r="E32" s="16"/>
    </row>
    <row r="33" spans="1:4" ht="24">
      <c r="A33" s="434" t="s">
        <v>564</v>
      </c>
      <c r="B33" s="41">
        <v>980</v>
      </c>
      <c r="C33" s="28">
        <v>1350</v>
      </c>
      <c r="D33" s="28">
        <v>1200</v>
      </c>
    </row>
    <row r="34" spans="1:4" ht="12.75">
      <c r="A34" s="41" t="s">
        <v>560</v>
      </c>
      <c r="B34" s="41"/>
      <c r="C34" s="28">
        <v>300</v>
      </c>
      <c r="D34" s="28"/>
    </row>
    <row r="35" spans="1:4" ht="12.75">
      <c r="A35" s="41" t="s">
        <v>561</v>
      </c>
      <c r="B35" s="41"/>
      <c r="C35" s="28">
        <v>1970</v>
      </c>
      <c r="D35" s="28"/>
    </row>
    <row r="36" spans="1:4" ht="12.75">
      <c r="A36" s="41" t="s">
        <v>562</v>
      </c>
      <c r="B36" s="41"/>
      <c r="C36" s="28">
        <v>400</v>
      </c>
      <c r="D36" s="28">
        <v>400</v>
      </c>
    </row>
    <row r="37" spans="1:4" ht="12.75">
      <c r="A37" s="41" t="s">
        <v>318</v>
      </c>
      <c r="B37" s="41"/>
      <c r="C37" s="28">
        <v>57</v>
      </c>
      <c r="D37" s="28">
        <v>57</v>
      </c>
    </row>
    <row r="38" spans="1:4" ht="12.75">
      <c r="A38" s="14" t="s">
        <v>444</v>
      </c>
      <c r="B38" s="41"/>
      <c r="C38" s="28">
        <v>500</v>
      </c>
      <c r="D38" s="28">
        <v>500</v>
      </c>
    </row>
    <row r="39" spans="1:4" ht="12.75">
      <c r="A39" s="14" t="s">
        <v>445</v>
      </c>
      <c r="B39" s="41"/>
      <c r="C39" s="28">
        <v>100</v>
      </c>
      <c r="D39" s="327">
        <v>151</v>
      </c>
    </row>
    <row r="40" spans="1:4" ht="12.75">
      <c r="A40" s="14" t="s">
        <v>578</v>
      </c>
      <c r="B40" s="41"/>
      <c r="C40" s="28">
        <v>400</v>
      </c>
      <c r="D40" s="28"/>
    </row>
    <row r="41" spans="1:4" ht="12.75">
      <c r="A41" s="26" t="s">
        <v>266</v>
      </c>
      <c r="B41" s="21">
        <f>SUM(B14:B33)</f>
        <v>8880</v>
      </c>
      <c r="C41" s="21">
        <f>SUM(C14:C40)</f>
        <v>18622</v>
      </c>
      <c r="D41" s="21">
        <f>SUM(D14:D39)</f>
        <v>18808</v>
      </c>
    </row>
    <row r="42" spans="1:4" ht="13.5" thickBot="1">
      <c r="A42" s="26" t="s">
        <v>726</v>
      </c>
      <c r="B42" s="45"/>
      <c r="C42" s="579">
        <v>50</v>
      </c>
      <c r="D42" s="578"/>
    </row>
    <row r="43" spans="1:8" ht="16.5" thickBot="1">
      <c r="A43" s="580" t="s">
        <v>73</v>
      </c>
      <c r="B43" s="581" t="e">
        <f>SUM(B10+B13+B41+#REF!)</f>
        <v>#REF!</v>
      </c>
      <c r="C43" s="582">
        <f>SUM(C10+C13+C41+C42)</f>
        <v>25469</v>
      </c>
      <c r="D43" s="433">
        <f>SUM(D10+D13+D41)</f>
        <v>24747</v>
      </c>
      <c r="H43" s="328"/>
    </row>
    <row r="44" spans="1:2" ht="14.25" thickBot="1">
      <c r="A44" s="329"/>
      <c r="B44" s="2" t="s">
        <v>446</v>
      </c>
    </row>
    <row r="45" spans="1:4" ht="48.75" customHeight="1" thickBot="1">
      <c r="A45" s="154" t="s">
        <v>723</v>
      </c>
      <c r="B45" s="425" t="s">
        <v>437</v>
      </c>
      <c r="C45" s="426" t="s">
        <v>274</v>
      </c>
      <c r="D45" s="432" t="s">
        <v>233</v>
      </c>
    </row>
    <row r="46" spans="1:4" ht="13.5" customHeight="1">
      <c r="A46" s="223" t="s">
        <v>234</v>
      </c>
      <c r="B46" s="223"/>
      <c r="C46" s="326"/>
      <c r="D46" s="326"/>
    </row>
    <row r="47" spans="1:4" ht="12.75">
      <c r="A47" s="14" t="s">
        <v>548</v>
      </c>
      <c r="B47" s="14">
        <v>2300</v>
      </c>
      <c r="C47" s="19">
        <v>1789</v>
      </c>
      <c r="D47" s="19">
        <v>1789</v>
      </c>
    </row>
    <row r="48" spans="1:4" ht="12.75">
      <c r="A48" s="14" t="s">
        <v>279</v>
      </c>
      <c r="B48" s="14"/>
      <c r="C48" s="19">
        <v>60</v>
      </c>
      <c r="D48" s="19">
        <v>60</v>
      </c>
    </row>
    <row r="49" spans="1:4" ht="12.75">
      <c r="A49" s="26" t="s">
        <v>280</v>
      </c>
      <c r="B49" s="21">
        <f>SUM(B47:B48)</f>
        <v>2300</v>
      </c>
      <c r="C49" s="21">
        <f>SUM(C47:C48)</f>
        <v>1849</v>
      </c>
      <c r="D49" s="21">
        <f>SUM(D47:D48)</f>
        <v>1849</v>
      </c>
    </row>
    <row r="50" spans="1:4" ht="12.75">
      <c r="A50" s="14" t="s">
        <v>281</v>
      </c>
      <c r="B50" s="14">
        <v>830</v>
      </c>
      <c r="C50" s="19">
        <v>483</v>
      </c>
      <c r="D50" s="19">
        <v>483</v>
      </c>
    </row>
    <row r="51" spans="1:4" ht="12.75">
      <c r="A51" s="41" t="s">
        <v>725</v>
      </c>
      <c r="B51" s="14"/>
      <c r="C51" s="19">
        <v>25</v>
      </c>
      <c r="D51" s="19"/>
    </row>
    <row r="52" spans="1:4" ht="12.75">
      <c r="A52" s="26" t="s">
        <v>282</v>
      </c>
      <c r="B52" s="330">
        <f>SUM(B50:B50)</f>
        <v>830</v>
      </c>
      <c r="C52" s="21">
        <f>SUM(C50:C51)</f>
        <v>508</v>
      </c>
      <c r="D52" s="21">
        <f>SUM(D50:D50)</f>
        <v>483</v>
      </c>
    </row>
    <row r="53" spans="1:4" ht="12.75">
      <c r="A53" s="14" t="s">
        <v>447</v>
      </c>
      <c r="B53" s="41">
        <v>400</v>
      </c>
      <c r="C53" s="28">
        <v>500</v>
      </c>
      <c r="D53" s="28">
        <v>400</v>
      </c>
    </row>
    <row r="54" spans="1:4" ht="12.75">
      <c r="A54" s="14" t="s">
        <v>448</v>
      </c>
      <c r="B54" s="41">
        <v>300</v>
      </c>
      <c r="C54" s="28">
        <v>100</v>
      </c>
      <c r="D54" s="28">
        <v>100</v>
      </c>
    </row>
    <row r="55" spans="1:4" ht="12.75">
      <c r="A55" s="14" t="s">
        <v>449</v>
      </c>
      <c r="B55" s="41">
        <v>700</v>
      </c>
      <c r="C55" s="28">
        <v>700</v>
      </c>
      <c r="D55" s="28">
        <v>800</v>
      </c>
    </row>
    <row r="56" spans="1:4" ht="12.75">
      <c r="A56" s="14" t="s">
        <v>442</v>
      </c>
      <c r="B56" s="41">
        <v>200</v>
      </c>
      <c r="C56" s="28">
        <v>641</v>
      </c>
      <c r="D56" s="28">
        <v>350</v>
      </c>
    </row>
    <row r="57" spans="1:4" ht="12.75">
      <c r="A57" s="14" t="s">
        <v>576</v>
      </c>
      <c r="B57" s="41"/>
      <c r="C57" s="28">
        <v>1000</v>
      </c>
      <c r="D57" s="28"/>
    </row>
    <row r="58" spans="1:4" ht="12.75">
      <c r="A58" s="14" t="s">
        <v>444</v>
      </c>
      <c r="B58" s="41"/>
      <c r="C58" s="28">
        <v>50</v>
      </c>
      <c r="D58" s="28"/>
    </row>
    <row r="59" spans="1:4" ht="13.5" thickBot="1">
      <c r="A59" s="44" t="s">
        <v>266</v>
      </c>
      <c r="B59" s="40">
        <f>SUM(B53:B56)</f>
        <v>1600</v>
      </c>
      <c r="C59" s="40">
        <f>SUM(C53:C58)</f>
        <v>2991</v>
      </c>
      <c r="D59" s="40">
        <f>SUM(D53:D56)</f>
        <v>1650</v>
      </c>
    </row>
    <row r="60" spans="1:4" ht="18" customHeight="1" thickBot="1">
      <c r="A60" s="580" t="s">
        <v>73</v>
      </c>
      <c r="B60" s="581">
        <f>SUM(B49+B52+B59)</f>
        <v>4730</v>
      </c>
      <c r="C60" s="582">
        <f>SUM(C49+C52+C59)</f>
        <v>5348</v>
      </c>
      <c r="D60" s="433">
        <f>SUM(D49+D52+D59)</f>
        <v>3982</v>
      </c>
    </row>
    <row r="61" spans="1:4" ht="12.75" customHeight="1">
      <c r="A61" s="223" t="s">
        <v>502</v>
      </c>
      <c r="B61" s="223"/>
      <c r="C61" s="326"/>
      <c r="D61" s="435"/>
    </row>
    <row r="62" spans="1:3" ht="12.75">
      <c r="A62" s="2" t="s">
        <v>565</v>
      </c>
      <c r="B62" s="2"/>
      <c r="C62" s="13">
        <v>2000</v>
      </c>
    </row>
    <row r="63" spans="1:3" ht="12.75">
      <c r="A63" s="2" t="s">
        <v>577</v>
      </c>
      <c r="B63" s="2"/>
      <c r="C63" s="13">
        <v>2500</v>
      </c>
    </row>
    <row r="64" spans="1:3" ht="12.75">
      <c r="A64" s="2" t="s">
        <v>593</v>
      </c>
      <c r="B64" s="2"/>
      <c r="C64" s="436">
        <v>600</v>
      </c>
    </row>
    <row r="65" spans="1:3" ht="12.75">
      <c r="A65" s="2" t="s">
        <v>594</v>
      </c>
      <c r="B65" s="2"/>
      <c r="C65" s="436">
        <v>4000</v>
      </c>
    </row>
    <row r="66" spans="1:3" ht="12.75">
      <c r="A66" s="2"/>
      <c r="B66" s="2"/>
      <c r="C66" s="415">
        <f>SUM(C62:C65)</f>
        <v>9100</v>
      </c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331"/>
      <c r="B78" s="2"/>
    </row>
    <row r="82" ht="27" customHeight="1"/>
  </sheetData>
  <sheetProtection/>
  <mergeCells count="1">
    <mergeCell ref="A3:D3"/>
  </mergeCells>
  <printOptions/>
  <pageMargins left="0.8661417322834646" right="0.15748031496062992" top="0.16" bottom="0.15748031496062992" header="0.16" footer="0.17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6"/>
  <sheetViews>
    <sheetView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77.75390625" style="0" customWidth="1"/>
    <col min="2" max="2" width="17.00390625" style="0" hidden="1" customWidth="1"/>
    <col min="3" max="3" width="18.75390625" style="0" customWidth="1"/>
    <col min="4" max="4" width="15.25390625" style="0" hidden="1" customWidth="1"/>
    <col min="5" max="5" width="14.875" style="0" hidden="1" customWidth="1"/>
  </cols>
  <sheetData>
    <row r="1" spans="1:4" ht="12.75">
      <c r="A1" s="1"/>
      <c r="B1" s="219"/>
      <c r="C1" s="219" t="s">
        <v>757</v>
      </c>
      <c r="D1" s="219"/>
    </row>
    <row r="2" spans="1:5" ht="12.75">
      <c r="A2" s="1"/>
      <c r="B2" s="1"/>
      <c r="C2" s="1"/>
      <c r="D2" s="1"/>
      <c r="E2" s="1"/>
    </row>
    <row r="3" spans="1:5" ht="15.75">
      <c r="A3" s="629" t="s">
        <v>728</v>
      </c>
      <c r="B3" s="629"/>
      <c r="C3" s="629"/>
      <c r="D3" s="629"/>
      <c r="E3" s="629"/>
    </row>
    <row r="4" spans="1:4" ht="13.5" thickBot="1">
      <c r="A4" s="1"/>
      <c r="B4" s="18"/>
      <c r="C4" s="18" t="s">
        <v>1</v>
      </c>
      <c r="D4" s="18"/>
    </row>
    <row r="5" spans="1:5" ht="49.5" customHeight="1" thickBot="1">
      <c r="A5" s="154" t="s">
        <v>727</v>
      </c>
      <c r="B5" s="442" t="s">
        <v>232</v>
      </c>
      <c r="C5" s="443" t="s">
        <v>274</v>
      </c>
      <c r="D5" s="432" t="s">
        <v>233</v>
      </c>
      <c r="E5" s="419" t="s">
        <v>144</v>
      </c>
    </row>
    <row r="6" spans="1:5" ht="13.5" customHeight="1">
      <c r="A6" s="223" t="s">
        <v>234</v>
      </c>
      <c r="B6" s="223"/>
      <c r="C6" s="223"/>
      <c r="D6" s="223"/>
      <c r="E6" s="225"/>
    </row>
    <row r="7" spans="1:5" s="236" customFormat="1" ht="12" customHeight="1">
      <c r="A7" s="14" t="s">
        <v>277</v>
      </c>
      <c r="B7" s="19">
        <v>2544</v>
      </c>
      <c r="C7" s="19">
        <v>2634</v>
      </c>
      <c r="D7" s="19">
        <v>2544</v>
      </c>
      <c r="E7" s="58">
        <v>2055</v>
      </c>
    </row>
    <row r="8" spans="1:5" s="236" customFormat="1" ht="12" customHeight="1">
      <c r="A8" s="14" t="s">
        <v>278</v>
      </c>
      <c r="B8" s="19">
        <v>150</v>
      </c>
      <c r="C8" s="19">
        <v>150</v>
      </c>
      <c r="D8" s="19">
        <v>150</v>
      </c>
      <c r="E8" s="57">
        <v>99</v>
      </c>
    </row>
    <row r="9" spans="1:5" s="236" customFormat="1" ht="12" customHeight="1">
      <c r="A9" s="14" t="s">
        <v>279</v>
      </c>
      <c r="B9" s="19">
        <v>120</v>
      </c>
      <c r="C9" s="19">
        <v>120</v>
      </c>
      <c r="D9" s="19">
        <v>120</v>
      </c>
      <c r="E9" s="237">
        <v>90</v>
      </c>
    </row>
    <row r="10" spans="1:5" s="236" customFormat="1" ht="12" customHeight="1">
      <c r="A10" s="26" t="s">
        <v>280</v>
      </c>
      <c r="B10" s="21">
        <f>SUM(B7:B9)</f>
        <v>2814</v>
      </c>
      <c r="C10" s="21">
        <f>SUM(C7:C9)</f>
        <v>2904</v>
      </c>
      <c r="D10" s="21">
        <f>SUM(D7:D9)</f>
        <v>2814</v>
      </c>
      <c r="E10" s="21">
        <f>SUM(E7:E9)</f>
        <v>2244</v>
      </c>
    </row>
    <row r="11" spans="1:5" s="236" customFormat="1" ht="12" customHeight="1">
      <c r="A11" s="14" t="s">
        <v>281</v>
      </c>
      <c r="B11" s="19">
        <v>687</v>
      </c>
      <c r="C11" s="19">
        <v>784</v>
      </c>
      <c r="D11" s="19">
        <v>687</v>
      </c>
      <c r="E11" s="57">
        <v>343</v>
      </c>
    </row>
    <row r="12" spans="1:5" s="236" customFormat="1" ht="12" customHeight="1">
      <c r="A12" s="14" t="s">
        <v>725</v>
      </c>
      <c r="B12" s="19"/>
      <c r="C12" s="19">
        <v>10</v>
      </c>
      <c r="D12" s="19"/>
      <c r="E12" s="57"/>
    </row>
    <row r="13" spans="1:5" s="236" customFormat="1" ht="12" customHeight="1">
      <c r="A13" s="26" t="s">
        <v>282</v>
      </c>
      <c r="B13" s="21">
        <f>SUM(B11:B11)</f>
        <v>687</v>
      </c>
      <c r="C13" s="21">
        <f>SUM(C11:C12)</f>
        <v>794</v>
      </c>
      <c r="D13" s="21">
        <f>SUM(D11:D11)</f>
        <v>687</v>
      </c>
      <c r="E13" s="21">
        <f>SUM(E11:E11)</f>
        <v>343</v>
      </c>
    </row>
    <row r="14" spans="1:5" s="236" customFormat="1" ht="12" customHeight="1" hidden="1">
      <c r="A14" s="14" t="s">
        <v>283</v>
      </c>
      <c r="B14" s="19"/>
      <c r="C14" s="19"/>
      <c r="D14" s="19"/>
      <c r="E14" s="237"/>
    </row>
    <row r="15" spans="1:5" s="236" customFormat="1" ht="12" customHeight="1" hidden="1">
      <c r="A15" s="14" t="s">
        <v>284</v>
      </c>
      <c r="B15" s="19"/>
      <c r="C15" s="19"/>
      <c r="D15" s="19"/>
      <c r="E15" s="237"/>
    </row>
    <row r="16" spans="1:5" s="236" customFormat="1" ht="12" customHeight="1" hidden="1">
      <c r="A16" s="14" t="s">
        <v>285</v>
      </c>
      <c r="B16" s="19"/>
      <c r="C16" s="19"/>
      <c r="D16" s="19"/>
      <c r="E16" s="237"/>
    </row>
    <row r="17" spans="1:5" s="236" customFormat="1" ht="12" customHeight="1" hidden="1">
      <c r="A17" s="14" t="s">
        <v>286</v>
      </c>
      <c r="B17" s="19"/>
      <c r="C17" s="19"/>
      <c r="D17" s="19"/>
      <c r="E17" s="237"/>
    </row>
    <row r="18" spans="1:5" s="236" customFormat="1" ht="12" customHeight="1" hidden="1">
      <c r="A18" s="14" t="s">
        <v>287</v>
      </c>
      <c r="B18" s="19"/>
      <c r="C18" s="19"/>
      <c r="D18" s="19"/>
      <c r="E18" s="237"/>
    </row>
    <row r="19" spans="1:5" s="236" customFormat="1" ht="12" customHeight="1" hidden="1">
      <c r="A19" s="14" t="s">
        <v>288</v>
      </c>
      <c r="B19" s="19"/>
      <c r="C19" s="19"/>
      <c r="D19" s="19"/>
      <c r="E19" s="237"/>
    </row>
    <row r="20" spans="1:5" s="236" customFormat="1" ht="12" customHeight="1" hidden="1">
      <c r="A20" s="14" t="s">
        <v>289</v>
      </c>
      <c r="B20" s="19"/>
      <c r="C20" s="19"/>
      <c r="D20" s="19"/>
      <c r="E20" s="237"/>
    </row>
    <row r="21" spans="1:5" s="236" customFormat="1" ht="15" customHeight="1" hidden="1">
      <c r="A21" s="14" t="s">
        <v>290</v>
      </c>
      <c r="B21" s="19"/>
      <c r="C21" s="19"/>
      <c r="D21" s="19"/>
      <c r="E21" s="237"/>
    </row>
    <row r="22" spans="1:5" s="236" customFormat="1" ht="12.75" customHeight="1">
      <c r="A22" s="41" t="s">
        <v>284</v>
      </c>
      <c r="B22" s="19">
        <v>40</v>
      </c>
      <c r="C22" s="19">
        <v>40</v>
      </c>
      <c r="D22" s="19">
        <v>40</v>
      </c>
      <c r="E22" s="237">
        <v>18</v>
      </c>
    </row>
    <row r="23" spans="1:5" s="236" customFormat="1" ht="12" customHeight="1">
      <c r="A23" s="41" t="s">
        <v>291</v>
      </c>
      <c r="B23" s="19">
        <v>800</v>
      </c>
      <c r="C23" s="19">
        <v>800</v>
      </c>
      <c r="D23" s="19">
        <v>800</v>
      </c>
      <c r="E23" s="57">
        <v>711</v>
      </c>
    </row>
    <row r="24" spans="1:5" s="236" customFormat="1" ht="12" customHeight="1">
      <c r="A24" s="41" t="s">
        <v>292</v>
      </c>
      <c r="B24" s="19">
        <v>3500</v>
      </c>
      <c r="C24" s="19">
        <v>3600</v>
      </c>
      <c r="D24" s="19">
        <v>3500</v>
      </c>
      <c r="E24" s="58">
        <v>1722</v>
      </c>
    </row>
    <row r="25" spans="1:5" s="236" customFormat="1" ht="12" customHeight="1">
      <c r="A25" s="41" t="s">
        <v>293</v>
      </c>
      <c r="B25" s="19">
        <v>1170</v>
      </c>
      <c r="C25" s="19">
        <v>1200</v>
      </c>
      <c r="D25" s="19">
        <v>1170</v>
      </c>
      <c r="E25" s="57">
        <v>668</v>
      </c>
    </row>
    <row r="26" spans="1:5" s="236" customFormat="1" ht="13.5" customHeight="1" thickBot="1">
      <c r="A26" s="46" t="s">
        <v>294</v>
      </c>
      <c r="B26" s="40">
        <f>SUM(B14:B25)</f>
        <v>5510</v>
      </c>
      <c r="C26" s="40">
        <f>SUM(C14:C25)</f>
        <v>5640</v>
      </c>
      <c r="D26" s="40">
        <f>SUM(D14:D25)</f>
        <v>5510</v>
      </c>
      <c r="E26" s="40">
        <f>SUM(E14:E25)</f>
        <v>3119</v>
      </c>
    </row>
    <row r="27" spans="1:5" ht="16.5" thickBot="1">
      <c r="A27" s="580" t="s">
        <v>73</v>
      </c>
      <c r="B27" s="583">
        <f>SUM(B10+B13+B26)</f>
        <v>9011</v>
      </c>
      <c r="C27" s="584">
        <f>SUM(C10+C13+C26)</f>
        <v>9338</v>
      </c>
      <c r="D27" s="459">
        <f>SUM(D10+D13+D26)</f>
        <v>9011</v>
      </c>
      <c r="E27" s="240">
        <f>SUM(E10+E13+E26)</f>
        <v>5706</v>
      </c>
    </row>
    <row r="28" spans="1:2" ht="12.75">
      <c r="A28" s="241"/>
      <c r="B28" s="242"/>
    </row>
    <row r="29" spans="1:2" ht="13.5" thickBot="1">
      <c r="A29" s="29"/>
      <c r="B29" s="29"/>
    </row>
    <row r="30" spans="1:5" ht="48" customHeight="1" thickBot="1">
      <c r="A30" s="154" t="s">
        <v>730</v>
      </c>
      <c r="B30" s="442" t="s">
        <v>232</v>
      </c>
      <c r="C30" s="443" t="s">
        <v>274</v>
      </c>
      <c r="D30" s="432" t="s">
        <v>233</v>
      </c>
      <c r="E30" s="419" t="s">
        <v>144</v>
      </c>
    </row>
    <row r="31" spans="1:5" ht="13.5" customHeight="1">
      <c r="A31" s="223" t="s">
        <v>234</v>
      </c>
      <c r="B31" s="223"/>
      <c r="C31" s="224"/>
      <c r="D31" s="224"/>
      <c r="E31" s="225"/>
    </row>
    <row r="32" spans="1:5" s="236" customFormat="1" ht="12" customHeight="1">
      <c r="A32" s="14" t="s">
        <v>277</v>
      </c>
      <c r="B32" s="19">
        <v>2544</v>
      </c>
      <c r="C32" s="19">
        <v>2634</v>
      </c>
      <c r="D32" s="19">
        <v>2544</v>
      </c>
      <c r="E32" s="58">
        <v>2141</v>
      </c>
    </row>
    <row r="33" spans="1:5" s="236" customFormat="1" ht="12" customHeight="1">
      <c r="A33" s="14" t="s">
        <v>278</v>
      </c>
      <c r="B33" s="19">
        <v>100</v>
      </c>
      <c r="C33" s="19">
        <v>100</v>
      </c>
      <c r="D33" s="19">
        <v>100</v>
      </c>
      <c r="E33" s="57">
        <v>67</v>
      </c>
    </row>
    <row r="34" spans="1:5" s="236" customFormat="1" ht="12" customHeight="1">
      <c r="A34" s="14" t="s">
        <v>608</v>
      </c>
      <c r="B34" s="19"/>
      <c r="C34" s="19">
        <v>236</v>
      </c>
      <c r="D34" s="19"/>
      <c r="E34" s="57"/>
    </row>
    <row r="35" spans="1:5" s="236" customFormat="1" ht="12" customHeight="1">
      <c r="A35" s="14" t="s">
        <v>279</v>
      </c>
      <c r="B35" s="19">
        <v>120</v>
      </c>
      <c r="C35" s="19">
        <v>120</v>
      </c>
      <c r="D35" s="19">
        <v>120</v>
      </c>
      <c r="E35" s="57">
        <v>90</v>
      </c>
    </row>
    <row r="36" spans="1:5" s="236" customFormat="1" ht="12" customHeight="1">
      <c r="A36" s="26" t="s">
        <v>280</v>
      </c>
      <c r="B36" s="21">
        <f>SUM(B32:B35)</f>
        <v>2764</v>
      </c>
      <c r="C36" s="21">
        <f>SUM(C32:C35)</f>
        <v>3090</v>
      </c>
      <c r="D36" s="21">
        <f>SUM(D32:D35)</f>
        <v>2764</v>
      </c>
      <c r="E36" s="21">
        <f>SUM(E32:E35)</f>
        <v>2298</v>
      </c>
    </row>
    <row r="37" spans="1:5" s="236" customFormat="1" ht="12" customHeight="1">
      <c r="A37" s="14" t="s">
        <v>281</v>
      </c>
      <c r="B37" s="19">
        <v>687</v>
      </c>
      <c r="C37" s="19">
        <v>775</v>
      </c>
      <c r="D37" s="19">
        <v>687</v>
      </c>
      <c r="E37" s="57">
        <v>416</v>
      </c>
    </row>
    <row r="38" spans="1:5" s="236" customFormat="1" ht="12" customHeight="1">
      <c r="A38" s="14" t="s">
        <v>710</v>
      </c>
      <c r="B38" s="19"/>
      <c r="C38" s="19">
        <v>50</v>
      </c>
      <c r="D38" s="19"/>
      <c r="E38" s="57"/>
    </row>
    <row r="39" spans="1:5" s="236" customFormat="1" ht="12" customHeight="1">
      <c r="A39" s="26" t="s">
        <v>282</v>
      </c>
      <c r="B39" s="21">
        <f>SUM(B37:B37)</f>
        <v>687</v>
      </c>
      <c r="C39" s="21">
        <f>SUM(C37:C38)</f>
        <v>825</v>
      </c>
      <c r="D39" s="21">
        <f>SUM(D37:D37)</f>
        <v>687</v>
      </c>
      <c r="E39" s="21">
        <f>SUM(E37:E37)</f>
        <v>416</v>
      </c>
    </row>
    <row r="40" spans="1:5" s="236" customFormat="1" ht="12" customHeight="1">
      <c r="A40" s="14" t="s">
        <v>322</v>
      </c>
      <c r="B40" s="19">
        <v>1800</v>
      </c>
      <c r="C40" s="19">
        <v>1800</v>
      </c>
      <c r="D40" s="19">
        <v>1800</v>
      </c>
      <c r="E40" s="243">
        <v>1510</v>
      </c>
    </row>
    <row r="41" spans="1:5" s="236" customFormat="1" ht="12" customHeight="1">
      <c r="A41" s="14" t="s">
        <v>284</v>
      </c>
      <c r="B41" s="19">
        <v>40</v>
      </c>
      <c r="C41" s="19">
        <v>40</v>
      </c>
      <c r="D41" s="19">
        <v>40</v>
      </c>
      <c r="E41" s="244">
        <v>22</v>
      </c>
    </row>
    <row r="42" spans="1:5" s="236" customFormat="1" ht="12" customHeight="1">
      <c r="A42" s="14" t="s">
        <v>323</v>
      </c>
      <c r="B42" s="19"/>
      <c r="C42" s="19">
        <v>20</v>
      </c>
      <c r="D42" s="19"/>
      <c r="E42" s="244"/>
    </row>
    <row r="43" spans="1:5" s="236" customFormat="1" ht="12" customHeight="1">
      <c r="A43" s="14" t="s">
        <v>295</v>
      </c>
      <c r="B43" s="19">
        <v>100</v>
      </c>
      <c r="C43" s="19">
        <v>100</v>
      </c>
      <c r="D43" s="19">
        <v>100</v>
      </c>
      <c r="E43" s="244">
        <v>88</v>
      </c>
    </row>
    <row r="44" spans="1:5" s="236" customFormat="1" ht="12" customHeight="1">
      <c r="A44" s="14" t="s">
        <v>287</v>
      </c>
      <c r="B44" s="19">
        <v>100</v>
      </c>
      <c r="C44" s="19">
        <v>20</v>
      </c>
      <c r="D44" s="19">
        <v>100</v>
      </c>
      <c r="E44" s="244">
        <v>9</v>
      </c>
    </row>
    <row r="45" spans="1:5" s="236" customFormat="1" ht="12" customHeight="1">
      <c r="A45" s="14" t="s">
        <v>289</v>
      </c>
      <c r="B45" s="19">
        <v>600</v>
      </c>
      <c r="C45" s="19">
        <v>400</v>
      </c>
      <c r="D45" s="19">
        <v>600</v>
      </c>
      <c r="E45" s="245">
        <v>394</v>
      </c>
    </row>
    <row r="46" spans="1:5" s="236" customFormat="1" ht="12.75" customHeight="1">
      <c r="A46" s="14" t="s">
        <v>296</v>
      </c>
      <c r="B46" s="19">
        <v>600</v>
      </c>
      <c r="C46" s="28">
        <v>600</v>
      </c>
      <c r="D46" s="19">
        <v>600</v>
      </c>
      <c r="E46" s="245">
        <v>637</v>
      </c>
    </row>
    <row r="47" spans="1:5" s="236" customFormat="1" ht="12" customHeight="1">
      <c r="A47" s="14" t="s">
        <v>297</v>
      </c>
      <c r="B47" s="19">
        <v>100</v>
      </c>
      <c r="C47" s="19">
        <v>100</v>
      </c>
      <c r="D47" s="19">
        <v>100</v>
      </c>
      <c r="E47" s="244">
        <v>87</v>
      </c>
    </row>
    <row r="48" spans="1:5" s="236" customFormat="1" ht="12" customHeight="1">
      <c r="A48" s="14" t="s">
        <v>290</v>
      </c>
      <c r="B48" s="19">
        <v>100</v>
      </c>
      <c r="C48" s="19">
        <v>100</v>
      </c>
      <c r="D48" s="19">
        <v>100</v>
      </c>
      <c r="E48" s="244">
        <v>147</v>
      </c>
    </row>
    <row r="49" spans="1:5" s="236" customFormat="1" ht="12" customHeight="1">
      <c r="A49" s="14" t="s">
        <v>606</v>
      </c>
      <c r="B49" s="19"/>
      <c r="C49" s="19">
        <v>135</v>
      </c>
      <c r="D49" s="19"/>
      <c r="E49" s="244"/>
    </row>
    <row r="50" spans="1:5" s="236" customFormat="1" ht="12" customHeight="1">
      <c r="A50" s="14" t="s">
        <v>298</v>
      </c>
      <c r="B50" s="19">
        <v>150</v>
      </c>
      <c r="C50" s="19">
        <v>150</v>
      </c>
      <c r="D50" s="19">
        <v>150</v>
      </c>
      <c r="E50" s="245">
        <v>103</v>
      </c>
    </row>
    <row r="51" spans="1:5" s="236" customFormat="1" ht="12" customHeight="1">
      <c r="A51" s="14" t="s">
        <v>293</v>
      </c>
      <c r="B51" s="19">
        <v>980</v>
      </c>
      <c r="C51" s="19">
        <v>935</v>
      </c>
      <c r="D51" s="19">
        <v>980</v>
      </c>
      <c r="E51" s="245">
        <v>720</v>
      </c>
    </row>
    <row r="52" spans="1:5" s="236" customFormat="1" ht="14.25" customHeight="1" thickBot="1">
      <c r="A52" s="44" t="s">
        <v>294</v>
      </c>
      <c r="B52" s="40">
        <f>SUM(B40:B51)</f>
        <v>4570</v>
      </c>
      <c r="C52" s="40">
        <f>SUM(C40:C51)</f>
        <v>4400</v>
      </c>
      <c r="D52" s="40">
        <f>SUM(D40:D51)</f>
        <v>4570</v>
      </c>
      <c r="E52" s="40">
        <f>SUM(E40:E51)</f>
        <v>3717</v>
      </c>
    </row>
    <row r="53" spans="1:5" ht="16.5" thickBot="1">
      <c r="A53" s="580" t="s">
        <v>73</v>
      </c>
      <c r="B53" s="581">
        <f>SUM(B36+B39+B52)</f>
        <v>8021</v>
      </c>
      <c r="C53" s="582">
        <f>SUM(C36+C39+C52)</f>
        <v>8315</v>
      </c>
      <c r="D53" s="458">
        <f>SUM(D36+D39+D52)</f>
        <v>8021</v>
      </c>
      <c r="E53" s="247">
        <f>SUM(E36+E39+E52)</f>
        <v>6431</v>
      </c>
    </row>
    <row r="54" spans="1:2" ht="12.75">
      <c r="A54" s="241"/>
      <c r="B54" s="242"/>
    </row>
    <row r="55" spans="1:2" ht="13.5" thickBot="1">
      <c r="A55" s="5"/>
      <c r="B55" s="5"/>
    </row>
    <row r="56" spans="1:5" ht="47.25" customHeight="1" thickBot="1">
      <c r="A56" s="154" t="s">
        <v>731</v>
      </c>
      <c r="B56" s="442" t="s">
        <v>232</v>
      </c>
      <c r="C56" s="443" t="s">
        <v>274</v>
      </c>
      <c r="D56" s="432" t="s">
        <v>233</v>
      </c>
      <c r="E56" s="419" t="s">
        <v>144</v>
      </c>
    </row>
    <row r="57" spans="1:5" ht="13.5" customHeight="1">
      <c r="A57" s="223" t="s">
        <v>234</v>
      </c>
      <c r="B57" s="223"/>
      <c r="C57" s="225"/>
      <c r="D57" s="225"/>
      <c r="E57" s="225"/>
    </row>
    <row r="58" spans="1:5" ht="12.75">
      <c r="A58" s="14" t="s">
        <v>299</v>
      </c>
      <c r="B58" s="19">
        <v>10</v>
      </c>
      <c r="C58" s="19">
        <v>10</v>
      </c>
      <c r="D58" s="19"/>
      <c r="E58" s="232">
        <v>7</v>
      </c>
    </row>
    <row r="59" spans="1:5" ht="12.75">
      <c r="A59" s="14" t="s">
        <v>300</v>
      </c>
      <c r="B59" s="19">
        <v>50</v>
      </c>
      <c r="C59" s="19">
        <v>50</v>
      </c>
      <c r="D59" s="19"/>
      <c r="E59" s="232">
        <v>43</v>
      </c>
    </row>
    <row r="60" spans="1:5" ht="12.75">
      <c r="A60" s="14" t="s">
        <v>293</v>
      </c>
      <c r="B60" s="19">
        <v>92</v>
      </c>
      <c r="C60" s="19">
        <v>92</v>
      </c>
      <c r="D60" s="19"/>
      <c r="E60" s="232">
        <v>22</v>
      </c>
    </row>
    <row r="61" spans="1:5" ht="12.75">
      <c r="A61" s="14" t="s">
        <v>301</v>
      </c>
      <c r="B61" s="19">
        <v>280</v>
      </c>
      <c r="C61" s="19">
        <v>280</v>
      </c>
      <c r="D61" s="19"/>
      <c r="E61" s="232">
        <v>30</v>
      </c>
    </row>
    <row r="62" spans="1:5" ht="13.5" thickBot="1">
      <c r="A62" s="44" t="s">
        <v>294</v>
      </c>
      <c r="B62" s="40">
        <f>SUM(B58:B61)</f>
        <v>432</v>
      </c>
      <c r="C62" s="40">
        <f>SUM(C58:C61)</f>
        <v>432</v>
      </c>
      <c r="D62" s="40"/>
      <c r="E62" s="40">
        <f>SUM(E58:E61)</f>
        <v>102</v>
      </c>
    </row>
    <row r="63" spans="1:5" ht="16.5" thickBot="1">
      <c r="A63" s="580" t="s">
        <v>73</v>
      </c>
      <c r="B63" s="581">
        <f>B62</f>
        <v>432</v>
      </c>
      <c r="C63" s="582">
        <f>C62</f>
        <v>432</v>
      </c>
      <c r="D63" s="457"/>
      <c r="E63" s="247">
        <f>E62</f>
        <v>102</v>
      </c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  <row r="67" spans="1:2" ht="12.75">
      <c r="A67" s="5"/>
      <c r="B67" s="5"/>
    </row>
    <row r="68" spans="1:2" ht="12.75">
      <c r="A68" s="5"/>
      <c r="B68" s="5"/>
    </row>
    <row r="69" spans="1:2" ht="12.75">
      <c r="A69" s="5"/>
      <c r="B69" s="5"/>
    </row>
    <row r="70" spans="1:2" ht="12.75">
      <c r="A70" s="5"/>
      <c r="B70" s="5"/>
    </row>
    <row r="71" spans="1:2" ht="12.75">
      <c r="A71" s="5"/>
      <c r="B71" s="5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5"/>
      <c r="B114" s="5"/>
    </row>
    <row r="115" spans="1:2" ht="12.75">
      <c r="A115" s="2"/>
      <c r="B115" s="2"/>
    </row>
    <row r="116" spans="1:2" ht="12.75">
      <c r="A116" s="2"/>
      <c r="B116" s="2"/>
    </row>
  </sheetData>
  <sheetProtection/>
  <mergeCells count="1">
    <mergeCell ref="A3:E3"/>
  </mergeCells>
  <printOptions/>
  <pageMargins left="0.84" right="0.15748031496062992" top="0.31496062992125984" bottom="0.1968503937007874" header="0.15748031496062992" footer="0.1574803149606299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77.75390625" style="0" customWidth="1"/>
    <col min="2" max="2" width="16.25390625" style="0" hidden="1" customWidth="1"/>
    <col min="3" max="3" width="18.75390625" style="0" customWidth="1"/>
    <col min="4" max="4" width="15.375" style="0" hidden="1" customWidth="1"/>
    <col min="5" max="5" width="14.375" style="0" hidden="1" customWidth="1"/>
  </cols>
  <sheetData>
    <row r="1" spans="1:4" ht="12.75">
      <c r="A1" s="31"/>
      <c r="B1" s="18"/>
      <c r="C1" s="18" t="s">
        <v>758</v>
      </c>
      <c r="D1" s="18"/>
    </row>
    <row r="2" spans="1:4" ht="12.75">
      <c r="A2" s="31"/>
      <c r="B2" s="1"/>
      <c r="C2" s="1"/>
      <c r="D2" s="1"/>
    </row>
    <row r="3" spans="1:4" ht="13.5" thickBot="1">
      <c r="A3" s="1"/>
      <c r="B3" s="32"/>
      <c r="C3" s="18" t="s">
        <v>1</v>
      </c>
      <c r="D3" s="32"/>
    </row>
    <row r="4" spans="1:5" ht="48" customHeight="1" thickBot="1">
      <c r="A4" s="154" t="s">
        <v>732</v>
      </c>
      <c r="B4" s="442" t="s">
        <v>232</v>
      </c>
      <c r="C4" s="443" t="s">
        <v>274</v>
      </c>
      <c r="D4" s="432" t="s">
        <v>233</v>
      </c>
      <c r="E4" s="441" t="s">
        <v>144</v>
      </c>
    </row>
    <row r="5" spans="1:5" ht="13.5" customHeight="1">
      <c r="A5" s="223" t="s">
        <v>234</v>
      </c>
      <c r="B5" s="223"/>
      <c r="C5" s="225"/>
      <c r="D5" s="225"/>
      <c r="E5" s="225"/>
    </row>
    <row r="6" spans="1:5" s="236" customFormat="1" ht="12" customHeight="1">
      <c r="A6" s="14" t="s">
        <v>302</v>
      </c>
      <c r="B6" s="19">
        <v>8160</v>
      </c>
      <c r="C6" s="19">
        <v>8442</v>
      </c>
      <c r="D6" s="19">
        <v>8160</v>
      </c>
      <c r="E6" s="19">
        <v>6701</v>
      </c>
    </row>
    <row r="7" spans="1:5" s="236" customFormat="1" ht="12" customHeight="1">
      <c r="A7" s="14" t="s">
        <v>278</v>
      </c>
      <c r="B7" s="19">
        <v>250</v>
      </c>
      <c r="C7" s="19">
        <v>250</v>
      </c>
      <c r="D7" s="19">
        <v>250</v>
      </c>
      <c r="E7" s="14">
        <v>171</v>
      </c>
    </row>
    <row r="8" spans="1:5" s="236" customFormat="1" ht="12" customHeight="1">
      <c r="A8" s="14" t="s">
        <v>609</v>
      </c>
      <c r="B8" s="19"/>
      <c r="C8" s="19">
        <v>492</v>
      </c>
      <c r="D8" s="19"/>
      <c r="E8" s="14"/>
    </row>
    <row r="9" spans="1:5" s="236" customFormat="1" ht="12" customHeight="1">
      <c r="A9" s="14" t="s">
        <v>279</v>
      </c>
      <c r="B9" s="19">
        <v>360</v>
      </c>
      <c r="C9" s="19">
        <v>360</v>
      </c>
      <c r="D9" s="19">
        <v>360</v>
      </c>
      <c r="E9" s="14">
        <v>270</v>
      </c>
    </row>
    <row r="10" spans="1:5" s="236" customFormat="1" ht="12" customHeight="1">
      <c r="A10" s="26" t="s">
        <v>280</v>
      </c>
      <c r="B10" s="21">
        <f>SUM(B6:B9)</f>
        <v>8770</v>
      </c>
      <c r="C10" s="21">
        <f>SUM(C6:C9)</f>
        <v>9544</v>
      </c>
      <c r="D10" s="21">
        <f>SUM(D6:D9)</f>
        <v>8770</v>
      </c>
      <c r="E10" s="21">
        <f>SUM(E6:E9)</f>
        <v>7142</v>
      </c>
    </row>
    <row r="11" spans="1:5" s="236" customFormat="1" ht="12" customHeight="1">
      <c r="A11" s="14" t="s">
        <v>281</v>
      </c>
      <c r="B11" s="19">
        <v>2203</v>
      </c>
      <c r="C11" s="19">
        <v>2412</v>
      </c>
      <c r="D11" s="19">
        <v>2203</v>
      </c>
      <c r="E11" s="19">
        <v>1642</v>
      </c>
    </row>
    <row r="12" spans="1:5" s="236" customFormat="1" ht="12" customHeight="1">
      <c r="A12" s="14" t="s">
        <v>725</v>
      </c>
      <c r="B12" s="19"/>
      <c r="C12" s="19">
        <v>100</v>
      </c>
      <c r="D12" s="19"/>
      <c r="E12" s="19"/>
    </row>
    <row r="13" spans="1:5" s="236" customFormat="1" ht="12" customHeight="1">
      <c r="A13" s="26" t="s">
        <v>282</v>
      </c>
      <c r="B13" s="21">
        <f>SUM(B11:B11)</f>
        <v>2203</v>
      </c>
      <c r="C13" s="21">
        <f>SUM(C11:C12)</f>
        <v>2512</v>
      </c>
      <c r="D13" s="21">
        <f>SUM(D11:D11)</f>
        <v>2203</v>
      </c>
      <c r="E13" s="21">
        <f>SUM(E11:E11)</f>
        <v>1642</v>
      </c>
    </row>
    <row r="14" spans="1:5" s="236" customFormat="1" ht="12" customHeight="1">
      <c r="A14" s="41" t="s">
        <v>324</v>
      </c>
      <c r="B14" s="19">
        <v>1000</v>
      </c>
      <c r="C14" s="19">
        <v>1000</v>
      </c>
      <c r="D14" s="19">
        <v>1000</v>
      </c>
      <c r="E14" s="19">
        <v>2099</v>
      </c>
    </row>
    <row r="15" spans="1:5" s="236" customFormat="1" ht="12" customHeight="1">
      <c r="A15" s="41" t="s">
        <v>284</v>
      </c>
      <c r="B15" s="19">
        <v>120</v>
      </c>
      <c r="C15" s="19">
        <v>120</v>
      </c>
      <c r="D15" s="19">
        <v>120</v>
      </c>
      <c r="E15" s="14">
        <v>151</v>
      </c>
    </row>
    <row r="16" spans="1:5" s="236" customFormat="1" ht="12" customHeight="1">
      <c r="A16" s="41" t="s">
        <v>303</v>
      </c>
      <c r="B16" s="19">
        <v>100</v>
      </c>
      <c r="C16" s="19">
        <v>100</v>
      </c>
      <c r="D16" s="19">
        <v>100</v>
      </c>
      <c r="E16" s="14">
        <v>92</v>
      </c>
    </row>
    <row r="17" spans="1:5" s="236" customFormat="1" ht="12" customHeight="1" hidden="1">
      <c r="A17" s="41" t="s">
        <v>304</v>
      </c>
      <c r="B17" s="19"/>
      <c r="C17" s="19"/>
      <c r="D17" s="19"/>
      <c r="E17" s="14"/>
    </row>
    <row r="18" spans="1:5" s="236" customFormat="1" ht="12" customHeight="1">
      <c r="A18" s="41" t="s">
        <v>295</v>
      </c>
      <c r="B18" s="19">
        <v>200</v>
      </c>
      <c r="C18" s="19">
        <v>200</v>
      </c>
      <c r="D18" s="19">
        <v>200</v>
      </c>
      <c r="E18" s="14">
        <v>439</v>
      </c>
    </row>
    <row r="19" spans="1:5" s="236" customFormat="1" ht="12" customHeight="1">
      <c r="A19" s="41" t="s">
        <v>287</v>
      </c>
      <c r="B19" s="19">
        <v>100</v>
      </c>
      <c r="C19" s="19">
        <v>100</v>
      </c>
      <c r="D19" s="19">
        <v>100</v>
      </c>
      <c r="E19" s="14">
        <v>98</v>
      </c>
    </row>
    <row r="20" spans="1:5" s="236" customFormat="1" ht="12" customHeight="1">
      <c r="A20" s="41" t="s">
        <v>305</v>
      </c>
      <c r="B20" s="19">
        <v>600</v>
      </c>
      <c r="C20" s="19">
        <v>600</v>
      </c>
      <c r="D20" s="19">
        <v>600</v>
      </c>
      <c r="E20" s="14">
        <v>53</v>
      </c>
    </row>
    <row r="21" spans="1:5" s="236" customFormat="1" ht="12" customHeight="1">
      <c r="A21" s="41" t="s">
        <v>306</v>
      </c>
      <c r="B21" s="19"/>
      <c r="C21" s="19">
        <v>3000</v>
      </c>
      <c r="D21" s="19"/>
      <c r="E21" s="14">
        <v>6</v>
      </c>
    </row>
    <row r="22" spans="1:5" s="236" customFormat="1" ht="12" customHeight="1">
      <c r="A22" s="41" t="s">
        <v>307</v>
      </c>
      <c r="B22" s="19">
        <v>600</v>
      </c>
      <c r="C22" s="19">
        <v>600</v>
      </c>
      <c r="D22" s="19">
        <v>600</v>
      </c>
      <c r="E22" s="14">
        <v>490</v>
      </c>
    </row>
    <row r="23" spans="1:5" s="236" customFormat="1" ht="12" customHeight="1">
      <c r="A23" s="41" t="s">
        <v>290</v>
      </c>
      <c r="B23" s="19">
        <v>50</v>
      </c>
      <c r="C23" s="19">
        <v>50</v>
      </c>
      <c r="D23" s="19">
        <v>50</v>
      </c>
      <c r="E23" s="14">
        <v>18</v>
      </c>
    </row>
    <row r="24" spans="1:5" s="236" customFormat="1" ht="12" customHeight="1">
      <c r="A24" s="14" t="s">
        <v>293</v>
      </c>
      <c r="B24" s="19">
        <v>760</v>
      </c>
      <c r="C24" s="19">
        <v>1500</v>
      </c>
      <c r="D24" s="19">
        <v>760</v>
      </c>
      <c r="E24" s="14">
        <v>947</v>
      </c>
    </row>
    <row r="25" spans="1:5" ht="13.5" customHeight="1" thickBot="1">
      <c r="A25" s="44" t="s">
        <v>308</v>
      </c>
      <c r="B25" s="40">
        <f>SUM(B14:B24)</f>
        <v>3530</v>
      </c>
      <c r="C25" s="40">
        <f>SUM(C14:C24)</f>
        <v>7270</v>
      </c>
      <c r="D25" s="40">
        <f>SUM(D14:D24)</f>
        <v>3530</v>
      </c>
      <c r="E25" s="40">
        <f>SUM(E14:E24)</f>
        <v>4393</v>
      </c>
    </row>
    <row r="26" spans="1:5" ht="16.5" thickBot="1">
      <c r="A26" s="580" t="s">
        <v>73</v>
      </c>
      <c r="B26" s="239">
        <f>SUM(B10+B13+B25)</f>
        <v>14503</v>
      </c>
      <c r="C26" s="240">
        <f>SUM(C10+C13+C25)</f>
        <v>19326</v>
      </c>
      <c r="D26" s="459">
        <f>SUM(D10+D13+D25)</f>
        <v>14503</v>
      </c>
      <c r="E26" s="240">
        <f>SUM(E10+E13+E25)</f>
        <v>13177</v>
      </c>
    </row>
    <row r="27" spans="1:2" ht="12.75" customHeight="1">
      <c r="A27" s="248"/>
      <c r="B27" s="242"/>
    </row>
    <row r="28" spans="1:2" ht="13.5" thickBot="1">
      <c r="A28" s="29"/>
      <c r="B28" s="29"/>
    </row>
    <row r="29" spans="1:5" ht="51" customHeight="1" thickBot="1">
      <c r="A29" s="154" t="s">
        <v>733</v>
      </c>
      <c r="B29" s="442" t="s">
        <v>232</v>
      </c>
      <c r="C29" s="443" t="s">
        <v>274</v>
      </c>
      <c r="D29" s="432" t="s">
        <v>233</v>
      </c>
      <c r="E29" s="419" t="s">
        <v>144</v>
      </c>
    </row>
    <row r="30" spans="1:5" ht="13.5" customHeight="1">
      <c r="A30" s="223" t="s">
        <v>234</v>
      </c>
      <c r="B30" s="223"/>
      <c r="C30" s="225"/>
      <c r="D30" s="225"/>
      <c r="E30" s="225"/>
    </row>
    <row r="31" spans="1:5" s="236" customFormat="1" ht="12" customHeight="1">
      <c r="A31" s="14" t="s">
        <v>682</v>
      </c>
      <c r="B31" s="24">
        <v>14882</v>
      </c>
      <c r="C31" s="24">
        <v>15005</v>
      </c>
      <c r="D31" s="24">
        <v>14882</v>
      </c>
      <c r="E31" s="58">
        <v>11137</v>
      </c>
    </row>
    <row r="32" spans="1:5" s="236" customFormat="1" ht="12" customHeight="1">
      <c r="A32" s="14" t="s">
        <v>588</v>
      </c>
      <c r="B32" s="24">
        <v>1568</v>
      </c>
      <c r="C32" s="24">
        <v>2100</v>
      </c>
      <c r="D32" s="24">
        <v>1568</v>
      </c>
      <c r="E32" s="57">
        <v>825</v>
      </c>
    </row>
    <row r="33" spans="1:5" s="236" customFormat="1" ht="12" customHeight="1">
      <c r="A33" s="14" t="s">
        <v>278</v>
      </c>
      <c r="B33" s="24">
        <v>250</v>
      </c>
      <c r="C33" s="24">
        <v>250</v>
      </c>
      <c r="D33" s="24">
        <v>250</v>
      </c>
      <c r="E33" s="57">
        <v>301</v>
      </c>
    </row>
    <row r="34" spans="1:5" s="236" customFormat="1" ht="12" customHeight="1">
      <c r="A34" s="14" t="s">
        <v>608</v>
      </c>
      <c r="B34" s="24"/>
      <c r="C34" s="24">
        <v>236</v>
      </c>
      <c r="D34" s="24"/>
      <c r="E34" s="57"/>
    </row>
    <row r="35" spans="1:5" s="236" customFormat="1" ht="12" customHeight="1">
      <c r="A35" s="14" t="s">
        <v>279</v>
      </c>
      <c r="B35" s="24">
        <v>660</v>
      </c>
      <c r="C35" s="24">
        <v>720</v>
      </c>
      <c r="D35" s="24">
        <v>940</v>
      </c>
      <c r="E35" s="57">
        <v>536</v>
      </c>
    </row>
    <row r="36" spans="1:7" s="236" customFormat="1" ht="12" customHeight="1">
      <c r="A36" s="26" t="s">
        <v>280</v>
      </c>
      <c r="B36" s="11">
        <f>SUM(B31:B35)</f>
        <v>17360</v>
      </c>
      <c r="C36" s="11">
        <f>SUM(C31:C35)</f>
        <v>18311</v>
      </c>
      <c r="D36" s="11">
        <f>SUM(D31:D35)</f>
        <v>17640</v>
      </c>
      <c r="E36" s="11">
        <f>SUM(E31:E35)</f>
        <v>12799</v>
      </c>
      <c r="G36" s="249"/>
    </row>
    <row r="37" spans="1:7" s="236" customFormat="1" ht="12" customHeight="1">
      <c r="A37" s="14" t="s">
        <v>281</v>
      </c>
      <c r="B37" s="24">
        <v>4441</v>
      </c>
      <c r="C37" s="24">
        <v>4682</v>
      </c>
      <c r="D37" s="444">
        <v>4464</v>
      </c>
      <c r="E37" s="58">
        <v>2646</v>
      </c>
      <c r="G37" s="249"/>
    </row>
    <row r="38" spans="1:7" s="236" customFormat="1" ht="12" customHeight="1">
      <c r="A38" s="14" t="s">
        <v>725</v>
      </c>
      <c r="B38" s="24"/>
      <c r="C38" s="24">
        <v>100</v>
      </c>
      <c r="D38" s="444"/>
      <c r="E38" s="58"/>
      <c r="G38" s="249"/>
    </row>
    <row r="39" spans="1:7" s="236" customFormat="1" ht="12" customHeight="1">
      <c r="A39" s="26" t="s">
        <v>282</v>
      </c>
      <c r="B39" s="21">
        <f>SUM(B37:B37)</f>
        <v>4441</v>
      </c>
      <c r="C39" s="21">
        <f>SUM(C37:C38)</f>
        <v>4782</v>
      </c>
      <c r="D39" s="21">
        <f>SUM(D37:D37)</f>
        <v>4464</v>
      </c>
      <c r="E39" s="21">
        <f>SUM(E37:E37)</f>
        <v>2646</v>
      </c>
      <c r="G39" s="249"/>
    </row>
    <row r="40" spans="1:7" s="236" customFormat="1" ht="12" customHeight="1">
      <c r="A40" s="14" t="s">
        <v>309</v>
      </c>
      <c r="B40" s="19">
        <v>500</v>
      </c>
      <c r="C40" s="19">
        <v>500</v>
      </c>
      <c r="D40" s="19">
        <v>500</v>
      </c>
      <c r="E40" s="245">
        <v>437</v>
      </c>
      <c r="G40" s="249"/>
    </row>
    <row r="41" spans="1:7" s="236" customFormat="1" ht="12" customHeight="1">
      <c r="A41" s="14" t="s">
        <v>310</v>
      </c>
      <c r="B41" s="28">
        <v>30</v>
      </c>
      <c r="C41" s="28">
        <v>30</v>
      </c>
      <c r="D41" s="28">
        <v>30</v>
      </c>
      <c r="E41" s="245">
        <v>35</v>
      </c>
      <c r="G41" s="249"/>
    </row>
    <row r="42" spans="1:5" s="236" customFormat="1" ht="12" customHeight="1">
      <c r="A42" s="14" t="s">
        <v>283</v>
      </c>
      <c r="B42" s="28">
        <v>2500</v>
      </c>
      <c r="C42" s="28">
        <v>2700</v>
      </c>
      <c r="D42" s="28">
        <v>2500</v>
      </c>
      <c r="E42" s="245">
        <v>1223</v>
      </c>
    </row>
    <row r="43" spans="1:5" s="236" customFormat="1" ht="12" customHeight="1">
      <c r="A43" s="14" t="s">
        <v>284</v>
      </c>
      <c r="B43" s="28">
        <v>220</v>
      </c>
      <c r="C43" s="28">
        <v>220</v>
      </c>
      <c r="D43" s="28">
        <v>220</v>
      </c>
      <c r="E43" s="245">
        <v>112</v>
      </c>
    </row>
    <row r="44" spans="1:5" s="236" customFormat="1" ht="12" customHeight="1">
      <c r="A44" s="14" t="s">
        <v>287</v>
      </c>
      <c r="B44" s="28">
        <v>300</v>
      </c>
      <c r="C44" s="28">
        <v>400</v>
      </c>
      <c r="D44" s="28">
        <v>300</v>
      </c>
      <c r="E44" s="245">
        <v>537</v>
      </c>
    </row>
    <row r="45" spans="1:5" s="236" customFormat="1" ht="12" customHeight="1">
      <c r="A45" s="14" t="s">
        <v>311</v>
      </c>
      <c r="B45" s="28">
        <v>295</v>
      </c>
      <c r="C45" s="28">
        <v>295</v>
      </c>
      <c r="D45" s="28">
        <v>295</v>
      </c>
      <c r="E45" s="245">
        <v>265</v>
      </c>
    </row>
    <row r="46" spans="1:5" s="236" customFormat="1" ht="12" customHeight="1">
      <c r="A46" s="14" t="s">
        <v>312</v>
      </c>
      <c r="B46" s="28">
        <v>21</v>
      </c>
      <c r="C46" s="28">
        <v>21</v>
      </c>
      <c r="D46" s="28">
        <v>21</v>
      </c>
      <c r="E46" s="245">
        <v>21</v>
      </c>
    </row>
    <row r="47" spans="1:5" s="236" customFormat="1" ht="12" customHeight="1">
      <c r="A47" s="41" t="s">
        <v>313</v>
      </c>
      <c r="B47" s="28">
        <v>120</v>
      </c>
      <c r="C47" s="28">
        <v>120</v>
      </c>
      <c r="D47" s="28">
        <v>120</v>
      </c>
      <c r="E47" s="245">
        <v>77</v>
      </c>
    </row>
    <row r="48" spans="1:5" s="236" customFormat="1" ht="12" customHeight="1">
      <c r="A48" s="14" t="s">
        <v>314</v>
      </c>
      <c r="B48" s="28">
        <v>150</v>
      </c>
      <c r="C48" s="28">
        <v>150</v>
      </c>
      <c r="D48" s="28">
        <v>150</v>
      </c>
      <c r="E48" s="245"/>
    </row>
    <row r="49" spans="1:5" s="236" customFormat="1" ht="12" customHeight="1">
      <c r="A49" s="14" t="s">
        <v>315</v>
      </c>
      <c r="B49" s="28">
        <v>1200</v>
      </c>
      <c r="C49" s="28">
        <v>1200</v>
      </c>
      <c r="D49" s="28">
        <v>1200</v>
      </c>
      <c r="E49" s="245">
        <v>415</v>
      </c>
    </row>
    <row r="50" spans="1:5" s="236" customFormat="1" ht="12" customHeight="1">
      <c r="A50" s="14" t="s">
        <v>299</v>
      </c>
      <c r="B50" s="28">
        <v>1500</v>
      </c>
      <c r="C50" s="28">
        <v>1500</v>
      </c>
      <c r="D50" s="28">
        <v>1500</v>
      </c>
      <c r="E50" s="245">
        <v>1053</v>
      </c>
    </row>
    <row r="51" spans="1:5" s="236" customFormat="1" ht="12" customHeight="1">
      <c r="A51" s="14" t="s">
        <v>300</v>
      </c>
      <c r="B51" s="28">
        <v>600</v>
      </c>
      <c r="C51" s="28">
        <v>600</v>
      </c>
      <c r="D51" s="28">
        <v>600</v>
      </c>
      <c r="E51" s="245">
        <v>554</v>
      </c>
    </row>
    <row r="52" spans="1:5" s="236" customFormat="1" ht="12" customHeight="1">
      <c r="A52" s="14" t="s">
        <v>289</v>
      </c>
      <c r="B52" s="28">
        <v>500</v>
      </c>
      <c r="C52" s="28">
        <v>500</v>
      </c>
      <c r="D52" s="28">
        <v>500</v>
      </c>
      <c r="E52" s="245">
        <v>221</v>
      </c>
    </row>
    <row r="53" spans="1:5" ht="12" customHeight="1">
      <c r="A53" s="41" t="s">
        <v>316</v>
      </c>
      <c r="B53" s="28">
        <v>1000</v>
      </c>
      <c r="C53" s="28">
        <v>1000</v>
      </c>
      <c r="D53" s="28">
        <v>1000</v>
      </c>
      <c r="E53" s="445"/>
    </row>
    <row r="54" spans="1:5" ht="12" customHeight="1">
      <c r="A54" s="41" t="s">
        <v>317</v>
      </c>
      <c r="B54" s="28">
        <v>200</v>
      </c>
      <c r="C54" s="28">
        <v>200</v>
      </c>
      <c r="D54" s="28">
        <v>200</v>
      </c>
      <c r="E54" s="445">
        <v>106</v>
      </c>
    </row>
    <row r="55" spans="1:5" ht="12" customHeight="1">
      <c r="A55" s="41" t="s">
        <v>319</v>
      </c>
      <c r="B55" s="28">
        <v>200</v>
      </c>
      <c r="C55" s="28">
        <v>200</v>
      </c>
      <c r="D55" s="28">
        <v>200</v>
      </c>
      <c r="E55" s="445">
        <v>571</v>
      </c>
    </row>
    <row r="56" spans="1:5" s="236" customFormat="1" ht="12" customHeight="1">
      <c r="A56" s="14" t="s">
        <v>320</v>
      </c>
      <c r="B56" s="28">
        <v>600</v>
      </c>
      <c r="C56" s="28">
        <v>600</v>
      </c>
      <c r="D56" s="28">
        <v>600</v>
      </c>
      <c r="E56" s="245">
        <v>447</v>
      </c>
    </row>
    <row r="57" spans="1:5" s="236" customFormat="1" ht="12" customHeight="1">
      <c r="A57" s="14" t="s">
        <v>321</v>
      </c>
      <c r="B57" s="28">
        <v>40</v>
      </c>
      <c r="C57" s="28">
        <v>40</v>
      </c>
      <c r="D57" s="28">
        <v>40</v>
      </c>
      <c r="E57" s="245">
        <v>26</v>
      </c>
    </row>
    <row r="58" spans="1:5" s="236" customFormat="1" ht="12" customHeight="1">
      <c r="A58" s="14" t="s">
        <v>293</v>
      </c>
      <c r="B58" s="28">
        <v>3250</v>
      </c>
      <c r="C58" s="28">
        <v>2800</v>
      </c>
      <c r="D58" s="28">
        <v>3250</v>
      </c>
      <c r="E58" s="243">
        <v>2554</v>
      </c>
    </row>
    <row r="59" spans="1:5" ht="12.75" customHeight="1" thickBot="1">
      <c r="A59" s="44" t="s">
        <v>294</v>
      </c>
      <c r="B59" s="40">
        <f>SUM(B40:B58)</f>
        <v>13226</v>
      </c>
      <c r="C59" s="40">
        <f>SUM(C40:C58)</f>
        <v>13076</v>
      </c>
      <c r="D59" s="40">
        <f>SUM(D40:D58)</f>
        <v>13226</v>
      </c>
      <c r="E59" s="40">
        <f>SUM(E40:E58)</f>
        <v>8654</v>
      </c>
    </row>
    <row r="60" spans="1:5" ht="17.25" thickBot="1">
      <c r="A60" s="580" t="s">
        <v>73</v>
      </c>
      <c r="B60" s="251">
        <f>SUM(B36+B39+B59)</f>
        <v>35027</v>
      </c>
      <c r="C60" s="252">
        <f>SUM(C36+C39+C59)</f>
        <v>36169</v>
      </c>
      <c r="D60" s="455">
        <f>SUM(D36+D39+D59)</f>
        <v>35330</v>
      </c>
      <c r="E60" s="252">
        <f>SUM(E36+E39+E59)</f>
        <v>24099</v>
      </c>
    </row>
    <row r="61" spans="1:2" ht="12.75">
      <c r="A61" s="5"/>
      <c r="B61" s="5"/>
    </row>
    <row r="62" spans="1:2" ht="12.75">
      <c r="A62" s="5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</sheetData>
  <sheetProtection/>
  <printOptions/>
  <pageMargins left="0.8" right="0.15748031496062992" top="0.1968503937007874" bottom="0.2362204724409449" header="0.15748031496062992" footer="0.2755905511811024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selection activeCell="A17" sqref="A17:H17"/>
    </sheetView>
  </sheetViews>
  <sheetFormatPr defaultColWidth="9.00390625" defaultRowHeight="12.75"/>
  <cols>
    <col min="1" max="1" width="38.75390625" style="0" customWidth="1"/>
    <col min="2" max="2" width="12.75390625" style="0" customWidth="1"/>
    <col min="3" max="3" width="12.75390625" style="377" customWidth="1"/>
    <col min="4" max="11" width="12.75390625" style="0" customWidth="1"/>
    <col min="12" max="12" width="10.25390625" style="0" customWidth="1"/>
  </cols>
  <sheetData>
    <row r="1" spans="1:26" ht="13.5" customHeight="1">
      <c r="A1" s="7"/>
      <c r="B1" s="7"/>
      <c r="C1" s="7"/>
      <c r="D1" s="7"/>
      <c r="E1" s="7"/>
      <c r="F1" s="348" t="s">
        <v>759</v>
      </c>
      <c r="G1" s="34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5" customHeight="1">
      <c r="A2" s="349"/>
      <c r="B2" s="7"/>
      <c r="C2" s="350"/>
      <c r="D2" s="7"/>
      <c r="E2" s="7"/>
      <c r="F2" s="351"/>
      <c r="G2" s="351"/>
      <c r="H2" s="7"/>
      <c r="I2" s="7"/>
      <c r="J2" s="7"/>
      <c r="K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6" customFormat="1" ht="13.5" customHeight="1">
      <c r="A3" s="353" t="s">
        <v>459</v>
      </c>
      <c r="B3" s="7"/>
      <c r="C3" s="350"/>
      <c r="D3" s="200"/>
      <c r="E3" s="200"/>
      <c r="F3" s="354"/>
      <c r="G3" s="355"/>
      <c r="H3" s="200"/>
      <c r="I3" s="200"/>
      <c r="J3" s="200"/>
      <c r="K3" s="200"/>
      <c r="L3" s="7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1:25" s="6" customFormat="1" ht="13.5" customHeight="1">
      <c r="A4" s="353" t="s">
        <v>460</v>
      </c>
      <c r="B4" s="7"/>
      <c r="C4" s="350"/>
      <c r="D4" s="200"/>
      <c r="E4" s="200"/>
      <c r="F4" s="354"/>
      <c r="G4" s="355"/>
      <c r="H4" s="200"/>
      <c r="I4" s="200"/>
      <c r="J4" s="200"/>
      <c r="K4" s="7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</row>
    <row r="5" spans="1:25" s="6" customFormat="1" ht="13.5" customHeight="1" thickBot="1">
      <c r="A5" s="7"/>
      <c r="B5" s="7"/>
      <c r="C5" s="350"/>
      <c r="F5" s="348" t="s">
        <v>231</v>
      </c>
      <c r="G5" s="356"/>
      <c r="H5" s="200"/>
      <c r="I5" s="200"/>
      <c r="J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</row>
    <row r="6" spans="1:7" s="6" customFormat="1" ht="44.25" customHeight="1" thickBot="1">
      <c r="A6" s="357" t="s">
        <v>461</v>
      </c>
      <c r="B6" s="358" t="s">
        <v>462</v>
      </c>
      <c r="C6" s="358">
        <v>2014</v>
      </c>
      <c r="D6" s="358">
        <v>2015</v>
      </c>
      <c r="E6" s="358">
        <v>2016</v>
      </c>
      <c r="F6" s="359">
        <v>2017</v>
      </c>
      <c r="G6" s="360"/>
    </row>
    <row r="7" spans="1:7" s="6" customFormat="1" ht="13.5" customHeight="1">
      <c r="A7" s="361" t="s">
        <v>463</v>
      </c>
      <c r="B7" s="362"/>
      <c r="C7" s="593"/>
      <c r="D7" s="362"/>
      <c r="E7" s="362"/>
      <c r="F7" s="362"/>
      <c r="G7" s="363"/>
    </row>
    <row r="8" spans="1:7" s="6" customFormat="1" ht="13.5" customHeight="1">
      <c r="A8" s="57" t="s">
        <v>465</v>
      </c>
      <c r="B8" s="58"/>
      <c r="C8" s="594"/>
      <c r="D8" s="57"/>
      <c r="E8" s="57"/>
      <c r="F8" s="57"/>
      <c r="G8" s="363"/>
    </row>
    <row r="9" spans="1:7" s="6" customFormat="1" ht="13.5" customHeight="1">
      <c r="A9" s="245" t="s">
        <v>464</v>
      </c>
      <c r="B9" s="364"/>
      <c r="C9" s="594"/>
      <c r="D9" s="57"/>
      <c r="E9" s="57"/>
      <c r="F9" s="57"/>
      <c r="G9" s="363"/>
    </row>
    <row r="10" spans="1:7" s="6" customFormat="1" ht="13.5" customHeight="1">
      <c r="A10" s="245" t="s">
        <v>465</v>
      </c>
      <c r="B10" s="232"/>
      <c r="C10" s="595"/>
      <c r="D10" s="232"/>
      <c r="E10" s="232"/>
      <c r="F10" s="57"/>
      <c r="G10" s="363"/>
    </row>
    <row r="11" spans="1:7" s="6" customFormat="1" ht="13.5" customHeight="1">
      <c r="A11" s="57" t="s">
        <v>466</v>
      </c>
      <c r="B11" s="58"/>
      <c r="C11" s="594"/>
      <c r="D11" s="57"/>
      <c r="E11" s="57"/>
      <c r="F11" s="57"/>
      <c r="G11" s="363"/>
    </row>
    <row r="12" spans="1:7" s="6" customFormat="1" ht="13.5" customHeight="1" thickBot="1">
      <c r="A12" s="365" t="s">
        <v>465</v>
      </c>
      <c r="B12" s="58"/>
      <c r="C12" s="594"/>
      <c r="D12" s="57"/>
      <c r="E12" s="57"/>
      <c r="F12" s="57"/>
      <c r="G12" s="59"/>
    </row>
    <row r="13" spans="1:7" s="6" customFormat="1" ht="13.5" customHeight="1" thickBot="1">
      <c r="A13" s="366" t="s">
        <v>349</v>
      </c>
      <c r="B13" s="367">
        <f>SUM(B8:B12)</f>
        <v>0</v>
      </c>
      <c r="C13" s="596">
        <f>SUM(C8:C12)</f>
        <v>0</v>
      </c>
      <c r="D13" s="367">
        <f>SUM(D8:D12)</f>
        <v>0</v>
      </c>
      <c r="E13" s="588"/>
      <c r="F13" s="368">
        <f>SUM(F8:F12)</f>
        <v>0</v>
      </c>
      <c r="G13" s="369"/>
    </row>
    <row r="14" spans="1:11" s="6" customFormat="1" ht="13.5" customHeight="1">
      <c r="A14" s="7"/>
      <c r="B14" s="7"/>
      <c r="C14" s="7"/>
      <c r="D14" s="200"/>
      <c r="E14" s="200"/>
      <c r="F14" s="200"/>
      <c r="G14" s="200"/>
      <c r="H14" s="200"/>
      <c r="I14" s="200"/>
      <c r="J14" s="200"/>
      <c r="K14" s="200"/>
    </row>
    <row r="15" spans="1:8" ht="12.75" customHeight="1">
      <c r="A15" s="370"/>
      <c r="B15" s="370"/>
      <c r="C15" s="370"/>
      <c r="D15" s="370"/>
      <c r="E15" s="370"/>
      <c r="F15" s="370"/>
      <c r="G15" s="370"/>
      <c r="H15" s="370"/>
    </row>
    <row r="16" spans="1:8" ht="16.5" customHeight="1">
      <c r="A16" s="353" t="s">
        <v>467</v>
      </c>
      <c r="B16" s="7"/>
      <c r="C16" s="350"/>
      <c r="D16" s="371"/>
      <c r="E16" s="371"/>
      <c r="F16" s="7"/>
      <c r="G16" s="7"/>
      <c r="H16" s="348" t="s">
        <v>760</v>
      </c>
    </row>
    <row r="17" spans="1:8" ht="12.75" customHeight="1">
      <c r="A17" s="645" t="s">
        <v>742</v>
      </c>
      <c r="B17" s="646"/>
      <c r="C17" s="646"/>
      <c r="D17" s="646"/>
      <c r="E17" s="646"/>
      <c r="F17" s="646"/>
      <c r="G17" s="646"/>
      <c r="H17" s="646"/>
    </row>
    <row r="18" spans="1:8" ht="12.75" customHeight="1">
      <c r="A18" s="7"/>
      <c r="B18" s="7"/>
      <c r="C18" s="372"/>
      <c r="D18" s="352"/>
      <c r="E18" s="352"/>
      <c r="F18" s="352"/>
      <c r="G18" s="352"/>
      <c r="H18" s="348" t="s">
        <v>1</v>
      </c>
    </row>
    <row r="19" spans="1:8" ht="17.25" customHeight="1">
      <c r="A19" s="647" t="s">
        <v>739</v>
      </c>
      <c r="B19" s="647" t="s">
        <v>468</v>
      </c>
      <c r="C19" s="647" t="s">
        <v>469</v>
      </c>
      <c r="D19" s="649" t="s">
        <v>738</v>
      </c>
      <c r="E19" s="649"/>
      <c r="F19" s="649"/>
      <c r="G19" s="649"/>
      <c r="H19" s="650" t="s">
        <v>349</v>
      </c>
    </row>
    <row r="20" spans="1:8" ht="30" customHeight="1">
      <c r="A20" s="648"/>
      <c r="B20" s="648"/>
      <c r="C20" s="648"/>
      <c r="D20" s="487">
        <v>2014</v>
      </c>
      <c r="E20" s="589">
        <v>2015</v>
      </c>
      <c r="F20" s="373">
        <v>2016</v>
      </c>
      <c r="G20" s="373">
        <v>2017</v>
      </c>
      <c r="H20" s="651"/>
    </row>
    <row r="21" spans="1:8" ht="12.75" customHeight="1">
      <c r="A21" s="374" t="s">
        <v>465</v>
      </c>
      <c r="B21" s="57" t="s">
        <v>465</v>
      </c>
      <c r="C21" s="58" t="s">
        <v>465</v>
      </c>
      <c r="D21" s="488">
        <v>0</v>
      </c>
      <c r="E21" s="590">
        <v>0</v>
      </c>
      <c r="F21" s="58">
        <v>0</v>
      </c>
      <c r="G21" s="58">
        <v>0</v>
      </c>
      <c r="H21" s="58"/>
    </row>
    <row r="22" spans="1:8" ht="12.75" customHeight="1">
      <c r="A22" s="226"/>
      <c r="B22" s="232"/>
      <c r="C22" s="232"/>
      <c r="D22" s="472"/>
      <c r="E22" s="591"/>
      <c r="F22" s="232"/>
      <c r="G22" s="232"/>
      <c r="H22" s="58"/>
    </row>
    <row r="23" spans="1:8" ht="12.75" customHeight="1">
      <c r="A23" s="375" t="s">
        <v>349</v>
      </c>
      <c r="B23" s="250"/>
      <c r="C23" s="228"/>
      <c r="D23" s="489">
        <f>SUM(D21:D22)</f>
        <v>0</v>
      </c>
      <c r="E23" s="592"/>
      <c r="F23" s="228">
        <f>SUM(F21:F22)</f>
        <v>0</v>
      </c>
      <c r="G23" s="228">
        <v>0</v>
      </c>
      <c r="H23" s="228">
        <f>SUM(H21:H22)</f>
        <v>0</v>
      </c>
    </row>
    <row r="24" spans="1:12" ht="22.5" customHeight="1">
      <c r="A24" s="636" t="s">
        <v>740</v>
      </c>
      <c r="B24" s="637"/>
      <c r="C24" s="638"/>
      <c r="D24" s="649" t="s">
        <v>741</v>
      </c>
      <c r="E24" s="649"/>
      <c r="F24" s="649"/>
      <c r="G24" s="649"/>
      <c r="H24" s="650" t="s">
        <v>349</v>
      </c>
      <c r="I24" s="6"/>
      <c r="J24" s="6"/>
      <c r="K24" s="6"/>
      <c r="L24" s="6"/>
    </row>
    <row r="25" spans="1:12" ht="27" customHeight="1">
      <c r="A25" s="639"/>
      <c r="B25" s="640"/>
      <c r="C25" s="641"/>
      <c r="D25" s="487">
        <v>2014</v>
      </c>
      <c r="E25" s="589">
        <v>2015</v>
      </c>
      <c r="F25" s="373">
        <v>2016</v>
      </c>
      <c r="G25" s="373">
        <v>2017</v>
      </c>
      <c r="H25" s="651"/>
      <c r="I25" s="6"/>
      <c r="J25" s="6"/>
      <c r="K25" s="6"/>
      <c r="L25" s="6"/>
    </row>
    <row r="26" spans="1:12" ht="12.75" customHeight="1">
      <c r="A26" s="642"/>
      <c r="B26" s="643"/>
      <c r="C26" s="644"/>
      <c r="D26" s="488">
        <v>141000</v>
      </c>
      <c r="E26" s="590">
        <v>141500</v>
      </c>
      <c r="F26" s="58">
        <v>143000</v>
      </c>
      <c r="G26" s="58">
        <v>143000</v>
      </c>
      <c r="H26" s="58"/>
      <c r="I26" s="6"/>
      <c r="J26" s="6"/>
      <c r="K26" s="6"/>
      <c r="L26" s="6"/>
    </row>
    <row r="27" spans="2:12" ht="12.75" customHeight="1">
      <c r="B27" s="280"/>
      <c r="C27" s="37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 customHeight="1">
      <c r="B28" s="280"/>
      <c r="C28" s="376"/>
      <c r="D28" s="6"/>
      <c r="E28" s="6"/>
      <c r="F28" s="6"/>
      <c r="G28" s="6"/>
      <c r="H28" s="6"/>
      <c r="I28" s="6"/>
      <c r="J28" s="6"/>
      <c r="K28" s="6"/>
      <c r="L28" s="6"/>
    </row>
    <row r="29" spans="2:12" ht="12.75" customHeight="1">
      <c r="B29" s="280"/>
      <c r="C29" s="376"/>
      <c r="D29" s="6"/>
      <c r="E29" s="6"/>
      <c r="F29" s="6"/>
      <c r="G29" s="6"/>
      <c r="H29" s="6"/>
      <c r="I29" s="6"/>
      <c r="J29" s="6"/>
      <c r="K29" s="6"/>
      <c r="L29" s="6"/>
    </row>
    <row r="30" spans="2:12" ht="12.75" customHeight="1">
      <c r="B30" s="280"/>
      <c r="C30" s="376"/>
      <c r="D30" s="6"/>
      <c r="E30" s="6"/>
      <c r="F30" s="6"/>
      <c r="G30" s="6"/>
      <c r="H30" s="6"/>
      <c r="I30" s="6"/>
      <c r="J30" s="6"/>
      <c r="K30" s="6"/>
      <c r="L30" s="6"/>
    </row>
    <row r="31" spans="2:12" ht="12.75" customHeight="1">
      <c r="B31" s="280"/>
      <c r="C31" s="376"/>
      <c r="D31" s="6"/>
      <c r="E31" s="6"/>
      <c r="F31" s="6"/>
      <c r="G31" s="6"/>
      <c r="H31" s="6"/>
      <c r="I31" s="6"/>
      <c r="J31" s="6"/>
      <c r="K31" s="6"/>
      <c r="L31" s="6"/>
    </row>
    <row r="32" spans="2:12" ht="12.75" customHeight="1">
      <c r="B32" s="280"/>
      <c r="C32" s="376"/>
      <c r="D32" s="6"/>
      <c r="E32" s="6"/>
      <c r="F32" s="6"/>
      <c r="G32" s="6"/>
      <c r="H32" s="6"/>
      <c r="I32" s="6"/>
      <c r="J32" s="6"/>
      <c r="K32" s="6"/>
      <c r="L32" s="6"/>
    </row>
    <row r="33" spans="2:12" ht="12.75" customHeight="1">
      <c r="B33" s="280"/>
      <c r="C33" s="376"/>
      <c r="D33" s="6"/>
      <c r="E33" s="6"/>
      <c r="F33" s="6"/>
      <c r="G33" s="6"/>
      <c r="H33" s="6"/>
      <c r="I33" s="6"/>
      <c r="J33" s="6"/>
      <c r="K33" s="6"/>
      <c r="L33" s="6"/>
    </row>
    <row r="34" spans="2:12" ht="12.75" customHeight="1">
      <c r="B34" s="280"/>
      <c r="C34" s="376"/>
      <c r="D34" s="6"/>
      <c r="E34" s="6"/>
      <c r="F34" s="6"/>
      <c r="G34" s="6"/>
      <c r="H34" s="6"/>
      <c r="I34" s="6"/>
      <c r="J34" s="6"/>
      <c r="K34" s="6"/>
      <c r="L34" s="6"/>
    </row>
    <row r="35" spans="2:12" ht="12.75" customHeight="1">
      <c r="B35" s="280"/>
      <c r="C35" s="376"/>
      <c r="D35" s="6"/>
      <c r="E35" s="6"/>
      <c r="F35" s="6"/>
      <c r="G35" s="6"/>
      <c r="H35" s="6"/>
      <c r="I35" s="6"/>
      <c r="J35" s="6"/>
      <c r="K35" s="6"/>
      <c r="L35" s="6"/>
    </row>
    <row r="36" spans="2:12" ht="12.75" customHeight="1">
      <c r="B36" s="280"/>
      <c r="C36" s="376"/>
      <c r="D36" s="6"/>
      <c r="E36" s="6"/>
      <c r="F36" s="6"/>
      <c r="G36" s="6"/>
      <c r="H36" s="6"/>
      <c r="I36" s="6"/>
      <c r="J36" s="6"/>
      <c r="K36" s="6"/>
      <c r="L36" s="6"/>
    </row>
    <row r="37" spans="2:12" ht="12.75" customHeight="1">
      <c r="B37" s="280"/>
      <c r="C37" s="376"/>
      <c r="D37" s="6"/>
      <c r="E37" s="6"/>
      <c r="F37" s="6"/>
      <c r="G37" s="6"/>
      <c r="H37" s="6"/>
      <c r="I37" s="6"/>
      <c r="J37" s="6"/>
      <c r="K37" s="6"/>
      <c r="L37" s="6"/>
    </row>
    <row r="38" spans="2:12" ht="12.75" customHeight="1">
      <c r="B38" s="280"/>
      <c r="C38" s="376"/>
      <c r="D38" s="6"/>
      <c r="E38" s="6"/>
      <c r="F38" s="6"/>
      <c r="G38" s="6"/>
      <c r="H38" s="6"/>
      <c r="I38" s="6"/>
      <c r="J38" s="6"/>
      <c r="K38" s="6"/>
      <c r="L38" s="6"/>
    </row>
    <row r="39" spans="2:12" ht="12.75" customHeight="1">
      <c r="B39" s="280"/>
      <c r="C39" s="376"/>
      <c r="D39" s="6"/>
      <c r="E39" s="6"/>
      <c r="F39" s="6"/>
      <c r="G39" s="6"/>
      <c r="H39" s="6"/>
      <c r="I39" s="6"/>
      <c r="J39" s="6"/>
      <c r="K39" s="6"/>
      <c r="L39" s="6"/>
    </row>
    <row r="40" spans="2:12" ht="12.75" customHeight="1">
      <c r="B40" s="280"/>
      <c r="C40" s="376"/>
      <c r="D40" s="6"/>
      <c r="E40" s="6"/>
      <c r="F40" s="6"/>
      <c r="G40" s="6"/>
      <c r="H40" s="6"/>
      <c r="I40" s="6"/>
      <c r="J40" s="6"/>
      <c r="K40" s="6"/>
      <c r="L40" s="6"/>
    </row>
    <row r="41" spans="2:12" ht="12.75" customHeight="1">
      <c r="B41" s="280"/>
      <c r="C41" s="376"/>
      <c r="D41" s="6"/>
      <c r="E41" s="6"/>
      <c r="F41" s="6"/>
      <c r="G41" s="6"/>
      <c r="H41" s="6"/>
      <c r="I41" s="6"/>
      <c r="J41" s="6"/>
      <c r="K41" s="6"/>
      <c r="L41" s="6"/>
    </row>
    <row r="42" spans="2:12" ht="12.75" customHeight="1">
      <c r="B42" s="280"/>
      <c r="C42" s="376"/>
      <c r="D42" s="6"/>
      <c r="E42" s="6"/>
      <c r="F42" s="6"/>
      <c r="G42" s="6"/>
      <c r="H42" s="6"/>
      <c r="I42" s="6"/>
      <c r="J42" s="6"/>
      <c r="K42" s="6"/>
      <c r="L42" s="6"/>
    </row>
    <row r="43" spans="2:12" ht="12.75" customHeight="1">
      <c r="B43" s="280"/>
      <c r="C43" s="376"/>
      <c r="D43" s="6"/>
      <c r="E43" s="6"/>
      <c r="F43" s="6"/>
      <c r="G43" s="6"/>
      <c r="H43" s="6"/>
      <c r="I43" s="6"/>
      <c r="J43" s="6"/>
      <c r="K43" s="6"/>
      <c r="L43" s="6"/>
    </row>
    <row r="44" spans="2:12" ht="12.75" customHeight="1">
      <c r="B44" s="280"/>
      <c r="C44" s="376"/>
      <c r="D44" s="6"/>
      <c r="E44" s="6"/>
      <c r="F44" s="6"/>
      <c r="G44" s="6"/>
      <c r="H44" s="6"/>
      <c r="I44" s="6"/>
      <c r="J44" s="6"/>
      <c r="K44" s="6"/>
      <c r="L44" s="6"/>
    </row>
    <row r="45" spans="2:12" ht="12.75" customHeight="1">
      <c r="B45" s="280"/>
      <c r="C45" s="376"/>
      <c r="D45" s="6"/>
      <c r="E45" s="6"/>
      <c r="F45" s="6"/>
      <c r="G45" s="6"/>
      <c r="H45" s="6"/>
      <c r="I45" s="6"/>
      <c r="J45" s="6"/>
      <c r="K45" s="6"/>
      <c r="L45" s="6"/>
    </row>
    <row r="46" spans="2:12" ht="12.75" customHeight="1">
      <c r="B46" s="280"/>
      <c r="C46" s="376"/>
      <c r="D46" s="6"/>
      <c r="E46" s="6"/>
      <c r="F46" s="6"/>
      <c r="G46" s="6"/>
      <c r="H46" s="6"/>
      <c r="I46" s="6"/>
      <c r="J46" s="6"/>
      <c r="K46" s="6"/>
      <c r="L46" s="6"/>
    </row>
    <row r="47" spans="2:12" ht="12.75" customHeight="1">
      <c r="B47" s="280"/>
      <c r="C47" s="376"/>
      <c r="D47" s="6"/>
      <c r="E47" s="6"/>
      <c r="F47" s="6"/>
      <c r="G47" s="6"/>
      <c r="H47" s="6"/>
      <c r="I47" s="6"/>
      <c r="J47" s="6"/>
      <c r="K47" s="6"/>
      <c r="L47" s="6"/>
    </row>
    <row r="48" spans="2:12" ht="12.75" customHeight="1">
      <c r="B48" s="280"/>
      <c r="C48" s="376"/>
      <c r="D48" s="6"/>
      <c r="E48" s="6"/>
      <c r="F48" s="6"/>
      <c r="G48" s="6"/>
      <c r="H48" s="6"/>
      <c r="I48" s="6"/>
      <c r="J48" s="6"/>
      <c r="K48" s="6"/>
      <c r="L48" s="6"/>
    </row>
    <row r="49" spans="2:12" ht="12.75" customHeight="1">
      <c r="B49" s="280"/>
      <c r="C49" s="376"/>
      <c r="D49" s="6"/>
      <c r="E49" s="6"/>
      <c r="F49" s="6"/>
      <c r="G49" s="6"/>
      <c r="H49" s="6"/>
      <c r="I49" s="6"/>
      <c r="J49" s="6"/>
      <c r="K49" s="6"/>
      <c r="L49" s="6"/>
    </row>
    <row r="50" spans="2:12" ht="12.75" customHeight="1">
      <c r="B50" s="280"/>
      <c r="C50" s="37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 customHeight="1">
      <c r="B51" s="280"/>
      <c r="C51" s="37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 customHeight="1">
      <c r="B52" s="280"/>
      <c r="C52" s="376"/>
      <c r="D52" s="6"/>
      <c r="E52" s="6"/>
      <c r="F52" s="6"/>
      <c r="G52" s="6"/>
      <c r="H52" s="6"/>
      <c r="I52" s="6"/>
      <c r="J52" s="6"/>
      <c r="K52" s="6"/>
      <c r="L52" s="6"/>
    </row>
    <row r="53" spans="2:12" ht="12.75" customHeight="1">
      <c r="B53" s="280"/>
      <c r="C53" s="376"/>
      <c r="D53" s="6"/>
      <c r="E53" s="6"/>
      <c r="F53" s="6"/>
      <c r="G53" s="6"/>
      <c r="H53" s="6"/>
      <c r="I53" s="6"/>
      <c r="J53" s="6"/>
      <c r="K53" s="6"/>
      <c r="L53" s="6"/>
    </row>
    <row r="54" spans="2:12" ht="12.75" customHeight="1">
      <c r="B54" s="280"/>
      <c r="C54" s="376"/>
      <c r="D54" s="6"/>
      <c r="E54" s="6"/>
      <c r="F54" s="6"/>
      <c r="G54" s="6"/>
      <c r="H54" s="6"/>
      <c r="I54" s="6"/>
      <c r="J54" s="6"/>
      <c r="K54" s="6"/>
      <c r="L54" s="6"/>
    </row>
    <row r="55" spans="2:3" ht="12.75" customHeight="1">
      <c r="B55" s="280"/>
      <c r="C55" s="376"/>
    </row>
    <row r="56" spans="2:3" ht="12.75" customHeight="1">
      <c r="B56" s="280"/>
      <c r="C56" s="376"/>
    </row>
    <row r="57" spans="2:3" ht="12.75" customHeight="1">
      <c r="B57" s="280"/>
      <c r="C57" s="376"/>
    </row>
    <row r="58" spans="2:3" ht="12.75" customHeight="1">
      <c r="B58" s="280"/>
      <c r="C58" s="376"/>
    </row>
    <row r="59" spans="2:3" ht="12.75" customHeight="1">
      <c r="B59" s="280"/>
      <c r="C59" s="376"/>
    </row>
    <row r="60" spans="2:3" ht="12.75" customHeight="1">
      <c r="B60" s="280"/>
      <c r="C60" s="376"/>
    </row>
    <row r="61" spans="2:3" ht="12.75" customHeight="1">
      <c r="B61" s="280"/>
      <c r="C61" s="376"/>
    </row>
    <row r="62" spans="2:3" ht="12.75" customHeight="1">
      <c r="B62" s="280"/>
      <c r="C62" s="376"/>
    </row>
    <row r="63" spans="2:3" ht="12.75" customHeight="1">
      <c r="B63" s="280"/>
      <c r="C63" s="376"/>
    </row>
    <row r="64" spans="2:3" ht="12.75">
      <c r="B64" s="280"/>
      <c r="C64" s="376"/>
    </row>
    <row r="65" spans="2:3" ht="12.75">
      <c r="B65" s="280"/>
      <c r="C65" s="376"/>
    </row>
    <row r="66" spans="2:3" ht="12.75">
      <c r="B66" s="280"/>
      <c r="C66" s="376"/>
    </row>
    <row r="67" spans="2:3" ht="12.75">
      <c r="B67" s="280"/>
      <c r="C67" s="376"/>
    </row>
    <row r="68" spans="2:3" ht="12.75">
      <c r="B68" s="280"/>
      <c r="C68" s="376"/>
    </row>
    <row r="69" spans="2:3" ht="12.75">
      <c r="B69" s="280"/>
      <c r="C69" s="376"/>
    </row>
    <row r="70" spans="2:3" ht="12.75">
      <c r="B70" s="280"/>
      <c r="C70" s="376"/>
    </row>
    <row r="71" spans="2:3" ht="12.75">
      <c r="B71" s="280"/>
      <c r="C71" s="376"/>
    </row>
    <row r="72" spans="2:3" ht="12.75">
      <c r="B72" s="280"/>
      <c r="C72" s="376"/>
    </row>
    <row r="73" spans="2:3" ht="12.75">
      <c r="B73" s="280"/>
      <c r="C73" s="376"/>
    </row>
    <row r="74" spans="2:3" ht="12.75">
      <c r="B74" s="280"/>
      <c r="C74" s="376"/>
    </row>
    <row r="75" spans="2:3" ht="12.75">
      <c r="B75" s="280"/>
      <c r="C75" s="376"/>
    </row>
    <row r="76" spans="2:3" ht="12.75">
      <c r="B76" s="280"/>
      <c r="C76" s="376"/>
    </row>
    <row r="77" spans="2:3" ht="12.75">
      <c r="B77" s="280"/>
      <c r="C77" s="376"/>
    </row>
    <row r="78" spans="2:3" ht="12.75">
      <c r="B78" s="280"/>
      <c r="C78" s="376"/>
    </row>
    <row r="79" spans="2:3" ht="12.75">
      <c r="B79" s="280"/>
      <c r="C79" s="376"/>
    </row>
    <row r="80" spans="2:3" ht="12.75">
      <c r="B80" s="280"/>
      <c r="C80" s="376"/>
    </row>
    <row r="81" spans="2:3" ht="12.75">
      <c r="B81" s="280"/>
      <c r="C81" s="376"/>
    </row>
  </sheetData>
  <sheetProtection/>
  <mergeCells count="9">
    <mergeCell ref="A24:C26"/>
    <mergeCell ref="A17:H17"/>
    <mergeCell ref="A19:A20"/>
    <mergeCell ref="B19:B20"/>
    <mergeCell ref="C19:C20"/>
    <mergeCell ref="D19:G19"/>
    <mergeCell ref="H19:H20"/>
    <mergeCell ref="D24:G24"/>
    <mergeCell ref="H24:H25"/>
  </mergeCells>
  <printOptions/>
  <pageMargins left="0.64" right="0.2" top="0.31" bottom="1" header="0.19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B1">
      <selection activeCell="N2" sqref="N2"/>
    </sheetView>
  </sheetViews>
  <sheetFormatPr defaultColWidth="9.00390625" defaultRowHeight="12.75"/>
  <cols>
    <col min="1" max="1" width="32.625" style="0" customWidth="1"/>
    <col min="2" max="3" width="8.25390625" style="0" customWidth="1"/>
    <col min="4" max="4" width="8.875" style="0" customWidth="1"/>
    <col min="5" max="11" width="8.25390625" style="0" customWidth="1"/>
    <col min="12" max="12" width="8.375" style="0" customWidth="1"/>
    <col min="13" max="13" width="8.625" style="0" customWidth="1"/>
    <col min="14" max="14" width="10.875" style="0" customWidth="1"/>
  </cols>
  <sheetData>
    <row r="1" spans="1:14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M1" s="7"/>
      <c r="N1" s="348" t="s">
        <v>761</v>
      </c>
    </row>
    <row r="2" spans="1:14" ht="15.75">
      <c r="A2" s="378" t="s">
        <v>497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48"/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48"/>
    </row>
    <row r="4" spans="1:14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48" t="s">
        <v>1</v>
      </c>
    </row>
    <row r="5" spans="1:14" ht="21.75" customHeight="1" thickBot="1">
      <c r="A5" s="379" t="s">
        <v>471</v>
      </c>
      <c r="B5" s="380" t="s">
        <v>472</v>
      </c>
      <c r="C5" s="380" t="s">
        <v>473</v>
      </c>
      <c r="D5" s="380" t="s">
        <v>474</v>
      </c>
      <c r="E5" s="380" t="s">
        <v>475</v>
      </c>
      <c r="F5" s="380" t="s">
        <v>476</v>
      </c>
      <c r="G5" s="380" t="s">
        <v>477</v>
      </c>
      <c r="H5" s="380" t="s">
        <v>478</v>
      </c>
      <c r="I5" s="380" t="s">
        <v>479</v>
      </c>
      <c r="J5" s="380" t="s">
        <v>480</v>
      </c>
      <c r="K5" s="380" t="s">
        <v>481</v>
      </c>
      <c r="L5" s="380" t="s">
        <v>482</v>
      </c>
      <c r="M5" s="380" t="s">
        <v>483</v>
      </c>
      <c r="N5" s="381" t="s">
        <v>349</v>
      </c>
    </row>
    <row r="6" spans="1:14" ht="15.75" customHeight="1">
      <c r="A6" s="382" t="s">
        <v>484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83"/>
    </row>
    <row r="7" spans="1:14" ht="15.75" customHeight="1">
      <c r="A7" s="384" t="s">
        <v>485</v>
      </c>
      <c r="B7" s="89"/>
      <c r="C7" s="89"/>
      <c r="D7" s="114">
        <v>80000</v>
      </c>
      <c r="E7" s="89"/>
      <c r="F7" s="89"/>
      <c r="G7" s="89">
        <v>20000</v>
      </c>
      <c r="H7" s="89">
        <v>50000</v>
      </c>
      <c r="I7" s="89">
        <v>50000</v>
      </c>
      <c r="J7" s="89">
        <v>81000</v>
      </c>
      <c r="K7" s="89"/>
      <c r="L7" s="89"/>
      <c r="M7" s="89"/>
      <c r="N7" s="385">
        <f aca="true" t="shared" si="0" ref="N7:N12">SUM(B7:M7)</f>
        <v>281000</v>
      </c>
    </row>
    <row r="8" spans="1:14" ht="15.75" customHeight="1">
      <c r="A8" s="384" t="s">
        <v>623</v>
      </c>
      <c r="B8" s="89">
        <v>32420</v>
      </c>
      <c r="C8" s="89">
        <v>32420</v>
      </c>
      <c r="D8" s="89">
        <v>32420</v>
      </c>
      <c r="E8" s="89">
        <v>32420</v>
      </c>
      <c r="F8" s="89">
        <v>32420</v>
      </c>
      <c r="G8" s="89">
        <v>32420</v>
      </c>
      <c r="H8" s="89">
        <v>32420</v>
      </c>
      <c r="I8" s="89">
        <v>32420</v>
      </c>
      <c r="J8" s="89">
        <v>32420</v>
      </c>
      <c r="K8" s="89">
        <v>32420</v>
      </c>
      <c r="L8" s="89">
        <v>32420</v>
      </c>
      <c r="M8" s="89">
        <v>32448</v>
      </c>
      <c r="N8" s="385">
        <f t="shared" si="0"/>
        <v>389068</v>
      </c>
    </row>
    <row r="9" spans="1:14" ht="25.5" customHeight="1">
      <c r="A9" s="490" t="s">
        <v>625</v>
      </c>
      <c r="B9" s="89"/>
      <c r="C9" s="89"/>
      <c r="D9" s="89"/>
      <c r="E9" s="89">
        <v>110000</v>
      </c>
      <c r="F9" s="89"/>
      <c r="G9" s="89"/>
      <c r="H9" s="89"/>
      <c r="I9" s="89"/>
      <c r="J9" s="89">
        <v>208000</v>
      </c>
      <c r="K9" s="89"/>
      <c r="L9" s="89"/>
      <c r="M9" s="89">
        <v>192755</v>
      </c>
      <c r="N9" s="385">
        <f t="shared" si="0"/>
        <v>510755</v>
      </c>
    </row>
    <row r="10" spans="1:14" ht="15.75" customHeight="1">
      <c r="A10" s="384" t="s">
        <v>486</v>
      </c>
      <c r="B10" s="89">
        <v>972.75</v>
      </c>
      <c r="C10" s="89">
        <v>972.75</v>
      </c>
      <c r="D10" s="89">
        <v>972.75</v>
      </c>
      <c r="E10" s="89">
        <v>972.75</v>
      </c>
      <c r="F10" s="89">
        <v>972.75</v>
      </c>
      <c r="G10" s="89">
        <v>972.75</v>
      </c>
      <c r="H10" s="89">
        <v>972.75</v>
      </c>
      <c r="I10" s="89">
        <v>972.75</v>
      </c>
      <c r="J10" s="89">
        <v>972.75</v>
      </c>
      <c r="K10" s="89">
        <v>972.75</v>
      </c>
      <c r="L10" s="89">
        <v>972.75</v>
      </c>
      <c r="M10" s="89">
        <v>972.75</v>
      </c>
      <c r="N10" s="385">
        <f t="shared" si="0"/>
        <v>11673</v>
      </c>
    </row>
    <row r="11" spans="1:14" ht="15.75" customHeight="1">
      <c r="A11" s="384" t="s">
        <v>624</v>
      </c>
      <c r="B11" s="89">
        <v>3977</v>
      </c>
      <c r="C11" s="89">
        <v>3977</v>
      </c>
      <c r="D11" s="89">
        <v>3977</v>
      </c>
      <c r="E11" s="89">
        <v>3977</v>
      </c>
      <c r="F11" s="89">
        <v>3977</v>
      </c>
      <c r="G11" s="89">
        <v>3977</v>
      </c>
      <c r="H11" s="89">
        <v>3977</v>
      </c>
      <c r="I11" s="89">
        <v>3977</v>
      </c>
      <c r="J11" s="89">
        <v>3977</v>
      </c>
      <c r="K11" s="89">
        <v>3977</v>
      </c>
      <c r="L11" s="89">
        <v>3977</v>
      </c>
      <c r="M11" s="89">
        <v>3982</v>
      </c>
      <c r="N11" s="385">
        <f t="shared" si="0"/>
        <v>47729</v>
      </c>
    </row>
    <row r="12" spans="1:14" ht="15.75" customHeight="1">
      <c r="A12" s="384" t="s">
        <v>487</v>
      </c>
      <c r="B12" s="89">
        <v>30000</v>
      </c>
      <c r="C12" s="89">
        <v>17500</v>
      </c>
      <c r="D12" s="89"/>
      <c r="E12" s="89"/>
      <c r="F12" s="89"/>
      <c r="G12" s="89">
        <v>70000</v>
      </c>
      <c r="H12" s="89">
        <v>120000</v>
      </c>
      <c r="I12" s="89"/>
      <c r="J12" s="89"/>
      <c r="K12" s="89">
        <v>15100</v>
      </c>
      <c r="L12" s="89">
        <v>20000</v>
      </c>
      <c r="M12" s="89">
        <v>8400</v>
      </c>
      <c r="N12" s="385">
        <f t="shared" si="0"/>
        <v>281000</v>
      </c>
    </row>
    <row r="13" spans="1:14" ht="15.75" customHeight="1">
      <c r="A13" s="386" t="s">
        <v>488</v>
      </c>
      <c r="B13" s="92">
        <f aca="true" t="shared" si="1" ref="B13:N13">SUM(B7:B12)</f>
        <v>67369.75</v>
      </c>
      <c r="C13" s="92">
        <f t="shared" si="1"/>
        <v>54869.75</v>
      </c>
      <c r="D13" s="92">
        <f t="shared" si="1"/>
        <v>117369.75</v>
      </c>
      <c r="E13" s="92">
        <f t="shared" si="1"/>
        <v>147369.75</v>
      </c>
      <c r="F13" s="92">
        <f t="shared" si="1"/>
        <v>37369.75</v>
      </c>
      <c r="G13" s="92">
        <f t="shared" si="1"/>
        <v>127369.75</v>
      </c>
      <c r="H13" s="92">
        <f t="shared" si="1"/>
        <v>207369.75</v>
      </c>
      <c r="I13" s="92">
        <f t="shared" si="1"/>
        <v>87369.75</v>
      </c>
      <c r="J13" s="92">
        <f t="shared" si="1"/>
        <v>326369.75</v>
      </c>
      <c r="K13" s="92">
        <f t="shared" si="1"/>
        <v>52469.75</v>
      </c>
      <c r="L13" s="92">
        <f t="shared" si="1"/>
        <v>57369.75</v>
      </c>
      <c r="M13" s="92">
        <f t="shared" si="1"/>
        <v>238557.75</v>
      </c>
      <c r="N13" s="385">
        <f t="shared" si="1"/>
        <v>1521225</v>
      </c>
    </row>
    <row r="14" spans="1:14" ht="16.5" customHeight="1">
      <c r="A14" s="386" t="s">
        <v>489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385"/>
    </row>
    <row r="15" spans="1:15" ht="15.75" customHeight="1">
      <c r="A15" s="384" t="s">
        <v>490</v>
      </c>
      <c r="B15" s="89">
        <v>37157</v>
      </c>
      <c r="C15" s="89">
        <v>37157</v>
      </c>
      <c r="D15" s="89">
        <v>37157</v>
      </c>
      <c r="E15" s="89">
        <v>37157</v>
      </c>
      <c r="F15" s="89">
        <v>37157</v>
      </c>
      <c r="G15" s="89">
        <v>37157</v>
      </c>
      <c r="H15" s="89">
        <v>37157</v>
      </c>
      <c r="I15" s="89">
        <v>37157</v>
      </c>
      <c r="J15" s="89">
        <v>37157</v>
      </c>
      <c r="K15" s="89">
        <v>37157</v>
      </c>
      <c r="L15" s="89">
        <v>37157</v>
      </c>
      <c r="M15" s="89">
        <v>37157</v>
      </c>
      <c r="N15" s="385">
        <f>SUM(B15:M15)</f>
        <v>445884</v>
      </c>
      <c r="O15" s="388"/>
    </row>
    <row r="16" spans="1:14" ht="15.75" customHeight="1">
      <c r="A16" s="384" t="s">
        <v>491</v>
      </c>
      <c r="B16" s="89">
        <v>18864.25</v>
      </c>
      <c r="C16" s="89">
        <v>18864.25</v>
      </c>
      <c r="D16" s="89">
        <v>18864.25</v>
      </c>
      <c r="E16" s="89">
        <v>18864.25</v>
      </c>
      <c r="F16" s="89">
        <v>18864.25</v>
      </c>
      <c r="G16" s="89">
        <v>18864.25</v>
      </c>
      <c r="H16" s="89">
        <v>18864.25</v>
      </c>
      <c r="I16" s="89">
        <v>18864.25</v>
      </c>
      <c r="J16" s="89">
        <v>18864.25</v>
      </c>
      <c r="K16" s="89">
        <v>18864.25</v>
      </c>
      <c r="L16" s="89">
        <v>18864.25</v>
      </c>
      <c r="M16" s="89">
        <v>18864.25</v>
      </c>
      <c r="N16" s="385">
        <f>SUM(B16:M16)</f>
        <v>226371</v>
      </c>
    </row>
    <row r="17" spans="1:14" ht="15.75" customHeight="1">
      <c r="A17" s="384" t="s">
        <v>492</v>
      </c>
      <c r="B17" s="89">
        <v>10000</v>
      </c>
      <c r="C17" s="89"/>
      <c r="D17" s="89"/>
      <c r="E17" s="89">
        <v>15000</v>
      </c>
      <c r="F17" s="89">
        <v>40000</v>
      </c>
      <c r="G17" s="89">
        <v>150000</v>
      </c>
      <c r="H17" s="89">
        <v>150000</v>
      </c>
      <c r="I17" s="89"/>
      <c r="J17" s="89">
        <v>300000</v>
      </c>
      <c r="K17" s="89"/>
      <c r="L17" s="89"/>
      <c r="M17" s="89">
        <v>158970</v>
      </c>
      <c r="N17" s="385">
        <f>SUM(B17:M17)</f>
        <v>823970</v>
      </c>
    </row>
    <row r="18" spans="1:14" ht="26.25" customHeight="1">
      <c r="A18" s="389" t="s">
        <v>493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>
        <v>25000</v>
      </c>
      <c r="N18" s="385">
        <f>SUM(B18:M18)</f>
        <v>25000</v>
      </c>
    </row>
    <row r="19" spans="1:15" ht="15.75" customHeight="1">
      <c r="A19" s="386" t="s">
        <v>494</v>
      </c>
      <c r="B19" s="387">
        <f aca="true" t="shared" si="2" ref="B19:M19">SUM(B15:B18)</f>
        <v>66021.25</v>
      </c>
      <c r="C19" s="387">
        <f t="shared" si="2"/>
        <v>56021.25</v>
      </c>
      <c r="D19" s="387">
        <f t="shared" si="2"/>
        <v>56021.25</v>
      </c>
      <c r="E19" s="387">
        <f t="shared" si="2"/>
        <v>71021.25</v>
      </c>
      <c r="F19" s="387">
        <f t="shared" si="2"/>
        <v>96021.25</v>
      </c>
      <c r="G19" s="387">
        <f t="shared" si="2"/>
        <v>206021.25</v>
      </c>
      <c r="H19" s="387">
        <f t="shared" si="2"/>
        <v>206021.25</v>
      </c>
      <c r="I19" s="387">
        <f t="shared" si="2"/>
        <v>56021.25</v>
      </c>
      <c r="J19" s="387">
        <f t="shared" si="2"/>
        <v>356021.25</v>
      </c>
      <c r="K19" s="387">
        <f t="shared" si="2"/>
        <v>56021.25</v>
      </c>
      <c r="L19" s="387">
        <f t="shared" si="2"/>
        <v>56021.25</v>
      </c>
      <c r="M19" s="387">
        <f t="shared" si="2"/>
        <v>239991.25</v>
      </c>
      <c r="N19" s="385">
        <f>SUM(B19:M19)</f>
        <v>1521225</v>
      </c>
      <c r="O19" s="280"/>
    </row>
    <row r="20" spans="1:14" ht="15.75" customHeight="1">
      <c r="A20" s="386" t="s">
        <v>495</v>
      </c>
      <c r="B20" s="387">
        <f aca="true" t="shared" si="3" ref="B20:N20">SUM(B13-B19)</f>
        <v>1348.5</v>
      </c>
      <c r="C20" s="387">
        <f t="shared" si="3"/>
        <v>-1151.5</v>
      </c>
      <c r="D20" s="387">
        <f t="shared" si="3"/>
        <v>61348.5</v>
      </c>
      <c r="E20" s="387">
        <f t="shared" si="3"/>
        <v>76348.5</v>
      </c>
      <c r="F20" s="387">
        <f t="shared" si="3"/>
        <v>-58651.5</v>
      </c>
      <c r="G20" s="387">
        <f t="shared" si="3"/>
        <v>-78651.5</v>
      </c>
      <c r="H20" s="387">
        <f t="shared" si="3"/>
        <v>1348.5</v>
      </c>
      <c r="I20" s="387">
        <f t="shared" si="3"/>
        <v>31348.5</v>
      </c>
      <c r="J20" s="387">
        <f t="shared" si="3"/>
        <v>-29651.5</v>
      </c>
      <c r="K20" s="387">
        <f t="shared" si="3"/>
        <v>-3551.5</v>
      </c>
      <c r="L20" s="387">
        <f t="shared" si="3"/>
        <v>1348.5</v>
      </c>
      <c r="M20" s="387">
        <f t="shared" si="3"/>
        <v>-1433.5</v>
      </c>
      <c r="N20" s="385">
        <f t="shared" si="3"/>
        <v>0</v>
      </c>
    </row>
    <row r="21" spans="1:14" ht="15.75" customHeight="1" thickBot="1">
      <c r="A21" s="390" t="s">
        <v>496</v>
      </c>
      <c r="B21" s="391">
        <f>SUM(B20)</f>
        <v>1348.5</v>
      </c>
      <c r="C21" s="391">
        <f aca="true" t="shared" si="4" ref="C21:M21">B21+C13-C19</f>
        <v>197</v>
      </c>
      <c r="D21" s="391">
        <f t="shared" si="4"/>
        <v>61545.5</v>
      </c>
      <c r="E21" s="391">
        <f t="shared" si="4"/>
        <v>137894</v>
      </c>
      <c r="F21" s="391">
        <f t="shared" si="4"/>
        <v>79242.5</v>
      </c>
      <c r="G21" s="391">
        <f t="shared" si="4"/>
        <v>591</v>
      </c>
      <c r="H21" s="391">
        <f t="shared" si="4"/>
        <v>1939.5</v>
      </c>
      <c r="I21" s="391">
        <f t="shared" si="4"/>
        <v>33288</v>
      </c>
      <c r="J21" s="391">
        <f t="shared" si="4"/>
        <v>3636.5</v>
      </c>
      <c r="K21" s="391">
        <f t="shared" si="4"/>
        <v>85</v>
      </c>
      <c r="L21" s="391">
        <f t="shared" si="4"/>
        <v>1433.5</v>
      </c>
      <c r="M21" s="391">
        <f t="shared" si="4"/>
        <v>0</v>
      </c>
      <c r="N21" s="392">
        <f>SUM(N20)</f>
        <v>0</v>
      </c>
    </row>
    <row r="22" spans="1:14" ht="18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393"/>
    </row>
    <row r="23" spans="1:14" ht="18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393"/>
    </row>
    <row r="24" spans="1:14" ht="15.75" customHeight="1">
      <c r="A24" s="200"/>
      <c r="B24" s="200"/>
      <c r="C24" s="200"/>
      <c r="D24" s="200"/>
      <c r="E24" s="200"/>
      <c r="F24" s="200"/>
      <c r="G24" s="394"/>
      <c r="H24" s="200"/>
      <c r="I24" s="200"/>
      <c r="J24" s="200"/>
      <c r="K24" s="200"/>
      <c r="L24" s="200"/>
      <c r="M24" s="200"/>
      <c r="N24" s="393"/>
    </row>
    <row r="25" spans="1:14" ht="15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393"/>
    </row>
    <row r="26" spans="1:14" ht="15.7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393"/>
    </row>
    <row r="27" spans="1:14" ht="15.7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393"/>
    </row>
    <row r="28" spans="1:14" ht="15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393"/>
    </row>
    <row r="29" spans="1:14" ht="1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0" spans="1:14" ht="13.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</row>
    <row r="31" spans="1:14" ht="13.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</row>
    <row r="32" ht="13.5" customHeight="1"/>
    <row r="33" ht="13.5" customHeight="1"/>
  </sheetData>
  <sheetProtection/>
  <printOptions/>
  <pageMargins left="0.51" right="0.1968503937007874" top="0.7480314960629921" bottom="0.984251968503937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619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60.125" style="0" customWidth="1"/>
    <col min="2" max="2" width="15.75390625" style="15" hidden="1" customWidth="1"/>
    <col min="3" max="6" width="13.75390625" style="96" customWidth="1"/>
    <col min="7" max="7" width="18.75390625" style="15" customWidth="1"/>
    <col min="8" max="9" width="18.75390625" style="0" customWidth="1"/>
  </cols>
  <sheetData>
    <row r="1" spans="1:48" ht="18.75">
      <c r="A1" s="91"/>
      <c r="B1" s="64"/>
      <c r="C1" s="491"/>
      <c r="D1" s="492"/>
      <c r="F1" s="492" t="s">
        <v>762</v>
      </c>
      <c r="G1" s="6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9.5">
      <c r="A2" s="597" t="s">
        <v>196</v>
      </c>
      <c r="B2" s="597"/>
      <c r="C2" s="597"/>
      <c r="D2" s="597"/>
      <c r="E2" s="597"/>
      <c r="F2" s="535"/>
      <c r="G2" s="6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9.5">
      <c r="A3" s="597" t="s">
        <v>684</v>
      </c>
      <c r="B3" s="597"/>
      <c r="C3" s="597"/>
      <c r="D3" s="597"/>
      <c r="E3" s="597"/>
      <c r="F3" s="535"/>
      <c r="G3" s="6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3.5" thickBot="1">
      <c r="A4" s="1"/>
      <c r="B4" s="65"/>
      <c r="C4" s="491"/>
      <c r="D4" s="492"/>
      <c r="F4" s="492" t="s">
        <v>1</v>
      </c>
      <c r="G4" s="6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53.25" customHeight="1" thickBot="1">
      <c r="A5" s="414" t="s">
        <v>96</v>
      </c>
      <c r="B5" s="150" t="s">
        <v>100</v>
      </c>
      <c r="C5" s="150" t="s">
        <v>274</v>
      </c>
      <c r="D5" s="150" t="s">
        <v>626</v>
      </c>
      <c r="E5" s="150" t="s">
        <v>627</v>
      </c>
      <c r="F5" s="151" t="s">
        <v>683</v>
      </c>
      <c r="G5" s="6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3.25" customHeight="1">
      <c r="A6" s="140" t="s">
        <v>111</v>
      </c>
      <c r="B6" s="141"/>
      <c r="C6" s="107"/>
      <c r="D6" s="107"/>
      <c r="E6" s="107"/>
      <c r="F6" s="107"/>
      <c r="G6" s="6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8" customHeight="1">
      <c r="A7" s="48" t="s">
        <v>2</v>
      </c>
      <c r="B7" s="68">
        <f>SUM(B8+B9)</f>
        <v>402191</v>
      </c>
      <c r="C7" s="100">
        <f>SUM(C8+C9)</f>
        <v>326729</v>
      </c>
      <c r="D7" s="100">
        <f>SUM(D8+D9)</f>
        <v>330000</v>
      </c>
      <c r="E7" s="100">
        <f>SUM(E8+E9)</f>
        <v>334000</v>
      </c>
      <c r="F7" s="100">
        <f>SUM(F8+F9)</f>
        <v>334000</v>
      </c>
      <c r="G7" s="6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customHeight="1">
      <c r="A8" s="26" t="s">
        <v>3</v>
      </c>
      <c r="B8" s="68">
        <v>112130</v>
      </c>
      <c r="C8" s="11">
        <f>SUM('2.Műk.'!B8)</f>
        <v>32500</v>
      </c>
      <c r="D8" s="11">
        <v>35000</v>
      </c>
      <c r="E8" s="11">
        <v>36000</v>
      </c>
      <c r="F8" s="11">
        <v>36000</v>
      </c>
      <c r="G8" s="6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>
      <c r="A9" s="26" t="s">
        <v>108</v>
      </c>
      <c r="B9" s="68">
        <f>SUM(B10:B12)</f>
        <v>290061</v>
      </c>
      <c r="C9" s="12">
        <f>SUM(C10:C12)</f>
        <v>294229</v>
      </c>
      <c r="D9" s="12">
        <f>SUM(D10:D12)</f>
        <v>295000</v>
      </c>
      <c r="E9" s="12">
        <f>SUM(E10:E12)</f>
        <v>298000</v>
      </c>
      <c r="F9" s="12">
        <f>SUM(F10:F12)</f>
        <v>298000</v>
      </c>
      <c r="G9" s="6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>
      <c r="A10" s="14" t="s">
        <v>4</v>
      </c>
      <c r="B10" s="69">
        <v>269795</v>
      </c>
      <c r="C10" s="19">
        <f>SUM('2.Műk.'!B25)</f>
        <v>281000</v>
      </c>
      <c r="D10" s="19">
        <v>282000</v>
      </c>
      <c r="E10" s="19">
        <v>285000</v>
      </c>
      <c r="F10" s="19">
        <v>285000</v>
      </c>
      <c r="G10" s="6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3.5" customHeight="1">
      <c r="A11" s="14" t="s">
        <v>33</v>
      </c>
      <c r="B11" s="69">
        <v>20266</v>
      </c>
      <c r="C11" s="24">
        <f>SUM('2.Műk.'!B31)</f>
        <v>0</v>
      </c>
      <c r="D11" s="24">
        <f>SUM('2.Műk.'!C31)</f>
        <v>0</v>
      </c>
      <c r="E11" s="24">
        <f>SUM('2.Műk.'!D31)</f>
        <v>0</v>
      </c>
      <c r="F11" s="24">
        <f>SUM('2.Műk.'!E31)</f>
        <v>0</v>
      </c>
      <c r="G11" s="6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>
      <c r="A12" s="14" t="s">
        <v>34</v>
      </c>
      <c r="B12" s="69"/>
      <c r="C12" s="24">
        <f>SUM('2.Műk.'!B32)</f>
        <v>13229</v>
      </c>
      <c r="D12" s="24">
        <v>13000</v>
      </c>
      <c r="E12" s="24">
        <v>13000</v>
      </c>
      <c r="F12" s="24">
        <v>13000</v>
      </c>
      <c r="G12" s="6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8" customHeight="1">
      <c r="A13" s="48" t="s">
        <v>5</v>
      </c>
      <c r="B13" s="68">
        <f>SUM(B14)</f>
        <v>96992</v>
      </c>
      <c r="C13" s="135">
        <f>SUM(C14)</f>
        <v>898823</v>
      </c>
      <c r="D13" s="135">
        <f>SUM(D14)</f>
        <v>396000</v>
      </c>
      <c r="E13" s="135">
        <f>SUM(E14)</f>
        <v>403000</v>
      </c>
      <c r="F13" s="135">
        <f>SUM(F14)</f>
        <v>403000</v>
      </c>
      <c r="G13" s="6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5.75" customHeight="1">
      <c r="A14" s="26" t="s">
        <v>35</v>
      </c>
      <c r="B14" s="68">
        <f>SUM(B15:B21)</f>
        <v>96992</v>
      </c>
      <c r="C14" s="11">
        <f>SUM(C15:C21)</f>
        <v>898823</v>
      </c>
      <c r="D14" s="11">
        <f>SUM(D15:D21)</f>
        <v>396000</v>
      </c>
      <c r="E14" s="11">
        <f>SUM(E15:E21)</f>
        <v>403000</v>
      </c>
      <c r="F14" s="11">
        <f>SUM(F15:F21)</f>
        <v>403000</v>
      </c>
      <c r="G14" s="6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3.5" customHeight="1">
      <c r="A15" s="14" t="s">
        <v>32</v>
      </c>
      <c r="B15" s="69"/>
      <c r="C15" s="24">
        <f>SUM('2.Műk.'!B36)</f>
        <v>305078</v>
      </c>
      <c r="D15" s="24">
        <v>310000</v>
      </c>
      <c r="E15" s="24">
        <v>315000</v>
      </c>
      <c r="F15" s="24">
        <v>315000</v>
      </c>
      <c r="G15" s="6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3.5" customHeight="1">
      <c r="A16" s="14" t="s">
        <v>105</v>
      </c>
      <c r="B16" s="69">
        <v>80066</v>
      </c>
      <c r="C16" s="24">
        <f>SUM('2.Műk.'!B42)</f>
        <v>8000</v>
      </c>
      <c r="D16" s="24">
        <v>8000</v>
      </c>
      <c r="E16" s="24">
        <v>8000</v>
      </c>
      <c r="F16" s="24">
        <v>8000</v>
      </c>
      <c r="G16" s="6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3.5" customHeight="1">
      <c r="A17" s="14" t="s">
        <v>215</v>
      </c>
      <c r="B17" s="69">
        <v>365</v>
      </c>
      <c r="C17" s="24">
        <f>SUM('2.Műk.'!B44)</f>
        <v>70619</v>
      </c>
      <c r="D17" s="24">
        <v>73000</v>
      </c>
      <c r="E17" s="24">
        <v>75000</v>
      </c>
      <c r="F17" s="24">
        <v>75000</v>
      </c>
      <c r="G17" s="6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3.5" customHeight="1">
      <c r="A18" s="14" t="s">
        <v>216</v>
      </c>
      <c r="B18" s="69"/>
      <c r="C18" s="24">
        <f>SUM('2.Műk.'!B48)</f>
        <v>0</v>
      </c>
      <c r="D18" s="24">
        <f>SUM('2.Műk.'!C48)</f>
        <v>0</v>
      </c>
      <c r="E18" s="24">
        <f>SUM('2.Műk.'!D48)</f>
        <v>0</v>
      </c>
      <c r="F18" s="24">
        <f>SUM('2.Műk.'!E48)</f>
        <v>0</v>
      </c>
      <c r="G18" s="6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3.5" customHeight="1">
      <c r="A19" s="14" t="s">
        <v>217</v>
      </c>
      <c r="B19" s="19"/>
      <c r="C19" s="24">
        <f>SUM('2.Műk.'!B45)</f>
        <v>5371</v>
      </c>
      <c r="D19" s="24">
        <v>5000</v>
      </c>
      <c r="E19" s="24">
        <v>5000</v>
      </c>
      <c r="F19" s="24">
        <v>5000</v>
      </c>
      <c r="G19" s="6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3.5" customHeight="1">
      <c r="A20" s="14" t="s">
        <v>218</v>
      </c>
      <c r="B20" s="19"/>
      <c r="C20" s="24">
        <f>SUM('3.Felh.'!F7+'3.Felh.'!F16)</f>
        <v>509755</v>
      </c>
      <c r="D20" s="24">
        <f>SUM('3.Felh.'!G7+'3.Felh.'!G16)</f>
        <v>0</v>
      </c>
      <c r="E20" s="24">
        <f>SUM('3.Felh.'!H7+'3.Felh.'!H16)</f>
        <v>0</v>
      </c>
      <c r="F20" s="24">
        <f>SUM('3.Felh.'!I7+'3.Felh.'!I16)</f>
        <v>0</v>
      </c>
      <c r="G20" s="7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3.5" customHeight="1">
      <c r="A21" s="42" t="s">
        <v>219</v>
      </c>
      <c r="B21" s="19">
        <v>16561</v>
      </c>
      <c r="C21" s="166"/>
      <c r="D21" s="166"/>
      <c r="E21" s="166"/>
      <c r="F21" s="166"/>
      <c r="G21" s="6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8" customHeight="1">
      <c r="A22" s="37" t="s">
        <v>6</v>
      </c>
      <c r="B22" s="68">
        <f>SUM(B23:B25)</f>
        <v>8123</v>
      </c>
      <c r="C22" s="106">
        <f>SUM(C23:C25)</f>
        <v>1000</v>
      </c>
      <c r="D22" s="106">
        <f>SUM(D23:D25)</f>
        <v>1000</v>
      </c>
      <c r="E22" s="106">
        <f>SUM(E23:E25)</f>
        <v>1000</v>
      </c>
      <c r="F22" s="106">
        <f>SUM(F23:F25)</f>
        <v>1000</v>
      </c>
      <c r="G22" s="16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68" customFormat="1" ht="13.5" customHeight="1">
      <c r="A23" s="14" t="s">
        <v>7</v>
      </c>
      <c r="B23" s="69"/>
      <c r="C23" s="24"/>
      <c r="D23" s="24"/>
      <c r="E23" s="24"/>
      <c r="F23" s="24"/>
      <c r="G23" s="6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s="168" customFormat="1" ht="13.5" customHeight="1">
      <c r="A24" s="14" t="s">
        <v>8</v>
      </c>
      <c r="B24" s="69">
        <v>5926</v>
      </c>
      <c r="C24" s="24">
        <f>SUM('3.Felh.'!F12)</f>
        <v>1000</v>
      </c>
      <c r="D24" s="24">
        <v>1000</v>
      </c>
      <c r="E24" s="24">
        <v>1000</v>
      </c>
      <c r="F24" s="24">
        <v>1000</v>
      </c>
      <c r="G24" s="6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168" customFormat="1" ht="13.5" customHeight="1">
      <c r="A25" s="14" t="s">
        <v>9</v>
      </c>
      <c r="B25" s="69">
        <v>2197</v>
      </c>
      <c r="C25" s="166"/>
      <c r="D25" s="166"/>
      <c r="E25" s="166"/>
      <c r="F25" s="166"/>
      <c r="G25" s="6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8" customHeight="1">
      <c r="A26" s="37" t="s">
        <v>10</v>
      </c>
      <c r="B26" s="68">
        <f>SUM(B27:B28)</f>
        <v>321320</v>
      </c>
      <c r="C26" s="136">
        <f>SUM(C27:C28)</f>
        <v>11673</v>
      </c>
      <c r="D26" s="136">
        <f>SUM(D27:D28)</f>
        <v>12000</v>
      </c>
      <c r="E26" s="136">
        <f>SUM(E27:E28)</f>
        <v>12000</v>
      </c>
      <c r="F26" s="136">
        <f>SUM(F27:F28)</f>
        <v>12000</v>
      </c>
      <c r="G26" s="6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168" customFormat="1" ht="13.5" customHeight="1">
      <c r="A27" s="14" t="s">
        <v>11</v>
      </c>
      <c r="B27" s="69">
        <v>88005</v>
      </c>
      <c r="C27" s="24">
        <f>SUM('2.Műk.'!B50)</f>
        <v>11673</v>
      </c>
      <c r="D27" s="24">
        <v>12000</v>
      </c>
      <c r="E27" s="24">
        <v>12000</v>
      </c>
      <c r="F27" s="24">
        <v>12000</v>
      </c>
      <c r="G27" s="6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s="168" customFormat="1" ht="13.5" customHeight="1">
      <c r="A28" s="14" t="s">
        <v>12</v>
      </c>
      <c r="B28" s="69">
        <v>233315</v>
      </c>
      <c r="C28" s="19"/>
      <c r="D28" s="19"/>
      <c r="E28" s="19"/>
      <c r="F28" s="19"/>
      <c r="G28" s="6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29.25" customHeight="1" thickBot="1">
      <c r="A29" s="137" t="s">
        <v>13</v>
      </c>
      <c r="B29" s="138">
        <v>325</v>
      </c>
      <c r="C29" s="139"/>
      <c r="D29" s="139"/>
      <c r="E29" s="139"/>
      <c r="F29" s="139"/>
      <c r="G29" s="6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23.25" customHeight="1" thickBot="1">
      <c r="A30" s="157" t="s">
        <v>68</v>
      </c>
      <c r="B30" s="496">
        <f>SUM(B7+B13+B22+B26+B29)</f>
        <v>828951</v>
      </c>
      <c r="C30" s="495">
        <f>SUM(C7+C13+C22+C26+C29)</f>
        <v>1238225</v>
      </c>
      <c r="D30" s="495">
        <f>SUM(D7+D13+D22+D26+D29)</f>
        <v>739000</v>
      </c>
      <c r="E30" s="495">
        <f>SUM(E7+E13+E22+E26+E29)</f>
        <v>750000</v>
      </c>
      <c r="F30" s="160">
        <f>SUM(F7+F13+F22+F26+F29)</f>
        <v>750000</v>
      </c>
      <c r="G30" s="7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20.25" customHeight="1">
      <c r="A31" s="142" t="s">
        <v>112</v>
      </c>
      <c r="B31" s="75"/>
      <c r="C31" s="60"/>
      <c r="D31" s="60"/>
      <c r="E31" s="60"/>
      <c r="F31" s="60"/>
      <c r="G31" s="6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6.5" customHeight="1">
      <c r="A32" s="61" t="s">
        <v>75</v>
      </c>
      <c r="B32" s="70">
        <v>594018</v>
      </c>
      <c r="C32" s="12">
        <f>SUM(C33:C34)</f>
        <v>670385</v>
      </c>
      <c r="D32" s="12">
        <f>SUM(D33:D34)</f>
        <v>670000</v>
      </c>
      <c r="E32" s="12">
        <f>SUM(E33:E34)</f>
        <v>670000</v>
      </c>
      <c r="F32" s="12">
        <f>SUM(F33:F34)</f>
        <v>670000</v>
      </c>
      <c r="G32" s="6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2.75">
      <c r="A33" s="26" t="s">
        <v>77</v>
      </c>
      <c r="B33" s="68"/>
      <c r="C33" s="24">
        <f>SUM('2.Műk.'!B58)</f>
        <v>391344</v>
      </c>
      <c r="D33" s="24">
        <v>390000</v>
      </c>
      <c r="E33" s="24">
        <v>390000</v>
      </c>
      <c r="F33" s="24">
        <v>390000</v>
      </c>
      <c r="G33" s="6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3.5" customHeight="1">
      <c r="A34" s="14" t="s">
        <v>102</v>
      </c>
      <c r="B34" s="69"/>
      <c r="C34" s="24">
        <f>SUM('2.Műk.'!B69)</f>
        <v>279041</v>
      </c>
      <c r="D34" s="24">
        <v>280000</v>
      </c>
      <c r="E34" s="24">
        <v>280000</v>
      </c>
      <c r="F34" s="24">
        <v>280000</v>
      </c>
      <c r="G34" s="6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6.5" customHeight="1">
      <c r="A35" s="37" t="s">
        <v>99</v>
      </c>
      <c r="B35" s="67">
        <f>SUM(B36:B38)</f>
        <v>396985</v>
      </c>
      <c r="C35" s="11">
        <f>SUM(C36:C38)</f>
        <v>815840</v>
      </c>
      <c r="D35" s="11">
        <f>SUM(D36:D38)</f>
        <v>49000</v>
      </c>
      <c r="E35" s="11">
        <f>SUM(E36:E38)</f>
        <v>60000</v>
      </c>
      <c r="F35" s="11">
        <f>SUM(F36:F38)</f>
        <v>60000</v>
      </c>
      <c r="G35" s="6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s="168" customFormat="1" ht="13.5" customHeight="1">
      <c r="A36" s="14" t="s">
        <v>78</v>
      </c>
      <c r="B36" s="69">
        <v>8711</v>
      </c>
      <c r="C36" s="24">
        <f>SUM('3.Felh.'!F19)</f>
        <v>511533</v>
      </c>
      <c r="D36" s="24">
        <v>29000</v>
      </c>
      <c r="E36" s="24">
        <v>30000</v>
      </c>
      <c r="F36" s="24">
        <v>30000</v>
      </c>
      <c r="G36" s="6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s="168" customFormat="1" ht="13.5" customHeight="1">
      <c r="A37" s="14" t="s">
        <v>79</v>
      </c>
      <c r="B37" s="69">
        <v>366316</v>
      </c>
      <c r="C37" s="24">
        <f>SUM('3.Felh.'!F32)</f>
        <v>301427</v>
      </c>
      <c r="D37" s="24">
        <v>20000</v>
      </c>
      <c r="E37" s="24">
        <v>27000</v>
      </c>
      <c r="F37" s="24">
        <v>27000</v>
      </c>
      <c r="G37" s="6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s="168" customFormat="1" ht="13.5" customHeight="1">
      <c r="A38" s="14" t="s">
        <v>80</v>
      </c>
      <c r="B38" s="69">
        <v>21958</v>
      </c>
      <c r="C38" s="24">
        <f>SUM('3.Felh.'!F49)</f>
        <v>2880</v>
      </c>
      <c r="D38" s="24">
        <f>SUM('3.Felh.'!G49)</f>
        <v>0</v>
      </c>
      <c r="E38" s="24">
        <v>3000</v>
      </c>
      <c r="F38" s="24">
        <v>3000</v>
      </c>
      <c r="G38" s="6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s="4" customFormat="1" ht="13.5" customHeight="1">
      <c r="A39" s="62" t="s">
        <v>76</v>
      </c>
      <c r="B39" s="71"/>
      <c r="C39" s="11">
        <f>SUM(C40:C41)</f>
        <v>25000</v>
      </c>
      <c r="D39" s="11">
        <f>SUM(D40:D41)</f>
        <v>20000</v>
      </c>
      <c r="E39" s="11">
        <f>SUM(E40:E41)</f>
        <v>25000</v>
      </c>
      <c r="F39" s="11">
        <f>SUM(F40:F41)</f>
        <v>25000</v>
      </c>
      <c r="G39" s="169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3.5" customHeight="1">
      <c r="A40" s="38" t="s">
        <v>81</v>
      </c>
      <c r="B40" s="72"/>
      <c r="C40" s="24">
        <f>SUM('2.Műk.'!B79)</f>
        <v>15000</v>
      </c>
      <c r="D40" s="24">
        <v>15000</v>
      </c>
      <c r="E40" s="24">
        <v>20000</v>
      </c>
      <c r="F40" s="24">
        <v>20000</v>
      </c>
      <c r="G40" s="6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3.5" customHeight="1">
      <c r="A41" s="38" t="s">
        <v>82</v>
      </c>
      <c r="B41" s="72"/>
      <c r="C41" s="24">
        <f>SUM(C42:C43)</f>
        <v>10000</v>
      </c>
      <c r="D41" s="24">
        <v>5000</v>
      </c>
      <c r="E41" s="24">
        <v>5000</v>
      </c>
      <c r="F41" s="24">
        <v>5000</v>
      </c>
      <c r="G41" s="6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3.5" customHeight="1">
      <c r="A42" s="41" t="s">
        <v>142</v>
      </c>
      <c r="B42" s="72"/>
      <c r="C42" s="24">
        <f>SUM('2.Műk.'!B80)</f>
        <v>0</v>
      </c>
      <c r="D42" s="24">
        <f>SUM('2.Műk.'!C80)</f>
        <v>0</v>
      </c>
      <c r="E42" s="24">
        <f>SUM('2.Műk.'!D80)</f>
        <v>0</v>
      </c>
      <c r="F42" s="24">
        <f>SUM('2.Műk.'!E80)</f>
        <v>0</v>
      </c>
      <c r="G42" s="6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3.5" customHeight="1">
      <c r="A43" s="41" t="s">
        <v>143</v>
      </c>
      <c r="B43" s="72"/>
      <c r="C43" s="24">
        <f>SUM('3.Felh.'!F52)</f>
        <v>10000</v>
      </c>
      <c r="D43" s="24">
        <v>15000</v>
      </c>
      <c r="E43" s="24">
        <v>15000</v>
      </c>
      <c r="F43" s="24">
        <v>15000</v>
      </c>
      <c r="G43" s="6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3.5" customHeight="1" thickBot="1">
      <c r="A44" s="493" t="s">
        <v>83</v>
      </c>
      <c r="B44" s="494"/>
      <c r="C44" s="153">
        <f>SUM('2.Műk.'!B81)</f>
        <v>10000</v>
      </c>
      <c r="D44" s="153">
        <v>15000</v>
      </c>
      <c r="E44" s="153">
        <v>15000</v>
      </c>
      <c r="F44" s="153">
        <v>15000</v>
      </c>
      <c r="G44" s="6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23.25" customHeight="1" thickBot="1">
      <c r="A45" s="157" t="s">
        <v>73</v>
      </c>
      <c r="B45" s="170">
        <f>SUM(B32+B35)</f>
        <v>991003</v>
      </c>
      <c r="C45" s="495">
        <f>SUM(C32+C35+C39+C44)</f>
        <v>1521225</v>
      </c>
      <c r="D45" s="495">
        <f>SUM(D32+D35+D39+D44)</f>
        <v>754000</v>
      </c>
      <c r="E45" s="495">
        <f>SUM(E32+E35+E39+E44)</f>
        <v>770000</v>
      </c>
      <c r="F45" s="160">
        <f>SUM(F32+F35+F39+F44)</f>
        <v>770000</v>
      </c>
      <c r="G45" s="7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35.25" customHeight="1">
      <c r="A46" s="155" t="s">
        <v>554</v>
      </c>
      <c r="B46" s="156">
        <f>SUM(B30-B45)</f>
        <v>-162052</v>
      </c>
      <c r="C46" s="210">
        <f>SUM(C30-C45)</f>
        <v>-283000</v>
      </c>
      <c r="D46" s="210">
        <f>SUM(D30-D45)</f>
        <v>-15000</v>
      </c>
      <c r="E46" s="210">
        <f>SUM(E30-E45)</f>
        <v>-20000</v>
      </c>
      <c r="F46" s="210">
        <f>SUM(F30-F45)</f>
        <v>-20000</v>
      </c>
      <c r="G46" s="6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8" customHeight="1">
      <c r="A47" s="105" t="s">
        <v>69</v>
      </c>
      <c r="B47" s="69">
        <f>SUM(B48+B52)</f>
        <v>400202</v>
      </c>
      <c r="C47" s="211">
        <f>SUM(C48)</f>
        <v>281000</v>
      </c>
      <c r="D47" s="211">
        <f>SUM(D48)</f>
        <v>15000</v>
      </c>
      <c r="E47" s="211">
        <f>SUM(E48)</f>
        <v>20000</v>
      </c>
      <c r="F47" s="211">
        <f>SUM(F48)</f>
        <v>20000</v>
      </c>
      <c r="G47" s="6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3.5" customHeight="1">
      <c r="A48" s="37" t="s">
        <v>113</v>
      </c>
      <c r="B48" s="67">
        <v>202</v>
      </c>
      <c r="C48" s="11">
        <f>SUM(C49+C52)</f>
        <v>281000</v>
      </c>
      <c r="D48" s="11">
        <f>SUM(D49+D52)</f>
        <v>15000</v>
      </c>
      <c r="E48" s="11">
        <f>SUM(E49+E52)</f>
        <v>20000</v>
      </c>
      <c r="F48" s="11">
        <f>SUM(F49+F52)</f>
        <v>20000</v>
      </c>
      <c r="G48" s="6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3.5" customHeight="1">
      <c r="A49" s="77" t="s">
        <v>115</v>
      </c>
      <c r="B49" s="79">
        <v>202</v>
      </c>
      <c r="C49" s="23">
        <f>SUM(C50:C51)</f>
        <v>281000</v>
      </c>
      <c r="D49" s="23">
        <f>SUM(D50:D51)</f>
        <v>15000</v>
      </c>
      <c r="E49" s="23">
        <f>SUM(E50:E51)</f>
        <v>20000</v>
      </c>
      <c r="F49" s="23">
        <f>SUM(F50:F51)</f>
        <v>20000</v>
      </c>
      <c r="G49" s="6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3.5" customHeight="1">
      <c r="A50" s="77" t="s">
        <v>140</v>
      </c>
      <c r="B50" s="79"/>
      <c r="C50" s="23">
        <f>SUM('2.Műk.'!B86)</f>
        <v>0</v>
      </c>
      <c r="D50" s="23">
        <v>15000</v>
      </c>
      <c r="E50" s="23">
        <v>20000</v>
      </c>
      <c r="F50" s="23">
        <v>20000</v>
      </c>
      <c r="G50" s="6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3.5" customHeight="1">
      <c r="A51" s="77" t="s">
        <v>139</v>
      </c>
      <c r="B51" s="79"/>
      <c r="C51" s="23">
        <f>SUM('3.Felh.'!F63)</f>
        <v>281000</v>
      </c>
      <c r="D51" s="23">
        <f>SUM('3.Felh.'!G63)</f>
        <v>0</v>
      </c>
      <c r="E51" s="23">
        <f>SUM('3.Felh.'!H63)</f>
        <v>0</v>
      </c>
      <c r="F51" s="23">
        <f>SUM('3.Felh.'!I63)</f>
        <v>0</v>
      </c>
      <c r="G51" s="6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3.5" customHeight="1">
      <c r="A52" s="37" t="s">
        <v>114</v>
      </c>
      <c r="B52" s="67">
        <f>SUM(B53:B55)</f>
        <v>400000</v>
      </c>
      <c r="C52" s="136">
        <f>SUM(C53:C55)</f>
        <v>0</v>
      </c>
      <c r="D52" s="136">
        <f>SUM(D53:D55)</f>
        <v>0</v>
      </c>
      <c r="E52" s="136">
        <f>SUM(E53:E55)</f>
        <v>0</v>
      </c>
      <c r="F52" s="136">
        <f>SUM(F53:F55)</f>
        <v>0</v>
      </c>
      <c r="G52" s="6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3.5" customHeight="1">
      <c r="A53" s="14" t="s">
        <v>29</v>
      </c>
      <c r="B53" s="69"/>
      <c r="C53" s="24"/>
      <c r="D53" s="24"/>
      <c r="E53" s="24"/>
      <c r="F53" s="24"/>
      <c r="G53" s="6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3.5" customHeight="1">
      <c r="A54" s="14" t="s">
        <v>103</v>
      </c>
      <c r="B54" s="69">
        <v>400000</v>
      </c>
      <c r="C54" s="84"/>
      <c r="D54" s="84"/>
      <c r="E54" s="84"/>
      <c r="F54" s="84"/>
      <c r="G54" s="6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3.5" customHeight="1" thickBot="1">
      <c r="A55" s="20" t="s">
        <v>21</v>
      </c>
      <c r="B55" s="126"/>
      <c r="C55" s="127"/>
      <c r="D55" s="127"/>
      <c r="E55" s="127"/>
      <c r="F55" s="127"/>
      <c r="G55" s="6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25.5" customHeight="1" thickBot="1">
      <c r="A56" s="157" t="s">
        <v>70</v>
      </c>
      <c r="B56" s="158">
        <f>SUM(B30+B47)</f>
        <v>1229153</v>
      </c>
      <c r="C56" s="495">
        <f>SUM(C30+C47)</f>
        <v>1519225</v>
      </c>
      <c r="D56" s="495">
        <f>SUM(D30+D47)</f>
        <v>754000</v>
      </c>
      <c r="E56" s="495">
        <f>SUM(E30+E47)</f>
        <v>770000</v>
      </c>
      <c r="F56" s="160">
        <f>SUM(F30+F47)</f>
        <v>770000</v>
      </c>
      <c r="G56" s="6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20.25" customHeight="1">
      <c r="A57" s="51" t="s">
        <v>14</v>
      </c>
      <c r="B57" s="143">
        <f>SUM(B58:B60)</f>
        <v>40404</v>
      </c>
      <c r="C57" s="145"/>
      <c r="D57" s="145"/>
      <c r="E57" s="145"/>
      <c r="F57" s="145"/>
      <c r="G57" s="6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3.5" customHeight="1">
      <c r="A58" s="14" t="s">
        <v>84</v>
      </c>
      <c r="B58" s="69">
        <v>15000</v>
      </c>
      <c r="C58" s="24"/>
      <c r="D58" s="24"/>
      <c r="E58" s="24"/>
      <c r="F58" s="24"/>
      <c r="G58" s="6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6" ht="12.75">
      <c r="A59" s="14" t="s">
        <v>85</v>
      </c>
      <c r="B59" s="69">
        <v>25404</v>
      </c>
      <c r="C59" s="24"/>
      <c r="D59" s="24"/>
      <c r="E59" s="24"/>
      <c r="F59" s="24"/>
    </row>
    <row r="60" spans="1:6" ht="13.5" thickBot="1">
      <c r="A60" s="20" t="s">
        <v>86</v>
      </c>
      <c r="B60" s="126"/>
      <c r="C60" s="127"/>
      <c r="D60" s="127"/>
      <c r="E60" s="127"/>
      <c r="F60" s="127"/>
    </row>
    <row r="61" spans="1:48" s="6" customFormat="1" ht="24" customHeight="1" thickBot="1">
      <c r="A61" s="171" t="s">
        <v>74</v>
      </c>
      <c r="B61" s="172">
        <f>SUM(B45+B57)</f>
        <v>1031407</v>
      </c>
      <c r="C61" s="495">
        <f>SUM(C45+C57)</f>
        <v>1521225</v>
      </c>
      <c r="D61" s="495">
        <f>SUM(D45+D57)</f>
        <v>754000</v>
      </c>
      <c r="E61" s="495">
        <f>SUM(E45+E57)</f>
        <v>770000</v>
      </c>
      <c r="F61" s="160">
        <f>SUM(F45+F57)</f>
        <v>770000</v>
      </c>
      <c r="G61" s="16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3:48" ht="15.75" customHeight="1">
      <c r="C62" s="2"/>
      <c r="D62" s="2"/>
      <c r="E62" s="2"/>
      <c r="F62" s="2"/>
      <c r="G62" s="6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3:48" ht="15.75" customHeight="1">
      <c r="C63" s="2"/>
      <c r="D63" s="2"/>
      <c r="E63" s="2"/>
      <c r="F63" s="2"/>
      <c r="G63" s="6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3:48" ht="15.75" customHeight="1">
      <c r="C64" s="2"/>
      <c r="D64" s="2"/>
      <c r="E64" s="2"/>
      <c r="F64" s="2"/>
      <c r="G64" s="6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3:48" ht="15.75" customHeight="1">
      <c r="C65" s="2"/>
      <c r="D65" s="2"/>
      <c r="E65" s="2"/>
      <c r="F65" s="2"/>
      <c r="G65" s="6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3:48" ht="15.75" customHeight="1">
      <c r="C66" s="2"/>
      <c r="D66" s="2"/>
      <c r="E66" s="2"/>
      <c r="F66" s="2"/>
      <c r="G66" s="6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3:48" ht="15.75" customHeight="1">
      <c r="C67" s="2"/>
      <c r="D67" s="2"/>
      <c r="E67" s="2"/>
      <c r="F67" s="2"/>
      <c r="G67" s="6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5.75" customHeight="1">
      <c r="A68" s="2"/>
      <c r="B68" s="66"/>
      <c r="C68" s="2"/>
      <c r="D68" s="2"/>
      <c r="E68" s="2"/>
      <c r="F68" s="2"/>
      <c r="G68" s="6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15.75" customHeight="1">
      <c r="A69" s="2"/>
      <c r="B69" s="66"/>
      <c r="C69" s="2"/>
      <c r="D69" s="2"/>
      <c r="E69" s="2"/>
      <c r="F69" s="2"/>
      <c r="G69" s="6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15.75" customHeight="1">
      <c r="A70" s="2"/>
      <c r="B70" s="66"/>
      <c r="C70" s="2"/>
      <c r="D70" s="2"/>
      <c r="E70" s="2"/>
      <c r="F70" s="2"/>
      <c r="G70" s="6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15.75" customHeight="1">
      <c r="A71" s="2"/>
      <c r="B71" s="66"/>
      <c r="C71" s="2"/>
      <c r="D71" s="2"/>
      <c r="E71" s="2"/>
      <c r="F71" s="2"/>
      <c r="G71" s="6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15.75" customHeight="1">
      <c r="A72" s="2"/>
      <c r="B72" s="66"/>
      <c r="C72" s="2"/>
      <c r="D72" s="2"/>
      <c r="E72" s="2"/>
      <c r="F72" s="2"/>
      <c r="G72" s="6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15.75" customHeight="1">
      <c r="A73" s="2"/>
      <c r="B73" s="66"/>
      <c r="C73" s="2"/>
      <c r="D73" s="2"/>
      <c r="E73" s="2"/>
      <c r="F73" s="2"/>
      <c r="G73" s="6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5.75" customHeight="1">
      <c r="A74" s="2"/>
      <c r="B74" s="66"/>
      <c r="C74" s="2"/>
      <c r="D74" s="2"/>
      <c r="E74" s="2"/>
      <c r="F74" s="2"/>
      <c r="G74" s="6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5.75" customHeight="1">
      <c r="A75" s="2"/>
      <c r="B75" s="66"/>
      <c r="C75" s="2"/>
      <c r="D75" s="2"/>
      <c r="E75" s="2"/>
      <c r="F75" s="2"/>
      <c r="G75" s="6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5.75" customHeight="1">
      <c r="A76" s="2"/>
      <c r="B76" s="66"/>
      <c r="C76" s="2"/>
      <c r="D76" s="2"/>
      <c r="E76" s="2"/>
      <c r="F76" s="2"/>
      <c r="G76" s="6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5.75" customHeight="1">
      <c r="A77" s="2"/>
      <c r="B77" s="66"/>
      <c r="C77" s="2"/>
      <c r="D77" s="2"/>
      <c r="E77" s="2"/>
      <c r="F77" s="2"/>
      <c r="G77" s="6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5.75" customHeight="1">
      <c r="A78" s="2"/>
      <c r="B78" s="66"/>
      <c r="C78" s="2"/>
      <c r="D78" s="2"/>
      <c r="E78" s="2"/>
      <c r="F78" s="2"/>
      <c r="G78" s="6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5.75" customHeight="1">
      <c r="A79" s="2"/>
      <c r="B79" s="66"/>
      <c r="C79" s="2"/>
      <c r="D79" s="2"/>
      <c r="E79" s="2"/>
      <c r="F79" s="2"/>
      <c r="G79" s="6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5.75" customHeight="1">
      <c r="A80" s="2"/>
      <c r="B80" s="66"/>
      <c r="C80" s="2"/>
      <c r="D80" s="2"/>
      <c r="E80" s="2"/>
      <c r="F80" s="2"/>
      <c r="G80" s="6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5.75" customHeight="1">
      <c r="A81" s="2"/>
      <c r="B81" s="66"/>
      <c r="C81" s="2"/>
      <c r="D81" s="2"/>
      <c r="E81" s="2"/>
      <c r="F81" s="2"/>
      <c r="G81" s="6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5.75" customHeight="1">
      <c r="A82" s="2"/>
      <c r="B82" s="66"/>
      <c r="C82" s="2"/>
      <c r="D82" s="2"/>
      <c r="E82" s="2"/>
      <c r="F82" s="2"/>
      <c r="G82" s="6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5.75" customHeight="1">
      <c r="A83" s="2"/>
      <c r="B83" s="66"/>
      <c r="C83" s="2"/>
      <c r="D83" s="2"/>
      <c r="E83" s="2"/>
      <c r="F83" s="2"/>
      <c r="G83" s="6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5.75" customHeight="1">
      <c r="A84" s="2"/>
      <c r="B84" s="66"/>
      <c r="C84" s="2"/>
      <c r="D84" s="2"/>
      <c r="E84" s="2"/>
      <c r="F84" s="2"/>
      <c r="G84" s="6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5.75" customHeight="1">
      <c r="A85" s="2"/>
      <c r="B85" s="66"/>
      <c r="C85" s="2"/>
      <c r="D85" s="2"/>
      <c r="E85" s="2"/>
      <c r="F85" s="2"/>
      <c r="G85" s="6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5.75" customHeight="1">
      <c r="A86" s="2"/>
      <c r="B86" s="66"/>
      <c r="C86" s="2"/>
      <c r="D86" s="2"/>
      <c r="E86" s="2"/>
      <c r="F86" s="2"/>
      <c r="G86" s="6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5.75" customHeight="1">
      <c r="A87" s="2"/>
      <c r="B87" s="66"/>
      <c r="C87" s="2"/>
      <c r="D87" s="2"/>
      <c r="E87" s="2"/>
      <c r="F87" s="2"/>
      <c r="G87" s="6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5.75" customHeight="1">
      <c r="A88" s="2"/>
      <c r="B88" s="66"/>
      <c r="C88" s="2"/>
      <c r="D88" s="2"/>
      <c r="E88" s="2"/>
      <c r="F88" s="2"/>
      <c r="G88" s="6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5.75" customHeight="1">
      <c r="A89" s="2"/>
      <c r="B89" s="66"/>
      <c r="C89" s="2"/>
      <c r="D89" s="2"/>
      <c r="E89" s="2"/>
      <c r="F89" s="2"/>
      <c r="G89" s="6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5.75" customHeight="1">
      <c r="A90" s="2"/>
      <c r="B90" s="66"/>
      <c r="C90" s="2"/>
      <c r="D90" s="2"/>
      <c r="E90" s="2"/>
      <c r="F90" s="2"/>
      <c r="G90" s="6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5.75" customHeight="1">
      <c r="A91" s="2"/>
      <c r="B91" s="66"/>
      <c r="C91" s="2"/>
      <c r="D91" s="2"/>
      <c r="E91" s="2"/>
      <c r="F91" s="2"/>
      <c r="G91" s="6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5.75" customHeight="1">
      <c r="A92" s="2"/>
      <c r="B92" s="66"/>
      <c r="C92" s="2"/>
      <c r="D92" s="2"/>
      <c r="E92" s="2"/>
      <c r="F92" s="2"/>
      <c r="G92" s="6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5.75" customHeight="1">
      <c r="A93" s="2"/>
      <c r="B93" s="66"/>
      <c r="C93" s="2"/>
      <c r="D93" s="2"/>
      <c r="E93" s="2"/>
      <c r="F93" s="2"/>
      <c r="G93" s="6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5.75" customHeight="1">
      <c r="A94" s="2"/>
      <c r="B94" s="66"/>
      <c r="C94" s="2"/>
      <c r="D94" s="2"/>
      <c r="E94" s="2"/>
      <c r="F94" s="2"/>
      <c r="G94" s="6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5.75" customHeight="1">
      <c r="A95" s="2"/>
      <c r="B95" s="66"/>
      <c r="C95" s="2"/>
      <c r="D95" s="2"/>
      <c r="E95" s="2"/>
      <c r="F95" s="2"/>
      <c r="G95" s="6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5.75" customHeight="1">
      <c r="A96" s="2"/>
      <c r="B96" s="66"/>
      <c r="C96" s="2"/>
      <c r="D96" s="2"/>
      <c r="E96" s="2"/>
      <c r="F96" s="2"/>
      <c r="G96" s="6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5.75" customHeight="1">
      <c r="A97" s="2"/>
      <c r="B97" s="66"/>
      <c r="C97" s="2"/>
      <c r="D97" s="2"/>
      <c r="E97" s="2"/>
      <c r="F97" s="2"/>
      <c r="G97" s="6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5.75" customHeight="1">
      <c r="A98" s="2"/>
      <c r="B98" s="66"/>
      <c r="C98" s="2"/>
      <c r="D98" s="2"/>
      <c r="E98" s="2"/>
      <c r="F98" s="2"/>
      <c r="G98" s="6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5.75" customHeight="1">
      <c r="A99" s="2"/>
      <c r="B99" s="66"/>
      <c r="C99" s="2"/>
      <c r="D99" s="2"/>
      <c r="E99" s="2"/>
      <c r="F99" s="2"/>
      <c r="G99" s="6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5.75" customHeight="1">
      <c r="A100" s="2"/>
      <c r="B100" s="66"/>
      <c r="C100" s="2"/>
      <c r="D100" s="2"/>
      <c r="E100" s="2"/>
      <c r="F100" s="2"/>
      <c r="G100" s="6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5.75" customHeight="1">
      <c r="A101" s="2"/>
      <c r="B101" s="66"/>
      <c r="C101" s="2"/>
      <c r="D101" s="2"/>
      <c r="E101" s="2"/>
      <c r="F101" s="2"/>
      <c r="G101" s="6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5.75" customHeight="1">
      <c r="A102" s="2"/>
      <c r="B102" s="66"/>
      <c r="C102" s="2"/>
      <c r="D102" s="2"/>
      <c r="E102" s="2"/>
      <c r="F102" s="2"/>
      <c r="G102" s="6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5.75" customHeight="1">
      <c r="A103" s="2"/>
      <c r="B103" s="66"/>
      <c r="C103" s="2"/>
      <c r="D103" s="2"/>
      <c r="E103" s="2"/>
      <c r="F103" s="2"/>
      <c r="G103" s="6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5.75" customHeight="1">
      <c r="A104" s="2"/>
      <c r="B104" s="66"/>
      <c r="C104" s="2"/>
      <c r="D104" s="2"/>
      <c r="E104" s="2"/>
      <c r="F104" s="2"/>
      <c r="G104" s="6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5.75" customHeight="1">
      <c r="A105" s="2"/>
      <c r="B105" s="66"/>
      <c r="C105" s="2"/>
      <c r="D105" s="2"/>
      <c r="E105" s="2"/>
      <c r="F105" s="2"/>
      <c r="G105" s="6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5.75" customHeight="1">
      <c r="A106" s="2"/>
      <c r="B106" s="66"/>
      <c r="C106" s="2"/>
      <c r="D106" s="2"/>
      <c r="E106" s="2"/>
      <c r="F106" s="2"/>
      <c r="G106" s="6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5.75" customHeight="1">
      <c r="A107" s="2"/>
      <c r="B107" s="66"/>
      <c r="C107" s="2"/>
      <c r="D107" s="2"/>
      <c r="E107" s="2"/>
      <c r="F107" s="2"/>
      <c r="G107" s="6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5.75" customHeight="1">
      <c r="A108" s="2"/>
      <c r="B108" s="66"/>
      <c r="C108" s="2"/>
      <c r="D108" s="2"/>
      <c r="E108" s="2"/>
      <c r="F108" s="2"/>
      <c r="G108" s="6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5.75" customHeight="1">
      <c r="A109" s="2"/>
      <c r="B109" s="66"/>
      <c r="C109" s="2"/>
      <c r="D109" s="2"/>
      <c r="E109" s="2"/>
      <c r="F109" s="2"/>
      <c r="G109" s="6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5.75" customHeight="1">
      <c r="A110" s="2"/>
      <c r="B110" s="66"/>
      <c r="C110" s="2"/>
      <c r="D110" s="2"/>
      <c r="E110" s="2"/>
      <c r="F110" s="2"/>
      <c r="G110" s="6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5.75" customHeight="1">
      <c r="A111" s="2"/>
      <c r="B111" s="66"/>
      <c r="C111" s="2"/>
      <c r="D111" s="2"/>
      <c r="E111" s="2"/>
      <c r="F111" s="2"/>
      <c r="G111" s="6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5.75" customHeight="1">
      <c r="A112" s="2"/>
      <c r="B112" s="66"/>
      <c r="C112" s="2"/>
      <c r="D112" s="2"/>
      <c r="E112" s="2"/>
      <c r="F112" s="2"/>
      <c r="G112" s="6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5.75" customHeight="1">
      <c r="A113" s="2"/>
      <c r="B113" s="66"/>
      <c r="C113" s="2"/>
      <c r="D113" s="2"/>
      <c r="E113" s="2"/>
      <c r="F113" s="2"/>
      <c r="G113" s="6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5.75" customHeight="1">
      <c r="A114" s="2"/>
      <c r="B114" s="66"/>
      <c r="C114" s="2"/>
      <c r="D114" s="2"/>
      <c r="E114" s="2"/>
      <c r="F114" s="2"/>
      <c r="G114" s="6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5.75" customHeight="1">
      <c r="A115" s="2"/>
      <c r="B115" s="66"/>
      <c r="C115" s="2"/>
      <c r="D115" s="2"/>
      <c r="E115" s="2"/>
      <c r="F115" s="2"/>
      <c r="G115" s="6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5.75" customHeight="1">
      <c r="A116" s="2"/>
      <c r="B116" s="66"/>
      <c r="C116" s="2"/>
      <c r="D116" s="2"/>
      <c r="E116" s="2"/>
      <c r="F116" s="2"/>
      <c r="G116" s="6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5.75" customHeight="1">
      <c r="A117" s="2"/>
      <c r="B117" s="66"/>
      <c r="C117" s="2"/>
      <c r="D117" s="2"/>
      <c r="E117" s="2"/>
      <c r="F117" s="2"/>
      <c r="G117" s="6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5.75" customHeight="1">
      <c r="A118" s="2"/>
      <c r="B118" s="66"/>
      <c r="C118" s="2"/>
      <c r="D118" s="2"/>
      <c r="E118" s="2"/>
      <c r="F118" s="2"/>
      <c r="G118" s="6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5.75" customHeight="1">
      <c r="A119" s="2"/>
      <c r="B119" s="66"/>
      <c r="C119" s="2"/>
      <c r="D119" s="2"/>
      <c r="E119" s="2"/>
      <c r="F119" s="2"/>
      <c r="G119" s="6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5.75" customHeight="1">
      <c r="A120" s="2"/>
      <c r="B120" s="66"/>
      <c r="C120" s="2"/>
      <c r="D120" s="2"/>
      <c r="E120" s="2"/>
      <c r="F120" s="2"/>
      <c r="G120" s="6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5.75" customHeight="1">
      <c r="A121" s="2"/>
      <c r="B121" s="66"/>
      <c r="C121" s="2"/>
      <c r="D121" s="2"/>
      <c r="E121" s="2"/>
      <c r="F121" s="2"/>
      <c r="G121" s="6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5.75" customHeight="1">
      <c r="A122" s="2"/>
      <c r="B122" s="66"/>
      <c r="C122" s="2"/>
      <c r="D122" s="2"/>
      <c r="E122" s="2"/>
      <c r="F122" s="2"/>
      <c r="G122" s="6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5.75" customHeight="1">
      <c r="A123" s="2"/>
      <c r="B123" s="66"/>
      <c r="C123" s="2"/>
      <c r="D123" s="2"/>
      <c r="E123" s="2"/>
      <c r="F123" s="2"/>
      <c r="G123" s="6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5.75" customHeight="1">
      <c r="A124" s="2"/>
      <c r="B124" s="66"/>
      <c r="C124" s="2"/>
      <c r="D124" s="2"/>
      <c r="E124" s="2"/>
      <c r="F124" s="2"/>
      <c r="G124" s="6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5.75" customHeight="1">
      <c r="A125" s="2"/>
      <c r="B125" s="66"/>
      <c r="C125" s="2"/>
      <c r="D125" s="2"/>
      <c r="E125" s="2"/>
      <c r="F125" s="2"/>
      <c r="G125" s="6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5.75" customHeight="1">
      <c r="A126" s="2"/>
      <c r="B126" s="66"/>
      <c r="C126" s="2"/>
      <c r="D126" s="2"/>
      <c r="E126" s="2"/>
      <c r="F126" s="2"/>
      <c r="G126" s="6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5.75" customHeight="1">
      <c r="A127" s="2"/>
      <c r="B127" s="66"/>
      <c r="C127" s="2"/>
      <c r="D127" s="2"/>
      <c r="E127" s="2"/>
      <c r="F127" s="2"/>
      <c r="G127" s="6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5.75" customHeight="1">
      <c r="A128" s="2"/>
      <c r="B128" s="66"/>
      <c r="C128" s="2"/>
      <c r="D128" s="2"/>
      <c r="E128" s="2"/>
      <c r="F128" s="2"/>
      <c r="G128" s="6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5.75" customHeight="1">
      <c r="A129" s="2"/>
      <c r="B129" s="66"/>
      <c r="C129" s="2"/>
      <c r="D129" s="2"/>
      <c r="E129" s="2"/>
      <c r="F129" s="2"/>
      <c r="G129" s="6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5.75" customHeight="1">
      <c r="A130" s="2"/>
      <c r="B130" s="66"/>
      <c r="C130" s="2"/>
      <c r="D130" s="2"/>
      <c r="E130" s="2"/>
      <c r="F130" s="2"/>
      <c r="G130" s="6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5.75" customHeight="1">
      <c r="A131" s="2"/>
      <c r="B131" s="66"/>
      <c r="C131" s="2"/>
      <c r="D131" s="2"/>
      <c r="E131" s="2"/>
      <c r="F131" s="2"/>
      <c r="G131" s="6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5.75" customHeight="1">
      <c r="A132" s="2"/>
      <c r="B132" s="66"/>
      <c r="C132" s="2"/>
      <c r="D132" s="2"/>
      <c r="E132" s="2"/>
      <c r="F132" s="2"/>
      <c r="G132" s="6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5.75" customHeight="1">
      <c r="A133" s="2"/>
      <c r="B133" s="66"/>
      <c r="C133" s="2"/>
      <c r="D133" s="2"/>
      <c r="E133" s="2"/>
      <c r="F133" s="2"/>
      <c r="G133" s="6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5.75" customHeight="1">
      <c r="A134" s="2"/>
      <c r="B134" s="66"/>
      <c r="C134" s="2"/>
      <c r="D134" s="2"/>
      <c r="E134" s="2"/>
      <c r="F134" s="2"/>
      <c r="G134" s="6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5.75" customHeight="1">
      <c r="A135" s="2"/>
      <c r="B135" s="66"/>
      <c r="C135" s="2"/>
      <c r="D135" s="2"/>
      <c r="E135" s="2"/>
      <c r="F135" s="2"/>
      <c r="G135" s="6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5.75" customHeight="1">
      <c r="A136" s="2"/>
      <c r="B136" s="66"/>
      <c r="C136" s="2"/>
      <c r="D136" s="2"/>
      <c r="E136" s="2"/>
      <c r="F136" s="2"/>
      <c r="G136" s="6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5.75" customHeight="1">
      <c r="A137" s="2"/>
      <c r="B137" s="66"/>
      <c r="C137" s="2"/>
      <c r="D137" s="2"/>
      <c r="E137" s="2"/>
      <c r="F137" s="2"/>
      <c r="G137" s="6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5.75" customHeight="1">
      <c r="A138" s="2"/>
      <c r="B138" s="66"/>
      <c r="C138" s="2"/>
      <c r="D138" s="2"/>
      <c r="E138" s="2"/>
      <c r="F138" s="2"/>
      <c r="G138" s="6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5.75" customHeight="1">
      <c r="A139" s="2"/>
      <c r="B139" s="66"/>
      <c r="C139" s="2"/>
      <c r="D139" s="2"/>
      <c r="E139" s="2"/>
      <c r="F139" s="2"/>
      <c r="G139" s="6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5.75" customHeight="1">
      <c r="A140" s="2"/>
      <c r="B140" s="66"/>
      <c r="C140" s="2"/>
      <c r="D140" s="2"/>
      <c r="E140" s="2"/>
      <c r="F140" s="2"/>
      <c r="G140" s="6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5.75" customHeight="1">
      <c r="A141" s="2"/>
      <c r="B141" s="66"/>
      <c r="C141" s="2"/>
      <c r="D141" s="2"/>
      <c r="E141" s="2"/>
      <c r="F141" s="2"/>
      <c r="G141" s="6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5.75" customHeight="1">
      <c r="A142" s="2"/>
      <c r="B142" s="66"/>
      <c r="C142" s="2"/>
      <c r="D142" s="2"/>
      <c r="E142" s="2"/>
      <c r="F142" s="2"/>
      <c r="G142" s="6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5.75" customHeight="1">
      <c r="A143" s="2"/>
      <c r="B143" s="66"/>
      <c r="C143" s="2"/>
      <c r="D143" s="2"/>
      <c r="E143" s="2"/>
      <c r="F143" s="2"/>
      <c r="G143" s="6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5.75" customHeight="1">
      <c r="A144" s="2"/>
      <c r="B144" s="66"/>
      <c r="C144" s="2"/>
      <c r="D144" s="2"/>
      <c r="E144" s="2"/>
      <c r="F144" s="2"/>
      <c r="G144" s="6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5.75" customHeight="1">
      <c r="A145" s="2"/>
      <c r="B145" s="66"/>
      <c r="C145" s="2"/>
      <c r="D145" s="2"/>
      <c r="E145" s="2"/>
      <c r="F145" s="2"/>
      <c r="G145" s="66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5.75" customHeight="1">
      <c r="A146" s="2"/>
      <c r="B146" s="66"/>
      <c r="C146" s="2"/>
      <c r="D146" s="2"/>
      <c r="E146" s="2"/>
      <c r="F146" s="2"/>
      <c r="G146" s="6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5.75" customHeight="1">
      <c r="A147" s="2"/>
      <c r="B147" s="66"/>
      <c r="C147" s="73"/>
      <c r="D147" s="73"/>
      <c r="E147" s="73"/>
      <c r="F147" s="73"/>
      <c r="G147" s="66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5.75" customHeight="1">
      <c r="A148" s="2"/>
      <c r="B148" s="66"/>
      <c r="C148" s="73"/>
      <c r="D148" s="73"/>
      <c r="E148" s="73"/>
      <c r="F148" s="73"/>
      <c r="G148" s="66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5.75" customHeight="1">
      <c r="A149" s="2"/>
      <c r="B149" s="66"/>
      <c r="C149" s="73"/>
      <c r="D149" s="73"/>
      <c r="E149" s="73"/>
      <c r="F149" s="73"/>
      <c r="G149" s="66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5.75" customHeight="1">
      <c r="A150" s="2"/>
      <c r="B150" s="66"/>
      <c r="C150" s="73"/>
      <c r="D150" s="73"/>
      <c r="E150" s="73"/>
      <c r="F150" s="73"/>
      <c r="G150" s="66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5.75" customHeight="1">
      <c r="A151" s="2"/>
      <c r="B151" s="66"/>
      <c r="C151" s="73"/>
      <c r="D151" s="73"/>
      <c r="E151" s="73"/>
      <c r="F151" s="73"/>
      <c r="G151" s="66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5.75" customHeight="1">
      <c r="A152" s="2"/>
      <c r="B152" s="66"/>
      <c r="C152" s="73"/>
      <c r="D152" s="73"/>
      <c r="E152" s="73"/>
      <c r="F152" s="73"/>
      <c r="G152" s="66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5.75" customHeight="1">
      <c r="A153" s="2"/>
      <c r="B153" s="66"/>
      <c r="C153" s="73"/>
      <c r="D153" s="73"/>
      <c r="E153" s="73"/>
      <c r="F153" s="73"/>
      <c r="G153" s="66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5.75" customHeight="1">
      <c r="A154" s="2"/>
      <c r="B154" s="66"/>
      <c r="C154" s="73"/>
      <c r="D154" s="73"/>
      <c r="E154" s="73"/>
      <c r="F154" s="73"/>
      <c r="G154" s="66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5.75" customHeight="1">
      <c r="A155" s="2"/>
      <c r="B155" s="66"/>
      <c r="C155" s="73"/>
      <c r="D155" s="73"/>
      <c r="E155" s="73"/>
      <c r="F155" s="73"/>
      <c r="G155" s="66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5.75" customHeight="1">
      <c r="A156" s="2"/>
      <c r="B156" s="66"/>
      <c r="C156" s="73"/>
      <c r="D156" s="73"/>
      <c r="E156" s="73"/>
      <c r="F156" s="73"/>
      <c r="G156" s="66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5.75" customHeight="1">
      <c r="A157" s="2"/>
      <c r="B157" s="66"/>
      <c r="C157" s="73"/>
      <c r="D157" s="73"/>
      <c r="E157" s="73"/>
      <c r="F157" s="73"/>
      <c r="G157" s="66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5.75" customHeight="1">
      <c r="A158" s="2"/>
      <c r="B158" s="66"/>
      <c r="C158" s="73"/>
      <c r="D158" s="73"/>
      <c r="E158" s="73"/>
      <c r="F158" s="73"/>
      <c r="G158" s="66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5.75" customHeight="1">
      <c r="A159" s="2"/>
      <c r="B159" s="66"/>
      <c r="C159" s="73"/>
      <c r="D159" s="73"/>
      <c r="E159" s="73"/>
      <c r="F159" s="73"/>
      <c r="G159" s="66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5.75" customHeight="1">
      <c r="A160" s="2"/>
      <c r="B160" s="66"/>
      <c r="C160" s="73"/>
      <c r="D160" s="73"/>
      <c r="E160" s="73"/>
      <c r="F160" s="73"/>
      <c r="G160" s="66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5.75" customHeight="1">
      <c r="A161" s="2"/>
      <c r="B161" s="66"/>
      <c r="C161" s="73"/>
      <c r="D161" s="73"/>
      <c r="E161" s="73"/>
      <c r="F161" s="73"/>
      <c r="G161" s="66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5.75" customHeight="1">
      <c r="A162" s="2"/>
      <c r="B162" s="66"/>
      <c r="C162" s="73"/>
      <c r="D162" s="73"/>
      <c r="E162" s="73"/>
      <c r="F162" s="73"/>
      <c r="G162" s="66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5.75" customHeight="1">
      <c r="A163" s="2"/>
      <c r="B163" s="66"/>
      <c r="C163" s="73"/>
      <c r="D163" s="73"/>
      <c r="E163" s="73"/>
      <c r="F163" s="73"/>
      <c r="G163" s="66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5.75" customHeight="1">
      <c r="A164" s="2"/>
      <c r="B164" s="66"/>
      <c r="C164" s="73"/>
      <c r="D164" s="73"/>
      <c r="E164" s="73"/>
      <c r="F164" s="73"/>
      <c r="G164" s="66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5.75" customHeight="1">
      <c r="A165" s="2"/>
      <c r="B165" s="66"/>
      <c r="C165" s="73"/>
      <c r="D165" s="73"/>
      <c r="E165" s="73"/>
      <c r="F165" s="73"/>
      <c r="G165" s="66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5.75" customHeight="1">
      <c r="A166" s="2"/>
      <c r="B166" s="66"/>
      <c r="C166" s="73"/>
      <c r="D166" s="73"/>
      <c r="E166" s="73"/>
      <c r="F166" s="73"/>
      <c r="G166" s="66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5.75" customHeight="1">
      <c r="A167" s="2"/>
      <c r="B167" s="66"/>
      <c r="C167" s="73"/>
      <c r="D167" s="73"/>
      <c r="E167" s="73"/>
      <c r="F167" s="73"/>
      <c r="G167" s="66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5.75" customHeight="1">
      <c r="A168" s="2"/>
      <c r="B168" s="66"/>
      <c r="C168" s="73"/>
      <c r="D168" s="73"/>
      <c r="E168" s="73"/>
      <c r="F168" s="73"/>
      <c r="G168" s="66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5.75" customHeight="1">
      <c r="A169" s="2"/>
      <c r="B169" s="66"/>
      <c r="C169" s="73"/>
      <c r="D169" s="73"/>
      <c r="E169" s="73"/>
      <c r="F169" s="73"/>
      <c r="G169" s="66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5.75" customHeight="1">
      <c r="A170" s="2"/>
      <c r="B170" s="66"/>
      <c r="C170" s="73"/>
      <c r="D170" s="73"/>
      <c r="E170" s="73"/>
      <c r="F170" s="73"/>
      <c r="G170" s="66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5.75" customHeight="1">
      <c r="A171" s="2"/>
      <c r="B171" s="66"/>
      <c r="C171" s="73"/>
      <c r="D171" s="73"/>
      <c r="E171" s="73"/>
      <c r="F171" s="73"/>
      <c r="G171" s="66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5.75" customHeight="1">
      <c r="A172" s="2"/>
      <c r="B172" s="66"/>
      <c r="C172" s="73"/>
      <c r="D172" s="73"/>
      <c r="E172" s="73"/>
      <c r="F172" s="73"/>
      <c r="G172" s="66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5.75" customHeight="1">
      <c r="A173" s="2"/>
      <c r="B173" s="66"/>
      <c r="C173" s="73"/>
      <c r="D173" s="73"/>
      <c r="E173" s="73"/>
      <c r="F173" s="73"/>
      <c r="G173" s="66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5.75" customHeight="1">
      <c r="A174" s="2"/>
      <c r="B174" s="66"/>
      <c r="C174" s="73"/>
      <c r="D174" s="73"/>
      <c r="E174" s="73"/>
      <c r="F174" s="73"/>
      <c r="G174" s="6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5.75" customHeight="1">
      <c r="A175" s="2"/>
      <c r="B175" s="66"/>
      <c r="C175" s="73"/>
      <c r="D175" s="73"/>
      <c r="E175" s="73"/>
      <c r="F175" s="73"/>
      <c r="G175" s="66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5.75" customHeight="1">
      <c r="A176" s="2"/>
      <c r="B176" s="66"/>
      <c r="C176" s="73"/>
      <c r="D176" s="73"/>
      <c r="E176" s="73"/>
      <c r="F176" s="73"/>
      <c r="G176" s="66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5.75" customHeight="1">
      <c r="A177" s="2"/>
      <c r="B177" s="66"/>
      <c r="C177" s="73"/>
      <c r="D177" s="73"/>
      <c r="E177" s="73"/>
      <c r="F177" s="73"/>
      <c r="G177" s="66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5.75" customHeight="1">
      <c r="A178" s="2"/>
      <c r="B178" s="66"/>
      <c r="C178" s="73"/>
      <c r="D178" s="73"/>
      <c r="E178" s="73"/>
      <c r="F178" s="73"/>
      <c r="G178" s="66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5.75" customHeight="1">
      <c r="A179" s="2"/>
      <c r="B179" s="66"/>
      <c r="C179" s="73"/>
      <c r="D179" s="73"/>
      <c r="E179" s="73"/>
      <c r="F179" s="73"/>
      <c r="G179" s="66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5.75" customHeight="1">
      <c r="A180" s="2"/>
      <c r="B180" s="66"/>
      <c r="C180" s="73"/>
      <c r="D180" s="73"/>
      <c r="E180" s="73"/>
      <c r="F180" s="73"/>
      <c r="G180" s="6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5.75" customHeight="1">
      <c r="A181" s="2"/>
      <c r="B181" s="66"/>
      <c r="C181" s="73"/>
      <c r="D181" s="73"/>
      <c r="E181" s="73"/>
      <c r="F181" s="73"/>
      <c r="G181" s="6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5.75" customHeight="1">
      <c r="A182" s="2"/>
      <c r="B182" s="66"/>
      <c r="C182" s="73"/>
      <c r="D182" s="73"/>
      <c r="E182" s="73"/>
      <c r="F182" s="73"/>
      <c r="G182" s="66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5.75" customHeight="1">
      <c r="A183" s="2"/>
      <c r="B183" s="66"/>
      <c r="C183" s="73"/>
      <c r="D183" s="73"/>
      <c r="E183" s="73"/>
      <c r="F183" s="73"/>
      <c r="G183" s="6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5.75" customHeight="1">
      <c r="A184" s="2"/>
      <c r="B184" s="66"/>
      <c r="C184" s="73"/>
      <c r="D184" s="73"/>
      <c r="E184" s="73"/>
      <c r="F184" s="73"/>
      <c r="G184" s="66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5.75" customHeight="1">
      <c r="A185" s="2"/>
      <c r="B185" s="66"/>
      <c r="C185" s="73"/>
      <c r="D185" s="73"/>
      <c r="E185" s="73"/>
      <c r="F185" s="73"/>
      <c r="G185" s="6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5.75" customHeight="1">
      <c r="A186" s="2"/>
      <c r="B186" s="66"/>
      <c r="C186" s="73"/>
      <c r="D186" s="73"/>
      <c r="E186" s="73"/>
      <c r="F186" s="73"/>
      <c r="G186" s="66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5.75" customHeight="1">
      <c r="A187" s="2"/>
      <c r="B187" s="66"/>
      <c r="C187" s="73"/>
      <c r="D187" s="73"/>
      <c r="E187" s="73"/>
      <c r="F187" s="73"/>
      <c r="G187" s="66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5.75" customHeight="1">
      <c r="A188" s="2"/>
      <c r="B188" s="66"/>
      <c r="C188" s="73"/>
      <c r="D188" s="73"/>
      <c r="E188" s="73"/>
      <c r="F188" s="73"/>
      <c r="G188" s="66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5.75" customHeight="1">
      <c r="A189" s="2"/>
      <c r="B189" s="66"/>
      <c r="C189" s="73"/>
      <c r="D189" s="73"/>
      <c r="E189" s="73"/>
      <c r="F189" s="73"/>
      <c r="G189" s="66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5.75" customHeight="1">
      <c r="A190" s="2"/>
      <c r="B190" s="66"/>
      <c r="C190" s="73"/>
      <c r="D190" s="73"/>
      <c r="E190" s="73"/>
      <c r="F190" s="73"/>
      <c r="G190" s="66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5.75" customHeight="1">
      <c r="A191" s="2"/>
      <c r="B191" s="66"/>
      <c r="C191" s="73"/>
      <c r="D191" s="73"/>
      <c r="E191" s="73"/>
      <c r="F191" s="73"/>
      <c r="G191" s="66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5.75" customHeight="1">
      <c r="A192" s="2"/>
      <c r="B192" s="66"/>
      <c r="C192" s="73"/>
      <c r="D192" s="73"/>
      <c r="E192" s="73"/>
      <c r="F192" s="73"/>
      <c r="G192" s="66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5.75" customHeight="1">
      <c r="A193" s="2"/>
      <c r="B193" s="66"/>
      <c r="C193" s="73"/>
      <c r="D193" s="73"/>
      <c r="E193" s="73"/>
      <c r="F193" s="73"/>
      <c r="G193" s="66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5.75" customHeight="1">
      <c r="A194" s="2"/>
      <c r="B194" s="66"/>
      <c r="C194" s="73"/>
      <c r="D194" s="73"/>
      <c r="E194" s="73"/>
      <c r="F194" s="73"/>
      <c r="G194" s="66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5.75" customHeight="1">
      <c r="A195" s="2"/>
      <c r="B195" s="66"/>
      <c r="C195" s="73"/>
      <c r="D195" s="73"/>
      <c r="E195" s="73"/>
      <c r="F195" s="73"/>
      <c r="G195" s="66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5.75" customHeight="1">
      <c r="A196" s="2"/>
      <c r="B196" s="66"/>
      <c r="C196" s="73"/>
      <c r="D196" s="73"/>
      <c r="E196" s="73"/>
      <c r="F196" s="73"/>
      <c r="G196" s="66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5.75" customHeight="1">
      <c r="A197" s="2"/>
      <c r="B197" s="66"/>
      <c r="C197" s="73"/>
      <c r="D197" s="73"/>
      <c r="E197" s="73"/>
      <c r="F197" s="73"/>
      <c r="G197" s="66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5.75" customHeight="1">
      <c r="A198" s="2"/>
      <c r="B198" s="66"/>
      <c r="C198" s="73"/>
      <c r="D198" s="73"/>
      <c r="E198" s="73"/>
      <c r="F198" s="73"/>
      <c r="G198" s="66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5.75" customHeight="1">
      <c r="A199" s="2"/>
      <c r="B199" s="66"/>
      <c r="C199" s="73"/>
      <c r="D199" s="73"/>
      <c r="E199" s="73"/>
      <c r="F199" s="73"/>
      <c r="G199" s="66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5.75" customHeight="1">
      <c r="A200" s="2"/>
      <c r="B200" s="66"/>
      <c r="C200" s="73"/>
      <c r="D200" s="73"/>
      <c r="E200" s="73"/>
      <c r="F200" s="73"/>
      <c r="G200" s="6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5.75" customHeight="1">
      <c r="A201" s="2"/>
      <c r="B201" s="66"/>
      <c r="C201" s="73"/>
      <c r="D201" s="73"/>
      <c r="E201" s="73"/>
      <c r="F201" s="73"/>
      <c r="G201" s="66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5.75" customHeight="1">
      <c r="A202" s="2"/>
      <c r="B202" s="66"/>
      <c r="C202" s="73"/>
      <c r="D202" s="73"/>
      <c r="E202" s="73"/>
      <c r="F202" s="73"/>
      <c r="G202" s="66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5.75" customHeight="1">
      <c r="A203" s="2"/>
      <c r="B203" s="66"/>
      <c r="C203" s="73"/>
      <c r="D203" s="73"/>
      <c r="E203" s="73"/>
      <c r="F203" s="73"/>
      <c r="G203" s="66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5.75" customHeight="1">
      <c r="A204" s="2"/>
      <c r="B204" s="66"/>
      <c r="C204" s="73"/>
      <c r="D204" s="73"/>
      <c r="E204" s="73"/>
      <c r="F204" s="73"/>
      <c r="G204" s="66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5.75" customHeight="1">
      <c r="A205" s="2"/>
      <c r="B205" s="66"/>
      <c r="C205" s="73"/>
      <c r="D205" s="73"/>
      <c r="E205" s="73"/>
      <c r="F205" s="73"/>
      <c r="G205" s="66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5.75" customHeight="1">
      <c r="A206" s="2"/>
      <c r="B206" s="66"/>
      <c r="C206" s="73"/>
      <c r="D206" s="73"/>
      <c r="E206" s="73"/>
      <c r="F206" s="73"/>
      <c r="G206" s="66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5.75" customHeight="1">
      <c r="A207" s="2"/>
      <c r="B207" s="66"/>
      <c r="C207" s="73"/>
      <c r="D207" s="73"/>
      <c r="E207" s="73"/>
      <c r="F207" s="73"/>
      <c r="G207" s="66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5.75" customHeight="1">
      <c r="A208" s="2"/>
      <c r="B208" s="66"/>
      <c r="C208" s="73"/>
      <c r="D208" s="73"/>
      <c r="E208" s="73"/>
      <c r="F208" s="73"/>
      <c r="G208" s="66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5.75" customHeight="1">
      <c r="A209" s="2"/>
      <c r="B209" s="66"/>
      <c r="C209" s="73"/>
      <c r="D209" s="73"/>
      <c r="E209" s="73"/>
      <c r="F209" s="73"/>
      <c r="G209" s="66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5.75" customHeight="1">
      <c r="A210" s="2"/>
      <c r="B210" s="66"/>
      <c r="C210" s="73"/>
      <c r="D210" s="73"/>
      <c r="E210" s="73"/>
      <c r="F210" s="73"/>
      <c r="G210" s="66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5.75" customHeight="1">
      <c r="A211" s="2"/>
      <c r="B211" s="66"/>
      <c r="C211" s="73"/>
      <c r="D211" s="73"/>
      <c r="E211" s="73"/>
      <c r="F211" s="73"/>
      <c r="G211" s="6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5.75" customHeight="1">
      <c r="A212" s="2"/>
      <c r="B212" s="66"/>
      <c r="C212" s="73"/>
      <c r="D212" s="73"/>
      <c r="E212" s="73"/>
      <c r="F212" s="73"/>
      <c r="G212" s="66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5.75" customHeight="1">
      <c r="A213" s="2"/>
      <c r="B213" s="66"/>
      <c r="C213" s="73"/>
      <c r="D213" s="73"/>
      <c r="E213" s="73"/>
      <c r="F213" s="73"/>
      <c r="G213" s="66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5.75" customHeight="1">
      <c r="A214" s="2"/>
      <c r="B214" s="66"/>
      <c r="C214" s="73"/>
      <c r="D214" s="73"/>
      <c r="E214" s="73"/>
      <c r="F214" s="73"/>
      <c r="G214" s="66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5.75" customHeight="1">
      <c r="A215" s="2"/>
      <c r="B215" s="66"/>
      <c r="C215" s="73"/>
      <c r="D215" s="73"/>
      <c r="E215" s="73"/>
      <c r="F215" s="73"/>
      <c r="G215" s="66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5.75" customHeight="1">
      <c r="A216" s="2"/>
      <c r="B216" s="66"/>
      <c r="C216" s="73"/>
      <c r="D216" s="73"/>
      <c r="E216" s="73"/>
      <c r="F216" s="73"/>
      <c r="G216" s="66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5.75" customHeight="1">
      <c r="A217" s="2"/>
      <c r="B217" s="66"/>
      <c r="C217" s="73"/>
      <c r="D217" s="73"/>
      <c r="E217" s="73"/>
      <c r="F217" s="73"/>
      <c r="G217" s="66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5.75" customHeight="1">
      <c r="A218" s="2"/>
      <c r="B218" s="66"/>
      <c r="C218" s="73"/>
      <c r="D218" s="73"/>
      <c r="E218" s="73"/>
      <c r="F218" s="73"/>
      <c r="G218" s="66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5.75" customHeight="1">
      <c r="A219" s="2"/>
      <c r="B219" s="66"/>
      <c r="C219" s="73"/>
      <c r="D219" s="73"/>
      <c r="E219" s="73"/>
      <c r="F219" s="73"/>
      <c r="G219" s="66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5.75" customHeight="1">
      <c r="A220" s="2"/>
      <c r="B220" s="66"/>
      <c r="C220" s="73"/>
      <c r="D220" s="73"/>
      <c r="E220" s="73"/>
      <c r="F220" s="73"/>
      <c r="G220" s="66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5.75" customHeight="1">
      <c r="A221" s="2"/>
      <c r="B221" s="66"/>
      <c r="C221" s="73"/>
      <c r="D221" s="73"/>
      <c r="E221" s="73"/>
      <c r="F221" s="73"/>
      <c r="G221" s="66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5.75" customHeight="1">
      <c r="A222" s="2"/>
      <c r="B222" s="66"/>
      <c r="C222" s="73"/>
      <c r="D222" s="73"/>
      <c r="E222" s="73"/>
      <c r="F222" s="73"/>
      <c r="G222" s="66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5.75" customHeight="1">
      <c r="A223" s="2"/>
      <c r="B223" s="66"/>
      <c r="C223" s="73"/>
      <c r="D223" s="73"/>
      <c r="E223" s="73"/>
      <c r="F223" s="73"/>
      <c r="G223" s="66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5.75" customHeight="1">
      <c r="A224" s="2"/>
      <c r="B224" s="66"/>
      <c r="C224" s="73"/>
      <c r="D224" s="73"/>
      <c r="E224" s="73"/>
      <c r="F224" s="73"/>
      <c r="G224" s="66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5.75" customHeight="1">
      <c r="A225" s="2"/>
      <c r="B225" s="66"/>
      <c r="C225" s="73"/>
      <c r="D225" s="73"/>
      <c r="E225" s="73"/>
      <c r="F225" s="73"/>
      <c r="G225" s="66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5.75" customHeight="1">
      <c r="A226" s="2"/>
      <c r="B226" s="66"/>
      <c r="C226" s="73"/>
      <c r="D226" s="73"/>
      <c r="E226" s="73"/>
      <c r="F226" s="73"/>
      <c r="G226" s="66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5.75" customHeight="1">
      <c r="A227" s="2"/>
      <c r="B227" s="66"/>
      <c r="C227" s="73"/>
      <c r="D227" s="73"/>
      <c r="E227" s="73"/>
      <c r="F227" s="73"/>
      <c r="G227" s="66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5.75" customHeight="1">
      <c r="A228" s="2"/>
      <c r="B228" s="66"/>
      <c r="C228" s="73"/>
      <c r="D228" s="73"/>
      <c r="E228" s="73"/>
      <c r="F228" s="73"/>
      <c r="G228" s="66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5.75" customHeight="1">
      <c r="A229" s="2"/>
      <c r="B229" s="66"/>
      <c r="C229" s="73"/>
      <c r="D229" s="73"/>
      <c r="E229" s="73"/>
      <c r="F229" s="73"/>
      <c r="G229" s="66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5.75" customHeight="1">
      <c r="A230" s="2"/>
      <c r="B230" s="66"/>
      <c r="C230" s="73"/>
      <c r="D230" s="73"/>
      <c r="E230" s="73"/>
      <c r="F230" s="73"/>
      <c r="G230" s="66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5.75" customHeight="1">
      <c r="A231" s="2"/>
      <c r="B231" s="66"/>
      <c r="C231" s="73"/>
      <c r="D231" s="73"/>
      <c r="E231" s="73"/>
      <c r="F231" s="73"/>
      <c r="G231" s="66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5.75" customHeight="1">
      <c r="A232" s="2"/>
      <c r="B232" s="66"/>
      <c r="C232" s="73"/>
      <c r="D232" s="73"/>
      <c r="E232" s="73"/>
      <c r="F232" s="73"/>
      <c r="G232" s="66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5.75" customHeight="1">
      <c r="A233" s="2"/>
      <c r="B233" s="66"/>
      <c r="C233" s="73"/>
      <c r="D233" s="73"/>
      <c r="E233" s="73"/>
      <c r="F233" s="73"/>
      <c r="G233" s="66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5.75" customHeight="1">
      <c r="A234" s="2"/>
      <c r="B234" s="66"/>
      <c r="C234" s="73"/>
      <c r="D234" s="73"/>
      <c r="E234" s="73"/>
      <c r="F234" s="73"/>
      <c r="G234" s="66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5.75" customHeight="1">
      <c r="A235" s="2"/>
      <c r="B235" s="66"/>
      <c r="C235" s="73"/>
      <c r="D235" s="73"/>
      <c r="E235" s="73"/>
      <c r="F235" s="73"/>
      <c r="G235" s="66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5.75" customHeight="1">
      <c r="A236" s="2"/>
      <c r="B236" s="66"/>
      <c r="C236" s="73"/>
      <c r="D236" s="73"/>
      <c r="E236" s="73"/>
      <c r="F236" s="73"/>
      <c r="G236" s="66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5.75" customHeight="1">
      <c r="A237" s="2"/>
      <c r="B237" s="66"/>
      <c r="C237" s="73"/>
      <c r="D237" s="73"/>
      <c r="E237" s="73"/>
      <c r="F237" s="73"/>
      <c r="G237" s="6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5.75" customHeight="1">
      <c r="A238" s="2"/>
      <c r="B238" s="66"/>
      <c r="C238" s="73"/>
      <c r="D238" s="73"/>
      <c r="E238" s="73"/>
      <c r="F238" s="73"/>
      <c r="G238" s="6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5.75" customHeight="1">
      <c r="A239" s="2"/>
      <c r="B239" s="66"/>
      <c r="C239" s="73"/>
      <c r="D239" s="73"/>
      <c r="E239" s="73"/>
      <c r="F239" s="73"/>
      <c r="G239" s="66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5.75" customHeight="1">
      <c r="A240" s="2"/>
      <c r="B240" s="66"/>
      <c r="C240" s="73"/>
      <c r="D240" s="73"/>
      <c r="E240" s="73"/>
      <c r="F240" s="73"/>
      <c r="G240" s="6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5.75" customHeight="1">
      <c r="A241" s="2"/>
      <c r="B241" s="66"/>
      <c r="C241" s="73"/>
      <c r="D241" s="73"/>
      <c r="E241" s="73"/>
      <c r="F241" s="73"/>
      <c r="G241" s="6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5.75" customHeight="1">
      <c r="A242" s="2"/>
      <c r="B242" s="66"/>
      <c r="C242" s="73"/>
      <c r="D242" s="73"/>
      <c r="E242" s="73"/>
      <c r="F242" s="73"/>
      <c r="G242" s="66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5.75" customHeight="1">
      <c r="A243" s="2"/>
      <c r="B243" s="66"/>
      <c r="C243" s="73"/>
      <c r="D243" s="73"/>
      <c r="E243" s="73"/>
      <c r="F243" s="73"/>
      <c r="G243" s="66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5.75" customHeight="1">
      <c r="A244" s="2"/>
      <c r="B244" s="66"/>
      <c r="C244" s="73"/>
      <c r="D244" s="73"/>
      <c r="E244" s="73"/>
      <c r="F244" s="73"/>
      <c r="G244" s="6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5.75" customHeight="1">
      <c r="A245" s="2"/>
      <c r="B245" s="66"/>
      <c r="C245" s="73"/>
      <c r="D245" s="73"/>
      <c r="E245" s="73"/>
      <c r="F245" s="73"/>
      <c r="G245" s="6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5.75" customHeight="1">
      <c r="A246" s="2"/>
      <c r="B246" s="66"/>
      <c r="C246" s="73"/>
      <c r="D246" s="73"/>
      <c r="E246" s="73"/>
      <c r="F246" s="73"/>
      <c r="G246" s="6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5.75" customHeight="1">
      <c r="A247" s="2"/>
      <c r="B247" s="66"/>
      <c r="C247" s="73"/>
      <c r="D247" s="73"/>
      <c r="E247" s="73"/>
      <c r="F247" s="73"/>
      <c r="G247" s="6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5.75" customHeight="1">
      <c r="A248" s="2"/>
      <c r="B248" s="66"/>
      <c r="C248" s="73"/>
      <c r="D248" s="73"/>
      <c r="E248" s="73"/>
      <c r="F248" s="73"/>
      <c r="G248" s="6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5.75" customHeight="1">
      <c r="A249" s="2"/>
      <c r="B249" s="66"/>
      <c r="C249" s="73"/>
      <c r="D249" s="73"/>
      <c r="E249" s="73"/>
      <c r="F249" s="73"/>
      <c r="G249" s="6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5.75" customHeight="1">
      <c r="A250" s="2"/>
      <c r="B250" s="66"/>
      <c r="C250" s="73"/>
      <c r="D250" s="73"/>
      <c r="E250" s="73"/>
      <c r="F250" s="73"/>
      <c r="G250" s="6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5.75" customHeight="1">
      <c r="A251" s="2"/>
      <c r="B251" s="66"/>
      <c r="C251" s="73"/>
      <c r="D251" s="73"/>
      <c r="E251" s="73"/>
      <c r="F251" s="73"/>
      <c r="G251" s="6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5.75" customHeight="1">
      <c r="A252" s="2"/>
      <c r="B252" s="66"/>
      <c r="C252" s="73"/>
      <c r="D252" s="73"/>
      <c r="E252" s="73"/>
      <c r="F252" s="73"/>
      <c r="G252" s="66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5.75" customHeight="1">
      <c r="A253" s="2"/>
      <c r="B253" s="66"/>
      <c r="C253" s="73"/>
      <c r="D253" s="73"/>
      <c r="E253" s="73"/>
      <c r="F253" s="73"/>
      <c r="G253" s="6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5.75" customHeight="1">
      <c r="A254" s="2"/>
      <c r="B254" s="66"/>
      <c r="C254" s="73"/>
      <c r="D254" s="73"/>
      <c r="E254" s="73"/>
      <c r="F254" s="73"/>
      <c r="G254" s="6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5.75" customHeight="1">
      <c r="A255" s="2"/>
      <c r="B255" s="66"/>
      <c r="C255" s="73"/>
      <c r="D255" s="73"/>
      <c r="E255" s="73"/>
      <c r="F255" s="73"/>
      <c r="G255" s="6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5.75" customHeight="1">
      <c r="A256" s="2"/>
      <c r="B256" s="66"/>
      <c r="C256" s="73"/>
      <c r="D256" s="73"/>
      <c r="E256" s="73"/>
      <c r="F256" s="73"/>
      <c r="G256" s="6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5.75" customHeight="1">
      <c r="A257" s="2"/>
      <c r="B257" s="66"/>
      <c r="C257" s="73"/>
      <c r="D257" s="73"/>
      <c r="E257" s="73"/>
      <c r="F257" s="73"/>
      <c r="G257" s="6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5.75" customHeight="1">
      <c r="A258" s="2"/>
      <c r="B258" s="66"/>
      <c r="C258" s="73"/>
      <c r="D258" s="73"/>
      <c r="E258" s="73"/>
      <c r="F258" s="73"/>
      <c r="G258" s="6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5.75" customHeight="1">
      <c r="A259" s="2"/>
      <c r="B259" s="66"/>
      <c r="C259" s="73"/>
      <c r="D259" s="73"/>
      <c r="E259" s="73"/>
      <c r="F259" s="73"/>
      <c r="G259" s="6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5.75" customHeight="1">
      <c r="A260" s="2"/>
      <c r="B260" s="66"/>
      <c r="C260" s="73"/>
      <c r="D260" s="73"/>
      <c r="E260" s="73"/>
      <c r="F260" s="73"/>
      <c r="G260" s="6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5.75" customHeight="1">
      <c r="A261" s="2"/>
      <c r="B261" s="66"/>
      <c r="C261" s="73"/>
      <c r="D261" s="73"/>
      <c r="E261" s="73"/>
      <c r="F261" s="73"/>
      <c r="G261" s="6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5.75" customHeight="1">
      <c r="A262" s="2"/>
      <c r="B262" s="66"/>
      <c r="C262" s="73"/>
      <c r="D262" s="73"/>
      <c r="E262" s="73"/>
      <c r="F262" s="73"/>
      <c r="G262" s="6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5.75" customHeight="1">
      <c r="A263" s="2"/>
      <c r="B263" s="66"/>
      <c r="C263" s="73"/>
      <c r="D263" s="73"/>
      <c r="E263" s="73"/>
      <c r="F263" s="73"/>
      <c r="G263" s="6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5.75" customHeight="1">
      <c r="A264" s="2"/>
      <c r="B264" s="66"/>
      <c r="C264" s="73"/>
      <c r="D264" s="73"/>
      <c r="E264" s="73"/>
      <c r="F264" s="73"/>
      <c r="G264" s="6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5.75" customHeight="1">
      <c r="A265" s="2"/>
      <c r="B265" s="66"/>
      <c r="C265" s="73"/>
      <c r="D265" s="73"/>
      <c r="E265" s="73"/>
      <c r="F265" s="73"/>
      <c r="G265" s="6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5.75" customHeight="1">
      <c r="A266" s="2"/>
      <c r="B266" s="66"/>
      <c r="C266" s="73"/>
      <c r="D266" s="73"/>
      <c r="E266" s="73"/>
      <c r="F266" s="73"/>
      <c r="G266" s="6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5.75" customHeight="1">
      <c r="A267" s="2"/>
      <c r="B267" s="66"/>
      <c r="C267" s="73"/>
      <c r="D267" s="73"/>
      <c r="E267" s="73"/>
      <c r="F267" s="73"/>
      <c r="G267" s="6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5.75" customHeight="1">
      <c r="A268" s="2"/>
      <c r="B268" s="66"/>
      <c r="C268" s="73"/>
      <c r="D268" s="73"/>
      <c r="E268" s="73"/>
      <c r="F268" s="73"/>
      <c r="G268" s="6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5.75" customHeight="1">
      <c r="A269" s="2"/>
      <c r="B269" s="66"/>
      <c r="C269" s="73"/>
      <c r="D269" s="73"/>
      <c r="E269" s="73"/>
      <c r="F269" s="73"/>
      <c r="G269" s="6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5.75" customHeight="1">
      <c r="A270" s="2"/>
      <c r="B270" s="66"/>
      <c r="C270" s="73"/>
      <c r="D270" s="73"/>
      <c r="E270" s="73"/>
      <c r="F270" s="73"/>
      <c r="G270" s="6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5.75" customHeight="1">
      <c r="A271" s="2"/>
      <c r="B271" s="66"/>
      <c r="C271" s="73"/>
      <c r="D271" s="73"/>
      <c r="E271" s="73"/>
      <c r="F271" s="73"/>
      <c r="G271" s="6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5.75" customHeight="1">
      <c r="A272" s="2"/>
      <c r="B272" s="66"/>
      <c r="C272" s="73"/>
      <c r="D272" s="73"/>
      <c r="E272" s="73"/>
      <c r="F272" s="73"/>
      <c r="G272" s="6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5.75" customHeight="1">
      <c r="A273" s="2"/>
      <c r="B273" s="66"/>
      <c r="C273" s="73"/>
      <c r="D273" s="73"/>
      <c r="E273" s="73"/>
      <c r="F273" s="73"/>
      <c r="G273" s="6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5.75" customHeight="1">
      <c r="A274" s="2"/>
      <c r="B274" s="66"/>
      <c r="C274" s="73"/>
      <c r="D274" s="73"/>
      <c r="E274" s="73"/>
      <c r="F274" s="73"/>
      <c r="G274" s="6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5.75" customHeight="1">
      <c r="A275" s="2"/>
      <c r="B275" s="66"/>
      <c r="C275" s="73"/>
      <c r="D275" s="73"/>
      <c r="E275" s="73"/>
      <c r="F275" s="73"/>
      <c r="G275" s="6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5.75" customHeight="1">
      <c r="A276" s="2"/>
      <c r="B276" s="66"/>
      <c r="C276" s="73"/>
      <c r="D276" s="73"/>
      <c r="E276" s="73"/>
      <c r="F276" s="73"/>
      <c r="G276" s="6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5.75" customHeight="1">
      <c r="A277" s="2"/>
      <c r="B277" s="66"/>
      <c r="C277" s="73"/>
      <c r="D277" s="73"/>
      <c r="E277" s="73"/>
      <c r="F277" s="73"/>
      <c r="G277" s="6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5.75" customHeight="1">
      <c r="A278" s="2"/>
      <c r="B278" s="66"/>
      <c r="C278" s="73"/>
      <c r="D278" s="73"/>
      <c r="E278" s="73"/>
      <c r="F278" s="73"/>
      <c r="G278" s="6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5.75" customHeight="1">
      <c r="A279" s="2"/>
      <c r="B279" s="66"/>
      <c r="C279" s="73"/>
      <c r="D279" s="73"/>
      <c r="E279" s="73"/>
      <c r="F279" s="73"/>
      <c r="G279" s="6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5.75" customHeight="1">
      <c r="A280" s="2"/>
      <c r="B280" s="66"/>
      <c r="C280" s="73"/>
      <c r="D280" s="73"/>
      <c r="E280" s="73"/>
      <c r="F280" s="73"/>
      <c r="G280" s="6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5.75" customHeight="1">
      <c r="A281" s="2"/>
      <c r="B281" s="66"/>
      <c r="C281" s="73"/>
      <c r="D281" s="73"/>
      <c r="E281" s="73"/>
      <c r="F281" s="73"/>
      <c r="G281" s="6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5.75" customHeight="1">
      <c r="A282" s="2"/>
      <c r="B282" s="66"/>
      <c r="C282" s="73"/>
      <c r="D282" s="73"/>
      <c r="E282" s="73"/>
      <c r="F282" s="73"/>
      <c r="G282" s="6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5.75" customHeight="1">
      <c r="A283" s="2"/>
      <c r="B283" s="66"/>
      <c r="C283" s="73"/>
      <c r="D283" s="73"/>
      <c r="E283" s="73"/>
      <c r="F283" s="73"/>
      <c r="G283" s="6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5.75" customHeight="1">
      <c r="A284" s="2"/>
      <c r="B284" s="66"/>
      <c r="C284" s="73"/>
      <c r="D284" s="73"/>
      <c r="E284" s="73"/>
      <c r="F284" s="73"/>
      <c r="G284" s="6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5.75" customHeight="1">
      <c r="A285" s="2"/>
      <c r="B285" s="66"/>
      <c r="C285" s="73"/>
      <c r="D285" s="73"/>
      <c r="E285" s="73"/>
      <c r="F285" s="73"/>
      <c r="G285" s="6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5.75" customHeight="1">
      <c r="A286" s="2"/>
      <c r="B286" s="66"/>
      <c r="C286" s="73"/>
      <c r="D286" s="73"/>
      <c r="E286" s="73"/>
      <c r="F286" s="73"/>
      <c r="G286" s="6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5.75" customHeight="1">
      <c r="A287" s="2"/>
      <c r="B287" s="66"/>
      <c r="C287" s="73"/>
      <c r="D287" s="73"/>
      <c r="E287" s="73"/>
      <c r="F287" s="73"/>
      <c r="G287" s="6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5.75" customHeight="1">
      <c r="A288" s="2"/>
      <c r="B288" s="66"/>
      <c r="C288" s="73"/>
      <c r="D288" s="73"/>
      <c r="E288" s="73"/>
      <c r="F288" s="73"/>
      <c r="G288" s="6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5.75" customHeight="1">
      <c r="A289" s="2"/>
      <c r="B289" s="66"/>
      <c r="C289" s="73"/>
      <c r="D289" s="73"/>
      <c r="E289" s="73"/>
      <c r="F289" s="73"/>
      <c r="G289" s="6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5.75" customHeight="1">
      <c r="A290" s="2"/>
      <c r="B290" s="66"/>
      <c r="C290" s="73"/>
      <c r="D290" s="73"/>
      <c r="E290" s="73"/>
      <c r="F290" s="73"/>
      <c r="G290" s="66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5.75" customHeight="1">
      <c r="A291" s="2"/>
      <c r="B291" s="66"/>
      <c r="C291" s="73"/>
      <c r="D291" s="73"/>
      <c r="E291" s="73"/>
      <c r="F291" s="73"/>
      <c r="G291" s="66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5.75" customHeight="1">
      <c r="A292" s="2"/>
      <c r="B292" s="66"/>
      <c r="C292" s="73"/>
      <c r="D292" s="73"/>
      <c r="E292" s="73"/>
      <c r="F292" s="73"/>
      <c r="G292" s="6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5.75" customHeight="1">
      <c r="A293" s="2"/>
      <c r="B293" s="66"/>
      <c r="C293" s="73"/>
      <c r="D293" s="73"/>
      <c r="E293" s="73"/>
      <c r="F293" s="73"/>
      <c r="G293" s="6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5.75" customHeight="1">
      <c r="A294" s="2"/>
      <c r="B294" s="66"/>
      <c r="C294" s="73"/>
      <c r="D294" s="73"/>
      <c r="E294" s="73"/>
      <c r="F294" s="73"/>
      <c r="G294" s="6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5.75" customHeight="1">
      <c r="A295" s="2"/>
      <c r="B295" s="66"/>
      <c r="C295" s="73"/>
      <c r="D295" s="73"/>
      <c r="E295" s="73"/>
      <c r="F295" s="73"/>
      <c r="G295" s="6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5.75" customHeight="1">
      <c r="A296" s="2"/>
      <c r="B296" s="66"/>
      <c r="C296" s="73"/>
      <c r="D296" s="73"/>
      <c r="E296" s="73"/>
      <c r="F296" s="73"/>
      <c r="G296" s="6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5.75" customHeight="1">
      <c r="A297" s="2"/>
      <c r="B297" s="66"/>
      <c r="C297" s="73"/>
      <c r="D297" s="73"/>
      <c r="E297" s="73"/>
      <c r="F297" s="73"/>
      <c r="G297" s="6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5.75" customHeight="1">
      <c r="A298" s="2"/>
      <c r="B298" s="66"/>
      <c r="C298" s="73"/>
      <c r="D298" s="73"/>
      <c r="E298" s="73"/>
      <c r="F298" s="73"/>
      <c r="G298" s="6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5.75" customHeight="1">
      <c r="A299" s="2"/>
      <c r="B299" s="66"/>
      <c r="C299" s="73"/>
      <c r="D299" s="73"/>
      <c r="E299" s="73"/>
      <c r="F299" s="73"/>
      <c r="G299" s="6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5.75" customHeight="1">
      <c r="A300" s="2"/>
      <c r="B300" s="66"/>
      <c r="C300" s="73"/>
      <c r="D300" s="73"/>
      <c r="E300" s="73"/>
      <c r="F300" s="73"/>
      <c r="G300" s="6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5.75" customHeight="1">
      <c r="A301" s="2"/>
      <c r="B301" s="66"/>
      <c r="C301" s="73"/>
      <c r="D301" s="73"/>
      <c r="E301" s="73"/>
      <c r="F301" s="73"/>
      <c r="G301" s="6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5.75" customHeight="1">
      <c r="A302" s="2"/>
      <c r="B302" s="66"/>
      <c r="C302" s="73"/>
      <c r="D302" s="73"/>
      <c r="E302" s="73"/>
      <c r="F302" s="73"/>
      <c r="G302" s="6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5.75" customHeight="1">
      <c r="A303" s="2"/>
      <c r="B303" s="66"/>
      <c r="C303" s="73"/>
      <c r="D303" s="73"/>
      <c r="E303" s="73"/>
      <c r="F303" s="73"/>
      <c r="G303" s="6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5.75" customHeight="1">
      <c r="A304" s="2"/>
      <c r="B304" s="66"/>
      <c r="C304" s="73"/>
      <c r="D304" s="73"/>
      <c r="E304" s="73"/>
      <c r="F304" s="73"/>
      <c r="G304" s="6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5.75" customHeight="1">
      <c r="A305" s="2"/>
      <c r="B305" s="66"/>
      <c r="C305" s="73"/>
      <c r="D305" s="73"/>
      <c r="E305" s="73"/>
      <c r="F305" s="73"/>
      <c r="G305" s="6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5.75" customHeight="1">
      <c r="A306" s="2"/>
      <c r="B306" s="66"/>
      <c r="C306" s="73"/>
      <c r="D306" s="73"/>
      <c r="E306" s="73"/>
      <c r="F306" s="73"/>
      <c r="G306" s="6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5.75" customHeight="1">
      <c r="A307" s="2"/>
      <c r="B307" s="66"/>
      <c r="C307" s="73"/>
      <c r="D307" s="73"/>
      <c r="E307" s="73"/>
      <c r="F307" s="73"/>
      <c r="G307" s="6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5.75" customHeight="1">
      <c r="A308" s="2"/>
      <c r="B308" s="66"/>
      <c r="C308" s="73"/>
      <c r="D308" s="73"/>
      <c r="E308" s="73"/>
      <c r="F308" s="73"/>
      <c r="G308" s="6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5.75" customHeight="1">
      <c r="A309" s="2"/>
      <c r="B309" s="66"/>
      <c r="C309" s="73"/>
      <c r="D309" s="73"/>
      <c r="E309" s="73"/>
      <c r="F309" s="73"/>
      <c r="G309" s="6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5.75" customHeight="1">
      <c r="A310" s="2"/>
      <c r="B310" s="66"/>
      <c r="C310" s="73"/>
      <c r="D310" s="73"/>
      <c r="E310" s="73"/>
      <c r="F310" s="73"/>
      <c r="G310" s="6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5.75" customHeight="1">
      <c r="A311" s="2"/>
      <c r="B311" s="66"/>
      <c r="C311" s="73"/>
      <c r="D311" s="73"/>
      <c r="E311" s="73"/>
      <c r="F311" s="73"/>
      <c r="G311" s="6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5.75" customHeight="1">
      <c r="A312" s="2"/>
      <c r="B312" s="66"/>
      <c r="C312" s="73"/>
      <c r="D312" s="73"/>
      <c r="E312" s="73"/>
      <c r="F312" s="73"/>
      <c r="G312" s="6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5.75" customHeight="1">
      <c r="A313" s="2"/>
      <c r="B313" s="66"/>
      <c r="C313" s="73"/>
      <c r="D313" s="73"/>
      <c r="E313" s="73"/>
      <c r="F313" s="73"/>
      <c r="G313" s="6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5.75" customHeight="1">
      <c r="A314" s="2"/>
      <c r="B314" s="66"/>
      <c r="C314" s="73"/>
      <c r="D314" s="73"/>
      <c r="E314" s="73"/>
      <c r="F314" s="73"/>
      <c r="G314" s="6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5.75" customHeight="1">
      <c r="A315" s="2"/>
      <c r="B315" s="66"/>
      <c r="C315" s="73"/>
      <c r="D315" s="73"/>
      <c r="E315" s="73"/>
      <c r="F315" s="73"/>
      <c r="G315" s="6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5.75" customHeight="1">
      <c r="A316" s="2"/>
      <c r="B316" s="66"/>
      <c r="C316" s="73"/>
      <c r="D316" s="73"/>
      <c r="E316" s="73"/>
      <c r="F316" s="73"/>
      <c r="G316" s="6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5.75" customHeight="1">
      <c r="A317" s="2"/>
      <c r="B317" s="66"/>
      <c r="C317" s="73"/>
      <c r="D317" s="73"/>
      <c r="E317" s="73"/>
      <c r="F317" s="73"/>
      <c r="G317" s="6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5.75" customHeight="1">
      <c r="A318" s="2"/>
      <c r="B318" s="66"/>
      <c r="C318" s="73"/>
      <c r="D318" s="73"/>
      <c r="E318" s="73"/>
      <c r="F318" s="73"/>
      <c r="G318" s="6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5.75" customHeight="1">
      <c r="A319" s="2"/>
      <c r="B319" s="66"/>
      <c r="C319" s="73"/>
      <c r="D319" s="73"/>
      <c r="E319" s="73"/>
      <c r="F319" s="73"/>
      <c r="G319" s="6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5.75" customHeight="1">
      <c r="A320" s="2"/>
      <c r="B320" s="66"/>
      <c r="C320" s="73"/>
      <c r="D320" s="73"/>
      <c r="E320" s="73"/>
      <c r="F320" s="73"/>
      <c r="G320" s="6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5.75" customHeight="1">
      <c r="A321" s="2"/>
      <c r="B321" s="66"/>
      <c r="C321" s="73"/>
      <c r="D321" s="73"/>
      <c r="E321" s="73"/>
      <c r="F321" s="73"/>
      <c r="G321" s="6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5.75" customHeight="1">
      <c r="A322" s="2"/>
      <c r="B322" s="66"/>
      <c r="C322" s="73"/>
      <c r="D322" s="73"/>
      <c r="E322" s="73"/>
      <c r="F322" s="73"/>
      <c r="G322" s="6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5.75" customHeight="1">
      <c r="A323" s="2"/>
      <c r="B323" s="66"/>
      <c r="C323" s="73"/>
      <c r="D323" s="73"/>
      <c r="E323" s="73"/>
      <c r="F323" s="73"/>
      <c r="G323" s="6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5.75" customHeight="1">
      <c r="A324" s="2"/>
      <c r="B324" s="66"/>
      <c r="C324" s="73"/>
      <c r="D324" s="73"/>
      <c r="E324" s="73"/>
      <c r="F324" s="73"/>
      <c r="G324" s="6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5.75" customHeight="1">
      <c r="A325" s="2"/>
      <c r="B325" s="66"/>
      <c r="C325" s="73"/>
      <c r="D325" s="73"/>
      <c r="E325" s="73"/>
      <c r="F325" s="73"/>
      <c r="G325" s="6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5.75" customHeight="1">
      <c r="A326" s="2"/>
      <c r="B326" s="66"/>
      <c r="C326" s="73"/>
      <c r="D326" s="73"/>
      <c r="E326" s="73"/>
      <c r="F326" s="73"/>
      <c r="G326" s="6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5.75" customHeight="1">
      <c r="A327" s="2"/>
      <c r="B327" s="66"/>
      <c r="C327" s="73"/>
      <c r="D327" s="73"/>
      <c r="E327" s="73"/>
      <c r="F327" s="73"/>
      <c r="G327" s="6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5.75" customHeight="1">
      <c r="A328" s="2"/>
      <c r="B328" s="66"/>
      <c r="C328" s="73"/>
      <c r="D328" s="73"/>
      <c r="E328" s="73"/>
      <c r="F328" s="73"/>
      <c r="G328" s="6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5.75" customHeight="1">
      <c r="A329" s="2"/>
      <c r="B329" s="66"/>
      <c r="C329" s="73"/>
      <c r="D329" s="73"/>
      <c r="E329" s="73"/>
      <c r="F329" s="73"/>
      <c r="G329" s="6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5.75" customHeight="1">
      <c r="A330" s="2"/>
      <c r="B330" s="66"/>
      <c r="C330" s="73"/>
      <c r="D330" s="73"/>
      <c r="E330" s="73"/>
      <c r="F330" s="73"/>
      <c r="G330" s="6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5.75" customHeight="1">
      <c r="A331" s="2"/>
      <c r="B331" s="66"/>
      <c r="C331" s="73"/>
      <c r="D331" s="73"/>
      <c r="E331" s="73"/>
      <c r="F331" s="73"/>
      <c r="G331" s="6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5.75" customHeight="1">
      <c r="A332" s="2"/>
      <c r="B332" s="66"/>
      <c r="C332" s="73"/>
      <c r="D332" s="73"/>
      <c r="E332" s="73"/>
      <c r="F332" s="73"/>
      <c r="G332" s="6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5.75" customHeight="1">
      <c r="A333" s="2"/>
      <c r="B333" s="66"/>
      <c r="C333" s="73"/>
      <c r="D333" s="73"/>
      <c r="E333" s="73"/>
      <c r="F333" s="73"/>
      <c r="G333" s="6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5.75" customHeight="1">
      <c r="A334" s="2"/>
      <c r="B334" s="66"/>
      <c r="C334" s="73"/>
      <c r="D334" s="73"/>
      <c r="E334" s="73"/>
      <c r="F334" s="73"/>
      <c r="G334" s="6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5.75" customHeight="1">
      <c r="A335" s="2"/>
      <c r="B335" s="66"/>
      <c r="C335" s="73"/>
      <c r="D335" s="73"/>
      <c r="E335" s="73"/>
      <c r="F335" s="73"/>
      <c r="G335" s="6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5.75" customHeight="1">
      <c r="A336" s="2"/>
      <c r="B336" s="66"/>
      <c r="C336" s="73"/>
      <c r="D336" s="73"/>
      <c r="E336" s="73"/>
      <c r="F336" s="73"/>
      <c r="G336" s="6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5.75" customHeight="1">
      <c r="A337" s="2"/>
      <c r="B337" s="66"/>
      <c r="C337" s="73"/>
      <c r="D337" s="73"/>
      <c r="E337" s="73"/>
      <c r="F337" s="73"/>
      <c r="G337" s="6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5.75" customHeight="1">
      <c r="A338" s="2"/>
      <c r="B338" s="66"/>
      <c r="C338" s="73"/>
      <c r="D338" s="73"/>
      <c r="E338" s="73"/>
      <c r="F338" s="73"/>
      <c r="G338" s="6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5.75" customHeight="1">
      <c r="A339" s="2"/>
      <c r="B339" s="66"/>
      <c r="C339" s="73"/>
      <c r="D339" s="73"/>
      <c r="E339" s="73"/>
      <c r="F339" s="73"/>
      <c r="G339" s="6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5.75" customHeight="1">
      <c r="A340" s="2"/>
      <c r="B340" s="66"/>
      <c r="C340" s="73"/>
      <c r="D340" s="73"/>
      <c r="E340" s="73"/>
      <c r="F340" s="73"/>
      <c r="G340" s="6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5.75" customHeight="1">
      <c r="A341" s="2"/>
      <c r="B341" s="66"/>
      <c r="C341" s="73"/>
      <c r="D341" s="73"/>
      <c r="E341" s="73"/>
      <c r="F341" s="73"/>
      <c r="G341" s="6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5.75" customHeight="1">
      <c r="A342" s="2"/>
      <c r="B342" s="66"/>
      <c r="C342" s="73"/>
      <c r="D342" s="73"/>
      <c r="E342" s="73"/>
      <c r="F342" s="73"/>
      <c r="G342" s="6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5.75" customHeight="1">
      <c r="A343" s="2"/>
      <c r="B343" s="66"/>
      <c r="C343" s="73"/>
      <c r="D343" s="73"/>
      <c r="E343" s="73"/>
      <c r="F343" s="73"/>
      <c r="G343" s="6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5.75" customHeight="1">
      <c r="A344" s="2"/>
      <c r="B344" s="66"/>
      <c r="C344" s="73"/>
      <c r="D344" s="73"/>
      <c r="E344" s="73"/>
      <c r="F344" s="73"/>
      <c r="G344" s="6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5.75" customHeight="1">
      <c r="A345" s="2"/>
      <c r="B345" s="66"/>
      <c r="C345" s="73"/>
      <c r="D345" s="73"/>
      <c r="E345" s="73"/>
      <c r="F345" s="73"/>
      <c r="G345" s="6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5.75" customHeight="1">
      <c r="A346" s="2"/>
      <c r="B346" s="66"/>
      <c r="C346" s="73"/>
      <c r="D346" s="73"/>
      <c r="E346" s="73"/>
      <c r="F346" s="73"/>
      <c r="G346" s="6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5.75" customHeight="1">
      <c r="A347" s="2"/>
      <c r="B347" s="66"/>
      <c r="C347" s="73"/>
      <c r="D347" s="73"/>
      <c r="E347" s="73"/>
      <c r="F347" s="73"/>
      <c r="G347" s="6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5.75" customHeight="1">
      <c r="A348" s="2"/>
      <c r="B348" s="66"/>
      <c r="C348" s="73"/>
      <c r="D348" s="73"/>
      <c r="E348" s="73"/>
      <c r="F348" s="73"/>
      <c r="G348" s="6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5.75" customHeight="1">
      <c r="A349" s="2"/>
      <c r="B349" s="66"/>
      <c r="C349" s="73"/>
      <c r="D349" s="73"/>
      <c r="E349" s="73"/>
      <c r="F349" s="73"/>
      <c r="G349" s="6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5.75" customHeight="1">
      <c r="A350" s="2"/>
      <c r="B350" s="66"/>
      <c r="C350" s="73"/>
      <c r="D350" s="73"/>
      <c r="E350" s="73"/>
      <c r="F350" s="73"/>
      <c r="G350" s="6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5.75" customHeight="1">
      <c r="A351" s="2"/>
      <c r="B351" s="66"/>
      <c r="C351" s="73"/>
      <c r="D351" s="73"/>
      <c r="E351" s="73"/>
      <c r="F351" s="73"/>
      <c r="G351" s="6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5.75" customHeight="1">
      <c r="A352" s="2"/>
      <c r="B352" s="66"/>
      <c r="C352" s="73"/>
      <c r="D352" s="73"/>
      <c r="E352" s="73"/>
      <c r="F352" s="73"/>
      <c r="G352" s="6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5.75" customHeight="1">
      <c r="A353" s="2"/>
      <c r="B353" s="66"/>
      <c r="C353" s="73"/>
      <c r="D353" s="73"/>
      <c r="E353" s="73"/>
      <c r="F353" s="73"/>
      <c r="G353" s="6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5.75" customHeight="1">
      <c r="A354" s="2"/>
      <c r="B354" s="66"/>
      <c r="C354" s="73"/>
      <c r="D354" s="73"/>
      <c r="E354" s="73"/>
      <c r="F354" s="73"/>
      <c r="G354" s="6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5.75" customHeight="1">
      <c r="A355" s="2"/>
      <c r="B355" s="66"/>
      <c r="C355" s="73"/>
      <c r="D355" s="73"/>
      <c r="E355" s="73"/>
      <c r="F355" s="73"/>
      <c r="G355" s="6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5.75" customHeight="1">
      <c r="A356" s="2"/>
      <c r="B356" s="66"/>
      <c r="C356" s="73"/>
      <c r="D356" s="73"/>
      <c r="E356" s="73"/>
      <c r="F356" s="73"/>
      <c r="G356" s="6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5.75" customHeight="1">
      <c r="A357" s="2"/>
      <c r="B357" s="66"/>
      <c r="C357" s="73"/>
      <c r="D357" s="73"/>
      <c r="E357" s="73"/>
      <c r="F357" s="73"/>
      <c r="G357" s="6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5.75" customHeight="1">
      <c r="A358" s="2"/>
      <c r="B358" s="66"/>
      <c r="C358" s="73"/>
      <c r="D358" s="73"/>
      <c r="E358" s="73"/>
      <c r="F358" s="73"/>
      <c r="G358" s="6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5.75" customHeight="1">
      <c r="A359" s="2"/>
      <c r="B359" s="66"/>
      <c r="C359" s="73"/>
      <c r="D359" s="73"/>
      <c r="E359" s="73"/>
      <c r="F359" s="73"/>
      <c r="G359" s="6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5.75" customHeight="1">
      <c r="A360" s="2"/>
      <c r="B360" s="66"/>
      <c r="C360" s="73"/>
      <c r="D360" s="73"/>
      <c r="E360" s="73"/>
      <c r="F360" s="73"/>
      <c r="G360" s="6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5.75" customHeight="1">
      <c r="A361" s="2"/>
      <c r="B361" s="66"/>
      <c r="C361" s="73"/>
      <c r="D361" s="73"/>
      <c r="E361" s="73"/>
      <c r="F361" s="73"/>
      <c r="G361" s="6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5.75" customHeight="1">
      <c r="A362" s="2"/>
      <c r="B362" s="66"/>
      <c r="C362" s="73"/>
      <c r="D362" s="73"/>
      <c r="E362" s="73"/>
      <c r="F362" s="73"/>
      <c r="G362" s="6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5.75" customHeight="1">
      <c r="A363" s="2"/>
      <c r="B363" s="66"/>
      <c r="C363" s="73"/>
      <c r="D363" s="73"/>
      <c r="E363" s="73"/>
      <c r="F363" s="73"/>
      <c r="G363" s="6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5.75" customHeight="1">
      <c r="A364" s="2"/>
      <c r="B364" s="66"/>
      <c r="C364" s="73"/>
      <c r="D364" s="73"/>
      <c r="E364" s="73"/>
      <c r="F364" s="73"/>
      <c r="G364" s="6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5.75" customHeight="1">
      <c r="A365" s="2"/>
      <c r="B365" s="66"/>
      <c r="C365" s="73"/>
      <c r="D365" s="73"/>
      <c r="E365" s="73"/>
      <c r="F365" s="73"/>
      <c r="G365" s="6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5.75" customHeight="1">
      <c r="A366" s="2"/>
      <c r="B366" s="66"/>
      <c r="C366" s="73"/>
      <c r="D366" s="73"/>
      <c r="E366" s="73"/>
      <c r="F366" s="73"/>
      <c r="G366" s="6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5.75" customHeight="1">
      <c r="A367" s="2"/>
      <c r="B367" s="66"/>
      <c r="C367" s="73"/>
      <c r="D367" s="73"/>
      <c r="E367" s="73"/>
      <c r="F367" s="73"/>
      <c r="G367" s="6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5.75" customHeight="1">
      <c r="A368" s="2"/>
      <c r="B368" s="66"/>
      <c r="C368" s="73"/>
      <c r="D368" s="73"/>
      <c r="E368" s="73"/>
      <c r="F368" s="73"/>
      <c r="G368" s="6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5.75" customHeight="1">
      <c r="A369" s="2"/>
      <c r="B369" s="66"/>
      <c r="C369" s="73"/>
      <c r="D369" s="73"/>
      <c r="E369" s="73"/>
      <c r="F369" s="73"/>
      <c r="G369" s="6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5.75" customHeight="1">
      <c r="A370" s="2"/>
      <c r="B370" s="66"/>
      <c r="C370" s="73"/>
      <c r="D370" s="73"/>
      <c r="E370" s="73"/>
      <c r="F370" s="73"/>
      <c r="G370" s="6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5.75" customHeight="1">
      <c r="A371" s="2"/>
      <c r="B371" s="66"/>
      <c r="C371" s="73"/>
      <c r="D371" s="73"/>
      <c r="E371" s="73"/>
      <c r="F371" s="73"/>
      <c r="G371" s="6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5.75" customHeight="1">
      <c r="A372" s="2"/>
      <c r="B372" s="66"/>
      <c r="C372" s="73"/>
      <c r="D372" s="73"/>
      <c r="E372" s="73"/>
      <c r="F372" s="73"/>
      <c r="G372" s="6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5.75" customHeight="1">
      <c r="A373" s="2"/>
      <c r="B373" s="66"/>
      <c r="C373" s="73"/>
      <c r="D373" s="73"/>
      <c r="E373" s="73"/>
      <c r="F373" s="73"/>
      <c r="G373" s="6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5.75" customHeight="1">
      <c r="A374" s="2"/>
      <c r="B374" s="66"/>
      <c r="C374" s="73"/>
      <c r="D374" s="73"/>
      <c r="E374" s="73"/>
      <c r="F374" s="73"/>
      <c r="G374" s="6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5.75" customHeight="1">
      <c r="A375" s="2"/>
      <c r="B375" s="66"/>
      <c r="C375" s="73"/>
      <c r="D375" s="73"/>
      <c r="E375" s="73"/>
      <c r="F375" s="73"/>
      <c r="G375" s="6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5.75" customHeight="1">
      <c r="A376" s="2"/>
      <c r="B376" s="66"/>
      <c r="C376" s="73"/>
      <c r="D376" s="73"/>
      <c r="E376" s="73"/>
      <c r="F376" s="73"/>
      <c r="G376" s="6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5.75" customHeight="1">
      <c r="A377" s="2"/>
      <c r="B377" s="66"/>
      <c r="C377" s="73"/>
      <c r="D377" s="73"/>
      <c r="E377" s="73"/>
      <c r="F377" s="73"/>
      <c r="G377" s="6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5.75" customHeight="1">
      <c r="A378" s="2"/>
      <c r="B378" s="66"/>
      <c r="C378" s="73"/>
      <c r="D378" s="73"/>
      <c r="E378" s="73"/>
      <c r="F378" s="73"/>
      <c r="G378" s="6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5.75" customHeight="1">
      <c r="A379" s="2"/>
      <c r="B379" s="66"/>
      <c r="C379" s="73"/>
      <c r="D379" s="73"/>
      <c r="E379" s="73"/>
      <c r="F379" s="73"/>
      <c r="G379" s="6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5.75" customHeight="1">
      <c r="A380" s="2"/>
      <c r="B380" s="66"/>
      <c r="C380" s="73"/>
      <c r="D380" s="73"/>
      <c r="E380" s="73"/>
      <c r="F380" s="73"/>
      <c r="G380" s="6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5.75" customHeight="1">
      <c r="A381" s="2"/>
      <c r="B381" s="66"/>
      <c r="C381" s="73"/>
      <c r="D381" s="73"/>
      <c r="E381" s="73"/>
      <c r="F381" s="73"/>
      <c r="G381" s="6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5.75" customHeight="1">
      <c r="A382" s="2"/>
      <c r="B382" s="66"/>
      <c r="C382" s="73"/>
      <c r="D382" s="73"/>
      <c r="E382" s="73"/>
      <c r="F382" s="73"/>
      <c r="G382" s="6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5.75" customHeight="1">
      <c r="A383" s="2"/>
      <c r="B383" s="66"/>
      <c r="C383" s="73"/>
      <c r="D383" s="73"/>
      <c r="E383" s="73"/>
      <c r="F383" s="73"/>
      <c r="G383" s="6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5.75" customHeight="1">
      <c r="A384" s="2"/>
      <c r="B384" s="66"/>
      <c r="C384" s="73"/>
      <c r="D384" s="73"/>
      <c r="E384" s="73"/>
      <c r="F384" s="73"/>
      <c r="G384" s="6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5.75" customHeight="1">
      <c r="A385" s="2"/>
      <c r="B385" s="66"/>
      <c r="C385" s="73"/>
      <c r="D385" s="73"/>
      <c r="E385" s="73"/>
      <c r="F385" s="73"/>
      <c r="G385" s="6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5.75" customHeight="1">
      <c r="A386" s="2"/>
      <c r="B386" s="66"/>
      <c r="C386" s="73"/>
      <c r="D386" s="73"/>
      <c r="E386" s="73"/>
      <c r="F386" s="73"/>
      <c r="G386" s="6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5.75" customHeight="1">
      <c r="A387" s="2"/>
      <c r="B387" s="66"/>
      <c r="C387" s="73"/>
      <c r="D387" s="73"/>
      <c r="E387" s="73"/>
      <c r="F387" s="73"/>
      <c r="G387" s="6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5.75" customHeight="1">
      <c r="A388" s="2"/>
      <c r="B388" s="66"/>
      <c r="C388" s="73"/>
      <c r="D388" s="73"/>
      <c r="E388" s="73"/>
      <c r="F388" s="73"/>
      <c r="G388" s="6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5.75" customHeight="1">
      <c r="A389" s="2"/>
      <c r="B389" s="66"/>
      <c r="C389" s="73"/>
      <c r="D389" s="73"/>
      <c r="E389" s="73"/>
      <c r="F389" s="73"/>
      <c r="G389" s="6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5.75" customHeight="1">
      <c r="A390" s="2"/>
      <c r="B390" s="66"/>
      <c r="C390" s="73"/>
      <c r="D390" s="73"/>
      <c r="E390" s="73"/>
      <c r="F390" s="73"/>
      <c r="G390" s="6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5.75" customHeight="1">
      <c r="A391" s="2"/>
      <c r="B391" s="66"/>
      <c r="C391" s="73"/>
      <c r="D391" s="73"/>
      <c r="E391" s="73"/>
      <c r="F391" s="73"/>
      <c r="G391" s="6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5.75" customHeight="1">
      <c r="A392" s="2"/>
      <c r="B392" s="66"/>
      <c r="C392" s="73"/>
      <c r="D392" s="73"/>
      <c r="E392" s="73"/>
      <c r="F392" s="73"/>
      <c r="G392" s="6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5.75" customHeight="1">
      <c r="A393" s="2"/>
      <c r="B393" s="66"/>
      <c r="C393" s="73"/>
      <c r="D393" s="73"/>
      <c r="E393" s="73"/>
      <c r="F393" s="73"/>
      <c r="G393" s="6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5.75" customHeight="1">
      <c r="A394" s="2"/>
      <c r="B394" s="66"/>
      <c r="C394" s="73"/>
      <c r="D394" s="73"/>
      <c r="E394" s="73"/>
      <c r="F394" s="73"/>
      <c r="G394" s="6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5.75" customHeight="1">
      <c r="A395" s="2"/>
      <c r="B395" s="66"/>
      <c r="C395" s="73"/>
      <c r="D395" s="73"/>
      <c r="E395" s="73"/>
      <c r="F395" s="73"/>
      <c r="G395" s="6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5.75" customHeight="1">
      <c r="A396" s="2"/>
      <c r="B396" s="66"/>
      <c r="C396" s="73"/>
      <c r="D396" s="73"/>
      <c r="E396" s="73"/>
      <c r="F396" s="73"/>
      <c r="G396" s="6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5.75" customHeight="1">
      <c r="A397" s="2"/>
      <c r="B397" s="66"/>
      <c r="C397" s="73"/>
      <c r="D397" s="73"/>
      <c r="E397" s="73"/>
      <c r="F397" s="73"/>
      <c r="G397" s="6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5.75" customHeight="1">
      <c r="A398" s="2"/>
      <c r="B398" s="66"/>
      <c r="C398" s="73"/>
      <c r="D398" s="73"/>
      <c r="E398" s="73"/>
      <c r="F398" s="73"/>
      <c r="G398" s="6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5.75" customHeight="1">
      <c r="A399" s="2"/>
      <c r="B399" s="66"/>
      <c r="C399" s="73"/>
      <c r="D399" s="73"/>
      <c r="E399" s="73"/>
      <c r="F399" s="73"/>
      <c r="G399" s="6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5.75" customHeight="1">
      <c r="A400" s="2"/>
      <c r="B400" s="66"/>
      <c r="C400" s="73"/>
      <c r="D400" s="73"/>
      <c r="E400" s="73"/>
      <c r="F400" s="73"/>
      <c r="G400" s="6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5.75" customHeight="1">
      <c r="A401" s="2"/>
      <c r="B401" s="66"/>
      <c r="C401" s="73"/>
      <c r="D401" s="73"/>
      <c r="E401" s="73"/>
      <c r="F401" s="73"/>
      <c r="G401" s="6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5.75" customHeight="1">
      <c r="A402" s="2"/>
      <c r="B402" s="66"/>
      <c r="C402" s="73"/>
      <c r="D402" s="73"/>
      <c r="E402" s="73"/>
      <c r="F402" s="73"/>
      <c r="G402" s="6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5.75" customHeight="1">
      <c r="A403" s="2"/>
      <c r="B403" s="66"/>
      <c r="C403" s="73"/>
      <c r="D403" s="73"/>
      <c r="E403" s="73"/>
      <c r="F403" s="73"/>
      <c r="G403" s="6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5.75" customHeight="1">
      <c r="A404" s="2"/>
      <c r="B404" s="66"/>
      <c r="C404" s="73"/>
      <c r="D404" s="73"/>
      <c r="E404" s="73"/>
      <c r="F404" s="73"/>
      <c r="G404" s="6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5.75" customHeight="1">
      <c r="A405" s="2"/>
      <c r="B405" s="66"/>
      <c r="C405" s="73"/>
      <c r="D405" s="73"/>
      <c r="E405" s="73"/>
      <c r="F405" s="73"/>
      <c r="G405" s="6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5.75" customHeight="1">
      <c r="A406" s="2"/>
      <c r="B406" s="66"/>
      <c r="C406" s="73"/>
      <c r="D406" s="73"/>
      <c r="E406" s="73"/>
      <c r="F406" s="73"/>
      <c r="G406" s="6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5.75" customHeight="1">
      <c r="A407" s="2"/>
      <c r="B407" s="66"/>
      <c r="C407" s="73"/>
      <c r="D407" s="73"/>
      <c r="E407" s="73"/>
      <c r="F407" s="73"/>
      <c r="G407" s="6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5.75" customHeight="1">
      <c r="A408" s="2"/>
      <c r="B408" s="66"/>
      <c r="C408" s="73"/>
      <c r="D408" s="73"/>
      <c r="E408" s="73"/>
      <c r="F408" s="73"/>
      <c r="G408" s="6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5.75" customHeight="1">
      <c r="A409" s="2"/>
      <c r="B409" s="66"/>
      <c r="C409" s="73"/>
      <c r="D409" s="73"/>
      <c r="E409" s="73"/>
      <c r="F409" s="73"/>
      <c r="G409" s="6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5.75" customHeight="1">
      <c r="A410" s="2"/>
      <c r="B410" s="66"/>
      <c r="C410" s="73"/>
      <c r="D410" s="73"/>
      <c r="E410" s="73"/>
      <c r="F410" s="73"/>
      <c r="G410" s="6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5.75" customHeight="1">
      <c r="A411" s="2"/>
      <c r="B411" s="66"/>
      <c r="C411" s="73"/>
      <c r="D411" s="73"/>
      <c r="E411" s="73"/>
      <c r="F411" s="73"/>
      <c r="G411" s="6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5.75" customHeight="1">
      <c r="A412" s="2"/>
      <c r="B412" s="66"/>
      <c r="C412" s="73"/>
      <c r="D412" s="73"/>
      <c r="E412" s="73"/>
      <c r="F412" s="73"/>
      <c r="G412" s="6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5.75" customHeight="1">
      <c r="A413" s="2"/>
      <c r="B413" s="66"/>
      <c r="C413" s="73"/>
      <c r="D413" s="73"/>
      <c r="E413" s="73"/>
      <c r="F413" s="73"/>
      <c r="G413" s="6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5.75" customHeight="1">
      <c r="A414" s="2"/>
      <c r="B414" s="66"/>
      <c r="C414" s="73"/>
      <c r="D414" s="73"/>
      <c r="E414" s="73"/>
      <c r="F414" s="73"/>
      <c r="G414" s="6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5.75" customHeight="1">
      <c r="A415" s="2"/>
      <c r="B415" s="66"/>
      <c r="C415" s="73"/>
      <c r="D415" s="73"/>
      <c r="E415" s="73"/>
      <c r="F415" s="73"/>
      <c r="G415" s="6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5.75" customHeight="1">
      <c r="A416" s="2"/>
      <c r="B416" s="66"/>
      <c r="C416" s="73"/>
      <c r="D416" s="73"/>
      <c r="E416" s="73"/>
      <c r="F416" s="73"/>
      <c r="G416" s="6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5.75" customHeight="1">
      <c r="A417" s="2"/>
      <c r="B417" s="66"/>
      <c r="C417" s="73"/>
      <c r="D417" s="73"/>
      <c r="E417" s="73"/>
      <c r="F417" s="73"/>
      <c r="G417" s="6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5.75" customHeight="1">
      <c r="A418" s="2"/>
      <c r="B418" s="66"/>
      <c r="C418" s="73"/>
      <c r="D418" s="73"/>
      <c r="E418" s="73"/>
      <c r="F418" s="73"/>
      <c r="G418" s="6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5.75" customHeight="1">
      <c r="A419" s="2"/>
      <c r="B419" s="66"/>
      <c r="C419" s="73"/>
      <c r="D419" s="73"/>
      <c r="E419" s="73"/>
      <c r="F419" s="73"/>
      <c r="G419" s="6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5.75" customHeight="1">
      <c r="A420" s="2"/>
      <c r="B420" s="66"/>
      <c r="C420" s="73"/>
      <c r="D420" s="73"/>
      <c r="E420" s="73"/>
      <c r="F420" s="73"/>
      <c r="G420" s="6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5.75" customHeight="1">
      <c r="A421" s="2"/>
      <c r="B421" s="66"/>
      <c r="C421" s="73"/>
      <c r="D421" s="73"/>
      <c r="E421" s="73"/>
      <c r="F421" s="73"/>
      <c r="G421" s="6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5.75" customHeight="1">
      <c r="A422" s="2"/>
      <c r="B422" s="66"/>
      <c r="C422" s="73"/>
      <c r="D422" s="73"/>
      <c r="E422" s="73"/>
      <c r="F422" s="73"/>
      <c r="G422" s="6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5.75" customHeight="1">
      <c r="A423" s="2"/>
      <c r="B423" s="66"/>
      <c r="C423" s="73"/>
      <c r="D423" s="73"/>
      <c r="E423" s="73"/>
      <c r="F423" s="73"/>
      <c r="G423" s="6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5.75" customHeight="1">
      <c r="A424" s="2"/>
      <c r="B424" s="66"/>
      <c r="C424" s="73"/>
      <c r="D424" s="73"/>
      <c r="E424" s="73"/>
      <c r="F424" s="73"/>
      <c r="G424" s="6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5.75" customHeight="1">
      <c r="A425" s="2"/>
      <c r="B425" s="66"/>
      <c r="C425" s="73"/>
      <c r="D425" s="73"/>
      <c r="E425" s="73"/>
      <c r="F425" s="73"/>
      <c r="G425" s="6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5.75" customHeight="1">
      <c r="A426" s="2"/>
      <c r="B426" s="66"/>
      <c r="C426" s="73"/>
      <c r="D426" s="73"/>
      <c r="E426" s="73"/>
      <c r="F426" s="73"/>
      <c r="G426" s="6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5.75" customHeight="1">
      <c r="A427" s="2"/>
      <c r="B427" s="66"/>
      <c r="C427" s="73"/>
      <c r="D427" s="73"/>
      <c r="E427" s="73"/>
      <c r="F427" s="73"/>
      <c r="G427" s="6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5.75" customHeight="1">
      <c r="A428" s="2"/>
      <c r="B428" s="66"/>
      <c r="C428" s="73"/>
      <c r="D428" s="73"/>
      <c r="E428" s="73"/>
      <c r="F428" s="73"/>
      <c r="G428" s="6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5.75" customHeight="1">
      <c r="A429" s="2"/>
      <c r="B429" s="66"/>
      <c r="C429" s="73"/>
      <c r="D429" s="73"/>
      <c r="E429" s="73"/>
      <c r="F429" s="73"/>
      <c r="G429" s="6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5.75" customHeight="1">
      <c r="A430" s="2"/>
      <c r="B430" s="66"/>
      <c r="C430" s="73"/>
      <c r="D430" s="73"/>
      <c r="E430" s="73"/>
      <c r="F430" s="73"/>
      <c r="G430" s="6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5.75" customHeight="1">
      <c r="A431" s="2"/>
      <c r="B431" s="66"/>
      <c r="C431" s="73"/>
      <c r="D431" s="73"/>
      <c r="E431" s="73"/>
      <c r="F431" s="73"/>
      <c r="G431" s="6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5.75" customHeight="1">
      <c r="A432" s="2"/>
      <c r="B432" s="66"/>
      <c r="C432" s="73"/>
      <c r="D432" s="73"/>
      <c r="E432" s="73"/>
      <c r="F432" s="73"/>
      <c r="G432" s="6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5.75" customHeight="1">
      <c r="A433" s="2"/>
      <c r="B433" s="66"/>
      <c r="C433" s="73"/>
      <c r="D433" s="73"/>
      <c r="E433" s="73"/>
      <c r="F433" s="73"/>
      <c r="G433" s="6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5.75" customHeight="1">
      <c r="A434" s="2"/>
      <c r="B434" s="66"/>
      <c r="C434" s="73"/>
      <c r="D434" s="73"/>
      <c r="E434" s="73"/>
      <c r="F434" s="73"/>
      <c r="G434" s="6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5.75" customHeight="1">
      <c r="A435" s="2"/>
      <c r="B435" s="66"/>
      <c r="C435" s="73"/>
      <c r="D435" s="73"/>
      <c r="E435" s="73"/>
      <c r="F435" s="73"/>
      <c r="G435" s="6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5.75" customHeight="1">
      <c r="A436" s="2"/>
      <c r="B436" s="66"/>
      <c r="C436" s="73"/>
      <c r="D436" s="73"/>
      <c r="E436" s="73"/>
      <c r="F436" s="73"/>
      <c r="G436" s="6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5.75" customHeight="1">
      <c r="A437" s="2"/>
      <c r="B437" s="66"/>
      <c r="C437" s="73"/>
      <c r="D437" s="73"/>
      <c r="E437" s="73"/>
      <c r="F437" s="73"/>
      <c r="G437" s="6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5.75" customHeight="1">
      <c r="A438" s="2"/>
      <c r="B438" s="66"/>
      <c r="C438" s="73"/>
      <c r="D438" s="73"/>
      <c r="E438" s="73"/>
      <c r="F438" s="73"/>
      <c r="G438" s="6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5.75" customHeight="1">
      <c r="A439" s="2"/>
      <c r="B439" s="66"/>
      <c r="C439" s="73"/>
      <c r="D439" s="73"/>
      <c r="E439" s="73"/>
      <c r="F439" s="73"/>
      <c r="G439" s="6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5.75" customHeight="1">
      <c r="A440" s="2"/>
      <c r="B440" s="66"/>
      <c r="C440" s="73"/>
      <c r="D440" s="73"/>
      <c r="E440" s="73"/>
      <c r="F440" s="73"/>
      <c r="G440" s="6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5.75" customHeight="1">
      <c r="A441" s="2"/>
      <c r="B441" s="66"/>
      <c r="C441" s="73"/>
      <c r="D441" s="73"/>
      <c r="E441" s="73"/>
      <c r="F441" s="73"/>
      <c r="G441" s="6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5.75" customHeight="1">
      <c r="A442" s="2"/>
      <c r="B442" s="66"/>
      <c r="C442" s="73"/>
      <c r="D442" s="73"/>
      <c r="E442" s="73"/>
      <c r="F442" s="73"/>
      <c r="G442" s="6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5.75" customHeight="1">
      <c r="A443" s="2"/>
      <c r="B443" s="66"/>
      <c r="C443" s="73"/>
      <c r="D443" s="73"/>
      <c r="E443" s="73"/>
      <c r="F443" s="73"/>
      <c r="G443" s="6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5.75" customHeight="1">
      <c r="A444" s="2"/>
      <c r="B444" s="66"/>
      <c r="C444" s="73"/>
      <c r="D444" s="73"/>
      <c r="E444" s="73"/>
      <c r="F444" s="73"/>
      <c r="G444" s="6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5.75" customHeight="1">
      <c r="A445" s="2"/>
      <c r="B445" s="66"/>
      <c r="C445" s="73"/>
      <c r="D445" s="73"/>
      <c r="E445" s="73"/>
      <c r="F445" s="73"/>
      <c r="G445" s="66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5.75" customHeight="1">
      <c r="A446" s="2"/>
      <c r="B446" s="66"/>
      <c r="C446" s="73"/>
      <c r="D446" s="73"/>
      <c r="E446" s="73"/>
      <c r="F446" s="73"/>
      <c r="G446" s="6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5.75" customHeight="1">
      <c r="A447" s="2"/>
      <c r="B447" s="66"/>
      <c r="C447" s="73"/>
      <c r="D447" s="73"/>
      <c r="E447" s="73"/>
      <c r="F447" s="73"/>
      <c r="G447" s="6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5.75" customHeight="1">
      <c r="A448" s="2"/>
      <c r="B448" s="66"/>
      <c r="C448" s="73"/>
      <c r="D448" s="73"/>
      <c r="E448" s="73"/>
      <c r="F448" s="73"/>
      <c r="G448" s="66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5.75" customHeight="1">
      <c r="A449" s="2"/>
      <c r="B449" s="66"/>
      <c r="C449" s="73"/>
      <c r="D449" s="73"/>
      <c r="E449" s="73"/>
      <c r="F449" s="73"/>
      <c r="G449" s="6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5.75" customHeight="1">
      <c r="A450" s="2"/>
      <c r="B450" s="66"/>
      <c r="C450" s="73"/>
      <c r="D450" s="73"/>
      <c r="E450" s="73"/>
      <c r="F450" s="73"/>
      <c r="G450" s="6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5.75" customHeight="1">
      <c r="A451" s="2"/>
      <c r="B451" s="66"/>
      <c r="C451" s="73"/>
      <c r="D451" s="73"/>
      <c r="E451" s="73"/>
      <c r="F451" s="73"/>
      <c r="G451" s="6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5.75" customHeight="1">
      <c r="A452" s="2"/>
      <c r="B452" s="66"/>
      <c r="C452" s="73"/>
      <c r="D452" s="73"/>
      <c r="E452" s="73"/>
      <c r="F452" s="73"/>
      <c r="G452" s="6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5.75" customHeight="1">
      <c r="A453" s="2"/>
      <c r="B453" s="66"/>
      <c r="C453" s="73"/>
      <c r="D453" s="73"/>
      <c r="E453" s="73"/>
      <c r="F453" s="73"/>
      <c r="G453" s="6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5.75" customHeight="1">
      <c r="A454" s="2"/>
      <c r="B454" s="66"/>
      <c r="C454" s="73"/>
      <c r="D454" s="73"/>
      <c r="E454" s="73"/>
      <c r="F454" s="73"/>
      <c r="G454" s="6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5.75" customHeight="1">
      <c r="A455" s="2"/>
      <c r="B455" s="66"/>
      <c r="C455" s="73"/>
      <c r="D455" s="73"/>
      <c r="E455" s="73"/>
      <c r="F455" s="73"/>
      <c r="G455" s="6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5.75" customHeight="1">
      <c r="A456" s="2"/>
      <c r="B456" s="66"/>
      <c r="C456" s="73"/>
      <c r="D456" s="73"/>
      <c r="E456" s="73"/>
      <c r="F456" s="73"/>
      <c r="G456" s="6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5.75" customHeight="1">
      <c r="A457" s="2"/>
      <c r="B457" s="66"/>
      <c r="C457" s="73"/>
      <c r="D457" s="73"/>
      <c r="E457" s="73"/>
      <c r="F457" s="73"/>
      <c r="G457" s="6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5.75" customHeight="1">
      <c r="A458" s="2"/>
      <c r="B458" s="66"/>
      <c r="C458" s="73"/>
      <c r="D458" s="73"/>
      <c r="E458" s="73"/>
      <c r="F458" s="73"/>
      <c r="G458" s="6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5.75" customHeight="1">
      <c r="A459" s="2"/>
      <c r="B459" s="66"/>
      <c r="C459" s="73"/>
      <c r="D459" s="73"/>
      <c r="E459" s="73"/>
      <c r="F459" s="73"/>
      <c r="G459" s="6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5.75" customHeight="1">
      <c r="A460" s="2"/>
      <c r="B460" s="66"/>
      <c r="C460" s="73"/>
      <c r="D460" s="73"/>
      <c r="E460" s="73"/>
      <c r="F460" s="73"/>
      <c r="G460" s="6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5.75" customHeight="1">
      <c r="A461" s="2"/>
      <c r="B461" s="66"/>
      <c r="C461" s="73"/>
      <c r="D461" s="73"/>
      <c r="E461" s="73"/>
      <c r="F461" s="73"/>
      <c r="G461" s="6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5.75" customHeight="1">
      <c r="A462" s="2"/>
      <c r="B462" s="66"/>
      <c r="C462" s="73"/>
      <c r="D462" s="73"/>
      <c r="E462" s="73"/>
      <c r="F462" s="73"/>
      <c r="G462" s="6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5.75" customHeight="1">
      <c r="A463" s="2"/>
      <c r="B463" s="66"/>
      <c r="C463" s="73"/>
      <c r="D463" s="73"/>
      <c r="E463" s="73"/>
      <c r="F463" s="73"/>
      <c r="G463" s="6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5.75" customHeight="1">
      <c r="A464" s="2"/>
      <c r="B464" s="66"/>
      <c r="C464" s="73"/>
      <c r="D464" s="73"/>
      <c r="E464" s="73"/>
      <c r="F464" s="73"/>
      <c r="G464" s="6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5.75" customHeight="1">
      <c r="A465" s="2"/>
      <c r="B465" s="66"/>
      <c r="C465" s="73"/>
      <c r="D465" s="73"/>
      <c r="E465" s="73"/>
      <c r="F465" s="73"/>
      <c r="G465" s="6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5.75" customHeight="1">
      <c r="A466" s="2"/>
      <c r="B466" s="66"/>
      <c r="C466" s="73"/>
      <c r="D466" s="73"/>
      <c r="E466" s="73"/>
      <c r="F466" s="73"/>
      <c r="G466" s="6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5.75" customHeight="1">
      <c r="A467" s="2"/>
      <c r="B467" s="66"/>
      <c r="C467" s="73"/>
      <c r="D467" s="73"/>
      <c r="E467" s="73"/>
      <c r="F467" s="73"/>
      <c r="G467" s="6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5.75" customHeight="1">
      <c r="A468" s="2"/>
      <c r="B468" s="66"/>
      <c r="C468" s="73"/>
      <c r="D468" s="73"/>
      <c r="E468" s="73"/>
      <c r="F468" s="73"/>
      <c r="G468" s="6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5.75" customHeight="1">
      <c r="A469" s="2"/>
      <c r="B469" s="66"/>
      <c r="C469" s="73"/>
      <c r="D469" s="73"/>
      <c r="E469" s="73"/>
      <c r="F469" s="73"/>
      <c r="G469" s="66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5.75" customHeight="1">
      <c r="A470" s="2"/>
      <c r="B470" s="66"/>
      <c r="C470" s="73"/>
      <c r="D470" s="73"/>
      <c r="E470" s="73"/>
      <c r="F470" s="73"/>
      <c r="G470" s="66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5.75" customHeight="1">
      <c r="A471" s="2"/>
      <c r="B471" s="66"/>
      <c r="C471" s="73"/>
      <c r="D471" s="73"/>
      <c r="E471" s="73"/>
      <c r="F471" s="73"/>
      <c r="G471" s="66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5.75" customHeight="1">
      <c r="A472" s="2"/>
      <c r="B472" s="66"/>
      <c r="C472" s="73"/>
      <c r="D472" s="73"/>
      <c r="E472" s="73"/>
      <c r="F472" s="73"/>
      <c r="G472" s="6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5.75" customHeight="1">
      <c r="A473" s="2"/>
      <c r="B473" s="66"/>
      <c r="C473" s="73"/>
      <c r="D473" s="73"/>
      <c r="E473" s="73"/>
      <c r="F473" s="73"/>
      <c r="G473" s="66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5.75" customHeight="1">
      <c r="A474" s="2"/>
      <c r="B474" s="66"/>
      <c r="C474" s="73"/>
      <c r="D474" s="73"/>
      <c r="E474" s="73"/>
      <c r="F474" s="73"/>
      <c r="G474" s="66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5.75" customHeight="1">
      <c r="A475" s="2"/>
      <c r="B475" s="66"/>
      <c r="C475" s="73"/>
      <c r="D475" s="73"/>
      <c r="E475" s="73"/>
      <c r="F475" s="73"/>
      <c r="G475" s="66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5.75" customHeight="1">
      <c r="A476" s="2"/>
      <c r="B476" s="66"/>
      <c r="C476" s="73"/>
      <c r="D476" s="73"/>
      <c r="E476" s="73"/>
      <c r="F476" s="73"/>
      <c r="G476" s="66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5.75" customHeight="1">
      <c r="A477" s="2"/>
      <c r="B477" s="66"/>
      <c r="C477" s="73"/>
      <c r="D477" s="73"/>
      <c r="E477" s="73"/>
      <c r="F477" s="73"/>
      <c r="G477" s="66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5.75" customHeight="1">
      <c r="A478" s="2"/>
      <c r="B478" s="66"/>
      <c r="C478" s="73"/>
      <c r="D478" s="73"/>
      <c r="E478" s="73"/>
      <c r="F478" s="73"/>
      <c r="G478" s="6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5.75" customHeight="1">
      <c r="A479" s="2"/>
      <c r="B479" s="66"/>
      <c r="C479" s="73"/>
      <c r="D479" s="73"/>
      <c r="E479" s="73"/>
      <c r="F479" s="73"/>
      <c r="G479" s="66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5.75" customHeight="1">
      <c r="A480" s="2"/>
      <c r="B480" s="66"/>
      <c r="C480" s="73"/>
      <c r="D480" s="73"/>
      <c r="E480" s="73"/>
      <c r="F480" s="73"/>
      <c r="G480" s="66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5.75" customHeight="1">
      <c r="A481" s="2"/>
      <c r="B481" s="66"/>
      <c r="C481" s="73"/>
      <c r="D481" s="73"/>
      <c r="E481" s="73"/>
      <c r="F481" s="73"/>
      <c r="G481" s="66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5.75" customHeight="1">
      <c r="A482" s="2"/>
      <c r="B482" s="66"/>
      <c r="C482" s="73"/>
      <c r="D482" s="73"/>
      <c r="E482" s="73"/>
      <c r="F482" s="73"/>
      <c r="G482" s="6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5.75" customHeight="1">
      <c r="A483" s="2"/>
      <c r="B483" s="66"/>
      <c r="C483" s="73"/>
      <c r="D483" s="73"/>
      <c r="E483" s="73"/>
      <c r="F483" s="73"/>
      <c r="G483" s="6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5.75" customHeight="1">
      <c r="A484" s="2"/>
      <c r="B484" s="66"/>
      <c r="C484" s="73"/>
      <c r="D484" s="73"/>
      <c r="E484" s="73"/>
      <c r="F484" s="73"/>
      <c r="G484" s="6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5.75" customHeight="1">
      <c r="A485" s="2"/>
      <c r="B485" s="66"/>
      <c r="C485" s="73"/>
      <c r="D485" s="73"/>
      <c r="E485" s="73"/>
      <c r="F485" s="73"/>
      <c r="G485" s="6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5.75" customHeight="1">
      <c r="A486" s="2"/>
      <c r="B486" s="66"/>
      <c r="C486" s="73"/>
      <c r="D486" s="73"/>
      <c r="E486" s="73"/>
      <c r="F486" s="73"/>
      <c r="G486" s="6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5.75" customHeight="1">
      <c r="A487" s="2"/>
      <c r="B487" s="66"/>
      <c r="C487" s="73"/>
      <c r="D487" s="73"/>
      <c r="E487" s="73"/>
      <c r="F487" s="73"/>
      <c r="G487" s="6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5.75" customHeight="1">
      <c r="A488" s="2"/>
      <c r="B488" s="66"/>
      <c r="C488" s="73"/>
      <c r="D488" s="73"/>
      <c r="E488" s="73"/>
      <c r="F488" s="73"/>
      <c r="G488" s="6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5.75" customHeight="1">
      <c r="A489" s="2"/>
      <c r="B489" s="66"/>
      <c r="C489" s="73"/>
      <c r="D489" s="73"/>
      <c r="E489" s="73"/>
      <c r="F489" s="73"/>
      <c r="G489" s="6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5.75" customHeight="1">
      <c r="A490" s="2"/>
      <c r="B490" s="66"/>
      <c r="C490" s="73"/>
      <c r="D490" s="73"/>
      <c r="E490" s="73"/>
      <c r="F490" s="73"/>
      <c r="G490" s="6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5.75" customHeight="1">
      <c r="A491" s="2"/>
      <c r="B491" s="66"/>
      <c r="C491" s="73"/>
      <c r="D491" s="73"/>
      <c r="E491" s="73"/>
      <c r="F491" s="73"/>
      <c r="G491" s="6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5.75" customHeight="1">
      <c r="A492" s="2"/>
      <c r="B492" s="66"/>
      <c r="C492" s="73"/>
      <c r="D492" s="73"/>
      <c r="E492" s="73"/>
      <c r="F492" s="73"/>
      <c r="G492" s="6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5.75" customHeight="1">
      <c r="A493" s="2"/>
      <c r="B493" s="66"/>
      <c r="C493" s="73"/>
      <c r="D493" s="73"/>
      <c r="E493" s="73"/>
      <c r="F493" s="73"/>
      <c r="G493" s="66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5.75" customHeight="1">
      <c r="A494" s="2"/>
      <c r="B494" s="66"/>
      <c r="C494" s="73"/>
      <c r="D494" s="73"/>
      <c r="E494" s="73"/>
      <c r="F494" s="73"/>
      <c r="G494" s="6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5.75" customHeight="1">
      <c r="A495" s="2"/>
      <c r="B495" s="66"/>
      <c r="C495" s="73"/>
      <c r="D495" s="73"/>
      <c r="E495" s="73"/>
      <c r="F495" s="73"/>
      <c r="G495" s="6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5.75" customHeight="1">
      <c r="A496" s="2"/>
      <c r="B496" s="66"/>
      <c r="C496" s="73"/>
      <c r="D496" s="73"/>
      <c r="E496" s="73"/>
      <c r="F496" s="73"/>
      <c r="G496" s="66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5.75" customHeight="1">
      <c r="A497" s="2"/>
      <c r="B497" s="66"/>
      <c r="C497" s="73"/>
      <c r="D497" s="73"/>
      <c r="E497" s="73"/>
      <c r="F497" s="73"/>
      <c r="G497" s="66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5.75" customHeight="1">
      <c r="A498" s="2"/>
      <c r="B498" s="66"/>
      <c r="C498" s="73"/>
      <c r="D498" s="73"/>
      <c r="E498" s="73"/>
      <c r="F498" s="73"/>
      <c r="G498" s="6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5.75" customHeight="1">
      <c r="A499" s="2"/>
      <c r="B499" s="66"/>
      <c r="C499" s="73"/>
      <c r="D499" s="73"/>
      <c r="E499" s="73"/>
      <c r="F499" s="73"/>
      <c r="G499" s="6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5.75" customHeight="1">
      <c r="A500" s="2"/>
      <c r="B500" s="66"/>
      <c r="C500" s="73"/>
      <c r="D500" s="73"/>
      <c r="E500" s="73"/>
      <c r="F500" s="73"/>
      <c r="G500" s="6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5.75" customHeight="1">
      <c r="A501" s="2"/>
      <c r="B501" s="66"/>
      <c r="C501" s="73"/>
      <c r="D501" s="73"/>
      <c r="E501" s="73"/>
      <c r="F501" s="73"/>
      <c r="G501" s="6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5.75" customHeight="1">
      <c r="A502" s="2"/>
      <c r="B502" s="66"/>
      <c r="C502" s="73"/>
      <c r="D502" s="73"/>
      <c r="E502" s="73"/>
      <c r="F502" s="73"/>
      <c r="G502" s="6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5.75" customHeight="1">
      <c r="A503" s="2"/>
      <c r="B503" s="66"/>
      <c r="C503" s="73"/>
      <c r="D503" s="73"/>
      <c r="E503" s="73"/>
      <c r="F503" s="73"/>
      <c r="G503" s="6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5.75" customHeight="1">
      <c r="A504" s="2"/>
      <c r="B504" s="66"/>
      <c r="C504" s="73"/>
      <c r="D504" s="73"/>
      <c r="E504" s="73"/>
      <c r="F504" s="73"/>
      <c r="G504" s="6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5.75" customHeight="1">
      <c r="A505" s="2"/>
      <c r="B505" s="66"/>
      <c r="C505" s="73"/>
      <c r="D505" s="73"/>
      <c r="E505" s="73"/>
      <c r="F505" s="73"/>
      <c r="G505" s="6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5.75" customHeight="1">
      <c r="A506" s="2"/>
      <c r="B506" s="66"/>
      <c r="C506" s="73"/>
      <c r="D506" s="73"/>
      <c r="E506" s="73"/>
      <c r="F506" s="73"/>
      <c r="G506" s="66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5.75" customHeight="1">
      <c r="A507" s="2"/>
      <c r="B507" s="66"/>
      <c r="C507" s="73"/>
      <c r="D507" s="73"/>
      <c r="E507" s="73"/>
      <c r="F507" s="73"/>
      <c r="G507" s="66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5.75" customHeight="1">
      <c r="A508" s="2"/>
      <c r="B508" s="66"/>
      <c r="C508" s="73"/>
      <c r="D508" s="73"/>
      <c r="E508" s="73"/>
      <c r="F508" s="73"/>
      <c r="G508" s="6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5.75" customHeight="1">
      <c r="A509" s="2"/>
      <c r="B509" s="66"/>
      <c r="C509" s="73"/>
      <c r="D509" s="73"/>
      <c r="E509" s="73"/>
      <c r="F509" s="73"/>
      <c r="G509" s="66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5.75" customHeight="1">
      <c r="A510" s="2"/>
      <c r="B510" s="66"/>
      <c r="C510" s="73"/>
      <c r="D510" s="73"/>
      <c r="E510" s="73"/>
      <c r="F510" s="73"/>
      <c r="G510" s="6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5.75" customHeight="1">
      <c r="A511" s="2"/>
      <c r="B511" s="66"/>
      <c r="C511" s="73"/>
      <c r="D511" s="73"/>
      <c r="E511" s="73"/>
      <c r="F511" s="73"/>
      <c r="G511" s="6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5.75" customHeight="1">
      <c r="A512" s="2"/>
      <c r="B512" s="66"/>
      <c r="C512" s="73"/>
      <c r="D512" s="73"/>
      <c r="E512" s="73"/>
      <c r="F512" s="73"/>
      <c r="G512" s="66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5.75" customHeight="1">
      <c r="A513" s="2"/>
      <c r="B513" s="66"/>
      <c r="C513" s="73"/>
      <c r="D513" s="73"/>
      <c r="E513" s="73"/>
      <c r="F513" s="73"/>
      <c r="G513" s="66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5.75" customHeight="1">
      <c r="A514" s="2"/>
      <c r="B514" s="66"/>
      <c r="C514" s="73"/>
      <c r="D514" s="73"/>
      <c r="E514" s="73"/>
      <c r="F514" s="73"/>
      <c r="G514" s="6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5.75" customHeight="1">
      <c r="A515" s="2"/>
      <c r="B515" s="66"/>
      <c r="C515" s="73"/>
      <c r="D515" s="73"/>
      <c r="E515" s="73"/>
      <c r="F515" s="73"/>
      <c r="G515" s="66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5.75" customHeight="1">
      <c r="A516" s="2"/>
      <c r="B516" s="66"/>
      <c r="C516" s="73"/>
      <c r="D516" s="73"/>
      <c r="E516" s="73"/>
      <c r="F516" s="73"/>
      <c r="G516" s="66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5.75" customHeight="1">
      <c r="A517" s="2"/>
      <c r="B517" s="66"/>
      <c r="C517" s="73"/>
      <c r="D517" s="73"/>
      <c r="E517" s="73"/>
      <c r="F517" s="73"/>
      <c r="G517" s="6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5.75" customHeight="1">
      <c r="A518" s="2"/>
      <c r="B518" s="66"/>
      <c r="C518" s="73"/>
      <c r="D518" s="73"/>
      <c r="E518" s="73"/>
      <c r="F518" s="73"/>
      <c r="G518" s="6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5.75" customHeight="1">
      <c r="A519" s="2"/>
      <c r="B519" s="66"/>
      <c r="C519" s="73"/>
      <c r="D519" s="73"/>
      <c r="E519" s="73"/>
      <c r="F519" s="73"/>
      <c r="G519" s="6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5.75" customHeight="1">
      <c r="A520" s="2"/>
      <c r="B520" s="66"/>
      <c r="C520" s="73"/>
      <c r="D520" s="73"/>
      <c r="E520" s="73"/>
      <c r="F520" s="73"/>
      <c r="G520" s="6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5.75" customHeight="1">
      <c r="A521" s="2"/>
      <c r="B521" s="66"/>
      <c r="C521" s="73"/>
      <c r="D521" s="73"/>
      <c r="E521" s="73"/>
      <c r="F521" s="73"/>
      <c r="G521" s="6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5.75" customHeight="1">
      <c r="A522" s="2"/>
      <c r="B522" s="66"/>
      <c r="C522" s="73"/>
      <c r="D522" s="73"/>
      <c r="E522" s="73"/>
      <c r="F522" s="73"/>
      <c r="G522" s="6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5.75" customHeight="1">
      <c r="A523" s="2"/>
      <c r="B523" s="66"/>
      <c r="C523" s="73"/>
      <c r="D523" s="73"/>
      <c r="E523" s="73"/>
      <c r="F523" s="73"/>
      <c r="G523" s="6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5.75" customHeight="1">
      <c r="A524" s="2"/>
      <c r="B524" s="66"/>
      <c r="C524" s="73"/>
      <c r="D524" s="73"/>
      <c r="E524" s="73"/>
      <c r="F524" s="73"/>
      <c r="G524" s="66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5.75" customHeight="1">
      <c r="A525" s="2"/>
      <c r="B525" s="66"/>
      <c r="C525" s="73"/>
      <c r="D525" s="73"/>
      <c r="E525" s="73"/>
      <c r="F525" s="73"/>
      <c r="G525" s="66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5.75" customHeight="1">
      <c r="A526" s="2"/>
      <c r="B526" s="66"/>
      <c r="C526" s="73"/>
      <c r="D526" s="73"/>
      <c r="E526" s="73"/>
      <c r="F526" s="73"/>
      <c r="G526" s="6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5.75" customHeight="1">
      <c r="A527" s="2"/>
      <c r="B527" s="66"/>
      <c r="C527" s="73"/>
      <c r="D527" s="73"/>
      <c r="E527" s="73"/>
      <c r="F527" s="73"/>
      <c r="G527" s="66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5.75" customHeight="1">
      <c r="A528" s="2"/>
      <c r="B528" s="66"/>
      <c r="C528" s="73"/>
      <c r="D528" s="73"/>
      <c r="E528" s="73"/>
      <c r="F528" s="73"/>
      <c r="G528" s="66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5.75" customHeight="1">
      <c r="A529" s="2"/>
      <c r="B529" s="66"/>
      <c r="C529" s="73"/>
      <c r="D529" s="73"/>
      <c r="E529" s="73"/>
      <c r="F529" s="73"/>
      <c r="G529" s="6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5.75" customHeight="1">
      <c r="A530" s="2"/>
      <c r="B530" s="66"/>
      <c r="C530" s="73"/>
      <c r="D530" s="73"/>
      <c r="E530" s="73"/>
      <c r="F530" s="73"/>
      <c r="G530" s="66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5.75" customHeight="1">
      <c r="A531" s="2"/>
      <c r="B531" s="66"/>
      <c r="C531" s="73"/>
      <c r="D531" s="73"/>
      <c r="E531" s="73"/>
      <c r="F531" s="73"/>
      <c r="G531" s="6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5.75" customHeight="1">
      <c r="A532" s="2"/>
      <c r="B532" s="66"/>
      <c r="C532" s="73"/>
      <c r="D532" s="73"/>
      <c r="E532" s="73"/>
      <c r="F532" s="73"/>
      <c r="G532" s="6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5.75" customHeight="1">
      <c r="A533" s="2"/>
      <c r="B533" s="66"/>
      <c r="C533" s="73"/>
      <c r="D533" s="73"/>
      <c r="E533" s="73"/>
      <c r="F533" s="73"/>
      <c r="G533" s="6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5.75" customHeight="1">
      <c r="A534" s="2"/>
      <c r="B534" s="66"/>
      <c r="C534" s="73"/>
      <c r="D534" s="73"/>
      <c r="E534" s="73"/>
      <c r="F534" s="73"/>
      <c r="G534" s="66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5.75" customHeight="1">
      <c r="A535" s="2"/>
      <c r="B535" s="66"/>
      <c r="C535" s="73"/>
      <c r="D535" s="73"/>
      <c r="E535" s="73"/>
      <c r="F535" s="73"/>
      <c r="G535" s="6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5.75" customHeight="1">
      <c r="A536" s="2"/>
      <c r="B536" s="66"/>
      <c r="C536" s="73"/>
      <c r="D536" s="73"/>
      <c r="E536" s="73"/>
      <c r="F536" s="73"/>
      <c r="G536" s="66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5.75" customHeight="1">
      <c r="A537" s="2"/>
      <c r="B537" s="66"/>
      <c r="C537" s="73"/>
      <c r="D537" s="73"/>
      <c r="E537" s="73"/>
      <c r="F537" s="73"/>
      <c r="G537" s="66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5.75" customHeight="1">
      <c r="A538" s="2"/>
      <c r="B538" s="66"/>
      <c r="C538" s="73"/>
      <c r="D538" s="73"/>
      <c r="E538" s="73"/>
      <c r="F538" s="73"/>
      <c r="G538" s="66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5.75" customHeight="1">
      <c r="A539" s="2"/>
      <c r="B539" s="66"/>
      <c r="C539" s="73"/>
      <c r="D539" s="73"/>
      <c r="E539" s="73"/>
      <c r="F539" s="73"/>
      <c r="G539" s="6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5.75" customHeight="1">
      <c r="A540" s="2"/>
      <c r="B540" s="66"/>
      <c r="C540" s="73"/>
      <c r="D540" s="73"/>
      <c r="E540" s="73"/>
      <c r="F540" s="73"/>
      <c r="G540" s="66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5.75" customHeight="1">
      <c r="A541" s="2"/>
      <c r="B541" s="66"/>
      <c r="C541" s="73"/>
      <c r="D541" s="73"/>
      <c r="E541" s="73"/>
      <c r="F541" s="73"/>
      <c r="G541" s="66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5.75" customHeight="1">
      <c r="A542" s="2"/>
      <c r="B542" s="66"/>
      <c r="C542" s="73"/>
      <c r="D542" s="73"/>
      <c r="E542" s="73"/>
      <c r="F542" s="73"/>
      <c r="G542" s="66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5.75" customHeight="1">
      <c r="A543" s="2"/>
      <c r="B543" s="66"/>
      <c r="C543" s="73"/>
      <c r="D543" s="73"/>
      <c r="E543" s="73"/>
      <c r="F543" s="73"/>
      <c r="G543" s="66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5.75" customHeight="1">
      <c r="A544" s="2"/>
      <c r="B544" s="66"/>
      <c r="C544" s="73"/>
      <c r="D544" s="73"/>
      <c r="E544" s="73"/>
      <c r="F544" s="73"/>
      <c r="G544" s="66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5.75" customHeight="1">
      <c r="A545" s="2"/>
      <c r="B545" s="66"/>
      <c r="C545" s="73"/>
      <c r="D545" s="73"/>
      <c r="E545" s="73"/>
      <c r="F545" s="73"/>
      <c r="G545" s="6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5.75" customHeight="1">
      <c r="A546" s="2"/>
      <c r="B546" s="66"/>
      <c r="C546" s="73"/>
      <c r="D546" s="73"/>
      <c r="E546" s="73"/>
      <c r="F546" s="73"/>
      <c r="G546" s="6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5.75" customHeight="1">
      <c r="A547" s="2"/>
      <c r="B547" s="66"/>
      <c r="C547" s="73"/>
      <c r="D547" s="73"/>
      <c r="E547" s="73"/>
      <c r="F547" s="73"/>
      <c r="G547" s="6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5.75" customHeight="1">
      <c r="A548" s="2"/>
      <c r="B548" s="66"/>
      <c r="C548" s="73"/>
      <c r="D548" s="73"/>
      <c r="E548" s="73"/>
      <c r="F548" s="73"/>
      <c r="G548" s="6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5.75" customHeight="1">
      <c r="A549" s="2"/>
      <c r="B549" s="66"/>
      <c r="C549" s="73"/>
      <c r="D549" s="73"/>
      <c r="E549" s="73"/>
      <c r="F549" s="73"/>
      <c r="G549" s="6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5.75" customHeight="1">
      <c r="A550" s="2"/>
      <c r="B550" s="66"/>
      <c r="C550" s="73"/>
      <c r="D550" s="73"/>
      <c r="E550" s="73"/>
      <c r="F550" s="73"/>
      <c r="G550" s="66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5.75" customHeight="1">
      <c r="A551" s="2"/>
      <c r="B551" s="66"/>
      <c r="C551" s="73"/>
      <c r="D551" s="73"/>
      <c r="E551" s="73"/>
      <c r="F551" s="73"/>
      <c r="G551" s="66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5.75" customHeight="1">
      <c r="A552" s="2"/>
      <c r="B552" s="66"/>
      <c r="C552" s="73"/>
      <c r="D552" s="73"/>
      <c r="E552" s="73"/>
      <c r="F552" s="73"/>
      <c r="G552" s="66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5.75" customHeight="1">
      <c r="A553" s="2"/>
      <c r="B553" s="66"/>
      <c r="C553" s="73"/>
      <c r="D553" s="73"/>
      <c r="E553" s="73"/>
      <c r="F553" s="73"/>
      <c r="G553" s="66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5.75" customHeight="1">
      <c r="A554" s="2"/>
      <c r="B554" s="66"/>
      <c r="C554" s="73"/>
      <c r="D554" s="73"/>
      <c r="E554" s="73"/>
      <c r="F554" s="73"/>
      <c r="G554" s="66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5.75" customHeight="1">
      <c r="A555" s="2"/>
      <c r="B555" s="66"/>
      <c r="C555" s="73"/>
      <c r="D555" s="73"/>
      <c r="E555" s="73"/>
      <c r="F555" s="73"/>
      <c r="G555" s="6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5.75" customHeight="1">
      <c r="A556" s="2"/>
      <c r="B556" s="66"/>
      <c r="C556" s="73"/>
      <c r="D556" s="73"/>
      <c r="E556" s="73"/>
      <c r="F556" s="73"/>
      <c r="G556" s="6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5.75" customHeight="1">
      <c r="A557" s="2"/>
      <c r="B557" s="66"/>
      <c r="C557" s="73"/>
      <c r="D557" s="73"/>
      <c r="E557" s="73"/>
      <c r="F557" s="73"/>
      <c r="G557" s="6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5.75" customHeight="1">
      <c r="A558" s="2"/>
      <c r="B558" s="66"/>
      <c r="C558" s="73"/>
      <c r="D558" s="73"/>
      <c r="E558" s="73"/>
      <c r="F558" s="73"/>
      <c r="G558" s="6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5.75" customHeight="1">
      <c r="A559" s="2"/>
      <c r="B559" s="66"/>
      <c r="C559" s="73"/>
      <c r="D559" s="73"/>
      <c r="E559" s="73"/>
      <c r="F559" s="73"/>
      <c r="G559" s="6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5.75" customHeight="1">
      <c r="A560" s="2"/>
      <c r="B560" s="66"/>
      <c r="C560" s="73"/>
      <c r="D560" s="73"/>
      <c r="E560" s="73"/>
      <c r="F560" s="73"/>
      <c r="G560" s="6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5.75" customHeight="1">
      <c r="A561" s="2"/>
      <c r="B561" s="66"/>
      <c r="C561" s="73"/>
      <c r="D561" s="73"/>
      <c r="E561" s="73"/>
      <c r="F561" s="73"/>
      <c r="G561" s="6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5.75" customHeight="1">
      <c r="A562" s="2"/>
      <c r="B562" s="66"/>
      <c r="C562" s="73"/>
      <c r="D562" s="73"/>
      <c r="E562" s="73"/>
      <c r="F562" s="73"/>
      <c r="G562" s="6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5.75" customHeight="1">
      <c r="A563" s="2"/>
      <c r="B563" s="66"/>
      <c r="C563" s="73"/>
      <c r="D563" s="73"/>
      <c r="E563" s="73"/>
      <c r="F563" s="73"/>
      <c r="G563" s="6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5.75" customHeight="1">
      <c r="A564" s="2"/>
      <c r="B564" s="66"/>
      <c r="C564" s="73"/>
      <c r="D564" s="73"/>
      <c r="E564" s="73"/>
      <c r="F564" s="73"/>
      <c r="G564" s="66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5.75" customHeight="1">
      <c r="A565" s="2"/>
      <c r="B565" s="66"/>
      <c r="C565" s="73"/>
      <c r="D565" s="73"/>
      <c r="E565" s="73"/>
      <c r="F565" s="73"/>
      <c r="G565" s="6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5.75" customHeight="1">
      <c r="A566" s="2"/>
      <c r="B566" s="66"/>
      <c r="C566" s="73"/>
      <c r="D566" s="73"/>
      <c r="E566" s="73"/>
      <c r="F566" s="73"/>
      <c r="G566" s="6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5.75" customHeight="1">
      <c r="A567" s="2"/>
      <c r="B567" s="66"/>
      <c r="C567" s="73"/>
      <c r="D567" s="73"/>
      <c r="E567" s="73"/>
      <c r="F567" s="73"/>
      <c r="G567" s="6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5.75" customHeight="1">
      <c r="A568" s="2"/>
      <c r="B568" s="66"/>
      <c r="C568" s="73"/>
      <c r="D568" s="73"/>
      <c r="E568" s="73"/>
      <c r="F568" s="73"/>
      <c r="G568" s="6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5.75" customHeight="1">
      <c r="A569" s="2"/>
      <c r="B569" s="66"/>
      <c r="C569" s="73"/>
      <c r="D569" s="73"/>
      <c r="E569" s="73"/>
      <c r="F569" s="73"/>
      <c r="G569" s="6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5.75" customHeight="1">
      <c r="A570" s="2"/>
      <c r="B570" s="66"/>
      <c r="C570" s="73"/>
      <c r="D570" s="73"/>
      <c r="E570" s="73"/>
      <c r="F570" s="73"/>
      <c r="G570" s="6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5.75" customHeight="1">
      <c r="A571" s="2"/>
      <c r="B571" s="66"/>
      <c r="C571" s="73"/>
      <c r="D571" s="73"/>
      <c r="E571" s="73"/>
      <c r="F571" s="73"/>
      <c r="G571" s="6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5.75" customHeight="1">
      <c r="A572" s="2"/>
      <c r="B572" s="66"/>
      <c r="C572" s="73"/>
      <c r="D572" s="73"/>
      <c r="E572" s="73"/>
      <c r="F572" s="73"/>
      <c r="G572" s="6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5.75" customHeight="1">
      <c r="A573" s="2"/>
      <c r="B573" s="66"/>
      <c r="C573" s="73"/>
      <c r="D573" s="73"/>
      <c r="E573" s="73"/>
      <c r="F573" s="73"/>
      <c r="G573" s="6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5.75" customHeight="1">
      <c r="A574" s="2"/>
      <c r="B574" s="66"/>
      <c r="C574" s="73"/>
      <c r="D574" s="73"/>
      <c r="E574" s="73"/>
      <c r="F574" s="73"/>
      <c r="G574" s="6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5.75" customHeight="1">
      <c r="A575" s="2"/>
      <c r="B575" s="66"/>
      <c r="C575" s="73"/>
      <c r="D575" s="73"/>
      <c r="E575" s="73"/>
      <c r="F575" s="73"/>
      <c r="G575" s="6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5.75" customHeight="1">
      <c r="A576" s="2"/>
      <c r="B576" s="66"/>
      <c r="C576" s="73"/>
      <c r="D576" s="73"/>
      <c r="E576" s="73"/>
      <c r="F576" s="73"/>
      <c r="G576" s="6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5.75" customHeight="1">
      <c r="A577" s="2"/>
      <c r="B577" s="66"/>
      <c r="C577" s="73"/>
      <c r="D577" s="73"/>
      <c r="E577" s="73"/>
      <c r="F577" s="73"/>
      <c r="G577" s="6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5.75" customHeight="1">
      <c r="A578" s="2"/>
      <c r="B578" s="66"/>
      <c r="C578" s="73"/>
      <c r="D578" s="73"/>
      <c r="E578" s="73"/>
      <c r="F578" s="73"/>
      <c r="G578" s="6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5.75" customHeight="1">
      <c r="A579" s="2"/>
      <c r="B579" s="66"/>
      <c r="C579" s="73"/>
      <c r="D579" s="73"/>
      <c r="E579" s="73"/>
      <c r="F579" s="73"/>
      <c r="G579" s="6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5.75" customHeight="1">
      <c r="A580" s="2"/>
      <c r="B580" s="66"/>
      <c r="C580" s="73"/>
      <c r="D580" s="73"/>
      <c r="E580" s="73"/>
      <c r="F580" s="73"/>
      <c r="G580" s="6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5.75" customHeight="1">
      <c r="A581" s="2"/>
      <c r="B581" s="66"/>
      <c r="C581" s="73"/>
      <c r="D581" s="73"/>
      <c r="E581" s="73"/>
      <c r="F581" s="73"/>
      <c r="G581" s="6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5.75" customHeight="1">
      <c r="A582" s="2"/>
      <c r="B582" s="66"/>
      <c r="C582" s="73"/>
      <c r="D582" s="73"/>
      <c r="E582" s="73"/>
      <c r="F582" s="73"/>
      <c r="G582" s="66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5.75" customHeight="1">
      <c r="A583" s="2"/>
      <c r="B583" s="66"/>
      <c r="C583" s="73"/>
      <c r="D583" s="73"/>
      <c r="E583" s="73"/>
      <c r="F583" s="73"/>
      <c r="G583" s="66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5.75" customHeight="1">
      <c r="A584" s="2"/>
      <c r="B584" s="66"/>
      <c r="C584" s="73"/>
      <c r="D584" s="73"/>
      <c r="E584" s="73"/>
      <c r="F584" s="73"/>
      <c r="G584" s="6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5.75" customHeight="1">
      <c r="A585" s="2"/>
      <c r="B585" s="66"/>
      <c r="C585" s="73"/>
      <c r="D585" s="73"/>
      <c r="E585" s="73"/>
      <c r="F585" s="73"/>
      <c r="G585" s="66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5.75" customHeight="1">
      <c r="A586" s="2"/>
      <c r="B586" s="66"/>
      <c r="C586" s="73"/>
      <c r="D586" s="73"/>
      <c r="E586" s="73"/>
      <c r="F586" s="73"/>
      <c r="G586" s="66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5.75" customHeight="1">
      <c r="A587" s="2"/>
      <c r="B587" s="66"/>
      <c r="C587" s="73"/>
      <c r="D587" s="73"/>
      <c r="E587" s="73"/>
      <c r="F587" s="73"/>
      <c r="G587" s="6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5.75" customHeight="1">
      <c r="A588" s="2"/>
      <c r="B588" s="66"/>
      <c r="C588" s="73"/>
      <c r="D588" s="73"/>
      <c r="E588" s="73"/>
      <c r="F588" s="73"/>
      <c r="G588" s="66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5.75" customHeight="1">
      <c r="A589" s="2"/>
      <c r="B589" s="66"/>
      <c r="C589" s="73"/>
      <c r="D589" s="73"/>
      <c r="E589" s="73"/>
      <c r="F589" s="73"/>
      <c r="G589" s="66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5.75" customHeight="1">
      <c r="A590" s="2"/>
      <c r="B590" s="66"/>
      <c r="C590" s="73"/>
      <c r="D590" s="73"/>
      <c r="E590" s="73"/>
      <c r="F590" s="73"/>
      <c r="G590" s="6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5.75" customHeight="1">
      <c r="A591" s="2"/>
      <c r="B591" s="66"/>
      <c r="C591" s="73"/>
      <c r="D591" s="73"/>
      <c r="E591" s="73"/>
      <c r="F591" s="73"/>
      <c r="G591" s="6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5.75" customHeight="1">
      <c r="A592" s="2"/>
      <c r="B592" s="66"/>
      <c r="C592" s="73"/>
      <c r="D592" s="73"/>
      <c r="E592" s="73"/>
      <c r="F592" s="73"/>
      <c r="G592" s="6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5.75" customHeight="1">
      <c r="A593" s="2"/>
      <c r="B593" s="66"/>
      <c r="C593" s="73"/>
      <c r="D593" s="73"/>
      <c r="E593" s="73"/>
      <c r="F593" s="73"/>
      <c r="G593" s="6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5.75" customHeight="1">
      <c r="A594" s="2"/>
      <c r="B594" s="66"/>
      <c r="C594" s="73"/>
      <c r="D594" s="73"/>
      <c r="E594" s="73"/>
      <c r="F594" s="73"/>
      <c r="G594" s="6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5.75" customHeight="1">
      <c r="A595" s="2"/>
      <c r="B595" s="66"/>
      <c r="C595" s="73"/>
      <c r="D595" s="73"/>
      <c r="E595" s="73"/>
      <c r="F595" s="73"/>
      <c r="G595" s="6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5.75" customHeight="1">
      <c r="A596" s="2"/>
      <c r="B596" s="66"/>
      <c r="C596" s="73"/>
      <c r="D596" s="73"/>
      <c r="E596" s="73"/>
      <c r="F596" s="73"/>
      <c r="G596" s="6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5.75" customHeight="1">
      <c r="A597" s="2"/>
      <c r="B597" s="66"/>
      <c r="C597" s="73"/>
      <c r="D597" s="73"/>
      <c r="E597" s="73"/>
      <c r="F597" s="73"/>
      <c r="G597" s="6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5.75" customHeight="1">
      <c r="A598" s="2"/>
      <c r="B598" s="66"/>
      <c r="C598" s="73"/>
      <c r="D598" s="73"/>
      <c r="E598" s="73"/>
      <c r="F598" s="73"/>
      <c r="G598" s="66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5.75" customHeight="1">
      <c r="A599" s="2"/>
      <c r="B599" s="66"/>
      <c r="C599" s="73"/>
      <c r="D599" s="73"/>
      <c r="E599" s="73"/>
      <c r="F599" s="73"/>
      <c r="G599" s="66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5.75" customHeight="1">
      <c r="A600" s="2"/>
      <c r="B600" s="66"/>
      <c r="C600" s="73"/>
      <c r="D600" s="73"/>
      <c r="E600" s="73"/>
      <c r="F600" s="73"/>
      <c r="G600" s="66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5.75" customHeight="1">
      <c r="A601" s="2"/>
      <c r="B601" s="66"/>
      <c r="C601" s="73"/>
      <c r="D601" s="73"/>
      <c r="E601" s="73"/>
      <c r="F601" s="73"/>
      <c r="G601" s="66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5.75" customHeight="1">
      <c r="A602" s="2"/>
      <c r="B602" s="66"/>
      <c r="C602" s="73"/>
      <c r="D602" s="73"/>
      <c r="E602" s="73"/>
      <c r="F602" s="73"/>
      <c r="G602" s="6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5.75" customHeight="1">
      <c r="A603" s="2"/>
      <c r="B603" s="66"/>
      <c r="C603" s="73"/>
      <c r="D603" s="73"/>
      <c r="E603" s="73"/>
      <c r="F603" s="73"/>
      <c r="G603" s="66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5.75" customHeight="1">
      <c r="A604" s="2"/>
      <c r="B604" s="66"/>
      <c r="C604" s="73"/>
      <c r="D604" s="73"/>
      <c r="E604" s="73"/>
      <c r="F604" s="73"/>
      <c r="G604" s="66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5.75" customHeight="1">
      <c r="A605" s="2"/>
      <c r="B605" s="66"/>
      <c r="C605" s="73"/>
      <c r="D605" s="73"/>
      <c r="E605" s="73"/>
      <c r="F605" s="73"/>
      <c r="G605" s="66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5.75" customHeight="1">
      <c r="A606" s="2"/>
      <c r="B606" s="66"/>
      <c r="C606" s="73"/>
      <c r="D606" s="73"/>
      <c r="E606" s="73"/>
      <c r="F606" s="73"/>
      <c r="G606" s="6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5.75" customHeight="1">
      <c r="A607" s="2"/>
      <c r="B607" s="66"/>
      <c r="C607" s="73"/>
      <c r="D607" s="73"/>
      <c r="E607" s="73"/>
      <c r="F607" s="73"/>
      <c r="G607" s="6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5.75" customHeight="1">
      <c r="A608" s="2"/>
      <c r="B608" s="66"/>
      <c r="C608" s="73"/>
      <c r="D608" s="73"/>
      <c r="E608" s="73"/>
      <c r="F608" s="73"/>
      <c r="G608" s="66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5.75" customHeight="1">
      <c r="A609" s="2"/>
      <c r="B609" s="66"/>
      <c r="C609" s="73"/>
      <c r="D609" s="73"/>
      <c r="E609" s="73"/>
      <c r="F609" s="73"/>
      <c r="G609" s="6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5.75" customHeight="1">
      <c r="A610" s="2"/>
      <c r="B610" s="66"/>
      <c r="C610" s="73"/>
      <c r="D610" s="73"/>
      <c r="E610" s="73"/>
      <c r="F610" s="73"/>
      <c r="G610" s="6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5.75" customHeight="1">
      <c r="A611" s="2"/>
      <c r="B611" s="66"/>
      <c r="C611" s="73"/>
      <c r="D611" s="73"/>
      <c r="E611" s="73"/>
      <c r="F611" s="73"/>
      <c r="G611" s="6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5.75" customHeight="1">
      <c r="A612" s="2"/>
      <c r="B612" s="66"/>
      <c r="C612" s="73"/>
      <c r="D612" s="73"/>
      <c r="E612" s="73"/>
      <c r="F612" s="73"/>
      <c r="G612" s="6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5.75" customHeight="1">
      <c r="A613" s="2"/>
      <c r="B613" s="66"/>
      <c r="C613" s="73"/>
      <c r="D613" s="73"/>
      <c r="E613" s="73"/>
      <c r="F613" s="73"/>
      <c r="G613" s="6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5.75" customHeight="1">
      <c r="A614" s="2"/>
      <c r="B614" s="66"/>
      <c r="C614" s="73"/>
      <c r="D614" s="73"/>
      <c r="E614" s="73"/>
      <c r="F614" s="73"/>
      <c r="G614" s="66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5.75" customHeight="1">
      <c r="A615" s="2"/>
      <c r="B615" s="66"/>
      <c r="C615" s="73"/>
      <c r="D615" s="73"/>
      <c r="E615" s="73"/>
      <c r="F615" s="73"/>
      <c r="G615" s="66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5.75" customHeight="1">
      <c r="A616" s="2"/>
      <c r="B616" s="66"/>
      <c r="C616" s="73"/>
      <c r="D616" s="73"/>
      <c r="E616" s="73"/>
      <c r="F616" s="73"/>
      <c r="G616" s="66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5.75" customHeight="1">
      <c r="A617" s="2"/>
      <c r="B617" s="66"/>
      <c r="C617" s="73"/>
      <c r="D617" s="73"/>
      <c r="E617" s="73"/>
      <c r="F617" s="73"/>
      <c r="G617" s="66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5.75" customHeight="1">
      <c r="A618" s="2"/>
      <c r="B618" s="66"/>
      <c r="C618" s="73"/>
      <c r="D618" s="73"/>
      <c r="E618" s="73"/>
      <c r="F618" s="73"/>
      <c r="G618" s="66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5.75" customHeight="1">
      <c r="A619" s="2"/>
      <c r="B619" s="66"/>
      <c r="C619" s="73"/>
      <c r="D619" s="73"/>
      <c r="E619" s="73"/>
      <c r="F619" s="73"/>
      <c r="G619" s="66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</sheetData>
  <sheetProtection/>
  <mergeCells count="2">
    <mergeCell ref="A2:E2"/>
    <mergeCell ref="A3:E3"/>
  </mergeCells>
  <printOptions/>
  <pageMargins left="0.44" right="0.15748031496062992" top="0.15748031496062992" bottom="0.15748031496062992" header="0.15748031496062992" footer="0.15748031496062992"/>
  <pageSetup horizontalDpi="300" verticalDpi="300" orientation="portrait" paperSize="9" scale="83" r:id="rId1"/>
  <rowBreaks count="1" manualBreakCount="1">
    <brk id="61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G1">
      <selection activeCell="A3" sqref="A3:K3"/>
    </sheetView>
  </sheetViews>
  <sheetFormatPr defaultColWidth="9.00390625" defaultRowHeight="12.75"/>
  <cols>
    <col min="1" max="1" width="35.25390625" style="0" customWidth="1"/>
    <col min="2" max="2" width="14.375" style="0" customWidth="1"/>
    <col min="3" max="3" width="10.625" style="0" customWidth="1"/>
    <col min="4" max="4" width="9.125" style="0" customWidth="1"/>
    <col min="5" max="5" width="10.75390625" style="0" customWidth="1"/>
    <col min="6" max="6" width="13.25390625" style="0" customWidth="1"/>
    <col min="7" max="7" width="16.375" style="0" customWidth="1"/>
    <col min="8" max="9" width="16.25390625" style="377" customWidth="1"/>
    <col min="10" max="11" width="14.75390625" style="377" customWidth="1"/>
    <col min="12" max="14" width="12.75390625" style="0" customWidth="1"/>
    <col min="15" max="15" width="10.25390625" style="0" customWidth="1"/>
  </cols>
  <sheetData>
    <row r="1" spans="1:11" ht="12.75">
      <c r="A1" s="370"/>
      <c r="B1" s="370"/>
      <c r="C1" s="370"/>
      <c r="D1" s="370"/>
      <c r="E1" s="370"/>
      <c r="F1" s="370"/>
      <c r="G1" s="370"/>
      <c r="H1" s="555"/>
      <c r="I1" s="555"/>
      <c r="J1" s="555"/>
      <c r="K1" s="555"/>
    </row>
    <row r="2" spans="1:11" ht="12.75">
      <c r="A2" s="370"/>
      <c r="B2" s="370"/>
      <c r="C2" s="370"/>
      <c r="D2" s="370"/>
      <c r="E2" s="370"/>
      <c r="F2" s="370"/>
      <c r="G2" s="370"/>
      <c r="H2" s="555"/>
      <c r="I2" s="555"/>
      <c r="J2" s="555"/>
      <c r="K2" s="348" t="s">
        <v>763</v>
      </c>
    </row>
    <row r="3" spans="1:11" ht="16.5" customHeight="1">
      <c r="A3" s="652" t="s">
        <v>708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</row>
    <row r="4" spans="1:12" ht="34.5" customHeight="1">
      <c r="A4" s="653" t="s">
        <v>690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556"/>
    </row>
    <row r="5" spans="1:11" ht="12" customHeight="1">
      <c r="A5" s="645"/>
      <c r="B5" s="645"/>
      <c r="C5" s="645"/>
      <c r="D5" s="645"/>
      <c r="E5" s="645"/>
      <c r="F5" s="645"/>
      <c r="G5" s="645"/>
      <c r="H5" s="645"/>
      <c r="I5" s="645"/>
      <c r="J5" s="645"/>
      <c r="K5" s="645"/>
    </row>
    <row r="6" spans="1:11" ht="12.75" customHeight="1">
      <c r="A6" s="7"/>
      <c r="B6" s="7"/>
      <c r="C6" s="7"/>
      <c r="D6" s="7"/>
      <c r="E6" s="7"/>
      <c r="F6" s="7"/>
      <c r="G6" s="7"/>
      <c r="H6" s="372"/>
      <c r="I6" s="372"/>
      <c r="J6" s="372"/>
      <c r="K6" s="348" t="s">
        <v>1</v>
      </c>
    </row>
    <row r="7" spans="1:11" ht="43.5" customHeight="1">
      <c r="A7" s="654" t="s">
        <v>688</v>
      </c>
      <c r="B7" s="654" t="s">
        <v>689</v>
      </c>
      <c r="C7" s="654" t="s">
        <v>692</v>
      </c>
      <c r="D7" s="659" t="s">
        <v>705</v>
      </c>
      <c r="E7" s="654" t="s">
        <v>693</v>
      </c>
      <c r="F7" s="662" t="s">
        <v>695</v>
      </c>
      <c r="G7" s="663"/>
      <c r="H7" s="663"/>
      <c r="I7" s="664"/>
      <c r="J7" s="654" t="s">
        <v>694</v>
      </c>
      <c r="K7" s="654" t="s">
        <v>702</v>
      </c>
    </row>
    <row r="8" spans="1:11" ht="51" customHeight="1">
      <c r="A8" s="655"/>
      <c r="B8" s="655"/>
      <c r="C8" s="655"/>
      <c r="D8" s="660"/>
      <c r="E8" s="655"/>
      <c r="F8" s="657" t="s">
        <v>697</v>
      </c>
      <c r="G8" s="658"/>
      <c r="H8" s="655" t="s">
        <v>696</v>
      </c>
      <c r="I8" s="655" t="s">
        <v>704</v>
      </c>
      <c r="J8" s="655"/>
      <c r="K8" s="655"/>
    </row>
    <row r="9" spans="1:11" ht="26.25" customHeight="1">
      <c r="A9" s="656"/>
      <c r="B9" s="656"/>
      <c r="C9" s="656"/>
      <c r="D9" s="661"/>
      <c r="E9" s="656"/>
      <c r="F9" s="558" t="s">
        <v>698</v>
      </c>
      <c r="G9" s="557" t="s">
        <v>699</v>
      </c>
      <c r="H9" s="656"/>
      <c r="I9" s="656"/>
      <c r="J9" s="656"/>
      <c r="K9" s="656"/>
    </row>
    <row r="10" spans="1:11" ht="44.25" customHeight="1">
      <c r="A10" s="560" t="s">
        <v>701</v>
      </c>
      <c r="B10" s="42" t="s">
        <v>700</v>
      </c>
      <c r="C10" s="19">
        <v>499177</v>
      </c>
      <c r="D10" s="566" t="s">
        <v>706</v>
      </c>
      <c r="E10" s="19">
        <v>474707</v>
      </c>
      <c r="F10" s="19">
        <v>474707</v>
      </c>
      <c r="G10" s="19">
        <v>24470</v>
      </c>
      <c r="H10" s="19">
        <v>9947</v>
      </c>
      <c r="I10" s="19">
        <f>SUM(F10:H10)</f>
        <v>509124</v>
      </c>
      <c r="J10" s="19">
        <f>SUM(I10-E10)</f>
        <v>34417</v>
      </c>
      <c r="K10" s="559">
        <f>(J10/I10)*100</f>
        <v>6.7600427400790375</v>
      </c>
    </row>
    <row r="11" spans="1:11" ht="12.75" customHeight="1" thickBot="1">
      <c r="A11" s="311" t="s">
        <v>703</v>
      </c>
      <c r="B11" s="561">
        <v>8556272551</v>
      </c>
      <c r="C11" s="311">
        <v>28048</v>
      </c>
      <c r="D11" s="567" t="s">
        <v>707</v>
      </c>
      <c r="E11" s="311">
        <v>28048</v>
      </c>
      <c r="F11" s="311">
        <v>35621</v>
      </c>
      <c r="G11" s="20">
        <v>0</v>
      </c>
      <c r="H11" s="311">
        <v>3180</v>
      </c>
      <c r="I11" s="311">
        <f>SUM(F11:H11)</f>
        <v>38801</v>
      </c>
      <c r="J11" s="311">
        <f>SUM(I11-E11)</f>
        <v>10753</v>
      </c>
      <c r="K11" s="559">
        <f>(J11/I11)*100</f>
        <v>27.71320326795701</v>
      </c>
    </row>
    <row r="12" spans="1:11" ht="19.5" customHeight="1" thickBot="1">
      <c r="A12" s="562" t="s">
        <v>470</v>
      </c>
      <c r="B12" s="563"/>
      <c r="C12" s="564">
        <f>SUM(C10:C11)</f>
        <v>527225</v>
      </c>
      <c r="D12" s="563"/>
      <c r="E12" s="564">
        <f aca="true" t="shared" si="0" ref="E12:J12">SUM(E10:E11)</f>
        <v>502755</v>
      </c>
      <c r="F12" s="564">
        <f t="shared" si="0"/>
        <v>510328</v>
      </c>
      <c r="G12" s="564">
        <f t="shared" si="0"/>
        <v>24470</v>
      </c>
      <c r="H12" s="564">
        <f t="shared" si="0"/>
        <v>13127</v>
      </c>
      <c r="I12" s="564">
        <f t="shared" si="0"/>
        <v>547925</v>
      </c>
      <c r="J12" s="564">
        <f t="shared" si="0"/>
        <v>45170</v>
      </c>
      <c r="K12" s="565"/>
    </row>
    <row r="13" spans="8:15" ht="12.75" customHeight="1">
      <c r="H13"/>
      <c r="I13" s="96">
        <f>SUM(F12:H12)</f>
        <v>547925</v>
      </c>
      <c r="J13"/>
      <c r="K13"/>
      <c r="L13" s="6"/>
      <c r="M13" s="6"/>
      <c r="N13" s="6"/>
      <c r="O13" s="6"/>
    </row>
    <row r="14" spans="2:15" ht="12.75" customHeight="1">
      <c r="B14" s="280"/>
      <c r="C14" s="280"/>
      <c r="D14" s="280"/>
      <c r="E14" s="280"/>
      <c r="F14" s="280"/>
      <c r="G14" s="280"/>
      <c r="H14" s="376"/>
      <c r="I14" s="376"/>
      <c r="J14" s="376"/>
      <c r="K14" s="376"/>
      <c r="L14" s="6"/>
      <c r="M14" s="6"/>
      <c r="N14" s="6"/>
      <c r="O14" s="6"/>
    </row>
    <row r="15" spans="2:15" ht="12.75" customHeight="1">
      <c r="B15" s="280"/>
      <c r="C15" s="280"/>
      <c r="D15" s="280"/>
      <c r="E15" s="280"/>
      <c r="F15" s="280"/>
      <c r="G15" s="280"/>
      <c r="H15" s="376"/>
      <c r="I15" s="376"/>
      <c r="J15" s="376"/>
      <c r="K15" s="376"/>
      <c r="L15" s="6"/>
      <c r="M15" s="6"/>
      <c r="N15" s="6"/>
      <c r="O15" s="6"/>
    </row>
    <row r="16" spans="2:15" ht="12.75" customHeight="1">
      <c r="B16" s="280"/>
      <c r="C16" s="280"/>
      <c r="D16" s="280"/>
      <c r="E16" s="280"/>
      <c r="F16" s="280"/>
      <c r="G16" s="280"/>
      <c r="H16" s="376"/>
      <c r="I16" s="376"/>
      <c r="J16" s="376"/>
      <c r="K16" s="376"/>
      <c r="L16" s="6"/>
      <c r="M16" s="6"/>
      <c r="N16" s="6"/>
      <c r="O16" s="6"/>
    </row>
    <row r="17" spans="2:15" ht="12.75" customHeight="1">
      <c r="B17" s="280"/>
      <c r="C17" s="280"/>
      <c r="D17" s="280"/>
      <c r="E17" s="280"/>
      <c r="F17" s="280"/>
      <c r="G17" s="280"/>
      <c r="H17" s="376"/>
      <c r="I17" s="376"/>
      <c r="J17" s="376"/>
      <c r="K17" s="376"/>
      <c r="L17" s="6"/>
      <c r="M17" s="6"/>
      <c r="N17" s="6"/>
      <c r="O17" s="6"/>
    </row>
    <row r="18" spans="2:15" ht="12.75" customHeight="1">
      <c r="B18" s="280"/>
      <c r="C18" s="280"/>
      <c r="D18" s="280"/>
      <c r="E18" s="280"/>
      <c r="F18" s="280"/>
      <c r="G18" s="280"/>
      <c r="H18" s="376"/>
      <c r="I18" s="376"/>
      <c r="J18" s="376"/>
      <c r="K18" s="376"/>
      <c r="L18" s="6"/>
      <c r="M18" s="6"/>
      <c r="N18" s="6"/>
      <c r="O18" s="6"/>
    </row>
    <row r="19" spans="2:15" ht="12.75" customHeight="1">
      <c r="B19" s="280"/>
      <c r="C19" s="280"/>
      <c r="D19" s="280"/>
      <c r="E19" s="280"/>
      <c r="F19" s="280"/>
      <c r="G19" s="280"/>
      <c r="H19" s="376"/>
      <c r="I19" s="376"/>
      <c r="J19" s="376"/>
      <c r="K19" s="376"/>
      <c r="L19" s="6"/>
      <c r="M19" s="6"/>
      <c r="N19" s="6"/>
      <c r="O19" s="6"/>
    </row>
    <row r="20" spans="2:15" ht="12.75" customHeight="1">
      <c r="B20" s="280"/>
      <c r="C20" s="280"/>
      <c r="D20" s="280"/>
      <c r="E20" s="280"/>
      <c r="F20" s="280"/>
      <c r="G20" s="280"/>
      <c r="H20" s="376"/>
      <c r="I20" s="376"/>
      <c r="J20" s="376"/>
      <c r="K20" s="376"/>
      <c r="L20" s="6"/>
      <c r="M20" s="6"/>
      <c r="N20" s="6"/>
      <c r="O20" s="6"/>
    </row>
    <row r="21" spans="2:15" ht="12.75" customHeight="1">
      <c r="B21" s="280"/>
      <c r="C21" s="280"/>
      <c r="D21" s="280"/>
      <c r="E21" s="280"/>
      <c r="F21" s="280"/>
      <c r="G21" s="280"/>
      <c r="H21" s="376"/>
      <c r="I21" s="376"/>
      <c r="J21" s="376"/>
      <c r="K21" s="376"/>
      <c r="L21" s="6"/>
      <c r="M21" s="6"/>
      <c r="N21" s="6"/>
      <c r="O21" s="6"/>
    </row>
    <row r="22" spans="2:15" ht="12.75" customHeight="1">
      <c r="B22" s="280"/>
      <c r="C22" s="280"/>
      <c r="D22" s="280"/>
      <c r="E22" s="280"/>
      <c r="F22" s="280"/>
      <c r="G22" s="280"/>
      <c r="H22" s="376"/>
      <c r="I22" s="376"/>
      <c r="J22" s="376"/>
      <c r="K22" s="376"/>
      <c r="L22" s="6"/>
      <c r="M22" s="6"/>
      <c r="N22" s="6"/>
      <c r="O22" s="6"/>
    </row>
    <row r="23" spans="2:15" ht="12.75" customHeight="1">
      <c r="B23" s="280"/>
      <c r="C23" s="280"/>
      <c r="D23" s="280"/>
      <c r="E23" s="280"/>
      <c r="F23" s="280"/>
      <c r="G23" s="280"/>
      <c r="H23" s="376"/>
      <c r="I23" s="376"/>
      <c r="J23" s="376"/>
      <c r="K23" s="376"/>
      <c r="L23" s="6"/>
      <c r="M23" s="6"/>
      <c r="N23" s="6"/>
      <c r="O23" s="6"/>
    </row>
    <row r="24" spans="2:15" ht="12.75" customHeight="1">
      <c r="B24" s="280"/>
      <c r="C24" s="280"/>
      <c r="D24" s="280"/>
      <c r="E24" s="280"/>
      <c r="F24" s="280"/>
      <c r="G24" s="280"/>
      <c r="H24" s="376"/>
      <c r="I24" s="376"/>
      <c r="J24" s="376"/>
      <c r="K24" s="376"/>
      <c r="L24" s="6"/>
      <c r="M24" s="6"/>
      <c r="N24" s="6"/>
      <c r="O24" s="6"/>
    </row>
    <row r="25" spans="2:15" ht="12.75" customHeight="1">
      <c r="B25" s="280"/>
      <c r="C25" s="280"/>
      <c r="D25" s="280"/>
      <c r="E25" s="280"/>
      <c r="F25" s="280"/>
      <c r="G25" s="280"/>
      <c r="H25" s="376"/>
      <c r="I25" s="376"/>
      <c r="J25" s="376"/>
      <c r="K25" s="376"/>
      <c r="L25" s="6"/>
      <c r="M25" s="6"/>
      <c r="N25" s="6"/>
      <c r="O25" s="6"/>
    </row>
    <row r="26" spans="2:15" ht="12.75" customHeight="1">
      <c r="B26" s="280"/>
      <c r="C26" s="280"/>
      <c r="D26" s="280"/>
      <c r="E26" s="280"/>
      <c r="F26" s="280"/>
      <c r="G26" s="280"/>
      <c r="H26" s="376"/>
      <c r="I26" s="376"/>
      <c r="J26" s="376"/>
      <c r="K26" s="376"/>
      <c r="L26" s="6"/>
      <c r="M26" s="6"/>
      <c r="N26" s="6"/>
      <c r="O26" s="6"/>
    </row>
    <row r="27" spans="2:15" ht="12.75" customHeight="1">
      <c r="B27" s="280"/>
      <c r="C27" s="280"/>
      <c r="D27" s="280"/>
      <c r="E27" s="280"/>
      <c r="F27" s="280"/>
      <c r="G27" s="280"/>
      <c r="H27" s="376"/>
      <c r="I27" s="376"/>
      <c r="J27" s="376"/>
      <c r="K27" s="376"/>
      <c r="L27" s="6"/>
      <c r="M27" s="6"/>
      <c r="N27" s="6"/>
      <c r="O27" s="6"/>
    </row>
    <row r="28" spans="2:15" ht="12.75" customHeight="1">
      <c r="B28" s="280"/>
      <c r="C28" s="280"/>
      <c r="D28" s="280"/>
      <c r="E28" s="280"/>
      <c r="F28" s="280"/>
      <c r="G28" s="280"/>
      <c r="H28" s="376"/>
      <c r="I28" s="376"/>
      <c r="J28" s="376"/>
      <c r="K28" s="376"/>
      <c r="L28" s="6"/>
      <c r="M28" s="6"/>
      <c r="N28" s="6"/>
      <c r="O28" s="6"/>
    </row>
    <row r="29" spans="2:15" ht="12.75" customHeight="1">
      <c r="B29" s="280"/>
      <c r="C29" s="280"/>
      <c r="D29" s="280"/>
      <c r="E29" s="280"/>
      <c r="F29" s="280"/>
      <c r="G29" s="280"/>
      <c r="H29" s="376"/>
      <c r="I29" s="376"/>
      <c r="J29" s="376"/>
      <c r="K29" s="376"/>
      <c r="L29" s="6"/>
      <c r="M29" s="6"/>
      <c r="N29" s="6"/>
      <c r="O29" s="6"/>
    </row>
    <row r="30" spans="2:15" ht="12.75" customHeight="1">
      <c r="B30" s="280"/>
      <c r="C30" s="280"/>
      <c r="D30" s="280"/>
      <c r="E30" s="280"/>
      <c r="F30" s="280"/>
      <c r="G30" s="280"/>
      <c r="H30" s="376"/>
      <c r="I30" s="376"/>
      <c r="J30" s="376"/>
      <c r="K30" s="376"/>
      <c r="L30" s="6"/>
      <c r="M30" s="6"/>
      <c r="N30" s="6"/>
      <c r="O30" s="6"/>
    </row>
    <row r="31" spans="2:15" ht="12.75" customHeight="1">
      <c r="B31" s="280"/>
      <c r="C31" s="280"/>
      <c r="D31" s="280"/>
      <c r="E31" s="280"/>
      <c r="F31" s="280"/>
      <c r="G31" s="280"/>
      <c r="H31" s="376"/>
      <c r="I31" s="376"/>
      <c r="J31" s="376"/>
      <c r="K31" s="376"/>
      <c r="L31" s="6"/>
      <c r="M31" s="6"/>
      <c r="N31" s="6"/>
      <c r="O31" s="6"/>
    </row>
    <row r="32" spans="2:15" ht="12.75" customHeight="1">
      <c r="B32" s="280"/>
      <c r="C32" s="280"/>
      <c r="D32" s="280"/>
      <c r="E32" s="280"/>
      <c r="F32" s="280"/>
      <c r="G32" s="280"/>
      <c r="H32" s="376"/>
      <c r="I32" s="376"/>
      <c r="J32" s="376"/>
      <c r="K32" s="376"/>
      <c r="L32" s="6"/>
      <c r="M32" s="6"/>
      <c r="N32" s="6"/>
      <c r="O32" s="6"/>
    </row>
    <row r="33" spans="2:15" ht="12.75" customHeight="1">
      <c r="B33" s="280"/>
      <c r="C33" s="280"/>
      <c r="D33" s="280"/>
      <c r="E33" s="280"/>
      <c r="F33" s="280"/>
      <c r="G33" s="280"/>
      <c r="H33" s="376"/>
      <c r="I33" s="376"/>
      <c r="J33" s="376"/>
      <c r="K33" s="376"/>
      <c r="L33" s="6"/>
      <c r="M33" s="6"/>
      <c r="N33" s="6"/>
      <c r="O33" s="6"/>
    </row>
    <row r="34" spans="2:15" ht="12.75" customHeight="1">
      <c r="B34" s="280"/>
      <c r="C34" s="280"/>
      <c r="D34" s="280"/>
      <c r="E34" s="280"/>
      <c r="F34" s="280"/>
      <c r="G34" s="280"/>
      <c r="H34" s="376"/>
      <c r="I34" s="376"/>
      <c r="J34" s="376"/>
      <c r="K34" s="376"/>
      <c r="L34" s="6"/>
      <c r="M34" s="6"/>
      <c r="N34" s="6"/>
      <c r="O34" s="6"/>
    </row>
    <row r="35" spans="2:15" ht="12.75" customHeight="1">
      <c r="B35" s="280"/>
      <c r="C35" s="280"/>
      <c r="D35" s="280"/>
      <c r="E35" s="280"/>
      <c r="F35" s="280"/>
      <c r="G35" s="280"/>
      <c r="H35" s="376"/>
      <c r="I35" s="376"/>
      <c r="J35" s="376"/>
      <c r="K35" s="376"/>
      <c r="L35" s="6"/>
      <c r="M35" s="6"/>
      <c r="N35" s="6"/>
      <c r="O35" s="6"/>
    </row>
    <row r="36" spans="2:15" ht="12.75" customHeight="1">
      <c r="B36" s="280"/>
      <c r="C36" s="280"/>
      <c r="D36" s="280"/>
      <c r="E36" s="280"/>
      <c r="F36" s="280"/>
      <c r="G36" s="280"/>
      <c r="H36" s="376"/>
      <c r="I36" s="376"/>
      <c r="J36" s="376"/>
      <c r="K36" s="376"/>
      <c r="L36" s="6"/>
      <c r="M36" s="6"/>
      <c r="N36" s="6"/>
      <c r="O36" s="6"/>
    </row>
    <row r="37" spans="2:15" ht="12.75" customHeight="1">
      <c r="B37" s="280"/>
      <c r="C37" s="280"/>
      <c r="D37" s="280"/>
      <c r="E37" s="280"/>
      <c r="F37" s="280"/>
      <c r="G37" s="280"/>
      <c r="H37" s="376"/>
      <c r="I37" s="376"/>
      <c r="J37" s="376"/>
      <c r="K37" s="376"/>
      <c r="L37" s="6"/>
      <c r="M37" s="6"/>
      <c r="N37" s="6"/>
      <c r="O37" s="6"/>
    </row>
    <row r="38" spans="2:15" ht="12.75" customHeight="1">
      <c r="B38" s="280"/>
      <c r="C38" s="280"/>
      <c r="D38" s="280"/>
      <c r="E38" s="280"/>
      <c r="F38" s="280"/>
      <c r="G38" s="280"/>
      <c r="H38" s="376"/>
      <c r="I38" s="376"/>
      <c r="J38" s="376"/>
      <c r="K38" s="376"/>
      <c r="L38" s="6"/>
      <c r="M38" s="6"/>
      <c r="N38" s="6"/>
      <c r="O38" s="6"/>
    </row>
    <row r="39" spans="2:15" ht="12.75" customHeight="1">
      <c r="B39" s="280"/>
      <c r="C39" s="280"/>
      <c r="D39" s="280"/>
      <c r="E39" s="280"/>
      <c r="F39" s="280"/>
      <c r="G39" s="280"/>
      <c r="H39" s="376"/>
      <c r="I39" s="376"/>
      <c r="J39" s="376"/>
      <c r="K39" s="376"/>
      <c r="L39" s="6"/>
      <c r="M39" s="6"/>
      <c r="N39" s="6"/>
      <c r="O39" s="6"/>
    </row>
    <row r="40" spans="2:15" ht="12.75" customHeight="1">
      <c r="B40" s="280"/>
      <c r="C40" s="280"/>
      <c r="D40" s="280"/>
      <c r="E40" s="280"/>
      <c r="F40" s="280"/>
      <c r="G40" s="280"/>
      <c r="H40" s="376"/>
      <c r="I40" s="376"/>
      <c r="J40" s="376"/>
      <c r="K40" s="376"/>
      <c r="L40" s="6"/>
      <c r="M40" s="6"/>
      <c r="N40" s="6"/>
      <c r="O40" s="6"/>
    </row>
    <row r="41" spans="2:15" ht="12.75" customHeight="1">
      <c r="B41" s="280"/>
      <c r="C41" s="280"/>
      <c r="D41" s="280"/>
      <c r="E41" s="280"/>
      <c r="F41" s="280"/>
      <c r="G41" s="280"/>
      <c r="H41" s="376"/>
      <c r="I41" s="376"/>
      <c r="J41" s="376"/>
      <c r="K41" s="376"/>
      <c r="L41" s="6"/>
      <c r="M41" s="6"/>
      <c r="N41" s="6"/>
      <c r="O41" s="6"/>
    </row>
    <row r="42" spans="2:15" ht="12.75" customHeight="1">
      <c r="B42" s="280"/>
      <c r="C42" s="280"/>
      <c r="D42" s="280"/>
      <c r="E42" s="280"/>
      <c r="F42" s="280"/>
      <c r="G42" s="280"/>
      <c r="H42" s="376"/>
      <c r="I42" s="376"/>
      <c r="J42" s="376"/>
      <c r="K42" s="376"/>
      <c r="L42" s="6"/>
      <c r="M42" s="6"/>
      <c r="N42" s="6"/>
      <c r="O42" s="6"/>
    </row>
    <row r="43" spans="2:15" ht="12.75" customHeight="1">
      <c r="B43" s="280"/>
      <c r="C43" s="280"/>
      <c r="D43" s="280"/>
      <c r="E43" s="280"/>
      <c r="F43" s="280"/>
      <c r="G43" s="280"/>
      <c r="H43" s="376"/>
      <c r="I43" s="376"/>
      <c r="J43" s="376"/>
      <c r="K43" s="376"/>
      <c r="L43" s="6"/>
      <c r="M43" s="6"/>
      <c r="N43" s="6"/>
      <c r="O43" s="6"/>
    </row>
    <row r="44" spans="2:15" ht="12.75" customHeight="1">
      <c r="B44" s="280"/>
      <c r="C44" s="280"/>
      <c r="D44" s="280"/>
      <c r="E44" s="280"/>
      <c r="F44" s="280"/>
      <c r="G44" s="280"/>
      <c r="H44" s="376"/>
      <c r="I44" s="376"/>
      <c r="J44" s="376"/>
      <c r="K44" s="376"/>
      <c r="L44" s="6"/>
      <c r="M44" s="6"/>
      <c r="N44" s="6"/>
      <c r="O44" s="6"/>
    </row>
    <row r="45" spans="2:11" ht="12.75" customHeight="1">
      <c r="B45" s="280"/>
      <c r="C45" s="280"/>
      <c r="D45" s="280"/>
      <c r="E45" s="280"/>
      <c r="F45" s="280"/>
      <c r="G45" s="280"/>
      <c r="H45" s="376"/>
      <c r="I45" s="376"/>
      <c r="J45" s="376"/>
      <c r="K45" s="376"/>
    </row>
    <row r="46" spans="2:11" ht="12.75" customHeight="1">
      <c r="B46" s="280"/>
      <c r="C46" s="280"/>
      <c r="D46" s="280"/>
      <c r="E46" s="280"/>
      <c r="F46" s="280"/>
      <c r="G46" s="280"/>
      <c r="H46" s="376"/>
      <c r="I46" s="376"/>
      <c r="J46" s="376"/>
      <c r="K46" s="376"/>
    </row>
    <row r="47" spans="2:11" ht="12.75" customHeight="1">
      <c r="B47" s="280"/>
      <c r="C47" s="280"/>
      <c r="D47" s="280"/>
      <c r="E47" s="280"/>
      <c r="F47" s="280"/>
      <c r="G47" s="280"/>
      <c r="H47" s="376"/>
      <c r="I47" s="376"/>
      <c r="J47" s="376"/>
      <c r="K47" s="376"/>
    </row>
    <row r="48" spans="2:11" ht="12.75" customHeight="1">
      <c r="B48" s="280"/>
      <c r="C48" s="280"/>
      <c r="D48" s="280"/>
      <c r="E48" s="280"/>
      <c r="F48" s="280"/>
      <c r="G48" s="280"/>
      <c r="H48" s="376"/>
      <c r="I48" s="376"/>
      <c r="J48" s="376"/>
      <c r="K48" s="376"/>
    </row>
    <row r="49" spans="2:11" ht="12.75" customHeight="1">
      <c r="B49" s="280"/>
      <c r="C49" s="280"/>
      <c r="D49" s="280"/>
      <c r="E49" s="280"/>
      <c r="F49" s="280"/>
      <c r="G49" s="280"/>
      <c r="H49" s="376"/>
      <c r="I49" s="376"/>
      <c r="J49" s="376"/>
      <c r="K49" s="376"/>
    </row>
    <row r="50" spans="2:11" ht="12.75" customHeight="1">
      <c r="B50" s="280"/>
      <c r="C50" s="280"/>
      <c r="D50" s="280"/>
      <c r="E50" s="280"/>
      <c r="F50" s="280"/>
      <c r="G50" s="280"/>
      <c r="H50" s="376"/>
      <c r="I50" s="376"/>
      <c r="J50" s="376"/>
      <c r="K50" s="376"/>
    </row>
    <row r="51" spans="2:11" ht="12.75" customHeight="1">
      <c r="B51" s="280"/>
      <c r="C51" s="280"/>
      <c r="D51" s="280"/>
      <c r="E51" s="280"/>
      <c r="F51" s="280"/>
      <c r="G51" s="280"/>
      <c r="H51" s="376"/>
      <c r="I51" s="376"/>
      <c r="J51" s="376"/>
      <c r="K51" s="376"/>
    </row>
    <row r="52" spans="2:11" ht="12.75" customHeight="1">
      <c r="B52" s="280"/>
      <c r="C52" s="280"/>
      <c r="D52" s="280"/>
      <c r="E52" s="280"/>
      <c r="F52" s="280"/>
      <c r="G52" s="280"/>
      <c r="H52" s="376"/>
      <c r="I52" s="376"/>
      <c r="J52" s="376"/>
      <c r="K52" s="376"/>
    </row>
    <row r="53" spans="2:11" ht="12.75" customHeight="1">
      <c r="B53" s="280"/>
      <c r="C53" s="280"/>
      <c r="D53" s="280"/>
      <c r="E53" s="280"/>
      <c r="F53" s="280"/>
      <c r="G53" s="280"/>
      <c r="H53" s="376"/>
      <c r="I53" s="376"/>
      <c r="J53" s="376"/>
      <c r="K53" s="376"/>
    </row>
    <row r="54" spans="2:11" ht="12.75">
      <c r="B54" s="280"/>
      <c r="C54" s="280"/>
      <c r="D54" s="280"/>
      <c r="E54" s="280"/>
      <c r="F54" s="280"/>
      <c r="G54" s="280"/>
      <c r="H54" s="376"/>
      <c r="I54" s="376"/>
      <c r="J54" s="376"/>
      <c r="K54" s="376"/>
    </row>
    <row r="55" spans="2:11" ht="12.75">
      <c r="B55" s="280"/>
      <c r="C55" s="280"/>
      <c r="D55" s="280"/>
      <c r="E55" s="280"/>
      <c r="F55" s="280"/>
      <c r="G55" s="280"/>
      <c r="H55" s="376"/>
      <c r="I55" s="376"/>
      <c r="J55" s="376"/>
      <c r="K55" s="376"/>
    </row>
    <row r="56" spans="2:11" ht="12.75">
      <c r="B56" s="280"/>
      <c r="C56" s="280"/>
      <c r="D56" s="280"/>
      <c r="E56" s="280"/>
      <c r="F56" s="280"/>
      <c r="G56" s="280"/>
      <c r="H56" s="376"/>
      <c r="I56" s="376"/>
      <c r="J56" s="376"/>
      <c r="K56" s="376"/>
    </row>
    <row r="57" spans="2:11" ht="12.75">
      <c r="B57" s="280"/>
      <c r="C57" s="280"/>
      <c r="D57" s="280"/>
      <c r="E57" s="280"/>
      <c r="F57" s="280"/>
      <c r="G57" s="280"/>
      <c r="H57" s="376"/>
      <c r="I57" s="376"/>
      <c r="J57" s="376"/>
      <c r="K57" s="376"/>
    </row>
    <row r="58" spans="2:11" ht="12.75">
      <c r="B58" s="280"/>
      <c r="C58" s="280"/>
      <c r="D58" s="280"/>
      <c r="E58" s="280"/>
      <c r="F58" s="280"/>
      <c r="G58" s="280"/>
      <c r="H58" s="376"/>
      <c r="I58" s="376"/>
      <c r="J58" s="376"/>
      <c r="K58" s="376"/>
    </row>
    <row r="59" spans="2:11" ht="12.75">
      <c r="B59" s="280"/>
      <c r="C59" s="280"/>
      <c r="D59" s="280"/>
      <c r="E59" s="280"/>
      <c r="F59" s="280"/>
      <c r="G59" s="280"/>
      <c r="H59" s="376"/>
      <c r="I59" s="376"/>
      <c r="J59" s="376"/>
      <c r="K59" s="376"/>
    </row>
    <row r="60" spans="2:11" ht="12.75">
      <c r="B60" s="280"/>
      <c r="C60" s="280"/>
      <c r="D60" s="280"/>
      <c r="E60" s="280"/>
      <c r="F60" s="280"/>
      <c r="G60" s="280"/>
      <c r="H60" s="376"/>
      <c r="I60" s="376"/>
      <c r="J60" s="376"/>
      <c r="K60" s="376"/>
    </row>
    <row r="61" spans="2:11" ht="12.75">
      <c r="B61" s="280"/>
      <c r="C61" s="280"/>
      <c r="D61" s="280"/>
      <c r="E61" s="280"/>
      <c r="F61" s="280"/>
      <c r="G61" s="280"/>
      <c r="H61" s="376"/>
      <c r="I61" s="376"/>
      <c r="J61" s="376"/>
      <c r="K61" s="376"/>
    </row>
    <row r="62" spans="2:11" ht="12.75">
      <c r="B62" s="280"/>
      <c r="C62" s="280"/>
      <c r="D62" s="280"/>
      <c r="E62" s="280"/>
      <c r="F62" s="280"/>
      <c r="G62" s="280"/>
      <c r="H62" s="376"/>
      <c r="I62" s="376"/>
      <c r="J62" s="376"/>
      <c r="K62" s="376"/>
    </row>
    <row r="63" spans="2:11" ht="12.75">
      <c r="B63" s="280"/>
      <c r="C63" s="280"/>
      <c r="D63" s="280"/>
      <c r="E63" s="280"/>
      <c r="F63" s="280"/>
      <c r="G63" s="280"/>
      <c r="H63" s="376"/>
      <c r="I63" s="376"/>
      <c r="J63" s="376"/>
      <c r="K63" s="376"/>
    </row>
    <row r="64" spans="2:11" ht="12.75">
      <c r="B64" s="280"/>
      <c r="C64" s="280"/>
      <c r="D64" s="280"/>
      <c r="E64" s="280"/>
      <c r="F64" s="280"/>
      <c r="G64" s="280"/>
      <c r="H64" s="376"/>
      <c r="I64" s="376"/>
      <c r="J64" s="376"/>
      <c r="K64" s="376"/>
    </row>
    <row r="65" spans="2:11" ht="12.75">
      <c r="B65" s="280"/>
      <c r="C65" s="280"/>
      <c r="D65" s="280"/>
      <c r="E65" s="280"/>
      <c r="F65" s="280"/>
      <c r="G65" s="280"/>
      <c r="H65" s="376"/>
      <c r="I65" s="376"/>
      <c r="J65" s="376"/>
      <c r="K65" s="376"/>
    </row>
    <row r="66" spans="2:11" ht="12.75">
      <c r="B66" s="280"/>
      <c r="C66" s="280"/>
      <c r="D66" s="280"/>
      <c r="E66" s="280"/>
      <c r="F66" s="280"/>
      <c r="G66" s="280"/>
      <c r="H66" s="376"/>
      <c r="I66" s="376"/>
      <c r="J66" s="376"/>
      <c r="K66" s="376"/>
    </row>
    <row r="67" spans="2:11" ht="12.75">
      <c r="B67" s="280"/>
      <c r="C67" s="280"/>
      <c r="D67" s="280"/>
      <c r="E67" s="280"/>
      <c r="F67" s="280"/>
      <c r="G67" s="280"/>
      <c r="H67" s="376"/>
      <c r="I67" s="376"/>
      <c r="J67" s="376"/>
      <c r="K67" s="376"/>
    </row>
    <row r="68" spans="2:11" ht="12.75">
      <c r="B68" s="280"/>
      <c r="C68" s="280"/>
      <c r="D68" s="280"/>
      <c r="E68" s="280"/>
      <c r="F68" s="280"/>
      <c r="G68" s="280"/>
      <c r="H68" s="376"/>
      <c r="I68" s="376"/>
      <c r="J68" s="376"/>
      <c r="K68" s="376"/>
    </row>
    <row r="69" spans="2:11" ht="12.75">
      <c r="B69" s="280"/>
      <c r="C69" s="280"/>
      <c r="D69" s="280"/>
      <c r="E69" s="280"/>
      <c r="F69" s="280"/>
      <c r="G69" s="280"/>
      <c r="H69" s="376"/>
      <c r="I69" s="376"/>
      <c r="J69" s="376"/>
      <c r="K69" s="376"/>
    </row>
    <row r="70" spans="2:11" ht="12.75">
      <c r="B70" s="280"/>
      <c r="C70" s="280"/>
      <c r="D70" s="280"/>
      <c r="E70" s="280"/>
      <c r="F70" s="280"/>
      <c r="G70" s="280"/>
      <c r="H70" s="376"/>
      <c r="I70" s="376"/>
      <c r="J70" s="376"/>
      <c r="K70" s="376"/>
    </row>
    <row r="71" spans="2:11" ht="12.75">
      <c r="B71" s="280"/>
      <c r="C71" s="280"/>
      <c r="D71" s="280"/>
      <c r="E71" s="280"/>
      <c r="F71" s="280"/>
      <c r="G71" s="280"/>
      <c r="H71" s="376"/>
      <c r="I71" s="376"/>
      <c r="J71" s="376"/>
      <c r="K71" s="376"/>
    </row>
    <row r="72" ht="12.75">
      <c r="G72" s="280"/>
    </row>
  </sheetData>
  <sheetProtection/>
  <mergeCells count="14">
    <mergeCell ref="E7:E9"/>
    <mergeCell ref="H8:H9"/>
    <mergeCell ref="F7:I7"/>
    <mergeCell ref="I8:I9"/>
    <mergeCell ref="A3:K3"/>
    <mergeCell ref="A5:K5"/>
    <mergeCell ref="A4:K4"/>
    <mergeCell ref="K7:K9"/>
    <mergeCell ref="J7:J9"/>
    <mergeCell ref="F8:G8"/>
    <mergeCell ref="A7:A9"/>
    <mergeCell ref="B7:B9"/>
    <mergeCell ref="C7:C9"/>
    <mergeCell ref="D7:D9"/>
  </mergeCells>
  <printOptions/>
  <pageMargins left="0.35" right="0.16" top="0.31" bottom="1" header="0.19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77.75390625" style="0" customWidth="1"/>
    <col min="2" max="2" width="18.75390625" style="183" customWidth="1"/>
    <col min="3" max="3" width="7.375" style="15" customWidth="1"/>
  </cols>
  <sheetData>
    <row r="1" spans="1:2" ht="12.75">
      <c r="A1" s="7"/>
      <c r="B1" s="202" t="s">
        <v>745</v>
      </c>
    </row>
    <row r="2" ht="6" customHeight="1" hidden="1">
      <c r="A2" s="7" t="s">
        <v>0</v>
      </c>
    </row>
    <row r="3" spans="1:2" ht="19.5" customHeight="1">
      <c r="A3" s="597" t="s">
        <v>196</v>
      </c>
      <c r="B3" s="598"/>
    </row>
    <row r="4" spans="1:2" ht="19.5" customHeight="1">
      <c r="A4" s="597" t="s">
        <v>499</v>
      </c>
      <c r="B4" s="598"/>
    </row>
    <row r="5" spans="1:2" ht="13.5" thickBot="1">
      <c r="A5" s="1"/>
      <c r="B5" s="202" t="s">
        <v>1</v>
      </c>
    </row>
    <row r="6" spans="1:2" ht="57" customHeight="1" thickBot="1">
      <c r="A6" s="414" t="s">
        <v>121</v>
      </c>
      <c r="B6" s="151" t="s">
        <v>274</v>
      </c>
    </row>
    <row r="7" spans="1:2" ht="15.75" customHeight="1">
      <c r="A7" s="51" t="s">
        <v>122</v>
      </c>
      <c r="B7" s="184"/>
    </row>
    <row r="8" spans="1:2" ht="13.5" customHeight="1">
      <c r="A8" s="102" t="s">
        <v>654</v>
      </c>
      <c r="B8" s="27">
        <f>SUM(B9+B13+B17+B21+B22)</f>
        <v>32500</v>
      </c>
    </row>
    <row r="9" spans="1:2" ht="13.5" customHeight="1">
      <c r="A9" s="26" t="s">
        <v>62</v>
      </c>
      <c r="B9" s="11">
        <f>SUM(B10:B12)</f>
        <v>1000</v>
      </c>
    </row>
    <row r="10" spans="1:2" ht="13.5" customHeight="1">
      <c r="A10" s="52" t="s">
        <v>202</v>
      </c>
      <c r="B10" s="24">
        <v>1000</v>
      </c>
    </row>
    <row r="11" spans="1:2" ht="13.5" customHeight="1">
      <c r="A11" s="52" t="s">
        <v>203</v>
      </c>
      <c r="B11" s="24"/>
    </row>
    <row r="12" spans="1:2" ht="13.5" customHeight="1">
      <c r="A12" s="52" t="s">
        <v>204</v>
      </c>
      <c r="B12" s="24"/>
    </row>
    <row r="13" spans="1:2" ht="13.5" customHeight="1">
      <c r="A13" s="26" t="s">
        <v>63</v>
      </c>
      <c r="B13" s="11">
        <f>SUM(B14:B16)</f>
        <v>7000</v>
      </c>
    </row>
    <row r="14" spans="1:2" ht="13.5" customHeight="1">
      <c r="A14" s="52" t="s">
        <v>205</v>
      </c>
      <c r="B14" s="24"/>
    </row>
    <row r="15" spans="1:2" ht="13.5" customHeight="1">
      <c r="A15" s="52" t="s">
        <v>206</v>
      </c>
      <c r="B15" s="24"/>
    </row>
    <row r="16" spans="1:2" ht="13.5" customHeight="1">
      <c r="A16" s="52" t="s">
        <v>613</v>
      </c>
      <c r="B16" s="24">
        <v>7000</v>
      </c>
    </row>
    <row r="17" spans="1:2" ht="13.5" customHeight="1">
      <c r="A17" s="53" t="s">
        <v>64</v>
      </c>
      <c r="B17" s="11">
        <f>SUM(B18:B20)</f>
        <v>22000</v>
      </c>
    </row>
    <row r="18" spans="1:2" ht="13.5" customHeight="1">
      <c r="A18" s="52" t="s">
        <v>207</v>
      </c>
      <c r="B18" s="23">
        <v>17000</v>
      </c>
    </row>
    <row r="19" spans="1:2" ht="13.5" customHeight="1">
      <c r="A19" s="52" t="s">
        <v>209</v>
      </c>
      <c r="B19" s="24"/>
    </row>
    <row r="20" spans="1:3" s="9" customFormat="1" ht="13.5" customHeight="1">
      <c r="A20" s="52" t="s">
        <v>208</v>
      </c>
      <c r="B20" s="23">
        <v>5000</v>
      </c>
      <c r="C20" s="174"/>
    </row>
    <row r="21" spans="1:2" ht="13.5" customHeight="1">
      <c r="A21" s="26" t="s">
        <v>65</v>
      </c>
      <c r="B21" s="11">
        <v>2000</v>
      </c>
    </row>
    <row r="22" spans="1:2" ht="13.5" customHeight="1">
      <c r="A22" s="26" t="s">
        <v>658</v>
      </c>
      <c r="B22" s="11">
        <v>500</v>
      </c>
    </row>
    <row r="23" spans="1:2" ht="13.5" customHeight="1">
      <c r="A23" s="36" t="s">
        <v>657</v>
      </c>
      <c r="B23" s="27">
        <v>2000</v>
      </c>
    </row>
    <row r="24" spans="1:2" ht="13.5" customHeight="1">
      <c r="A24" s="102" t="s">
        <v>656</v>
      </c>
      <c r="B24" s="27">
        <f>SUM(B25+B31+B32)</f>
        <v>294229</v>
      </c>
    </row>
    <row r="25" spans="1:2" ht="13.5" customHeight="1">
      <c r="A25" s="26" t="s">
        <v>15</v>
      </c>
      <c r="B25" s="11">
        <f>SUM(B26:B30)</f>
        <v>281000</v>
      </c>
    </row>
    <row r="26" spans="1:2" ht="13.5" customHeight="1">
      <c r="A26" s="14" t="s">
        <v>197</v>
      </c>
      <c r="B26" s="24">
        <v>145000</v>
      </c>
    </row>
    <row r="27" spans="1:2" ht="13.5" customHeight="1">
      <c r="A27" s="14" t="s">
        <v>198</v>
      </c>
      <c r="B27" s="24">
        <v>10000</v>
      </c>
    </row>
    <row r="28" spans="1:2" ht="13.5" customHeight="1">
      <c r="A28" s="14" t="s">
        <v>199</v>
      </c>
      <c r="B28" s="24">
        <v>55000</v>
      </c>
    </row>
    <row r="29" spans="1:2" ht="13.5" customHeight="1">
      <c r="A29" s="14" t="s">
        <v>200</v>
      </c>
      <c r="B29" s="24">
        <v>57000</v>
      </c>
    </row>
    <row r="30" spans="1:2" ht="13.5" customHeight="1">
      <c r="A30" s="14" t="s">
        <v>201</v>
      </c>
      <c r="B30" s="24">
        <v>14000</v>
      </c>
    </row>
    <row r="31" spans="1:2" ht="13.5" customHeight="1">
      <c r="A31" s="26" t="s">
        <v>26</v>
      </c>
      <c r="B31" s="24"/>
    </row>
    <row r="32" spans="1:2" ht="13.5" customHeight="1">
      <c r="A32" s="26" t="s">
        <v>66</v>
      </c>
      <c r="B32" s="22">
        <f>SUM(B33:B34)</f>
        <v>13229</v>
      </c>
    </row>
    <row r="33" spans="1:2" ht="13.5" customHeight="1">
      <c r="A33" s="14" t="s">
        <v>16</v>
      </c>
      <c r="B33" s="24">
        <v>1000</v>
      </c>
    </row>
    <row r="34" spans="1:2" ht="13.5" customHeight="1">
      <c r="A34" s="14" t="s">
        <v>67</v>
      </c>
      <c r="B34" s="23">
        <v>12229</v>
      </c>
    </row>
    <row r="35" spans="1:2" ht="18" customHeight="1">
      <c r="A35" s="538" t="s">
        <v>655</v>
      </c>
      <c r="B35" s="94">
        <f>SUM(B36+B42+B43+B44+B45)</f>
        <v>389068</v>
      </c>
    </row>
    <row r="36" spans="1:2" ht="13.5" customHeight="1">
      <c r="A36" s="26" t="s">
        <v>30</v>
      </c>
      <c r="B36" s="110">
        <f>SUM(B37+B41)</f>
        <v>305078</v>
      </c>
    </row>
    <row r="37" spans="1:2" ht="13.5" customHeight="1">
      <c r="A37" s="207" t="s">
        <v>212</v>
      </c>
      <c r="B37" s="416">
        <f>SUM(B38:B40)</f>
        <v>150177</v>
      </c>
    </row>
    <row r="38" spans="1:3" ht="23.25" customHeight="1">
      <c r="A38" s="208" t="s">
        <v>519</v>
      </c>
      <c r="B38" s="417">
        <v>137049</v>
      </c>
      <c r="C38" s="96"/>
    </row>
    <row r="39" spans="1:3" ht="13.5" customHeight="1">
      <c r="A39" s="208" t="s">
        <v>520</v>
      </c>
      <c r="B39" s="417">
        <v>2728</v>
      </c>
      <c r="C39" s="96"/>
    </row>
    <row r="40" spans="1:3" ht="13.5" customHeight="1">
      <c r="A40" s="208" t="s">
        <v>521</v>
      </c>
      <c r="B40" s="206">
        <v>10400</v>
      </c>
      <c r="C40" s="96"/>
    </row>
    <row r="41" spans="1:3" ht="26.25" customHeight="1">
      <c r="A41" s="54" t="s">
        <v>522</v>
      </c>
      <c r="B41" s="196">
        <v>154901</v>
      </c>
      <c r="C41" s="96"/>
    </row>
    <row r="42" spans="1:3" ht="13.5" customHeight="1">
      <c r="A42" s="103" t="s">
        <v>106</v>
      </c>
      <c r="B42" s="11">
        <v>8000</v>
      </c>
      <c r="C42" s="96"/>
    </row>
    <row r="43" spans="1:3" ht="13.5" customHeight="1">
      <c r="A43" s="54" t="s">
        <v>213</v>
      </c>
      <c r="B43" s="24"/>
      <c r="C43" s="96"/>
    </row>
    <row r="44" spans="1:3" ht="13.5" customHeight="1">
      <c r="A44" s="104" t="s">
        <v>153</v>
      </c>
      <c r="B44" s="11">
        <v>70619</v>
      </c>
      <c r="C44" s="96"/>
    </row>
    <row r="45" spans="1:3" ht="13.5" customHeight="1">
      <c r="A45" s="55" t="s">
        <v>110</v>
      </c>
      <c r="B45" s="11">
        <f>SUM(B46:B47)</f>
        <v>5371</v>
      </c>
      <c r="C45" s="96"/>
    </row>
    <row r="46" spans="1:3" ht="13.5" customHeight="1">
      <c r="A46" s="14" t="s">
        <v>210</v>
      </c>
      <c r="B46" s="24">
        <v>3800</v>
      </c>
      <c r="C46" s="96"/>
    </row>
    <row r="47" spans="1:3" ht="13.5" customHeight="1">
      <c r="A47" s="41" t="s">
        <v>211</v>
      </c>
      <c r="B47" s="24">
        <v>1571</v>
      </c>
      <c r="C47" s="96"/>
    </row>
    <row r="48" spans="1:3" ht="13.5" customHeight="1">
      <c r="A48" s="55" t="s">
        <v>109</v>
      </c>
      <c r="B48" s="24"/>
      <c r="C48" s="96"/>
    </row>
    <row r="49" spans="1:3" ht="13.5" customHeight="1" hidden="1">
      <c r="A49" s="55" t="s">
        <v>149</v>
      </c>
      <c r="B49" s="24"/>
      <c r="C49" s="96"/>
    </row>
    <row r="50" spans="1:3" ht="13.5" customHeight="1">
      <c r="A50" s="102" t="s">
        <v>107</v>
      </c>
      <c r="B50" s="27">
        <f>SUM(B51:B53)</f>
        <v>11673</v>
      </c>
      <c r="C50" s="96"/>
    </row>
    <row r="51" spans="1:3" ht="13.5" customHeight="1">
      <c r="A51" s="26" t="s">
        <v>604</v>
      </c>
      <c r="B51" s="24">
        <v>10563</v>
      </c>
      <c r="C51" s="440"/>
    </row>
    <row r="52" spans="1:3" ht="13.5" customHeight="1">
      <c r="A52" s="26" t="s">
        <v>612</v>
      </c>
      <c r="B52" s="24">
        <v>1110</v>
      </c>
      <c r="C52" s="440"/>
    </row>
    <row r="53" spans="1:3" ht="13.5" customHeight="1">
      <c r="A53" s="45" t="s">
        <v>605</v>
      </c>
      <c r="B53" s="24"/>
      <c r="C53" s="96"/>
    </row>
    <row r="54" spans="1:3" ht="13.5" customHeight="1">
      <c r="A54" s="45" t="s">
        <v>652</v>
      </c>
      <c r="B54" s="24"/>
      <c r="C54" s="96"/>
    </row>
    <row r="55" spans="1:3" ht="13.5" customHeight="1" thickBot="1">
      <c r="A55" s="536" t="s">
        <v>653</v>
      </c>
      <c r="B55" s="537"/>
      <c r="C55" s="96"/>
    </row>
    <row r="56" spans="1:3" ht="22.5" customHeight="1" thickBot="1">
      <c r="A56" s="78" t="s">
        <v>71</v>
      </c>
      <c r="B56" s="209">
        <f>SUM(B8+B24+B35+B50+B23)</f>
        <v>729470</v>
      </c>
      <c r="C56" s="96"/>
    </row>
    <row r="57" spans="1:3" ht="16.5" customHeight="1">
      <c r="A57" s="51" t="s">
        <v>123</v>
      </c>
      <c r="B57" s="147"/>
      <c r="C57" s="96"/>
    </row>
    <row r="58" spans="1:3" ht="13.5" customHeight="1">
      <c r="A58" s="49" t="s">
        <v>27</v>
      </c>
      <c r="B58" s="11">
        <f>SUM(B59+B64)</f>
        <v>391344</v>
      </c>
      <c r="C58" s="114"/>
    </row>
    <row r="59" spans="1:3" ht="13.5" customHeight="1">
      <c r="A59" s="42" t="s">
        <v>222</v>
      </c>
      <c r="B59" s="11">
        <f>SUM(B60:B63)</f>
        <v>164973</v>
      </c>
      <c r="C59" s="114">
        <f>SUM('8.1.Önk.1.'!C60+'8.2.Önk.2.'!C23+'8.2.Önk.2.'!C30+'8.2.Önk.2.'!C37+'8.2.Önk.2.'!C70+'8.3.Önk.3.'!C22+'8.3.Önk.3.'!C32+'8.3.Önk.3.'!C51+'8.3.Önk.3.'!C56+'8.3.Önk.3.'!C73)</f>
        <v>164973</v>
      </c>
    </row>
    <row r="60" spans="1:3" ht="13.5" customHeight="1">
      <c r="A60" s="42" t="s">
        <v>223</v>
      </c>
      <c r="B60" s="24">
        <f>SUM('8.1.Önk.1.'!C18+'8.2.Önk.2.'!C9+'8.2.Önk.2.'!C35+'8.3.Önk.3.'!C8+'8.3.Önk.3.'!C27)</f>
        <v>40359</v>
      </c>
      <c r="C60" s="430"/>
    </row>
    <row r="61" spans="1:3" ht="13.5" customHeight="1">
      <c r="A61" s="42" t="s">
        <v>645</v>
      </c>
      <c r="B61" s="24">
        <f>SUM('8.1.Önk.1.'!C21+'8.2.Önk.2.'!C12+'8.2.Önk.2.'!C36+'8.3.Önk.3.'!C11+'8.3.Önk.3.'!C28)</f>
        <v>11242</v>
      </c>
      <c r="C61" s="430"/>
    </row>
    <row r="62" spans="1:3" ht="13.5" customHeight="1">
      <c r="A62" s="42" t="s">
        <v>224</v>
      </c>
      <c r="B62" s="24">
        <f>SUM('8.1.Önk.1.'!C57+'8.2.Önk.2.'!C22+'8.2.Önk.2.'!C30++'8.2.Önk.2.'!C70+'8.3.Önk.3.'!C21+'8.3.Önk.3.'!C31+'8.3.Önk.3.'!C56+'8.3.Önk.3.'!C73)</f>
        <v>87672</v>
      </c>
      <c r="C62" s="430"/>
    </row>
    <row r="63" spans="1:3" ht="13.5" customHeight="1">
      <c r="A63" s="42" t="s">
        <v>225</v>
      </c>
      <c r="B63" s="24">
        <f>SUM('8.1.Önk.1.'!C59+'8.3.Önk.3.'!C51)</f>
        <v>25700</v>
      </c>
      <c r="C63" s="430"/>
    </row>
    <row r="64" spans="1:4" ht="13.5" customHeight="1">
      <c r="A64" s="42" t="s">
        <v>550</v>
      </c>
      <c r="B64" s="11">
        <f>SUM(B65:B68)</f>
        <v>226371</v>
      </c>
      <c r="C64" s="114"/>
      <c r="D64" s="437"/>
    </row>
    <row r="65" spans="1:4" ht="13.5" customHeight="1">
      <c r="A65" s="42" t="s">
        <v>629</v>
      </c>
      <c r="B65" s="24">
        <f>SUM('4. Átadott p.eszk.'!B13)</f>
        <v>27433</v>
      </c>
      <c r="C65" s="96"/>
      <c r="D65" s="437"/>
    </row>
    <row r="66" spans="1:4" ht="13.5" customHeight="1">
      <c r="A66" s="42" t="s">
        <v>628</v>
      </c>
      <c r="B66" s="24">
        <f>SUM('4. Átadott p.eszk.'!B25)</f>
        <v>33637</v>
      </c>
      <c r="C66" s="96"/>
      <c r="D66" s="292"/>
    </row>
    <row r="67" spans="1:3" ht="13.5" customHeight="1">
      <c r="A67" s="42" t="s">
        <v>551</v>
      </c>
      <c r="B67" s="24">
        <f>SUM('4. Átadott p.eszk.'!B9)</f>
        <v>154901</v>
      </c>
      <c r="C67" s="96"/>
    </row>
    <row r="68" spans="1:3" ht="13.5" customHeight="1">
      <c r="A68" s="42" t="s">
        <v>611</v>
      </c>
      <c r="B68" s="24">
        <f>SUM('4. Átadott p.eszk.'!B24)</f>
        <v>10400</v>
      </c>
      <c r="C68" s="96"/>
    </row>
    <row r="69" spans="1:3" ht="15" customHeight="1">
      <c r="A69" s="49" t="s">
        <v>28</v>
      </c>
      <c r="B69" s="22">
        <f>SUM(B70+B74+B75)</f>
        <v>279041</v>
      </c>
      <c r="C69" s="96">
        <v>279041</v>
      </c>
    </row>
    <row r="70" spans="1:3" ht="12.75">
      <c r="A70" s="42" t="s">
        <v>89</v>
      </c>
      <c r="B70" s="24">
        <f>SUM('6.Kiad.össz.'!H14)</f>
        <v>174694</v>
      </c>
      <c r="C70" s="96"/>
    </row>
    <row r="71" spans="1:3" ht="12.75">
      <c r="A71" s="42" t="s">
        <v>603</v>
      </c>
      <c r="B71" s="24">
        <v>152087</v>
      </c>
      <c r="C71" s="96"/>
    </row>
    <row r="72" spans="1:3" ht="12.75">
      <c r="A72" s="42" t="s">
        <v>532</v>
      </c>
      <c r="B72" s="24">
        <v>10378</v>
      </c>
      <c r="C72" s="96"/>
    </row>
    <row r="73" spans="1:3" ht="12.75">
      <c r="A73" s="42" t="s">
        <v>533</v>
      </c>
      <c r="B73" s="24">
        <f>SUM('9.2.Hiv.2.'!D29)</f>
        <v>12229</v>
      </c>
      <c r="C73" s="96"/>
    </row>
    <row r="74" spans="1:3" ht="13.5" customHeight="1">
      <c r="A74" s="14" t="s">
        <v>90</v>
      </c>
      <c r="B74" s="24">
        <f>SUM('6.Kiad.össz.'!H18)</f>
        <v>30767</v>
      </c>
      <c r="C74" s="96"/>
    </row>
    <row r="75" spans="1:3" ht="13.5" customHeight="1">
      <c r="A75" s="14" t="s">
        <v>91</v>
      </c>
      <c r="B75" s="24">
        <f>SUM('11.1.GAMESZ 1.'!C27+'11.1.GAMESZ 1.'!C53+'11.1.GAMESZ 1.'!C63+'11.2. GAMESZ 2.'!C26+'11.2. GAMESZ 2.'!C60)</f>
        <v>73580</v>
      </c>
      <c r="C75" s="96"/>
    </row>
    <row r="76" spans="1:3" ht="18" customHeight="1">
      <c r="A76" s="462" t="s">
        <v>220</v>
      </c>
      <c r="B76" s="463">
        <f>SUM(B58+B69)</f>
        <v>670385</v>
      </c>
      <c r="C76" s="96"/>
    </row>
    <row r="77" spans="1:3" ht="18" customHeight="1">
      <c r="A77" s="212" t="s">
        <v>553</v>
      </c>
      <c r="B77" s="213">
        <f>SUM(B56-B76)</f>
        <v>59085</v>
      </c>
      <c r="C77" s="96"/>
    </row>
    <row r="78" spans="1:3" ht="13.5" customHeight="1">
      <c r="A78" s="62" t="s">
        <v>76</v>
      </c>
      <c r="B78" s="11">
        <f>SUM(B79:B81)</f>
        <v>25000</v>
      </c>
      <c r="C78" s="96"/>
    </row>
    <row r="79" spans="1:3" ht="13.5" customHeight="1">
      <c r="A79" s="38" t="s">
        <v>117</v>
      </c>
      <c r="B79" s="24">
        <v>15000</v>
      </c>
      <c r="C79" s="96"/>
    </row>
    <row r="80" spans="1:3" ht="13.5" customHeight="1">
      <c r="A80" s="38" t="s">
        <v>150</v>
      </c>
      <c r="B80" s="24"/>
      <c r="C80" s="96"/>
    </row>
    <row r="81" spans="1:3" ht="13.5" customHeight="1" thickBot="1">
      <c r="A81" s="39" t="s">
        <v>116</v>
      </c>
      <c r="B81" s="85">
        <v>10000</v>
      </c>
      <c r="C81" s="96"/>
    </row>
    <row r="82" spans="1:3" ht="22.5" customHeight="1" thickBot="1">
      <c r="A82" s="78" t="s">
        <v>87</v>
      </c>
      <c r="B82" s="209">
        <f>SUM(B58+B69+B78)</f>
        <v>695385</v>
      </c>
      <c r="C82" s="96"/>
    </row>
    <row r="83" spans="1:3" ht="17.25" customHeight="1">
      <c r="A83" s="155" t="s">
        <v>647</v>
      </c>
      <c r="B83" s="95">
        <f>SUM(B56-B82)</f>
        <v>34085</v>
      </c>
      <c r="C83" s="96"/>
    </row>
    <row r="84" spans="1:3" ht="14.25" customHeight="1">
      <c r="A84" s="105" t="s">
        <v>72</v>
      </c>
      <c r="B84" s="24"/>
      <c r="C84" s="96"/>
    </row>
    <row r="85" spans="1:3" ht="22.5" customHeight="1">
      <c r="A85" s="37" t="s">
        <v>113</v>
      </c>
      <c r="B85" s="185">
        <f>SUM(B86)</f>
        <v>0</v>
      </c>
      <c r="C85" s="96"/>
    </row>
    <row r="86" spans="1:3" ht="15" customHeight="1">
      <c r="A86" s="77" t="s">
        <v>229</v>
      </c>
      <c r="B86" s="101"/>
      <c r="C86" s="96"/>
    </row>
    <row r="87" spans="1:3" ht="18" customHeight="1">
      <c r="A87" s="37" t="s">
        <v>114</v>
      </c>
      <c r="B87" s="24"/>
      <c r="C87" s="96"/>
    </row>
    <row r="88" spans="1:3" ht="14.25" customHeight="1">
      <c r="A88" s="14" t="s">
        <v>29</v>
      </c>
      <c r="B88" s="24"/>
      <c r="C88" s="96"/>
    </row>
    <row r="89" spans="1:3" ht="14.25" customHeight="1" thickBot="1">
      <c r="A89" s="20" t="s">
        <v>124</v>
      </c>
      <c r="B89" s="85"/>
      <c r="C89" s="96"/>
    </row>
    <row r="90" spans="1:3" ht="21.75" customHeight="1" thickBot="1">
      <c r="A90" s="83" t="s">
        <v>22</v>
      </c>
      <c r="B90" s="186">
        <f>SUM(B56+B85)</f>
        <v>729470</v>
      </c>
      <c r="C90" s="96"/>
    </row>
    <row r="91" spans="1:3" ht="18.75" customHeight="1">
      <c r="A91" s="51" t="s">
        <v>14</v>
      </c>
      <c r="B91" s="147"/>
      <c r="C91" s="96"/>
    </row>
    <row r="92" spans="1:3" ht="12.75">
      <c r="A92" s="14" t="s">
        <v>88</v>
      </c>
      <c r="B92" s="24"/>
      <c r="C92" s="96"/>
    </row>
    <row r="93" spans="1:3" ht="13.5" thickBot="1">
      <c r="A93" s="116"/>
      <c r="B93" s="85"/>
      <c r="C93" s="96"/>
    </row>
    <row r="94" spans="1:3" ht="21.75" customHeight="1" thickBot="1">
      <c r="A94" s="83" t="s">
        <v>23</v>
      </c>
      <c r="B94" s="186">
        <f>SUM(B82+B91)</f>
        <v>695385</v>
      </c>
      <c r="C94" s="96"/>
    </row>
    <row r="95" spans="1:3" ht="11.25" customHeight="1">
      <c r="A95" s="2"/>
      <c r="B95" s="187"/>
      <c r="C95" s="96"/>
    </row>
    <row r="96" spans="1:3" ht="13.5" customHeight="1">
      <c r="A96" s="2" t="s">
        <v>214</v>
      </c>
      <c r="B96" s="187">
        <f>SUM(B90-B94)</f>
        <v>34085</v>
      </c>
      <c r="C96" s="96"/>
    </row>
    <row r="97" spans="1:3" ht="13.5" customHeight="1">
      <c r="A97" s="2"/>
      <c r="B97" s="187"/>
      <c r="C97" s="96"/>
    </row>
    <row r="98" spans="1:3" ht="13.5" customHeight="1">
      <c r="A98" s="2"/>
      <c r="B98" s="187"/>
      <c r="C98" s="96"/>
    </row>
    <row r="99" spans="1:3" ht="13.5" customHeight="1">
      <c r="A99" s="2"/>
      <c r="B99" s="187"/>
      <c r="C99" s="96"/>
    </row>
    <row r="100" spans="1:3" ht="13.5" customHeight="1">
      <c r="A100" s="2"/>
      <c r="B100" s="187"/>
      <c r="C100" s="96"/>
    </row>
    <row r="101" spans="1:3" ht="13.5" customHeight="1">
      <c r="A101" s="2"/>
      <c r="B101" s="187"/>
      <c r="C101" s="96"/>
    </row>
    <row r="102" spans="1:3" ht="13.5" customHeight="1">
      <c r="A102" s="2"/>
      <c r="B102" s="187"/>
      <c r="C102" s="96"/>
    </row>
    <row r="103" spans="1:3" ht="13.5" customHeight="1">
      <c r="A103" s="2"/>
      <c r="B103" s="187"/>
      <c r="C103" s="96"/>
    </row>
    <row r="104" spans="1:3" ht="13.5" customHeight="1">
      <c r="A104" s="2"/>
      <c r="B104" s="187"/>
      <c r="C104" s="96"/>
    </row>
    <row r="105" spans="1:3" ht="13.5" customHeight="1">
      <c r="A105" s="2"/>
      <c r="B105" s="187"/>
      <c r="C105" s="96"/>
    </row>
    <row r="106" spans="1:3" ht="13.5" customHeight="1">
      <c r="A106" s="2"/>
      <c r="B106" s="187"/>
      <c r="C106" s="96"/>
    </row>
    <row r="107" spans="1:3" ht="13.5" customHeight="1">
      <c r="A107" s="2"/>
      <c r="B107" s="187"/>
      <c r="C107" s="96"/>
    </row>
    <row r="108" spans="1:3" ht="13.5" customHeight="1">
      <c r="A108" s="2"/>
      <c r="B108" s="187"/>
      <c r="C108" s="96"/>
    </row>
    <row r="109" spans="1:3" ht="13.5" customHeight="1">
      <c r="A109" s="2"/>
      <c r="B109" s="187"/>
      <c r="C109" s="96"/>
    </row>
    <row r="110" spans="1:3" ht="13.5" customHeight="1">
      <c r="A110" s="2"/>
      <c r="B110" s="187"/>
      <c r="C110" s="96"/>
    </row>
    <row r="111" spans="1:3" ht="13.5" customHeight="1">
      <c r="A111" s="2"/>
      <c r="B111" s="187"/>
      <c r="C111" s="96"/>
    </row>
    <row r="112" spans="1:3" ht="13.5" customHeight="1">
      <c r="A112" s="2"/>
      <c r="B112" s="187"/>
      <c r="C112" s="96"/>
    </row>
    <row r="113" spans="1:3" ht="13.5" customHeight="1">
      <c r="A113" s="2"/>
      <c r="B113" s="187"/>
      <c r="C113" s="96"/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sheetProtection/>
  <mergeCells count="2">
    <mergeCell ref="A3:B3"/>
    <mergeCell ref="A4:B4"/>
  </mergeCells>
  <printOptions/>
  <pageMargins left="1.96" right="0.15748031496062992" top="0.15748031496062992" bottom="0.15748031496062992" header="0.07874015748031496" footer="0.15748031496062992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77.75390625" style="0" customWidth="1"/>
    <col min="2" max="2" width="14.75390625" style="0" hidden="1" customWidth="1"/>
    <col min="3" max="3" width="14.25390625" style="0" hidden="1" customWidth="1"/>
    <col min="4" max="4" width="13.25390625" style="0" hidden="1" customWidth="1"/>
    <col min="5" max="5" width="10.00390625" style="15" hidden="1" customWidth="1"/>
    <col min="6" max="6" width="18.75390625" style="15" customWidth="1"/>
  </cols>
  <sheetData>
    <row r="1" spans="1:6" ht="12.75">
      <c r="A1" s="7"/>
      <c r="B1" s="7"/>
      <c r="C1" s="17"/>
      <c r="D1" s="17"/>
      <c r="E1" s="32"/>
      <c r="F1" s="204" t="s">
        <v>746</v>
      </c>
    </row>
    <row r="2" spans="1:6" ht="19.5">
      <c r="A2" s="30" t="s">
        <v>31</v>
      </c>
      <c r="B2" s="7"/>
      <c r="C2" s="7"/>
      <c r="D2" s="7"/>
      <c r="E2" s="173"/>
      <c r="F2" s="203"/>
    </row>
    <row r="3" spans="1:6" ht="19.5">
      <c r="A3" s="30" t="s">
        <v>160</v>
      </c>
      <c r="B3" s="7"/>
      <c r="C3" s="7"/>
      <c r="D3" s="7"/>
      <c r="E3" s="173"/>
      <c r="F3" s="203"/>
    </row>
    <row r="4" spans="1:6" ht="13.5" thickBot="1">
      <c r="A4" s="7"/>
      <c r="B4" s="7"/>
      <c r="C4" s="18"/>
      <c r="D4" s="18"/>
      <c r="F4" s="18" t="s">
        <v>1</v>
      </c>
    </row>
    <row r="5" spans="1:6" ht="50.25" customHeight="1" thickBot="1">
      <c r="A5" s="395" t="s">
        <v>119</v>
      </c>
      <c r="B5" s="152" t="s">
        <v>36</v>
      </c>
      <c r="C5" s="152" t="s">
        <v>133</v>
      </c>
      <c r="D5" s="152" t="s">
        <v>152</v>
      </c>
      <c r="E5" s="396" t="s">
        <v>144</v>
      </c>
      <c r="F5" s="148" t="s">
        <v>274</v>
      </c>
    </row>
    <row r="6" spans="1:6" ht="16.5" customHeight="1">
      <c r="A6" s="51" t="s">
        <v>118</v>
      </c>
      <c r="B6" s="25">
        <f>SUM(B7+B10)</f>
        <v>0</v>
      </c>
      <c r="C6" s="117">
        <f>SUM(C7+C10)</f>
        <v>129350</v>
      </c>
      <c r="D6" s="175" t="e">
        <f>SUM(D7+D10)</f>
        <v>#REF!</v>
      </c>
      <c r="E6" s="176" t="e">
        <f>SUM(E7+E10)</f>
        <v>#REF!</v>
      </c>
      <c r="F6" s="188">
        <f>SUM(F7+F10)</f>
        <v>510755</v>
      </c>
    </row>
    <row r="7" spans="1:6" ht="13.5" customHeight="1">
      <c r="A7" s="50" t="s">
        <v>650</v>
      </c>
      <c r="B7" s="21"/>
      <c r="C7" s="118">
        <v>8200</v>
      </c>
      <c r="D7" s="118">
        <v>8200</v>
      </c>
      <c r="E7" s="92">
        <v>8263</v>
      </c>
      <c r="F7" s="11">
        <f>SUM(F8:F9)</f>
        <v>502755</v>
      </c>
    </row>
    <row r="8" spans="1:6" ht="13.5" customHeight="1">
      <c r="A8" s="38" t="s">
        <v>166</v>
      </c>
      <c r="B8" s="21"/>
      <c r="C8" s="118"/>
      <c r="D8" s="118"/>
      <c r="E8" s="92"/>
      <c r="F8" s="24">
        <v>474707</v>
      </c>
    </row>
    <row r="9" spans="1:6" ht="13.5" customHeight="1">
      <c r="A9" s="38" t="s">
        <v>555</v>
      </c>
      <c r="B9" s="21"/>
      <c r="C9" s="119"/>
      <c r="D9" s="119"/>
      <c r="E9" s="88"/>
      <c r="F9" s="23">
        <v>28048</v>
      </c>
    </row>
    <row r="10" spans="1:6" ht="13.5" customHeight="1">
      <c r="A10" s="56" t="s">
        <v>651</v>
      </c>
      <c r="B10" s="21">
        <f>SUM(B12:B14)</f>
        <v>0</v>
      </c>
      <c r="C10" s="118">
        <f>SUM(C11+C14)</f>
        <v>121150</v>
      </c>
      <c r="D10" s="177" t="e">
        <f>SUM(D11+D14+#REF!+#REF!+D15+D16)</f>
        <v>#REF!</v>
      </c>
      <c r="E10" s="92" t="e">
        <f>SUM(E11+E14+E16+E15+#REF!)</f>
        <v>#REF!</v>
      </c>
      <c r="F10" s="11">
        <f>SUM(F11:F16)</f>
        <v>8000</v>
      </c>
    </row>
    <row r="11" spans="1:6" ht="13.5" customHeight="1">
      <c r="A11" s="56" t="s">
        <v>132</v>
      </c>
      <c r="B11" s="21"/>
      <c r="C11" s="118">
        <v>120000</v>
      </c>
      <c r="D11" s="118">
        <v>120000</v>
      </c>
      <c r="E11" s="92" t="e">
        <f>SUM(#REF!)</f>
        <v>#REF!</v>
      </c>
      <c r="F11" s="11"/>
    </row>
    <row r="12" spans="1:6" ht="13.5" customHeight="1">
      <c r="A12" s="56" t="s">
        <v>154</v>
      </c>
      <c r="B12" s="11"/>
      <c r="C12" s="119"/>
      <c r="D12" s="119"/>
      <c r="E12" s="88"/>
      <c r="F12" s="24">
        <v>1000</v>
      </c>
    </row>
    <row r="13" spans="1:6" ht="13.5" customHeight="1">
      <c r="A13" s="26" t="s">
        <v>668</v>
      </c>
      <c r="B13" s="21"/>
      <c r="C13" s="119"/>
      <c r="D13" s="119"/>
      <c r="E13" s="88"/>
      <c r="F13" s="24"/>
    </row>
    <row r="14" spans="1:6" ht="13.5" customHeight="1">
      <c r="A14" s="26" t="s">
        <v>669</v>
      </c>
      <c r="B14" s="21"/>
      <c r="C14" s="118">
        <v>1150</v>
      </c>
      <c r="D14" s="118">
        <v>1150</v>
      </c>
      <c r="E14" s="92">
        <v>1150</v>
      </c>
      <c r="F14" s="11"/>
    </row>
    <row r="15" spans="1:6" ht="13.5" customHeight="1">
      <c r="A15" s="44" t="s">
        <v>670</v>
      </c>
      <c r="B15" s="40"/>
      <c r="C15" s="120"/>
      <c r="D15" s="178">
        <v>180</v>
      </c>
      <c r="E15" s="179">
        <v>180</v>
      </c>
      <c r="F15" s="153"/>
    </row>
    <row r="16" spans="1:6" ht="26.25" customHeight="1" thickBot="1">
      <c r="A16" s="134" t="s">
        <v>671</v>
      </c>
      <c r="B16" s="40"/>
      <c r="C16" s="120"/>
      <c r="D16" s="178">
        <v>4069</v>
      </c>
      <c r="E16" s="112">
        <v>4069</v>
      </c>
      <c r="F16" s="85">
        <v>7000</v>
      </c>
    </row>
    <row r="17" spans="1:6" ht="21.75" customHeight="1" thickBot="1">
      <c r="A17" s="397" t="s">
        <v>92</v>
      </c>
      <c r="B17" s="398">
        <v>0</v>
      </c>
      <c r="C17" s="399">
        <f>SUM(C6)</f>
        <v>129350</v>
      </c>
      <c r="D17" s="399" t="e">
        <f>SUM(D6)</f>
        <v>#REF!</v>
      </c>
      <c r="E17" s="400" t="e">
        <f>SUM(E6)</f>
        <v>#REF!</v>
      </c>
      <c r="F17" s="544">
        <f>SUM(F6)</f>
        <v>510755</v>
      </c>
    </row>
    <row r="18" spans="1:6" ht="21.75" customHeight="1">
      <c r="A18" s="51" t="s">
        <v>120</v>
      </c>
      <c r="B18" s="25"/>
      <c r="C18" s="111"/>
      <c r="D18" s="111"/>
      <c r="E18" s="75"/>
      <c r="F18" s="147"/>
    </row>
    <row r="19" spans="1:6" ht="13.5" customHeight="1">
      <c r="A19" s="50" t="s">
        <v>59</v>
      </c>
      <c r="B19" s="11">
        <f>SUM(B21+B24)</f>
        <v>2000</v>
      </c>
      <c r="C19" s="11">
        <f>SUM(C21+C24)</f>
        <v>2000</v>
      </c>
      <c r="D19" s="163">
        <f>SUM(D21+D24)</f>
        <v>2000</v>
      </c>
      <c r="E19" s="164">
        <f>SUM(E21+E24)</f>
        <v>2775</v>
      </c>
      <c r="F19" s="11">
        <f>SUM(F20+F31)</f>
        <v>511533</v>
      </c>
    </row>
    <row r="20" spans="1:6" ht="13.5" customHeight="1">
      <c r="A20" s="50" t="s">
        <v>735</v>
      </c>
      <c r="B20" s="11"/>
      <c r="C20" s="11"/>
      <c r="D20" s="163"/>
      <c r="E20" s="164"/>
      <c r="F20" s="11">
        <f>SUM(F21+F24)</f>
        <v>510183</v>
      </c>
    </row>
    <row r="21" spans="1:6" ht="13.5" customHeight="1">
      <c r="A21" s="50" t="s">
        <v>60</v>
      </c>
      <c r="B21" s="11"/>
      <c r="C21" s="93"/>
      <c r="D21" s="93"/>
      <c r="E21" s="88"/>
      <c r="F21" s="11">
        <f>SUM(F22:F23)</f>
        <v>498391</v>
      </c>
    </row>
    <row r="22" spans="1:6" ht="13.5" customHeight="1">
      <c r="A22" s="38" t="s">
        <v>691</v>
      </c>
      <c r="B22" s="11"/>
      <c r="C22" s="93"/>
      <c r="D22" s="93"/>
      <c r="E22" s="88"/>
      <c r="F22" s="24">
        <v>496891</v>
      </c>
    </row>
    <row r="23" spans="1:6" ht="13.5" customHeight="1">
      <c r="A23" s="38" t="s">
        <v>165</v>
      </c>
      <c r="B23" s="11"/>
      <c r="C23" s="93"/>
      <c r="D23" s="93"/>
      <c r="E23" s="88"/>
      <c r="F23" s="24">
        <v>1500</v>
      </c>
    </row>
    <row r="24" spans="1:6" ht="13.5" customHeight="1">
      <c r="A24" s="50" t="s">
        <v>61</v>
      </c>
      <c r="B24" s="11">
        <f>SUM(B27:B28)</f>
        <v>2000</v>
      </c>
      <c r="C24" s="12">
        <f>SUM(C27:C28)</f>
        <v>2000</v>
      </c>
      <c r="D24" s="163">
        <f>SUM(D27:D29)</f>
        <v>2000</v>
      </c>
      <c r="E24" s="164">
        <f>SUM(E27:E29)</f>
        <v>2775</v>
      </c>
      <c r="F24" s="11">
        <f>SUM(F25:F30)</f>
        <v>11792</v>
      </c>
    </row>
    <row r="25" spans="1:6" ht="13.5" customHeight="1">
      <c r="A25" s="50" t="s">
        <v>183</v>
      </c>
      <c r="B25" s="11"/>
      <c r="C25" s="12"/>
      <c r="D25" s="163"/>
      <c r="E25" s="164"/>
      <c r="F25" s="24">
        <v>2272</v>
      </c>
    </row>
    <row r="26" spans="1:6" ht="13.5" customHeight="1">
      <c r="A26" s="38" t="s">
        <v>157</v>
      </c>
      <c r="B26" s="11"/>
      <c r="C26" s="12"/>
      <c r="D26" s="163"/>
      <c r="E26" s="164"/>
      <c r="F26" s="24">
        <v>5000</v>
      </c>
    </row>
    <row r="27" spans="1:6" ht="13.5" customHeight="1">
      <c r="A27" s="14" t="s">
        <v>128</v>
      </c>
      <c r="B27" s="24">
        <v>1400</v>
      </c>
      <c r="C27" s="122">
        <v>1400</v>
      </c>
      <c r="D27" s="122">
        <v>1400</v>
      </c>
      <c r="E27" s="88">
        <v>619</v>
      </c>
      <c r="F27" s="24">
        <v>1000</v>
      </c>
    </row>
    <row r="28" spans="1:6" ht="13.5" customHeight="1">
      <c r="A28" s="14" t="s">
        <v>127</v>
      </c>
      <c r="B28" s="24">
        <v>600</v>
      </c>
      <c r="C28" s="125">
        <v>600</v>
      </c>
      <c r="D28" s="125">
        <v>600</v>
      </c>
      <c r="E28" s="88">
        <v>456</v>
      </c>
      <c r="F28" s="24">
        <v>500</v>
      </c>
    </row>
    <row r="29" spans="1:6" ht="13.5" customHeight="1">
      <c r="A29" s="41" t="s">
        <v>191</v>
      </c>
      <c r="B29" s="23"/>
      <c r="C29" s="123"/>
      <c r="D29" s="123"/>
      <c r="E29" s="89">
        <v>1700</v>
      </c>
      <c r="F29" s="24">
        <v>2500</v>
      </c>
    </row>
    <row r="30" spans="1:6" ht="13.5" customHeight="1">
      <c r="A30" s="41" t="s">
        <v>734</v>
      </c>
      <c r="B30" s="23"/>
      <c r="C30" s="123"/>
      <c r="D30" s="123"/>
      <c r="E30" s="89"/>
      <c r="F30" s="24">
        <v>520</v>
      </c>
    </row>
    <row r="31" spans="1:6" ht="13.5" customHeight="1">
      <c r="A31" s="45" t="s">
        <v>736</v>
      </c>
      <c r="B31" s="22"/>
      <c r="C31" s="587"/>
      <c r="D31" s="587"/>
      <c r="E31" s="92"/>
      <c r="F31" s="11">
        <v>1350</v>
      </c>
    </row>
    <row r="32" spans="1:6" ht="13.5" customHeight="1">
      <c r="A32" s="50" t="s">
        <v>37</v>
      </c>
      <c r="B32" s="21">
        <f>SUM(B33+B36)</f>
        <v>62316</v>
      </c>
      <c r="C32" s="121">
        <f>SUM(C33+C36)</f>
        <v>52697</v>
      </c>
      <c r="D32" s="121">
        <f>SUM(D33+D36)</f>
        <v>53611</v>
      </c>
      <c r="E32" s="180">
        <f>SUM(E33+E36)</f>
        <v>49990</v>
      </c>
      <c r="F32" s="11">
        <f>SUM(F33+F36)</f>
        <v>301427</v>
      </c>
    </row>
    <row r="33" spans="1:6" ht="13.5" customHeight="1">
      <c r="A33" s="50" t="s">
        <v>39</v>
      </c>
      <c r="B33" s="21">
        <f>SUM(B34:B35)</f>
        <v>0</v>
      </c>
      <c r="C33" s="12">
        <f>SUM(C34:C35)</f>
        <v>0</v>
      </c>
      <c r="D33" s="12">
        <f>SUM(D34:D35)</f>
        <v>0</v>
      </c>
      <c r="E33" s="165">
        <f>SUM(E34:E35)</f>
        <v>0</v>
      </c>
      <c r="F33" s="11">
        <f>SUM(F34:F35)</f>
        <v>38801</v>
      </c>
    </row>
    <row r="34" spans="1:6" ht="13.5" customHeight="1">
      <c r="A34" s="38" t="s">
        <v>186</v>
      </c>
      <c r="B34" s="19"/>
      <c r="C34" s="125"/>
      <c r="D34" s="125"/>
      <c r="E34" s="89"/>
      <c r="F34" s="24">
        <v>1753</v>
      </c>
    </row>
    <row r="35" spans="1:6" ht="13.5" customHeight="1">
      <c r="A35" s="41" t="s">
        <v>709</v>
      </c>
      <c r="B35" s="19"/>
      <c r="C35" s="125"/>
      <c r="D35" s="125"/>
      <c r="E35" s="89"/>
      <c r="F35" s="23">
        <v>37048</v>
      </c>
    </row>
    <row r="36" spans="1:6" ht="13.5" customHeight="1">
      <c r="A36" s="50" t="s">
        <v>38</v>
      </c>
      <c r="B36" s="11">
        <f>SUM(B38:B38)</f>
        <v>62316</v>
      </c>
      <c r="C36" s="121">
        <f>SUM(C38:C48)</f>
        <v>52697</v>
      </c>
      <c r="D36" s="177">
        <f>SUM(D38:D48)</f>
        <v>53611</v>
      </c>
      <c r="E36" s="180">
        <f>SUM(E38:E48)</f>
        <v>49990</v>
      </c>
      <c r="F36" s="11">
        <f>SUM(F38:F48)</f>
        <v>262626</v>
      </c>
    </row>
    <row r="37" spans="1:6" ht="13.5" customHeight="1">
      <c r="A37" s="14" t="s">
        <v>162</v>
      </c>
      <c r="B37" s="11"/>
      <c r="C37" s="121"/>
      <c r="D37" s="177"/>
      <c r="E37" s="180"/>
      <c r="F37" s="24">
        <v>292</v>
      </c>
    </row>
    <row r="38" spans="1:6" ht="13.5" customHeight="1">
      <c r="A38" s="14" t="s">
        <v>163</v>
      </c>
      <c r="B38" s="24">
        <v>62316</v>
      </c>
      <c r="C38" s="122">
        <v>52316</v>
      </c>
      <c r="D38" s="122">
        <v>52316</v>
      </c>
      <c r="E38" s="89">
        <v>49076</v>
      </c>
      <c r="F38" s="24">
        <v>572</v>
      </c>
    </row>
    <row r="39" spans="1:6" ht="13.5" customHeight="1">
      <c r="A39" s="14" t="s">
        <v>182</v>
      </c>
      <c r="B39" s="24"/>
      <c r="C39" s="122"/>
      <c r="D39" s="122"/>
      <c r="E39" s="89"/>
      <c r="F39" s="24">
        <v>165500</v>
      </c>
    </row>
    <row r="40" spans="1:6" ht="13.5" customHeight="1">
      <c r="A40" s="14" t="s">
        <v>164</v>
      </c>
      <c r="B40" s="24"/>
      <c r="C40" s="122"/>
      <c r="D40" s="122"/>
      <c r="E40" s="89"/>
      <c r="F40" s="24">
        <v>1270</v>
      </c>
    </row>
    <row r="41" spans="1:6" ht="13.5" customHeight="1">
      <c r="A41" s="14" t="s">
        <v>155</v>
      </c>
      <c r="B41" s="24"/>
      <c r="C41" s="122"/>
      <c r="D41" s="122"/>
      <c r="E41" s="89"/>
      <c r="F41" s="24">
        <v>10504</v>
      </c>
    </row>
    <row r="42" spans="1:6" ht="13.5" customHeight="1">
      <c r="A42" s="14" t="s">
        <v>187</v>
      </c>
      <c r="B42" s="24"/>
      <c r="C42" s="122"/>
      <c r="D42" s="122"/>
      <c r="E42" s="89"/>
      <c r="F42" s="24">
        <v>1702</v>
      </c>
    </row>
    <row r="43" spans="1:6" ht="13.5" customHeight="1">
      <c r="A43" s="14" t="s">
        <v>188</v>
      </c>
      <c r="B43" s="23"/>
      <c r="C43" s="123">
        <v>381</v>
      </c>
      <c r="D43" s="123">
        <v>381</v>
      </c>
      <c r="E43" s="88"/>
      <c r="F43" s="24">
        <v>17000</v>
      </c>
    </row>
    <row r="44" spans="1:6" ht="13.5" customHeight="1">
      <c r="A44" s="14" t="s">
        <v>193</v>
      </c>
      <c r="B44" s="23"/>
      <c r="C44" s="123"/>
      <c r="D44" s="108">
        <v>457</v>
      </c>
      <c r="E44" s="88">
        <v>457</v>
      </c>
      <c r="F44" s="24">
        <v>14175</v>
      </c>
    </row>
    <row r="45" spans="1:6" ht="13.5" customHeight="1">
      <c r="A45" s="14" t="s">
        <v>181</v>
      </c>
      <c r="B45" s="23"/>
      <c r="C45" s="123"/>
      <c r="D45" s="108"/>
      <c r="E45" s="88"/>
      <c r="F45" s="24">
        <v>903</v>
      </c>
    </row>
    <row r="46" spans="1:6" ht="13.5" customHeight="1">
      <c r="A46" s="14" t="s">
        <v>156</v>
      </c>
      <c r="B46" s="23"/>
      <c r="C46" s="123"/>
      <c r="D46" s="108">
        <v>457</v>
      </c>
      <c r="E46" s="88">
        <v>457</v>
      </c>
      <c r="F46" s="24">
        <v>5000</v>
      </c>
    </row>
    <row r="47" spans="1:6" ht="13.5" customHeight="1">
      <c r="A47" s="14" t="s">
        <v>195</v>
      </c>
      <c r="B47" s="23"/>
      <c r="C47" s="123"/>
      <c r="D47" s="108"/>
      <c r="E47" s="88"/>
      <c r="F47" s="24">
        <v>1000</v>
      </c>
    </row>
    <row r="48" spans="1:6" ht="13.5" customHeight="1">
      <c r="A48" s="41" t="s">
        <v>194</v>
      </c>
      <c r="B48" s="23"/>
      <c r="C48" s="123"/>
      <c r="D48" s="108"/>
      <c r="E48" s="88"/>
      <c r="F48" s="24">
        <v>45000</v>
      </c>
    </row>
    <row r="49" spans="1:9" ht="13.5" customHeight="1">
      <c r="A49" s="26" t="s">
        <v>95</v>
      </c>
      <c r="B49" s="21">
        <f>SUM(B50:B50)</f>
        <v>0</v>
      </c>
      <c r="C49" s="121">
        <f>SUM(C50:C50)</f>
        <v>0</v>
      </c>
      <c r="D49" s="121">
        <f>SUM(D50:D50)</f>
        <v>0</v>
      </c>
      <c r="E49" s="180">
        <f>SUM(E50:E50)</f>
        <v>0</v>
      </c>
      <c r="F49" s="11">
        <f>SUM(F50:F50)</f>
        <v>2880</v>
      </c>
      <c r="I49" s="6"/>
    </row>
    <row r="50" spans="1:9" ht="13.5" customHeight="1">
      <c r="A50" s="14" t="s">
        <v>184</v>
      </c>
      <c r="B50" s="19"/>
      <c r="C50" s="122"/>
      <c r="D50" s="122"/>
      <c r="E50" s="89"/>
      <c r="F50" s="24">
        <v>2880</v>
      </c>
      <c r="I50" s="6"/>
    </row>
    <row r="51" spans="1:9" ht="18" customHeight="1">
      <c r="A51" s="212" t="s">
        <v>221</v>
      </c>
      <c r="B51" s="214"/>
      <c r="C51" s="215"/>
      <c r="D51" s="215"/>
      <c r="E51" s="216"/>
      <c r="F51" s="213">
        <f>SUM(F19+F32+F49)</f>
        <v>815840</v>
      </c>
      <c r="I51" s="6"/>
    </row>
    <row r="52" spans="1:8" s="8" customFormat="1" ht="13.5" customHeight="1">
      <c r="A52" s="45" t="s">
        <v>40</v>
      </c>
      <c r="B52" s="22">
        <v>99728</v>
      </c>
      <c r="C52" s="121" t="e">
        <f>SUM(C53+#REF!)</f>
        <v>#REF!</v>
      </c>
      <c r="D52" s="118" t="e">
        <f>SUM(D53+#REF!)</f>
        <v>#REF!</v>
      </c>
      <c r="E52" s="180"/>
      <c r="F52" s="11">
        <f>SUM(F53)</f>
        <v>10000</v>
      </c>
      <c r="H52" s="59"/>
    </row>
    <row r="53" spans="1:8" s="8" customFormat="1" ht="13.5" customHeight="1">
      <c r="A53" s="45" t="s">
        <v>134</v>
      </c>
      <c r="B53" s="22"/>
      <c r="C53" s="121">
        <v>99728</v>
      </c>
      <c r="D53" s="118">
        <v>99728</v>
      </c>
      <c r="E53" s="92"/>
      <c r="F53" s="11">
        <v>10000</v>
      </c>
      <c r="H53" s="59"/>
    </row>
    <row r="54" spans="1:8" s="8" customFormat="1" ht="13.5" customHeight="1">
      <c r="A54" s="41" t="s">
        <v>161</v>
      </c>
      <c r="B54" s="23"/>
      <c r="C54" s="123"/>
      <c r="D54" s="123"/>
      <c r="E54" s="88"/>
      <c r="F54" s="24"/>
      <c r="H54" s="59"/>
    </row>
    <row r="55" spans="1:8" s="8" customFormat="1" ht="13.5" customHeight="1">
      <c r="A55" s="41" t="s">
        <v>158</v>
      </c>
      <c r="B55" s="23"/>
      <c r="C55" s="123"/>
      <c r="D55" s="123"/>
      <c r="E55" s="88"/>
      <c r="F55" s="24"/>
      <c r="H55" s="59"/>
    </row>
    <row r="56" spans="1:8" s="8" customFormat="1" ht="13.5" customHeight="1">
      <c r="A56" s="41" t="s">
        <v>192</v>
      </c>
      <c r="B56" s="23"/>
      <c r="C56" s="123"/>
      <c r="D56" s="123"/>
      <c r="E56" s="88"/>
      <c r="F56" s="24"/>
      <c r="H56" s="59"/>
    </row>
    <row r="57" spans="1:8" s="8" customFormat="1" ht="13.5" customHeight="1">
      <c r="A57" s="41" t="s">
        <v>602</v>
      </c>
      <c r="B57" s="23"/>
      <c r="C57" s="123"/>
      <c r="D57" s="123"/>
      <c r="E57" s="88"/>
      <c r="F57" s="24"/>
      <c r="H57" s="59"/>
    </row>
    <row r="58" spans="1:8" s="8" customFormat="1" ht="13.5" customHeight="1">
      <c r="A58" s="14" t="s">
        <v>185</v>
      </c>
      <c r="B58" s="23"/>
      <c r="C58" s="123"/>
      <c r="D58" s="123"/>
      <c r="E58" s="88"/>
      <c r="F58" s="24"/>
      <c r="H58" s="59"/>
    </row>
    <row r="59" spans="1:6" s="8" customFormat="1" ht="13.5" customHeight="1" thickBot="1">
      <c r="A59" s="46" t="s">
        <v>159</v>
      </c>
      <c r="B59" s="110"/>
      <c r="C59" s="124"/>
      <c r="D59" s="124"/>
      <c r="E59" s="112"/>
      <c r="F59" s="153"/>
    </row>
    <row r="60" spans="1:6" s="8" customFormat="1" ht="21" customHeight="1" thickBot="1">
      <c r="A60" s="397" t="s">
        <v>93</v>
      </c>
      <c r="B60" s="401">
        <f>SUM(B19+B32+B52+B49)</f>
        <v>164044</v>
      </c>
      <c r="C60" s="402" t="e">
        <f>SUM(C19+C32+C49+C52)</f>
        <v>#REF!</v>
      </c>
      <c r="D60" s="402" t="e">
        <f>SUM(D19+D32+D49+D52)</f>
        <v>#REF!</v>
      </c>
      <c r="E60" s="403">
        <f>SUM(E19+E32+E49+E52)</f>
        <v>52765</v>
      </c>
      <c r="F60" s="543">
        <f>SUM(F19+F32+F49+F52)</f>
        <v>825840</v>
      </c>
    </row>
    <row r="61" spans="1:6" s="8" customFormat="1" ht="21" customHeight="1">
      <c r="A61" s="161" t="s">
        <v>648</v>
      </c>
      <c r="B61" s="162">
        <f>SUM(B17-B60)</f>
        <v>-164044</v>
      </c>
      <c r="C61" s="162" t="e">
        <f>SUM(C17-C60)</f>
        <v>#REF!</v>
      </c>
      <c r="D61" s="162" t="e">
        <f>SUM(D17-D60)</f>
        <v>#REF!</v>
      </c>
      <c r="E61" s="130"/>
      <c r="F61" s="189">
        <f>SUM(F17-F60)</f>
        <v>-315085</v>
      </c>
    </row>
    <row r="62" spans="1:6" s="8" customFormat="1" ht="14.25" customHeight="1">
      <c r="A62" s="105" t="s">
        <v>72</v>
      </c>
      <c r="B62" s="81"/>
      <c r="C62" s="57"/>
      <c r="D62" s="57"/>
      <c r="E62" s="88"/>
      <c r="F62" s="24"/>
    </row>
    <row r="63" spans="1:6" s="8" customFormat="1" ht="16.5" customHeight="1">
      <c r="A63" s="37" t="s">
        <v>113</v>
      </c>
      <c r="B63" s="82">
        <f>SUM(B64)</f>
        <v>180000</v>
      </c>
      <c r="C63" s="82">
        <f>SUM(C64:C65)</f>
        <v>180000</v>
      </c>
      <c r="D63" s="82">
        <f>SUM(D64:D65)</f>
        <v>180000</v>
      </c>
      <c r="E63" s="88"/>
      <c r="F63" s="82">
        <f>SUM(F64:F65)</f>
        <v>281000</v>
      </c>
    </row>
    <row r="64" spans="1:6" s="8" customFormat="1" ht="13.5" customHeight="1">
      <c r="A64" s="77" t="s">
        <v>125</v>
      </c>
      <c r="B64" s="146">
        <v>180000</v>
      </c>
      <c r="C64" s="58">
        <v>180000</v>
      </c>
      <c r="D64" s="58">
        <v>180000</v>
      </c>
      <c r="E64" s="88"/>
      <c r="F64" s="24">
        <v>241000</v>
      </c>
    </row>
    <row r="65" spans="1:6" s="8" customFormat="1" ht="13.5" customHeight="1">
      <c r="A65" s="77" t="s">
        <v>141</v>
      </c>
      <c r="B65" s="80"/>
      <c r="C65" s="108"/>
      <c r="D65" s="108"/>
      <c r="E65" s="88"/>
      <c r="F65" s="24">
        <v>40000</v>
      </c>
    </row>
    <row r="66" spans="1:6" s="8" customFormat="1" ht="18" customHeight="1">
      <c r="A66" s="37" t="s">
        <v>114</v>
      </c>
      <c r="B66" s="82">
        <v>0</v>
      </c>
      <c r="C66" s="57"/>
      <c r="D66" s="57"/>
      <c r="E66" s="88"/>
      <c r="F66" s="24"/>
    </row>
    <row r="67" spans="1:6" s="8" customFormat="1" ht="13.5" customHeight="1">
      <c r="A67" s="14" t="s">
        <v>126</v>
      </c>
      <c r="B67" s="81"/>
      <c r="C67" s="57"/>
      <c r="D67" s="57"/>
      <c r="E67" s="88"/>
      <c r="F67" s="24"/>
    </row>
    <row r="68" spans="1:6" s="8" customFormat="1" ht="13.5" customHeight="1" thickBot="1">
      <c r="A68" s="20" t="s">
        <v>124</v>
      </c>
      <c r="B68" s="97"/>
      <c r="C68" s="98"/>
      <c r="D68" s="98"/>
      <c r="E68" s="109"/>
      <c r="F68" s="85"/>
    </row>
    <row r="69" spans="1:6" s="8" customFormat="1" ht="21" customHeight="1" thickBot="1">
      <c r="A69" s="397" t="s">
        <v>24</v>
      </c>
      <c r="B69" s="401">
        <f>SUM(B17+B63)</f>
        <v>180000</v>
      </c>
      <c r="C69" s="402">
        <f>SUM(C17+C63)</f>
        <v>309350</v>
      </c>
      <c r="D69" s="402" t="e">
        <f>SUM(D17+D63)</f>
        <v>#REF!</v>
      </c>
      <c r="E69" s="403" t="e">
        <f>SUM(E17)</f>
        <v>#REF!</v>
      </c>
      <c r="F69" s="543">
        <f>SUM(F17+F63)</f>
        <v>791755</v>
      </c>
    </row>
    <row r="70" spans="1:6" s="8" customFormat="1" ht="13.5" customHeight="1">
      <c r="A70" s="51" t="s">
        <v>14</v>
      </c>
      <c r="B70" s="128">
        <f>SUM(B71)</f>
        <v>0</v>
      </c>
      <c r="C70" s="129"/>
      <c r="D70" s="129"/>
      <c r="E70" s="130"/>
      <c r="F70" s="190"/>
    </row>
    <row r="71" spans="1:6" s="8" customFormat="1" ht="13.5" thickBot="1">
      <c r="A71" s="20" t="s">
        <v>94</v>
      </c>
      <c r="B71" s="131">
        <v>0</v>
      </c>
      <c r="C71" s="132"/>
      <c r="D71" s="132"/>
      <c r="E71" s="133"/>
      <c r="F71" s="191"/>
    </row>
    <row r="72" spans="1:6" ht="21.75" customHeight="1" thickBot="1">
      <c r="A72" s="397" t="s">
        <v>25</v>
      </c>
      <c r="B72" s="401">
        <f>SUM(B60+B70)</f>
        <v>164044</v>
      </c>
      <c r="C72" s="402" t="e">
        <f>SUM(C60)</f>
        <v>#REF!</v>
      </c>
      <c r="D72" s="402" t="e">
        <f>SUM(D60)</f>
        <v>#REF!</v>
      </c>
      <c r="E72" s="403">
        <f>SUM(E60)</f>
        <v>52765</v>
      </c>
      <c r="F72" s="543">
        <f>SUM(F60)</f>
        <v>825840</v>
      </c>
    </row>
    <row r="73" spans="1:6" ht="13.5" customHeight="1">
      <c r="A73" s="29"/>
      <c r="B73" s="86"/>
      <c r="C73" s="6"/>
      <c r="D73" s="6"/>
      <c r="E73" s="16"/>
      <c r="F73" s="192"/>
    </row>
    <row r="74" spans="1:6" ht="13.5" customHeight="1">
      <c r="A74" s="29" t="s">
        <v>228</v>
      </c>
      <c r="B74" s="86"/>
      <c r="C74" s="6"/>
      <c r="D74" s="6"/>
      <c r="E74" s="16"/>
      <c r="F74" s="192">
        <f>SUM(F69-F72)</f>
        <v>-34085</v>
      </c>
    </row>
    <row r="75" spans="1:6" ht="13.5" customHeight="1">
      <c r="A75" s="29"/>
      <c r="B75" s="86"/>
      <c r="C75" s="6"/>
      <c r="D75" s="6"/>
      <c r="E75" s="16"/>
      <c r="F75" s="192"/>
    </row>
    <row r="76" spans="1:6" ht="13.5" customHeight="1">
      <c r="A76" s="29"/>
      <c r="B76" s="86"/>
      <c r="C76" s="6"/>
      <c r="D76" s="6"/>
      <c r="E76" s="16"/>
      <c r="F76" s="192"/>
    </row>
    <row r="77" spans="1:6" ht="13.5" customHeight="1">
      <c r="A77" s="29"/>
      <c r="B77" s="86"/>
      <c r="C77" s="6"/>
      <c r="D77" s="6"/>
      <c r="E77" s="16"/>
      <c r="F77" s="192"/>
    </row>
    <row r="78" spans="1:6" ht="13.5" customHeight="1">
      <c r="A78" s="29"/>
      <c r="B78" s="86"/>
      <c r="C78" s="6"/>
      <c r="D78" s="6"/>
      <c r="E78" s="16"/>
      <c r="F78" s="192"/>
    </row>
    <row r="79" spans="1:6" ht="13.5" customHeight="1">
      <c r="A79" s="29"/>
      <c r="B79" s="86"/>
      <c r="C79" s="6"/>
      <c r="D79" s="6"/>
      <c r="E79" s="16"/>
      <c r="F79" s="192"/>
    </row>
    <row r="80" spans="1:6" ht="13.5" customHeight="1">
      <c r="A80" s="29"/>
      <c r="B80" s="86"/>
      <c r="C80" s="6"/>
      <c r="D80" s="6"/>
      <c r="E80" s="16"/>
      <c r="F80" s="192"/>
    </row>
    <row r="81" spans="1:6" ht="13.5" customHeight="1">
      <c r="A81" s="29"/>
      <c r="B81" s="86"/>
      <c r="C81" s="6"/>
      <c r="D81" s="6"/>
      <c r="E81" s="16"/>
      <c r="F81" s="192"/>
    </row>
    <row r="82" spans="1:9" s="15" customFormat="1" ht="13.5" customHeight="1">
      <c r="A82" s="29"/>
      <c r="B82" s="13"/>
      <c r="C82"/>
      <c r="D82"/>
      <c r="E82" s="16"/>
      <c r="F82" s="192"/>
      <c r="G82"/>
      <c r="H82"/>
      <c r="I82"/>
    </row>
    <row r="83" spans="1:9" s="15" customFormat="1" ht="13.5" customHeight="1">
      <c r="A83" s="29"/>
      <c r="B83" s="13"/>
      <c r="C83"/>
      <c r="D83"/>
      <c r="E83" s="16"/>
      <c r="F83" s="192"/>
      <c r="G83"/>
      <c r="H83"/>
      <c r="I83"/>
    </row>
    <row r="84" spans="1:9" s="15" customFormat="1" ht="13.5" customHeight="1">
      <c r="A84" s="29"/>
      <c r="B84" s="2"/>
      <c r="C84"/>
      <c r="D84"/>
      <c r="F84" s="192"/>
      <c r="G84"/>
      <c r="H84"/>
      <c r="I84"/>
    </row>
    <row r="85" spans="1:9" s="15" customFormat="1" ht="18.75" customHeight="1">
      <c r="A85" s="29"/>
      <c r="B85" s="2"/>
      <c r="C85"/>
      <c r="D85"/>
      <c r="F85" s="192"/>
      <c r="G85"/>
      <c r="H85"/>
      <c r="I85"/>
    </row>
    <row r="86" spans="1:9" s="15" customFormat="1" ht="13.5" customHeight="1">
      <c r="A86" s="29"/>
      <c r="B86" s="2"/>
      <c r="C86"/>
      <c r="D86"/>
      <c r="F86" s="192"/>
      <c r="G86"/>
      <c r="H86"/>
      <c r="I86"/>
    </row>
    <row r="87" spans="1:9" s="15" customFormat="1" ht="13.5" customHeight="1">
      <c r="A87" s="29"/>
      <c r="B87" s="2"/>
      <c r="C87"/>
      <c r="D87"/>
      <c r="F87" s="192"/>
      <c r="G87"/>
      <c r="H87"/>
      <c r="I87"/>
    </row>
    <row r="88" spans="1:9" s="15" customFormat="1" ht="13.5" customHeight="1">
      <c r="A88" s="29"/>
      <c r="B88" s="2"/>
      <c r="C88"/>
      <c r="D88"/>
      <c r="F88" s="192"/>
      <c r="G88"/>
      <c r="H88"/>
      <c r="I88"/>
    </row>
    <row r="89" spans="1:9" s="15" customFormat="1" ht="13.5" customHeight="1">
      <c r="A89" s="29"/>
      <c r="B89" s="2"/>
      <c r="C89"/>
      <c r="D89"/>
      <c r="F89" s="192"/>
      <c r="G89"/>
      <c r="H89"/>
      <c r="I89"/>
    </row>
    <row r="90" spans="1:9" s="15" customFormat="1" ht="13.5" customHeight="1">
      <c r="A90" s="29"/>
      <c r="B90" s="2"/>
      <c r="C90"/>
      <c r="D90"/>
      <c r="F90" s="192"/>
      <c r="G90"/>
      <c r="H90"/>
      <c r="I90"/>
    </row>
    <row r="91" spans="1:9" s="15" customFormat="1" ht="13.5" customHeight="1">
      <c r="A91" s="29"/>
      <c r="B91" s="2"/>
      <c r="C91"/>
      <c r="D91"/>
      <c r="F91" s="192"/>
      <c r="G91"/>
      <c r="H91"/>
      <c r="I91"/>
    </row>
    <row r="92" spans="1:9" s="15" customFormat="1" ht="13.5" customHeight="1">
      <c r="A92" s="29"/>
      <c r="B92" s="2"/>
      <c r="C92"/>
      <c r="D92"/>
      <c r="F92" s="192"/>
      <c r="G92"/>
      <c r="H92"/>
      <c r="I92"/>
    </row>
    <row r="93" spans="1:9" s="15" customFormat="1" ht="13.5" customHeight="1">
      <c r="A93" s="29"/>
      <c r="B93" s="2"/>
      <c r="C93"/>
      <c r="D93"/>
      <c r="F93" s="192"/>
      <c r="G93"/>
      <c r="H93"/>
      <c r="I93"/>
    </row>
    <row r="94" spans="1:9" s="15" customFormat="1" ht="13.5" customHeight="1">
      <c r="A94" s="1"/>
      <c r="B94" s="2"/>
      <c r="C94"/>
      <c r="D94"/>
      <c r="F94" s="192"/>
      <c r="G94"/>
      <c r="H94"/>
      <c r="I94"/>
    </row>
    <row r="95" spans="1:9" s="15" customFormat="1" ht="13.5" customHeight="1">
      <c r="A95" s="1"/>
      <c r="B95" s="2"/>
      <c r="C95"/>
      <c r="D95"/>
      <c r="F95" s="192"/>
      <c r="G95"/>
      <c r="H95"/>
      <c r="I95"/>
    </row>
    <row r="96" spans="1:9" s="15" customFormat="1" ht="13.5" customHeight="1">
      <c r="A96" s="1"/>
      <c r="B96" s="2"/>
      <c r="C96"/>
      <c r="D96"/>
      <c r="F96" s="192"/>
      <c r="G96"/>
      <c r="H96"/>
      <c r="I96"/>
    </row>
    <row r="97" spans="1:9" s="15" customFormat="1" ht="13.5" customHeight="1">
      <c r="A97" s="1"/>
      <c r="B97" s="2"/>
      <c r="C97"/>
      <c r="D97"/>
      <c r="F97" s="192"/>
      <c r="G97"/>
      <c r="H97"/>
      <c r="I97"/>
    </row>
    <row r="98" spans="1:6" ht="13.5" customHeight="1">
      <c r="A98" s="1"/>
      <c r="B98" s="2"/>
      <c r="F98" s="192"/>
    </row>
    <row r="99" spans="1:6" ht="13.5" customHeight="1">
      <c r="A99" s="2"/>
      <c r="B99" s="2"/>
      <c r="F99" s="192"/>
    </row>
    <row r="100" spans="1:6" ht="13.5" customHeight="1">
      <c r="A100" s="2"/>
      <c r="B100" s="2"/>
      <c r="F100" s="192"/>
    </row>
    <row r="101" spans="1:6" ht="13.5" customHeight="1">
      <c r="A101" s="2"/>
      <c r="B101" s="2"/>
      <c r="F101" s="192"/>
    </row>
    <row r="102" spans="1:6" ht="13.5" customHeight="1">
      <c r="A102" s="2"/>
      <c r="B102" s="2"/>
      <c r="F102" s="192"/>
    </row>
    <row r="103" spans="1:6" ht="13.5" customHeight="1">
      <c r="A103" s="2"/>
      <c r="B103" s="2"/>
      <c r="F103" s="192"/>
    </row>
    <row r="104" spans="1:6" ht="13.5" customHeight="1">
      <c r="A104" s="2"/>
      <c r="B104" s="2"/>
      <c r="F104" s="192"/>
    </row>
    <row r="105" spans="1:6" ht="13.5" customHeight="1">
      <c r="A105" s="2"/>
      <c r="B105" s="2"/>
      <c r="F105" s="192"/>
    </row>
    <row r="106" spans="1:6" ht="13.5" customHeight="1">
      <c r="A106" s="2"/>
      <c r="B106" s="2"/>
      <c r="F106" s="73"/>
    </row>
    <row r="107" ht="13.5" customHeight="1">
      <c r="F107" s="73"/>
    </row>
    <row r="108" ht="13.5" customHeight="1">
      <c r="F108" s="96"/>
    </row>
    <row r="109" ht="12.75">
      <c r="F109" s="96"/>
    </row>
  </sheetData>
  <sheetProtection/>
  <printOptions/>
  <pageMargins left="1.24" right="0.31496062992125984" top="0.15748031496062992" bottom="0.15748031496062992" header="0.15748031496062992" footer="0.15748031496062992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2" sqref="A2:B2"/>
    </sheetView>
  </sheetViews>
  <sheetFormatPr defaultColWidth="0" defaultRowHeight="12.75"/>
  <cols>
    <col min="1" max="1" width="80.75390625" style="0" customWidth="1"/>
    <col min="2" max="2" width="18.75390625" style="0" customWidth="1"/>
    <col min="3" max="3" width="5.875" style="0" customWidth="1"/>
    <col min="4" max="223" width="9.125" style="0" customWidth="1"/>
    <col min="224" max="16384" width="0" style="0" hidden="1" customWidth="1"/>
  </cols>
  <sheetData>
    <row r="1" spans="1:2" ht="15.75" customHeight="1">
      <c r="A1" s="31"/>
      <c r="B1" s="183" t="s">
        <v>747</v>
      </c>
    </row>
    <row r="2" spans="1:2" ht="19.5">
      <c r="A2" s="599" t="s">
        <v>176</v>
      </c>
      <c r="B2" s="599"/>
    </row>
    <row r="3" spans="1:2" ht="19.5">
      <c r="A3" s="600" t="s">
        <v>177</v>
      </c>
      <c r="B3" s="600"/>
    </row>
    <row r="4" spans="1:2" ht="12.75">
      <c r="A4" s="199"/>
      <c r="B4" s="200"/>
    </row>
    <row r="5" spans="1:3" ht="13.5" thickBot="1">
      <c r="A5" s="199"/>
      <c r="B5" s="201" t="s">
        <v>1</v>
      </c>
      <c r="C5" s="6"/>
    </row>
    <row r="6" spans="1:3" s="10" customFormat="1" ht="54.75" customHeight="1" thickBot="1">
      <c r="A6" s="181" t="s">
        <v>97</v>
      </c>
      <c r="B6" s="182" t="s">
        <v>151</v>
      </c>
      <c r="C6" s="87"/>
    </row>
    <row r="7" spans="1:3" s="10" customFormat="1" ht="18" customHeight="1" thickBot="1">
      <c r="A7" s="63" t="s">
        <v>98</v>
      </c>
      <c r="B7" s="195">
        <f>SUM(B8+B24)</f>
        <v>192734</v>
      </c>
      <c r="C7" s="87"/>
    </row>
    <row r="8" spans="1:3" s="10" customFormat="1" ht="14.25" customHeight="1">
      <c r="A8" s="34" t="s">
        <v>41</v>
      </c>
      <c r="B8" s="196">
        <f>SUM(B9+B13)</f>
        <v>182334</v>
      </c>
      <c r="C8" s="87"/>
    </row>
    <row r="9" spans="1:3" s="10" customFormat="1" ht="14.25" customHeight="1">
      <c r="A9" s="34" t="s">
        <v>227</v>
      </c>
      <c r="B9" s="196">
        <f>SUM(B10:B12)</f>
        <v>154901</v>
      </c>
      <c r="C9" s="87"/>
    </row>
    <row r="10" spans="1:3" s="10" customFormat="1" ht="14.25" customHeight="1">
      <c r="A10" s="194" t="s">
        <v>167</v>
      </c>
      <c r="B10" s="147">
        <v>77328</v>
      </c>
      <c r="C10" s="87"/>
    </row>
    <row r="11" spans="1:3" s="10" customFormat="1" ht="14.25" customHeight="1">
      <c r="A11" s="194" t="s">
        <v>190</v>
      </c>
      <c r="B11" s="147">
        <v>67870</v>
      </c>
      <c r="C11" s="114"/>
    </row>
    <row r="12" spans="1:3" s="10" customFormat="1" ht="14.25" customHeight="1">
      <c r="A12" s="194" t="s">
        <v>189</v>
      </c>
      <c r="B12" s="147">
        <v>9703</v>
      </c>
      <c r="C12" s="16"/>
    </row>
    <row r="13" spans="1:3" s="10" customFormat="1" ht="14.25" customHeight="1">
      <c r="A13" s="34" t="s">
        <v>226</v>
      </c>
      <c r="B13" s="196">
        <f>SUM(B14:B23)</f>
        <v>27433</v>
      </c>
      <c r="C13" s="114">
        <f>SUM(B13+B25)</f>
        <v>61070</v>
      </c>
    </row>
    <row r="14" spans="1:3" s="10" customFormat="1" ht="14.25" customHeight="1">
      <c r="A14" s="33" t="s">
        <v>167</v>
      </c>
      <c r="B14" s="24">
        <v>8391</v>
      </c>
      <c r="C14" s="16"/>
    </row>
    <row r="15" spans="1:3" s="10" customFormat="1" ht="14.25" customHeight="1">
      <c r="A15" s="33" t="s">
        <v>168</v>
      </c>
      <c r="B15" s="24">
        <v>843</v>
      </c>
      <c r="C15" s="16"/>
    </row>
    <row r="16" spans="1:3" s="10" customFormat="1" ht="14.25" customHeight="1">
      <c r="A16" s="43" t="s">
        <v>169</v>
      </c>
      <c r="B16" s="24">
        <v>0</v>
      </c>
      <c r="C16" s="16"/>
    </row>
    <row r="17" spans="1:4" s="10" customFormat="1" ht="14.25" customHeight="1">
      <c r="A17" s="33" t="s">
        <v>170</v>
      </c>
      <c r="B17" s="24">
        <v>0</v>
      </c>
      <c r="C17"/>
      <c r="D17" s="87"/>
    </row>
    <row r="18" spans="1:4" s="10" customFormat="1" ht="14.25" customHeight="1">
      <c r="A18" s="33" t="s">
        <v>518</v>
      </c>
      <c r="B18" s="24">
        <v>0</v>
      </c>
      <c r="C18"/>
      <c r="D18" s="87"/>
    </row>
    <row r="19" spans="1:3" s="10" customFormat="1" ht="14.25" customHeight="1">
      <c r="A19" s="33" t="s">
        <v>171</v>
      </c>
      <c r="B19" s="24">
        <v>3607</v>
      </c>
      <c r="C19" s="87"/>
    </row>
    <row r="20" spans="1:3" s="10" customFormat="1" ht="14.25" customHeight="1">
      <c r="A20" s="33" t="s">
        <v>172</v>
      </c>
      <c r="B20" s="24">
        <v>6589</v>
      </c>
      <c r="C20" s="87"/>
    </row>
    <row r="21" spans="1:3" s="10" customFormat="1" ht="14.25" customHeight="1">
      <c r="A21" s="28" t="s">
        <v>173</v>
      </c>
      <c r="B21" s="24">
        <v>3481</v>
      </c>
      <c r="C21" s="87"/>
    </row>
    <row r="22" spans="1:3" s="10" customFormat="1" ht="14.25" customHeight="1">
      <c r="A22" s="33" t="s">
        <v>174</v>
      </c>
      <c r="B22" s="24">
        <v>3325</v>
      </c>
      <c r="C22" s="87"/>
    </row>
    <row r="23" spans="1:3" s="10" customFormat="1" ht="14.25" customHeight="1">
      <c r="A23" s="33" t="s">
        <v>175</v>
      </c>
      <c r="B23" s="197">
        <v>1197</v>
      </c>
      <c r="C23" s="87"/>
    </row>
    <row r="24" spans="1:3" s="10" customFormat="1" ht="14.25" customHeight="1" thickBot="1">
      <c r="A24" s="460" t="s">
        <v>610</v>
      </c>
      <c r="B24" s="461">
        <v>10400</v>
      </c>
      <c r="C24" s="87"/>
    </row>
    <row r="25" spans="1:3" s="10" customFormat="1" ht="18.75" customHeight="1" thickBot="1">
      <c r="A25" s="63" t="s">
        <v>104</v>
      </c>
      <c r="B25" s="198">
        <f>SUM(B26+B29+B28)</f>
        <v>33637</v>
      </c>
      <c r="C25" s="87"/>
    </row>
    <row r="26" spans="1:3" s="10" customFormat="1" ht="14.25" customHeight="1">
      <c r="A26" s="34" t="s">
        <v>42</v>
      </c>
      <c r="B26" s="113">
        <f>SUM(B27:B27)</f>
        <v>9500</v>
      </c>
      <c r="C26" s="87"/>
    </row>
    <row r="27" spans="1:3" s="10" customFormat="1" ht="14.25" customHeight="1">
      <c r="A27" s="43" t="s">
        <v>178</v>
      </c>
      <c r="B27" s="24">
        <v>9500</v>
      </c>
      <c r="C27" s="87"/>
    </row>
    <row r="28" spans="1:3" s="10" customFormat="1" ht="14.25" customHeight="1">
      <c r="A28" s="35" t="s">
        <v>43</v>
      </c>
      <c r="B28" s="24">
        <v>0</v>
      </c>
      <c r="C28" s="87"/>
    </row>
    <row r="29" spans="1:3" s="10" customFormat="1" ht="14.25" customHeight="1">
      <c r="A29" s="35" t="s">
        <v>179</v>
      </c>
      <c r="B29" s="11">
        <f>SUM(B30:B36)</f>
        <v>24137</v>
      </c>
      <c r="C29" s="87"/>
    </row>
    <row r="30" spans="1:3" s="10" customFormat="1" ht="14.25" customHeight="1">
      <c r="A30" s="14" t="s">
        <v>52</v>
      </c>
      <c r="B30" s="24">
        <v>19500</v>
      </c>
      <c r="C30" s="87"/>
    </row>
    <row r="31" spans="1:3" ht="12.75" customHeight="1">
      <c r="A31" s="14" t="s">
        <v>17</v>
      </c>
      <c r="B31" s="24">
        <v>50</v>
      </c>
      <c r="C31" s="6"/>
    </row>
    <row r="32" spans="1:2" ht="12.75">
      <c r="A32" s="14" t="s">
        <v>18</v>
      </c>
      <c r="B32" s="24">
        <v>150</v>
      </c>
    </row>
    <row r="33" spans="1:2" ht="12.75">
      <c r="A33" s="14" t="s">
        <v>19</v>
      </c>
      <c r="B33" s="24">
        <v>200</v>
      </c>
    </row>
    <row r="34" spans="1:2" ht="12.75">
      <c r="A34" s="14" t="s">
        <v>180</v>
      </c>
      <c r="B34" s="24">
        <v>137</v>
      </c>
    </row>
    <row r="35" spans="1:2" ht="12.75">
      <c r="A35" s="14" t="s">
        <v>20</v>
      </c>
      <c r="B35" s="24">
        <v>100</v>
      </c>
    </row>
    <row r="36" spans="1:2" ht="13.5" thickBot="1">
      <c r="A36" s="33" t="s">
        <v>600</v>
      </c>
      <c r="B36" s="23">
        <v>4000</v>
      </c>
    </row>
    <row r="37" spans="1:2" ht="12.75" hidden="1">
      <c r="A37" s="14" t="s">
        <v>44</v>
      </c>
      <c r="B37" s="24"/>
    </row>
    <row r="38" spans="1:2" ht="12.75" hidden="1">
      <c r="A38" s="14" t="s">
        <v>46</v>
      </c>
      <c r="B38" s="24"/>
    </row>
    <row r="39" spans="1:2" ht="12.75" hidden="1">
      <c r="A39" s="14" t="s">
        <v>47</v>
      </c>
      <c r="B39" s="24"/>
    </row>
    <row r="40" spans="1:2" ht="12.75" hidden="1">
      <c r="A40" s="14" t="s">
        <v>58</v>
      </c>
      <c r="B40" s="24"/>
    </row>
    <row r="41" spans="1:2" ht="12.75" hidden="1">
      <c r="A41" s="14" t="s">
        <v>49</v>
      </c>
      <c r="B41" s="24"/>
    </row>
    <row r="42" spans="1:2" ht="12.75" hidden="1">
      <c r="A42" s="14" t="s">
        <v>129</v>
      </c>
      <c r="B42" s="24"/>
    </row>
    <row r="43" spans="1:2" ht="12.75" hidden="1">
      <c r="A43" s="14" t="s">
        <v>45</v>
      </c>
      <c r="B43" s="24"/>
    </row>
    <row r="44" spans="1:2" ht="12.75" hidden="1">
      <c r="A44" s="14" t="s">
        <v>48</v>
      </c>
      <c r="B44" s="24"/>
    </row>
    <row r="45" spans="1:2" ht="12.75" hidden="1">
      <c r="A45" s="38" t="s">
        <v>50</v>
      </c>
      <c r="B45" s="24"/>
    </row>
    <row r="46" spans="1:2" ht="12.75" hidden="1">
      <c r="A46" s="38" t="s">
        <v>51</v>
      </c>
      <c r="B46" s="24"/>
    </row>
    <row r="47" spans="1:4" ht="12.75" hidden="1">
      <c r="A47" s="41" t="s">
        <v>53</v>
      </c>
      <c r="B47" s="24"/>
      <c r="D47" s="7"/>
    </row>
    <row r="48" spans="1:2" ht="12.75" hidden="1">
      <c r="A48" s="14" t="s">
        <v>54</v>
      </c>
      <c r="B48" s="24"/>
    </row>
    <row r="49" spans="1:2" ht="12.75" hidden="1">
      <c r="A49" s="14" t="s">
        <v>55</v>
      </c>
      <c r="B49" s="24"/>
    </row>
    <row r="50" spans="1:2" ht="12.75" hidden="1">
      <c r="A50" s="14" t="s">
        <v>56</v>
      </c>
      <c r="B50" s="24"/>
    </row>
    <row r="51" spans="1:2" ht="12.75" hidden="1">
      <c r="A51" s="14" t="s">
        <v>57</v>
      </c>
      <c r="B51" s="24"/>
    </row>
    <row r="52" spans="1:2" ht="12.75" hidden="1">
      <c r="A52" s="38" t="s">
        <v>148</v>
      </c>
      <c r="B52" s="24"/>
    </row>
    <row r="53" spans="1:2" ht="12.75" hidden="1">
      <c r="A53" s="14" t="s">
        <v>130</v>
      </c>
      <c r="B53" s="24"/>
    </row>
    <row r="54" spans="1:2" ht="12.75" hidden="1">
      <c r="A54" s="38" t="s">
        <v>136</v>
      </c>
      <c r="B54" s="24"/>
    </row>
    <row r="55" spans="1:2" ht="12.75" hidden="1">
      <c r="A55" s="39" t="s">
        <v>145</v>
      </c>
      <c r="B55" s="85"/>
    </row>
    <row r="56" spans="1:2" ht="12.75" hidden="1">
      <c r="A56" s="39" t="s">
        <v>146</v>
      </c>
      <c r="B56" s="85"/>
    </row>
    <row r="57" spans="1:2" ht="12.75" hidden="1">
      <c r="A57" s="39" t="s">
        <v>147</v>
      </c>
      <c r="B57" s="85"/>
    </row>
    <row r="58" spans="1:2" ht="12.75" hidden="1">
      <c r="A58" s="14" t="s">
        <v>135</v>
      </c>
      <c r="B58" s="85"/>
    </row>
    <row r="59" spans="1:2" ht="12.75" hidden="1">
      <c r="A59" s="14" t="s">
        <v>131</v>
      </c>
      <c r="B59" s="24"/>
    </row>
    <row r="60" spans="1:2" ht="13.5" hidden="1" thickBot="1">
      <c r="A60" s="39" t="s">
        <v>137</v>
      </c>
      <c r="B60" s="85"/>
    </row>
    <row r="61" spans="1:2" ht="18.75" customHeight="1" thickBot="1">
      <c r="A61" s="115" t="s">
        <v>138</v>
      </c>
      <c r="B61" s="193">
        <f>SUM(B7+B25)</f>
        <v>226371</v>
      </c>
    </row>
    <row r="62" spans="1:2" ht="12.75">
      <c r="A62" s="1" t="s">
        <v>552</v>
      </c>
      <c r="B62" s="96">
        <f>SUM(B13+B25)</f>
        <v>61070</v>
      </c>
    </row>
    <row r="63" ht="12.75">
      <c r="A63" s="1"/>
    </row>
    <row r="64" spans="1:2" ht="15.75">
      <c r="A64" s="473" t="s">
        <v>614</v>
      </c>
      <c r="B64" s="474"/>
    </row>
    <row r="65" spans="1:2" ht="12.75">
      <c r="A65" s="250" t="s">
        <v>615</v>
      </c>
      <c r="B65" s="232">
        <v>0</v>
      </c>
    </row>
    <row r="66" spans="1:2" ht="12.75">
      <c r="A66" s="250" t="s">
        <v>616</v>
      </c>
      <c r="B66" s="232">
        <v>0</v>
      </c>
    </row>
    <row r="67" spans="1:2" ht="12.75">
      <c r="A67" s="250" t="s">
        <v>617</v>
      </c>
      <c r="B67" s="226">
        <v>31926</v>
      </c>
    </row>
    <row r="68" spans="1:2" ht="12.75">
      <c r="A68" s="250" t="s">
        <v>618</v>
      </c>
      <c r="B68" s="232">
        <v>0</v>
      </c>
    </row>
    <row r="69" spans="1:2" ht="12.75">
      <c r="A69" s="250" t="s">
        <v>672</v>
      </c>
      <c r="B69" s="226">
        <v>1633</v>
      </c>
    </row>
    <row r="70" spans="1:2" ht="12.75">
      <c r="A70" s="232" t="s">
        <v>619</v>
      </c>
      <c r="B70" s="232">
        <v>0</v>
      </c>
    </row>
    <row r="71" spans="1:2" ht="12.75">
      <c r="A71" s="232" t="s">
        <v>620</v>
      </c>
      <c r="B71" s="232">
        <v>0</v>
      </c>
    </row>
  </sheetData>
  <sheetProtection/>
  <mergeCells count="2">
    <mergeCell ref="A2:B2"/>
    <mergeCell ref="A3:B3"/>
  </mergeCells>
  <printOptions/>
  <pageMargins left="0.47" right="0.15748031496062992" top="0.35433070866141736" bottom="0.3937007874015748" header="0.31496062992125984" footer="0.5118110236220472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A2" sqref="A2:M2"/>
    </sheetView>
  </sheetViews>
  <sheetFormatPr defaultColWidth="9.00390625" defaultRowHeight="12.75" customHeight="1"/>
  <cols>
    <col min="1" max="1" width="24.25390625" style="265" customWidth="1"/>
    <col min="2" max="2" width="10.00390625" style="337" customWidth="1"/>
    <col min="3" max="3" width="12.00390625" style="337" customWidth="1"/>
    <col min="4" max="4" width="10.75390625" style="337" customWidth="1"/>
    <col min="5" max="7" width="10.375" style="337" customWidth="1"/>
    <col min="8" max="8" width="10.125" style="542" customWidth="1"/>
    <col min="9" max="9" width="9.875" style="337" customWidth="1"/>
    <col min="10" max="10" width="11.375" style="337" customWidth="1"/>
    <col min="11" max="12" width="12.25390625" style="337" customWidth="1"/>
    <col min="13" max="13" width="14.00390625" style="337" customWidth="1"/>
    <col min="14" max="16384" width="9.125" style="265" customWidth="1"/>
  </cols>
  <sheetData>
    <row r="1" spans="1:25" ht="15" customHeight="1">
      <c r="A1" s="601" t="s">
        <v>748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15" customHeight="1">
      <c r="A2" s="602" t="s">
        <v>637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14" ht="15" customHeight="1">
      <c r="A3" s="332"/>
      <c r="B3" s="333"/>
      <c r="C3" s="333"/>
      <c r="D3" s="333"/>
      <c r="E3" s="334"/>
      <c r="F3" s="334"/>
      <c r="G3" s="334"/>
      <c r="H3" s="334"/>
      <c r="I3" s="335"/>
      <c r="J3" s="335"/>
      <c r="K3" s="336"/>
      <c r="L3" s="336"/>
      <c r="M3" s="336"/>
      <c r="N3" s="337"/>
    </row>
    <row r="4" spans="1:14" ht="12" customHeight="1">
      <c r="A4" s="338"/>
      <c r="B4" s="336"/>
      <c r="C4" s="336"/>
      <c r="D4" s="336"/>
      <c r="E4" s="336"/>
      <c r="F4" s="336"/>
      <c r="G4" s="336"/>
      <c r="H4" s="540"/>
      <c r="I4" s="336"/>
      <c r="J4" s="336"/>
      <c r="K4" s="336"/>
      <c r="L4" s="336"/>
      <c r="M4" s="339" t="s">
        <v>1</v>
      </c>
      <c r="N4" s="337"/>
    </row>
    <row r="5" spans="1:13" ht="18" customHeight="1">
      <c r="A5" s="604" t="s">
        <v>337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</row>
    <row r="6" spans="1:13" ht="16.5" customHeight="1">
      <c r="A6" s="604"/>
      <c r="B6" s="604" t="s">
        <v>450</v>
      </c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6" t="s">
        <v>451</v>
      </c>
    </row>
    <row r="7" spans="1:13" ht="51" customHeight="1">
      <c r="A7" s="604"/>
      <c r="B7" s="604" t="s">
        <v>353</v>
      </c>
      <c r="C7" s="604" t="s">
        <v>452</v>
      </c>
      <c r="D7" s="604"/>
      <c r="E7" s="604" t="s">
        <v>453</v>
      </c>
      <c r="F7" s="604" t="s">
        <v>454</v>
      </c>
      <c r="G7" s="604" t="s">
        <v>455</v>
      </c>
      <c r="H7" s="604" t="s">
        <v>71</v>
      </c>
      <c r="I7" s="604" t="s">
        <v>676</v>
      </c>
      <c r="J7" s="604" t="s">
        <v>677</v>
      </c>
      <c r="K7" s="604" t="s">
        <v>456</v>
      </c>
      <c r="L7" s="604" t="s">
        <v>92</v>
      </c>
      <c r="M7" s="606"/>
    </row>
    <row r="8" spans="1:13" ht="36" customHeight="1">
      <c r="A8" s="604"/>
      <c r="B8" s="604"/>
      <c r="C8" s="261" t="s">
        <v>457</v>
      </c>
      <c r="D8" s="261" t="s">
        <v>458</v>
      </c>
      <c r="E8" s="604"/>
      <c r="F8" s="604"/>
      <c r="G8" s="604"/>
      <c r="H8" s="604"/>
      <c r="I8" s="604"/>
      <c r="J8" s="604"/>
      <c r="K8" s="604"/>
      <c r="L8" s="604"/>
      <c r="M8" s="606"/>
    </row>
    <row r="9" spans="1:13" ht="13.5" customHeight="1">
      <c r="A9" s="604"/>
      <c r="B9" s="511"/>
      <c r="C9" s="607"/>
      <c r="D9" s="607"/>
      <c r="E9" s="512"/>
      <c r="F9" s="512"/>
      <c r="G9" s="512"/>
      <c r="H9" s="604"/>
      <c r="I9" s="511"/>
      <c r="J9" s="607"/>
      <c r="K9" s="607"/>
      <c r="L9" s="604"/>
      <c r="M9" s="606"/>
    </row>
    <row r="10" spans="1:13" ht="19.5" customHeight="1">
      <c r="A10" s="340" t="s">
        <v>337</v>
      </c>
      <c r="B10" s="343">
        <f>SUM(B11)</f>
        <v>342100</v>
      </c>
      <c r="C10" s="343">
        <f aca="true" t="shared" si="0" ref="C10:M10">SUM(C11)</f>
        <v>154901</v>
      </c>
      <c r="D10" s="343">
        <f t="shared" si="0"/>
        <v>78619</v>
      </c>
      <c r="E10" s="343">
        <f t="shared" si="0"/>
        <v>11673</v>
      </c>
      <c r="F10" s="343">
        <f t="shared" si="0"/>
        <v>5371</v>
      </c>
      <c r="G10" s="343"/>
      <c r="H10" s="343">
        <f t="shared" si="0"/>
        <v>592664</v>
      </c>
      <c r="I10" s="343">
        <f t="shared" si="0"/>
        <v>502755</v>
      </c>
      <c r="J10" s="343">
        <f t="shared" si="0"/>
        <v>8000</v>
      </c>
      <c r="K10" s="343">
        <f t="shared" si="0"/>
        <v>281000</v>
      </c>
      <c r="L10" s="343">
        <f t="shared" si="0"/>
        <v>791755</v>
      </c>
      <c r="M10" s="343">
        <f t="shared" si="0"/>
        <v>1384419</v>
      </c>
    </row>
    <row r="11" spans="1:13" ht="19.5" customHeight="1">
      <c r="A11" s="528" t="s">
        <v>633</v>
      </c>
      <c r="B11" s="342">
        <v>342100</v>
      </c>
      <c r="C11" s="342">
        <f>SUM('2.Műk.'!B41)</f>
        <v>154901</v>
      </c>
      <c r="D11" s="342">
        <f>SUM('2.Műk.'!B42+'2.Műk.'!B44)</f>
        <v>78619</v>
      </c>
      <c r="E11" s="342">
        <f>SUM('2.Műk.'!B50)</f>
        <v>11673</v>
      </c>
      <c r="F11" s="342">
        <f>SUM('2.Műk.'!B45)</f>
        <v>5371</v>
      </c>
      <c r="G11" s="342"/>
      <c r="H11" s="342">
        <f>SUM(B11:G11)</f>
        <v>592664</v>
      </c>
      <c r="I11" s="342">
        <f>SUM('3.Felh.'!F7)</f>
        <v>502755</v>
      </c>
      <c r="J11" s="342">
        <f>SUM('3.Felh.'!F10)</f>
        <v>8000</v>
      </c>
      <c r="K11" s="342">
        <f>SUM('3.Felh.'!F63)</f>
        <v>281000</v>
      </c>
      <c r="L11" s="342">
        <f>SUM(I11:K11)</f>
        <v>791755</v>
      </c>
      <c r="M11" s="344">
        <f>SUM(L11,H11)</f>
        <v>1384419</v>
      </c>
    </row>
    <row r="12" spans="1:13" ht="19.5" customHeight="1">
      <c r="A12" s="529" t="s">
        <v>632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</row>
    <row r="13" spans="1:13" ht="19.5" customHeight="1" thickBot="1">
      <c r="A13" s="43" t="s">
        <v>644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</row>
    <row r="14" spans="1:13" ht="19.5" customHeight="1" thickBot="1">
      <c r="A14" s="505" t="s">
        <v>343</v>
      </c>
      <c r="B14" s="522">
        <f>SUM(B15+B19+B23)</f>
        <v>21729</v>
      </c>
      <c r="C14" s="522">
        <f>SUM(C15+C19+C23)</f>
        <v>115077</v>
      </c>
      <c r="D14" s="522"/>
      <c r="E14" s="522"/>
      <c r="F14" s="522"/>
      <c r="G14" s="522"/>
      <c r="H14" s="522">
        <f>SUM(H15+H19+H23)</f>
        <v>136806</v>
      </c>
      <c r="I14" s="522"/>
      <c r="J14" s="522"/>
      <c r="K14" s="522"/>
      <c r="L14" s="522"/>
      <c r="M14" s="507">
        <f>SUM(H14)</f>
        <v>136806</v>
      </c>
    </row>
    <row r="15" spans="1:13" ht="19.5" customHeight="1">
      <c r="A15" s="518" t="s">
        <v>344</v>
      </c>
      <c r="B15" s="341">
        <f>SUM(B16)</f>
        <v>12229</v>
      </c>
      <c r="C15" s="341">
        <f>SUM(C16)</f>
        <v>101081</v>
      </c>
      <c r="D15" s="341"/>
      <c r="E15" s="341"/>
      <c r="F15" s="341"/>
      <c r="G15" s="341"/>
      <c r="H15" s="341">
        <f>SUM(H16)</f>
        <v>113310</v>
      </c>
      <c r="I15" s="521"/>
      <c r="J15" s="521"/>
      <c r="K15" s="521"/>
      <c r="L15" s="521"/>
      <c r="M15" s="521">
        <f>SUM(H15)</f>
        <v>113310</v>
      </c>
    </row>
    <row r="16" spans="1:13" ht="19.5" customHeight="1">
      <c r="A16" s="528" t="s">
        <v>632</v>
      </c>
      <c r="B16" s="342">
        <f>SUM('7.finanszírozás'!D7)</f>
        <v>12229</v>
      </c>
      <c r="C16" s="342">
        <f>SUM('7.finanszírozás'!D16)</f>
        <v>101081</v>
      </c>
      <c r="D16" s="342"/>
      <c r="E16" s="342"/>
      <c r="F16" s="342"/>
      <c r="G16" s="342"/>
      <c r="H16" s="342">
        <f>SUM(B16:G16)</f>
        <v>113310</v>
      </c>
      <c r="I16" s="514"/>
      <c r="J16" s="514"/>
      <c r="K16" s="514"/>
      <c r="L16" s="514"/>
      <c r="M16" s="514">
        <f>SUM(H16)</f>
        <v>113310</v>
      </c>
    </row>
    <row r="17" spans="1:13" ht="19.5" customHeight="1">
      <c r="A17" s="529" t="s">
        <v>633</v>
      </c>
      <c r="B17" s="342"/>
      <c r="C17" s="342"/>
      <c r="D17" s="342"/>
      <c r="E17" s="342"/>
      <c r="F17" s="342"/>
      <c r="G17" s="342"/>
      <c r="H17" s="344"/>
      <c r="I17" s="342"/>
      <c r="J17" s="342"/>
      <c r="K17" s="342"/>
      <c r="L17" s="342"/>
      <c r="M17" s="513"/>
    </row>
    <row r="18" spans="1:13" ht="19.5" customHeight="1">
      <c r="A18" s="43" t="s">
        <v>644</v>
      </c>
      <c r="B18" s="342"/>
      <c r="C18" s="342"/>
      <c r="D18" s="342"/>
      <c r="E18" s="342"/>
      <c r="F18" s="342"/>
      <c r="G18" s="342"/>
      <c r="H18" s="344"/>
      <c r="I18" s="342"/>
      <c r="J18" s="342"/>
      <c r="K18" s="342"/>
      <c r="L18" s="342"/>
      <c r="M18" s="513"/>
    </row>
    <row r="19" spans="1:14" ht="19.5" customHeight="1">
      <c r="A19" s="517" t="s">
        <v>345</v>
      </c>
      <c r="B19" s="343">
        <f>SUM(B20)</f>
        <v>9100</v>
      </c>
      <c r="C19" s="343">
        <f>SUM(C20)</f>
        <v>2728</v>
      </c>
      <c r="D19" s="343"/>
      <c r="E19" s="343"/>
      <c r="F19" s="343"/>
      <c r="G19" s="343"/>
      <c r="H19" s="343">
        <f>SUM(H20)</f>
        <v>11828</v>
      </c>
      <c r="I19" s="343"/>
      <c r="J19" s="343"/>
      <c r="K19" s="343"/>
      <c r="L19" s="343"/>
      <c r="M19" s="345">
        <f>SUM(H19)</f>
        <v>11828</v>
      </c>
      <c r="N19" s="346"/>
    </row>
    <row r="20" spans="1:13" ht="19.5" customHeight="1">
      <c r="A20" s="528" t="s">
        <v>632</v>
      </c>
      <c r="B20" s="342">
        <f>SUM('7.finanszírozás'!E7)</f>
        <v>9100</v>
      </c>
      <c r="C20" s="342">
        <f>SUM('7.finanszírozás'!E16)</f>
        <v>2728</v>
      </c>
      <c r="D20" s="342"/>
      <c r="E20" s="342"/>
      <c r="F20" s="342"/>
      <c r="G20" s="342"/>
      <c r="H20" s="342">
        <f>SUM(B20:G20)</f>
        <v>11828</v>
      </c>
      <c r="I20" s="342"/>
      <c r="J20" s="342"/>
      <c r="K20" s="342"/>
      <c r="L20" s="342"/>
      <c r="M20" s="514">
        <f>SUM(H20)</f>
        <v>11828</v>
      </c>
    </row>
    <row r="21" spans="1:13" ht="19.5" customHeight="1">
      <c r="A21" s="529" t="s">
        <v>633</v>
      </c>
      <c r="B21" s="342"/>
      <c r="C21" s="342"/>
      <c r="D21" s="342"/>
      <c r="E21" s="342"/>
      <c r="F21" s="342"/>
      <c r="G21" s="342"/>
      <c r="H21" s="344"/>
      <c r="I21" s="342"/>
      <c r="J21" s="342"/>
      <c r="K21" s="342"/>
      <c r="L21" s="342"/>
      <c r="M21" s="513"/>
    </row>
    <row r="22" spans="1:13" ht="19.5" customHeight="1">
      <c r="A22" s="43" t="s">
        <v>644</v>
      </c>
      <c r="B22" s="342"/>
      <c r="C22" s="342"/>
      <c r="D22" s="342"/>
      <c r="E22" s="342"/>
      <c r="F22" s="342"/>
      <c r="G22" s="342"/>
      <c r="H22" s="344"/>
      <c r="I22" s="342"/>
      <c r="J22" s="342"/>
      <c r="K22" s="342"/>
      <c r="L22" s="342"/>
      <c r="M22" s="513"/>
    </row>
    <row r="23" spans="1:13" ht="19.5" customHeight="1">
      <c r="A23" s="519" t="s">
        <v>346</v>
      </c>
      <c r="B23" s="343">
        <f>SUM(B24)</f>
        <v>400</v>
      </c>
      <c r="C23" s="343">
        <f>SUM(C24)</f>
        <v>11268</v>
      </c>
      <c r="D23" s="343"/>
      <c r="E23" s="343"/>
      <c r="F23" s="343"/>
      <c r="G23" s="343"/>
      <c r="H23" s="343">
        <f>SUM(H24)</f>
        <v>11668</v>
      </c>
      <c r="I23" s="343"/>
      <c r="J23" s="343"/>
      <c r="K23" s="343"/>
      <c r="L23" s="343"/>
      <c r="M23" s="345">
        <f>SUM(H23)</f>
        <v>11668</v>
      </c>
    </row>
    <row r="24" spans="1:13" ht="19.5" customHeight="1">
      <c r="A24" s="528" t="s">
        <v>632</v>
      </c>
      <c r="B24" s="342">
        <f>SUM('7.finanszírozás'!F7)</f>
        <v>400</v>
      </c>
      <c r="C24" s="342">
        <f>SUM('7.finanszírozás'!F16)</f>
        <v>11268</v>
      </c>
      <c r="D24" s="342"/>
      <c r="E24" s="342"/>
      <c r="F24" s="342"/>
      <c r="G24" s="342"/>
      <c r="H24" s="342">
        <f>SUM(B24:G24)</f>
        <v>11668</v>
      </c>
      <c r="I24" s="342"/>
      <c r="J24" s="342"/>
      <c r="K24" s="342"/>
      <c r="L24" s="342"/>
      <c r="M24" s="514">
        <f>SUM(H24)</f>
        <v>11668</v>
      </c>
    </row>
    <row r="25" spans="1:13" ht="19.5" customHeight="1">
      <c r="A25" s="529" t="s">
        <v>633</v>
      </c>
      <c r="B25" s="342"/>
      <c r="C25" s="342"/>
      <c r="D25" s="342"/>
      <c r="E25" s="342"/>
      <c r="F25" s="342"/>
      <c r="G25" s="342"/>
      <c r="H25" s="344"/>
      <c r="I25" s="342"/>
      <c r="J25" s="342"/>
      <c r="K25" s="342"/>
      <c r="L25" s="342"/>
      <c r="M25" s="513"/>
    </row>
    <row r="26" spans="1:13" ht="19.5" customHeight="1" thickBot="1">
      <c r="A26" s="43" t="s">
        <v>644</v>
      </c>
      <c r="B26" s="515"/>
      <c r="C26" s="515"/>
      <c r="D26" s="515"/>
      <c r="E26" s="515"/>
      <c r="F26" s="515"/>
      <c r="G26" s="515"/>
      <c r="H26" s="520"/>
      <c r="I26" s="515"/>
      <c r="J26" s="515"/>
      <c r="K26" s="515"/>
      <c r="L26" s="515"/>
      <c r="M26" s="516"/>
    </row>
    <row r="27" spans="1:13" ht="30" customHeight="1" thickBot="1">
      <c r="A27" s="523" t="s">
        <v>347</v>
      </c>
      <c r="B27" s="524">
        <f>SUM(B10+B14)</f>
        <v>363829</v>
      </c>
      <c r="C27" s="524">
        <f>SUM(C10+C14)</f>
        <v>269978</v>
      </c>
      <c r="D27" s="524">
        <f>SUM(D10+D14)</f>
        <v>78619</v>
      </c>
      <c r="E27" s="524">
        <f>SUM(E10+E14)</f>
        <v>11673</v>
      </c>
      <c r="F27" s="524">
        <f>SUM(F10+F14)</f>
        <v>5371</v>
      </c>
      <c r="G27" s="524"/>
      <c r="H27" s="524">
        <f>SUM(H10+H14)</f>
        <v>729470</v>
      </c>
      <c r="I27" s="524">
        <f>SUM(I10+I14)</f>
        <v>502755</v>
      </c>
      <c r="J27" s="524">
        <f>SUM(J10+J14)</f>
        <v>8000</v>
      </c>
      <c r="K27" s="524">
        <f>SUM(K10+K14)</f>
        <v>281000</v>
      </c>
      <c r="L27" s="524">
        <f>SUM(L10)</f>
        <v>791755</v>
      </c>
      <c r="M27" s="525">
        <f>SUM(L27,H27)</f>
        <v>1521225</v>
      </c>
    </row>
    <row r="28" spans="8:13" ht="12.75" customHeight="1">
      <c r="H28" s="541">
        <f>SUM(B27:F27)</f>
        <v>729470</v>
      </c>
      <c r="I28" s="347"/>
      <c r="J28" s="347"/>
      <c r="K28" s="347"/>
      <c r="L28" s="347"/>
      <c r="M28" s="347">
        <f>SUM(M10+M14)</f>
        <v>1521225</v>
      </c>
    </row>
  </sheetData>
  <sheetProtection/>
  <mergeCells count="19">
    <mergeCell ref="K7:K8"/>
    <mergeCell ref="L7:L9"/>
    <mergeCell ref="C9:D9"/>
    <mergeCell ref="J9:K9"/>
    <mergeCell ref="E7:E8"/>
    <mergeCell ref="F7:F8"/>
    <mergeCell ref="G7:G8"/>
    <mergeCell ref="H7:H9"/>
    <mergeCell ref="I7:I8"/>
    <mergeCell ref="A1:M1"/>
    <mergeCell ref="A2:M2"/>
    <mergeCell ref="A5:A9"/>
    <mergeCell ref="B5:M5"/>
    <mergeCell ref="B6:H6"/>
    <mergeCell ref="I6:L6"/>
    <mergeCell ref="M6:M9"/>
    <mergeCell ref="B7:B8"/>
    <mergeCell ref="C7:D7"/>
    <mergeCell ref="J7:J8"/>
  </mergeCells>
  <printOptions horizontalCentered="1"/>
  <pageMargins left="0.15748031496062992" right="0.15748031496062992" top="0.35433070866141736" bottom="0.15748031496062992" header="0.15748031496062992" footer="0.1181102362204724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E1">
      <selection activeCell="A2" sqref="A2:N2"/>
    </sheetView>
  </sheetViews>
  <sheetFormatPr defaultColWidth="9.00390625" defaultRowHeight="12.75"/>
  <cols>
    <col min="1" max="1" width="22.00390625" style="267" customWidth="1"/>
    <col min="2" max="2" width="9.875" style="259" bestFit="1" customWidth="1"/>
    <col min="3" max="3" width="9.25390625" style="259" bestFit="1" customWidth="1"/>
    <col min="4" max="4" width="9.875" style="259" bestFit="1" customWidth="1"/>
    <col min="5" max="6" width="9.25390625" style="259" bestFit="1" customWidth="1"/>
    <col min="7" max="7" width="10.25390625" style="259" customWidth="1"/>
    <col min="8" max="8" width="9.875" style="259" customWidth="1"/>
    <col min="9" max="9" width="10.00390625" style="259" customWidth="1"/>
    <col min="10" max="11" width="9.25390625" style="259" bestFit="1" customWidth="1"/>
    <col min="12" max="12" width="9.25390625" style="259" customWidth="1"/>
    <col min="13" max="13" width="11.625" style="259" customWidth="1"/>
    <col min="14" max="14" width="12.125" style="259" customWidth="1"/>
    <col min="15" max="15" width="7.875" style="255" hidden="1" customWidth="1"/>
    <col min="16" max="16" width="8.25390625" style="255" customWidth="1"/>
    <col min="17" max="16384" width="9.125" style="255" customWidth="1"/>
  </cols>
  <sheetData>
    <row r="1" spans="1:19" ht="15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5" t="s">
        <v>749</v>
      </c>
      <c r="O1" s="253"/>
      <c r="P1" s="254"/>
      <c r="Q1" s="254"/>
      <c r="R1" s="254"/>
      <c r="S1" s="254"/>
    </row>
    <row r="2" spans="1:19" ht="38.25" customHeight="1">
      <c r="A2" s="612" t="s">
        <v>638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256"/>
      <c r="P2" s="254"/>
      <c r="Q2" s="254"/>
      <c r="R2" s="254"/>
      <c r="S2" s="254"/>
    </row>
    <row r="3" spans="1:17" ht="15" customHeight="1">
      <c r="A3" s="406"/>
      <c r="B3" s="407"/>
      <c r="C3" s="408"/>
      <c r="D3" s="409"/>
      <c r="E3" s="409"/>
      <c r="F3" s="257"/>
      <c r="G3" s="257"/>
      <c r="H3" s="257"/>
      <c r="I3" s="257"/>
      <c r="J3" s="257"/>
      <c r="K3" s="257"/>
      <c r="L3" s="257"/>
      <c r="M3" s="257"/>
      <c r="N3" s="257"/>
      <c r="O3" s="258"/>
      <c r="Q3" s="259"/>
    </row>
    <row r="4" spans="1:15" ht="15" customHeight="1" thickBo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410" t="s">
        <v>1</v>
      </c>
      <c r="O4" s="260"/>
    </row>
    <row r="5" spans="1:16" ht="18" customHeight="1">
      <c r="A5" s="604" t="s">
        <v>640</v>
      </c>
      <c r="B5" s="615" t="s">
        <v>500</v>
      </c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6" t="s">
        <v>325</v>
      </c>
      <c r="P5" s="608" t="s">
        <v>687</v>
      </c>
    </row>
    <row r="6" spans="1:16" ht="23.25" customHeight="1">
      <c r="A6" s="604"/>
      <c r="B6" s="610" t="s">
        <v>326</v>
      </c>
      <c r="C6" s="610"/>
      <c r="D6" s="610"/>
      <c r="E6" s="610"/>
      <c r="F6" s="610"/>
      <c r="G6" s="262"/>
      <c r="H6" s="604" t="s">
        <v>327</v>
      </c>
      <c r="I6" s="610" t="s">
        <v>328</v>
      </c>
      <c r="J6" s="610"/>
      <c r="K6" s="610"/>
      <c r="L6" s="610"/>
      <c r="M6" s="610"/>
      <c r="N6" s="610" t="s">
        <v>73</v>
      </c>
      <c r="O6" s="617"/>
      <c r="P6" s="609"/>
    </row>
    <row r="7" spans="1:16" ht="62.25" customHeight="1">
      <c r="A7" s="604"/>
      <c r="B7" s="262" t="s">
        <v>329</v>
      </c>
      <c r="C7" s="527" t="s">
        <v>646</v>
      </c>
      <c r="D7" s="262" t="s">
        <v>331</v>
      </c>
      <c r="E7" s="262" t="s">
        <v>332</v>
      </c>
      <c r="F7" s="262" t="s">
        <v>333</v>
      </c>
      <c r="G7" s="527" t="s">
        <v>641</v>
      </c>
      <c r="H7" s="604"/>
      <c r="I7" s="261" t="s">
        <v>334</v>
      </c>
      <c r="J7" s="261" t="s">
        <v>335</v>
      </c>
      <c r="K7" s="262" t="s">
        <v>336</v>
      </c>
      <c r="L7" s="262" t="s">
        <v>639</v>
      </c>
      <c r="M7" s="610" t="s">
        <v>93</v>
      </c>
      <c r="N7" s="610"/>
      <c r="O7" s="617"/>
      <c r="P7" s="609"/>
    </row>
    <row r="8" spans="1:16" ht="12.75" customHeight="1" thickBot="1">
      <c r="A8" s="614"/>
      <c r="B8" s="497"/>
      <c r="C8" s="497"/>
      <c r="D8" s="497"/>
      <c r="E8" s="497"/>
      <c r="F8" s="497"/>
      <c r="G8" s="497"/>
      <c r="H8" s="614"/>
      <c r="I8" s="497"/>
      <c r="J8" s="498"/>
      <c r="K8" s="498"/>
      <c r="L8" s="498"/>
      <c r="M8" s="611"/>
      <c r="N8" s="611"/>
      <c r="O8" s="618"/>
      <c r="P8" s="609"/>
    </row>
    <row r="9" spans="1:16" s="263" customFormat="1" ht="25.5" customHeight="1" thickBot="1">
      <c r="A9" s="505" t="s">
        <v>337</v>
      </c>
      <c r="B9" s="508">
        <f aca="true" t="shared" si="0" ref="B9:N9">SUM(B10:B12)</f>
        <v>40359</v>
      </c>
      <c r="C9" s="508">
        <f t="shared" si="0"/>
        <v>11242</v>
      </c>
      <c r="D9" s="508">
        <f t="shared" si="0"/>
        <v>87672</v>
      </c>
      <c r="E9" s="508">
        <f t="shared" si="0"/>
        <v>25700</v>
      </c>
      <c r="F9" s="508">
        <f t="shared" si="0"/>
        <v>226371</v>
      </c>
      <c r="G9" s="508">
        <f t="shared" si="0"/>
        <v>25000</v>
      </c>
      <c r="H9" s="508">
        <f t="shared" si="0"/>
        <v>416344</v>
      </c>
      <c r="I9" s="508">
        <f t="shared" si="0"/>
        <v>510183</v>
      </c>
      <c r="J9" s="508">
        <f t="shared" si="0"/>
        <v>301427</v>
      </c>
      <c r="K9" s="508">
        <f t="shared" si="0"/>
        <v>2880</v>
      </c>
      <c r="L9" s="508">
        <f t="shared" si="0"/>
        <v>10000</v>
      </c>
      <c r="M9" s="508">
        <f t="shared" si="0"/>
        <v>824490</v>
      </c>
      <c r="N9" s="509">
        <f t="shared" si="0"/>
        <v>1240834</v>
      </c>
      <c r="O9" s="546" t="e">
        <f>SUM(#REF!)</f>
        <v>#REF!</v>
      </c>
      <c r="P9" s="553">
        <v>10</v>
      </c>
    </row>
    <row r="10" spans="1:16" s="263" customFormat="1" ht="19.5" customHeight="1">
      <c r="A10" s="532" t="s">
        <v>642</v>
      </c>
      <c r="B10" s="510">
        <f>SUM('2.Műk.'!B60)</f>
        <v>40359</v>
      </c>
      <c r="C10" s="510">
        <f>SUM('2.Műk.'!B61)</f>
        <v>11242</v>
      </c>
      <c r="D10" s="510">
        <f>SUM('2.Műk.'!B62)</f>
        <v>87672</v>
      </c>
      <c r="E10" s="510">
        <f>SUM('2.Műk.'!B63)</f>
        <v>25700</v>
      </c>
      <c r="F10" s="510">
        <f>SUM('2.Műk.'!B64)</f>
        <v>226371</v>
      </c>
      <c r="G10" s="510">
        <f>SUM('2.Műk.'!B78)</f>
        <v>25000</v>
      </c>
      <c r="H10" s="533">
        <f>SUM(B10:G10)</f>
        <v>416344</v>
      </c>
      <c r="I10" s="510">
        <f>SUM('3.Felh.'!F20)</f>
        <v>510183</v>
      </c>
      <c r="J10" s="510">
        <f>SUM('3.Felh.'!F32)</f>
        <v>301427</v>
      </c>
      <c r="K10" s="510">
        <f>SUM('3.Felh.'!F49)</f>
        <v>2880</v>
      </c>
      <c r="L10" s="510">
        <f>SUM('3.Felh.'!F52)</f>
        <v>10000</v>
      </c>
      <c r="M10" s="533">
        <f>SUM(I10:L10)</f>
        <v>824490</v>
      </c>
      <c r="N10" s="533">
        <f>SUM(H10+M10)</f>
        <v>1240834</v>
      </c>
      <c r="O10" s="499"/>
      <c r="P10" s="550"/>
    </row>
    <row r="11" spans="1:16" s="263" customFormat="1" ht="19.5" customHeight="1">
      <c r="A11" s="43" t="s">
        <v>643</v>
      </c>
      <c r="B11" s="264"/>
      <c r="C11" s="264"/>
      <c r="D11" s="264"/>
      <c r="E11" s="264"/>
      <c r="F11" s="264"/>
      <c r="G11" s="264"/>
      <c r="H11" s="526"/>
      <c r="I11" s="264"/>
      <c r="J11" s="264"/>
      <c r="K11" s="264"/>
      <c r="L11" s="264"/>
      <c r="M11" s="526"/>
      <c r="N11" s="526"/>
      <c r="O11" s="499"/>
      <c r="P11" s="550"/>
    </row>
    <row r="12" spans="1:16" s="263" customFormat="1" ht="19.5" customHeight="1" thickBot="1">
      <c r="A12" s="531" t="s">
        <v>630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499"/>
      <c r="P12" s="550"/>
    </row>
    <row r="13" spans="1:16" s="265" customFormat="1" ht="25.5" customHeight="1" thickBot="1">
      <c r="A13" s="505" t="s">
        <v>343</v>
      </c>
      <c r="B13" s="506">
        <f>SUM(B14+B18+B22)</f>
        <v>150099</v>
      </c>
      <c r="C13" s="506">
        <f aca="true" t="shared" si="1" ref="C13:N13">SUM(C14+C18+C22)</f>
        <v>41204</v>
      </c>
      <c r="D13" s="506">
        <f t="shared" si="1"/>
        <v>87738</v>
      </c>
      <c r="E13" s="506">
        <f t="shared" si="1"/>
        <v>0</v>
      </c>
      <c r="F13" s="506">
        <f t="shared" si="1"/>
        <v>0</v>
      </c>
      <c r="G13" s="506">
        <f t="shared" si="1"/>
        <v>0</v>
      </c>
      <c r="H13" s="506">
        <f t="shared" si="1"/>
        <v>279041</v>
      </c>
      <c r="I13" s="506">
        <f t="shared" si="1"/>
        <v>1350</v>
      </c>
      <c r="J13" s="506">
        <f t="shared" si="1"/>
        <v>0</v>
      </c>
      <c r="K13" s="506">
        <f t="shared" si="1"/>
        <v>0</v>
      </c>
      <c r="L13" s="506">
        <f t="shared" si="1"/>
        <v>0</v>
      </c>
      <c r="M13" s="506">
        <f t="shared" si="1"/>
        <v>1350</v>
      </c>
      <c r="N13" s="534">
        <f t="shared" si="1"/>
        <v>280391</v>
      </c>
      <c r="O13" s="547" t="e">
        <f>SUM(#REF!+#REF!+#REF!)</f>
        <v>#REF!</v>
      </c>
      <c r="P13" s="554">
        <f>SUM(P14+P18+P22)</f>
        <v>66</v>
      </c>
    </row>
    <row r="14" spans="1:16" s="265" customFormat="1" ht="25.5" customHeight="1" thickBot="1">
      <c r="A14" s="518" t="s">
        <v>631</v>
      </c>
      <c r="B14" s="504">
        <f>SUM(B15)</f>
        <v>109063</v>
      </c>
      <c r="C14" s="504">
        <f aca="true" t="shared" si="2" ref="C14:L14">SUM(C15)</f>
        <v>30324</v>
      </c>
      <c r="D14" s="504">
        <f t="shared" si="2"/>
        <v>35307</v>
      </c>
      <c r="E14" s="504">
        <f t="shared" si="2"/>
        <v>0</v>
      </c>
      <c r="F14" s="504">
        <f t="shared" si="2"/>
        <v>0</v>
      </c>
      <c r="G14" s="504">
        <f t="shared" si="2"/>
        <v>0</v>
      </c>
      <c r="H14" s="504">
        <f t="shared" si="2"/>
        <v>174694</v>
      </c>
      <c r="I14" s="504">
        <f t="shared" si="2"/>
        <v>1300</v>
      </c>
      <c r="J14" s="504">
        <f t="shared" si="2"/>
        <v>0</v>
      </c>
      <c r="K14" s="504">
        <f t="shared" si="2"/>
        <v>0</v>
      </c>
      <c r="L14" s="504">
        <f t="shared" si="2"/>
        <v>0</v>
      </c>
      <c r="M14" s="504">
        <f>SUM(I14:L14)</f>
        <v>1300</v>
      </c>
      <c r="N14" s="504">
        <f>(M14+H14)</f>
        <v>175994</v>
      </c>
      <c r="O14" s="548"/>
      <c r="P14" s="551">
        <v>42</v>
      </c>
    </row>
    <row r="15" spans="1:16" s="265" customFormat="1" ht="19.5" customHeight="1" thickBot="1">
      <c r="A15" s="43" t="s">
        <v>632</v>
      </c>
      <c r="B15" s="264">
        <f>SUM('7.finanszírozás'!D31)</f>
        <v>109063</v>
      </c>
      <c r="C15" s="264">
        <f>SUM('7.finanszírozás'!D33)</f>
        <v>30324</v>
      </c>
      <c r="D15" s="264">
        <f>SUM('7.finanszírozás'!D35)</f>
        <v>35307</v>
      </c>
      <c r="E15" s="264">
        <v>0</v>
      </c>
      <c r="F15" s="264">
        <v>0</v>
      </c>
      <c r="G15" s="264">
        <v>0</v>
      </c>
      <c r="H15" s="526">
        <f>SUM(B15:G15)</f>
        <v>174694</v>
      </c>
      <c r="I15" s="264">
        <f>SUM('9.1.Hiv.1.'!C55+'9.2.Hiv.2.'!E28)</f>
        <v>1300</v>
      </c>
      <c r="J15" s="264">
        <v>0</v>
      </c>
      <c r="K15" s="264">
        <v>0</v>
      </c>
      <c r="L15" s="264">
        <v>0</v>
      </c>
      <c r="M15" s="264">
        <f>SUM(I15:L15)</f>
        <v>1300</v>
      </c>
      <c r="N15" s="344">
        <f>SUM(H15+M15)</f>
        <v>175994</v>
      </c>
      <c r="O15" s="548"/>
      <c r="P15" s="551"/>
    </row>
    <row r="16" spans="1:16" s="265" customFormat="1" ht="19.5" customHeight="1" thickBot="1">
      <c r="A16" s="43" t="s">
        <v>633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342"/>
      <c r="O16" s="548"/>
      <c r="P16" s="551"/>
    </row>
    <row r="17" spans="1:16" s="265" customFormat="1" ht="19.5" customHeight="1" thickBot="1">
      <c r="A17" s="43" t="s">
        <v>634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342"/>
      <c r="O17" s="548"/>
      <c r="P17" s="551"/>
    </row>
    <row r="18" spans="1:16" s="265" customFormat="1" ht="22.5" customHeight="1" thickBot="1">
      <c r="A18" s="519" t="s">
        <v>635</v>
      </c>
      <c r="B18" s="530">
        <f>SUM(B19)</f>
        <v>7187</v>
      </c>
      <c r="C18" s="530">
        <f aca="true" t="shared" si="3" ref="C18:N18">SUM(C19)</f>
        <v>1967</v>
      </c>
      <c r="D18" s="530">
        <f t="shared" si="3"/>
        <v>21613</v>
      </c>
      <c r="E18" s="530">
        <f t="shared" si="3"/>
        <v>0</v>
      </c>
      <c r="F18" s="530">
        <f t="shared" si="3"/>
        <v>0</v>
      </c>
      <c r="G18" s="530">
        <f t="shared" si="3"/>
        <v>0</v>
      </c>
      <c r="H18" s="530">
        <f t="shared" si="3"/>
        <v>30767</v>
      </c>
      <c r="I18" s="530">
        <f t="shared" si="3"/>
        <v>50</v>
      </c>
      <c r="J18" s="530">
        <f t="shared" si="3"/>
        <v>0</v>
      </c>
      <c r="K18" s="530">
        <f t="shared" si="3"/>
        <v>0</v>
      </c>
      <c r="L18" s="530">
        <f t="shared" si="3"/>
        <v>0</v>
      </c>
      <c r="M18" s="530">
        <f t="shared" si="3"/>
        <v>50</v>
      </c>
      <c r="N18" s="530">
        <f t="shared" si="3"/>
        <v>30817</v>
      </c>
      <c r="O18" s="548"/>
      <c r="P18" s="551">
        <v>3</v>
      </c>
    </row>
    <row r="19" spans="1:16" s="265" customFormat="1" ht="19.5" customHeight="1" thickBot="1">
      <c r="A19" s="43" t="s">
        <v>632</v>
      </c>
      <c r="B19" s="264">
        <f>SUM('7.finanszírozás'!E31)</f>
        <v>7187</v>
      </c>
      <c r="C19" s="264">
        <f>SUM('7.finanszírozás'!E33)</f>
        <v>1967</v>
      </c>
      <c r="D19" s="264">
        <f>SUM('7.finanszírozás'!E35)</f>
        <v>21613</v>
      </c>
      <c r="E19" s="264">
        <v>0</v>
      </c>
      <c r="F19" s="264">
        <v>0</v>
      </c>
      <c r="G19" s="264">
        <v>0</v>
      </c>
      <c r="H19" s="526">
        <f>SUM(B19:G19)</f>
        <v>30767</v>
      </c>
      <c r="I19" s="264">
        <f>SUM('10.Közösségi Ház'!C42)</f>
        <v>50</v>
      </c>
      <c r="J19" s="264">
        <v>0</v>
      </c>
      <c r="K19" s="264">
        <v>0</v>
      </c>
      <c r="L19" s="264">
        <v>0</v>
      </c>
      <c r="M19" s="264">
        <f>SUM(I19:L19)</f>
        <v>50</v>
      </c>
      <c r="N19" s="342">
        <f>SUM(H19+M19)</f>
        <v>30817</v>
      </c>
      <c r="O19" s="548"/>
      <c r="P19" s="551"/>
    </row>
    <row r="20" spans="1:16" s="265" customFormat="1" ht="19.5" customHeight="1" thickBot="1">
      <c r="A20" s="43" t="s">
        <v>633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342"/>
      <c r="O20" s="548"/>
      <c r="P20" s="551"/>
    </row>
    <row r="21" spans="1:16" s="265" customFormat="1" ht="19.5" customHeight="1" thickBot="1">
      <c r="A21" s="43" t="s">
        <v>634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342"/>
      <c r="O21" s="548"/>
      <c r="P21" s="551"/>
    </row>
    <row r="22" spans="1:16" s="265" customFormat="1" ht="22.5" customHeight="1" thickBot="1">
      <c r="A22" s="519" t="s">
        <v>636</v>
      </c>
      <c r="B22" s="530">
        <f>SUM(B23)</f>
        <v>33849</v>
      </c>
      <c r="C22" s="530">
        <f aca="true" t="shared" si="4" ref="C22:N22">SUM(C23)</f>
        <v>8913</v>
      </c>
      <c r="D22" s="530">
        <f t="shared" si="4"/>
        <v>30818</v>
      </c>
      <c r="E22" s="530">
        <f t="shared" si="4"/>
        <v>0</v>
      </c>
      <c r="F22" s="530">
        <f t="shared" si="4"/>
        <v>0</v>
      </c>
      <c r="G22" s="530">
        <f t="shared" si="4"/>
        <v>0</v>
      </c>
      <c r="H22" s="530">
        <f t="shared" si="4"/>
        <v>73580</v>
      </c>
      <c r="I22" s="530">
        <f t="shared" si="4"/>
        <v>0</v>
      </c>
      <c r="J22" s="530">
        <f t="shared" si="4"/>
        <v>0</v>
      </c>
      <c r="K22" s="530">
        <f t="shared" si="4"/>
        <v>0</v>
      </c>
      <c r="L22" s="530">
        <f t="shared" si="4"/>
        <v>0</v>
      </c>
      <c r="M22" s="530">
        <f t="shared" si="4"/>
        <v>0</v>
      </c>
      <c r="N22" s="530">
        <f t="shared" si="4"/>
        <v>73580</v>
      </c>
      <c r="O22" s="548"/>
      <c r="P22" s="551">
        <v>21</v>
      </c>
    </row>
    <row r="23" spans="1:16" s="265" customFormat="1" ht="19.5" customHeight="1" thickBot="1">
      <c r="A23" s="43" t="s">
        <v>632</v>
      </c>
      <c r="B23" s="264">
        <f>SUM('7.finanszírozás'!F31)</f>
        <v>33849</v>
      </c>
      <c r="C23" s="264">
        <f>SUM('7.finanszírozás'!F33)</f>
        <v>8913</v>
      </c>
      <c r="D23" s="264">
        <f>SUM('7.finanszírozás'!F35)</f>
        <v>30818</v>
      </c>
      <c r="E23" s="264">
        <v>0</v>
      </c>
      <c r="F23" s="264">
        <v>0</v>
      </c>
      <c r="G23" s="264">
        <v>0</v>
      </c>
      <c r="H23" s="264">
        <f>SUM(B23:G23)</f>
        <v>73580</v>
      </c>
      <c r="I23" s="526">
        <v>0</v>
      </c>
      <c r="J23" s="526">
        <v>0</v>
      </c>
      <c r="K23" s="526">
        <v>0</v>
      </c>
      <c r="L23" s="526">
        <v>0</v>
      </c>
      <c r="M23" s="526">
        <v>0</v>
      </c>
      <c r="N23" s="342">
        <f>SUM(H23+M23)</f>
        <v>73580</v>
      </c>
      <c r="O23" s="548"/>
      <c r="P23" s="551"/>
    </row>
    <row r="24" spans="1:16" s="265" customFormat="1" ht="19.5" customHeight="1" thickBot="1">
      <c r="A24" s="43" t="s">
        <v>633</v>
      </c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344"/>
      <c r="O24" s="548"/>
      <c r="P24" s="551"/>
    </row>
    <row r="25" spans="1:16" s="265" customFormat="1" ht="19.5" customHeight="1" thickBot="1">
      <c r="A25" s="531" t="s">
        <v>634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20"/>
      <c r="O25" s="548"/>
      <c r="P25" s="551"/>
    </row>
    <row r="26" spans="1:16" s="265" customFormat="1" ht="30" customHeight="1" thickBot="1">
      <c r="A26" s="501" t="s">
        <v>347</v>
      </c>
      <c r="B26" s="502">
        <f>SUM(B9+B13)</f>
        <v>190458</v>
      </c>
      <c r="C26" s="502">
        <f aca="true" t="shared" si="5" ref="C26:N26">SUM(C9+C13)</f>
        <v>52446</v>
      </c>
      <c r="D26" s="502">
        <f t="shared" si="5"/>
        <v>175410</v>
      </c>
      <c r="E26" s="502">
        <f t="shared" si="5"/>
        <v>25700</v>
      </c>
      <c r="F26" s="502">
        <f t="shared" si="5"/>
        <v>226371</v>
      </c>
      <c r="G26" s="502">
        <f t="shared" si="5"/>
        <v>25000</v>
      </c>
      <c r="H26" s="502">
        <f t="shared" si="5"/>
        <v>695385</v>
      </c>
      <c r="I26" s="502">
        <f t="shared" si="5"/>
        <v>511533</v>
      </c>
      <c r="J26" s="502">
        <f t="shared" si="5"/>
        <v>301427</v>
      </c>
      <c r="K26" s="502">
        <f t="shared" si="5"/>
        <v>2880</v>
      </c>
      <c r="L26" s="502">
        <f t="shared" si="5"/>
        <v>10000</v>
      </c>
      <c r="M26" s="502">
        <f t="shared" si="5"/>
        <v>825840</v>
      </c>
      <c r="N26" s="503">
        <f t="shared" si="5"/>
        <v>1521225</v>
      </c>
      <c r="O26" s="549" t="e">
        <f>SUM(O9+O13)</f>
        <v>#REF!</v>
      </c>
      <c r="P26" s="552">
        <f>SUM(P9+P13)</f>
        <v>76</v>
      </c>
    </row>
    <row r="27" spans="1:16" ht="12.75">
      <c r="A27" s="267" t="s">
        <v>685</v>
      </c>
      <c r="P27" s="255">
        <v>4</v>
      </c>
    </row>
    <row r="28" spans="1:16" ht="12.75">
      <c r="A28" s="267" t="s">
        <v>686</v>
      </c>
      <c r="P28" s="255">
        <v>0</v>
      </c>
    </row>
  </sheetData>
  <sheetProtection/>
  <mergeCells count="10">
    <mergeCell ref="P5:P8"/>
    <mergeCell ref="M7:M8"/>
    <mergeCell ref="A2:N2"/>
    <mergeCell ref="A5:A8"/>
    <mergeCell ref="B5:N5"/>
    <mergeCell ref="O5:O8"/>
    <mergeCell ref="B6:F6"/>
    <mergeCell ref="H6:H8"/>
    <mergeCell ref="I6:M6"/>
    <mergeCell ref="N6:N8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1"/>
  <sheetViews>
    <sheetView zoomScalePageLayoutView="0" workbookViewId="0" topLeftCell="C1">
      <selection activeCell="B2" sqref="B2:H2"/>
    </sheetView>
  </sheetViews>
  <sheetFormatPr defaultColWidth="9.00390625" defaultRowHeight="12.75"/>
  <cols>
    <col min="1" max="1" width="9.125" style="370" customWidth="1"/>
    <col min="2" max="2" width="38.875" style="0" customWidth="1"/>
    <col min="3" max="3" width="19.375" style="0" customWidth="1"/>
    <col min="4" max="4" width="16.375" style="0" customWidth="1"/>
    <col min="5" max="5" width="14.75390625" style="0" customWidth="1"/>
    <col min="6" max="6" width="15.25390625" style="0" customWidth="1"/>
    <col min="7" max="7" width="15.75390625" style="0" customWidth="1"/>
    <col min="8" max="8" width="19.625" style="0" customWidth="1"/>
    <col min="9" max="9" width="7.00390625" style="15" customWidth="1"/>
  </cols>
  <sheetData>
    <row r="1" spans="2:8" ht="12.75">
      <c r="B1" s="7"/>
      <c r="C1" s="7"/>
      <c r="D1" s="7"/>
      <c r="E1" s="7"/>
      <c r="F1" s="7"/>
      <c r="G1" s="7"/>
      <c r="H1" s="219" t="s">
        <v>750</v>
      </c>
    </row>
    <row r="2" spans="2:8" ht="27.75" customHeight="1">
      <c r="B2" s="602" t="s">
        <v>737</v>
      </c>
      <c r="C2" s="602"/>
      <c r="D2" s="602"/>
      <c r="E2" s="602"/>
      <c r="F2" s="602"/>
      <c r="G2" s="602"/>
      <c r="H2" s="602"/>
    </row>
    <row r="3" spans="2:8" ht="13.5" thickBot="1">
      <c r="B3" s="7"/>
      <c r="C3" s="7"/>
      <c r="D3" s="7"/>
      <c r="E3" s="7"/>
      <c r="F3" s="7"/>
      <c r="G3" s="7"/>
      <c r="H3" s="219" t="s">
        <v>1</v>
      </c>
    </row>
    <row r="4" spans="2:9" ht="12.75" customHeight="1">
      <c r="B4" s="619" t="s">
        <v>348</v>
      </c>
      <c r="C4" s="621" t="s">
        <v>337</v>
      </c>
      <c r="D4" s="623" t="s">
        <v>343</v>
      </c>
      <c r="E4" s="624"/>
      <c r="F4" s="624"/>
      <c r="G4" s="625" t="s">
        <v>622</v>
      </c>
      <c r="H4" s="627" t="s">
        <v>350</v>
      </c>
      <c r="I4" s="66"/>
    </row>
    <row r="5" spans="2:9" ht="30.75" customHeight="1" thickBot="1">
      <c r="B5" s="620"/>
      <c r="C5" s="622"/>
      <c r="D5" s="475" t="s">
        <v>351</v>
      </c>
      <c r="E5" s="268" t="s">
        <v>345</v>
      </c>
      <c r="F5" s="268" t="s">
        <v>352</v>
      </c>
      <c r="G5" s="626"/>
      <c r="H5" s="628"/>
      <c r="I5" s="66"/>
    </row>
    <row r="6" spans="2:9" ht="13.5" customHeight="1">
      <c r="B6" s="269" t="s">
        <v>678</v>
      </c>
      <c r="C6" s="465"/>
      <c r="D6" s="466"/>
      <c r="E6" s="466"/>
      <c r="F6" s="466"/>
      <c r="G6" s="466"/>
      <c r="H6" s="467"/>
      <c r="I6" s="66"/>
    </row>
    <row r="7" spans="2:9" ht="13.5" customHeight="1">
      <c r="B7" s="270" t="s">
        <v>501</v>
      </c>
      <c r="C7" s="272">
        <v>433750</v>
      </c>
      <c r="D7" s="273">
        <v>12229</v>
      </c>
      <c r="E7" s="468">
        <v>9100</v>
      </c>
      <c r="F7" s="273">
        <v>400</v>
      </c>
      <c r="G7" s="273">
        <f>SUM(D7:F7)</f>
        <v>21729</v>
      </c>
      <c r="H7" s="274">
        <f>SUM(C7+G7)</f>
        <v>455479</v>
      </c>
      <c r="I7" s="66"/>
    </row>
    <row r="8" spans="2:9" ht="13.5" customHeight="1">
      <c r="B8" s="271"/>
      <c r="C8" s="272"/>
      <c r="D8" s="273"/>
      <c r="E8" s="273"/>
      <c r="F8" s="273"/>
      <c r="G8" s="273"/>
      <c r="H8" s="274"/>
      <c r="I8" s="66"/>
    </row>
    <row r="9" spans="2:9" ht="13.5" customHeight="1">
      <c r="B9" s="275" t="s">
        <v>355</v>
      </c>
      <c r="C9" s="272"/>
      <c r="D9" s="278"/>
      <c r="E9" s="278"/>
      <c r="F9" s="278"/>
      <c r="G9" s="278"/>
      <c r="H9" s="279"/>
      <c r="I9" s="66"/>
    </row>
    <row r="10" spans="2:9" ht="13.5" customHeight="1">
      <c r="B10" s="270" t="s">
        <v>501</v>
      </c>
      <c r="C10" s="272">
        <v>273991</v>
      </c>
      <c r="D10" s="278"/>
      <c r="E10" s="278"/>
      <c r="F10" s="278"/>
      <c r="G10" s="278"/>
      <c r="H10" s="274">
        <f>SUM(C10)</f>
        <v>273991</v>
      </c>
      <c r="I10" s="66"/>
    </row>
    <row r="11" spans="2:9" ht="13.5" customHeight="1">
      <c r="B11" s="271"/>
      <c r="C11" s="272"/>
      <c r="D11" s="278"/>
      <c r="E11" s="278"/>
      <c r="F11" s="278"/>
      <c r="G11" s="278"/>
      <c r="H11" s="274"/>
      <c r="I11" s="66"/>
    </row>
    <row r="12" spans="2:9" ht="15.75" customHeight="1">
      <c r="B12" s="275" t="s">
        <v>356</v>
      </c>
      <c r="C12" s="272"/>
      <c r="D12" s="278"/>
      <c r="E12" s="278"/>
      <c r="F12" s="278"/>
      <c r="G12" s="278"/>
      <c r="H12" s="279"/>
      <c r="I12" s="73">
        <f>SUM(H10+H16)</f>
        <v>389068</v>
      </c>
    </row>
    <row r="13" spans="2:9" ht="14.25" customHeight="1">
      <c r="B13" s="270" t="s">
        <v>501</v>
      </c>
      <c r="C13" s="272"/>
      <c r="D13" s="273">
        <f>SUM(D16+D19)</f>
        <v>163765</v>
      </c>
      <c r="E13" s="273">
        <f>SUM(E16+E19)</f>
        <v>21717</v>
      </c>
      <c r="F13" s="273">
        <f>SUM(F16+F19)</f>
        <v>73180</v>
      </c>
      <c r="G13" s="273">
        <f>SUM(D13:F13)</f>
        <v>258662</v>
      </c>
      <c r="H13" s="274">
        <f>SUM(G13)</f>
        <v>258662</v>
      </c>
      <c r="I13" s="66"/>
    </row>
    <row r="14" spans="2:9" ht="14.25" customHeight="1">
      <c r="B14" s="271"/>
      <c r="C14" s="272"/>
      <c r="D14" s="273"/>
      <c r="E14" s="273"/>
      <c r="F14" s="273"/>
      <c r="G14" s="273"/>
      <c r="H14" s="274"/>
      <c r="I14" s="73"/>
    </row>
    <row r="15" spans="2:9" ht="24">
      <c r="B15" s="276" t="s">
        <v>621</v>
      </c>
      <c r="C15" s="272"/>
      <c r="D15" s="278"/>
      <c r="E15" s="278"/>
      <c r="F15" s="278"/>
      <c r="G15" s="278"/>
      <c r="H15" s="279"/>
      <c r="I15" s="277"/>
    </row>
    <row r="16" spans="2:9" ht="13.5" customHeight="1">
      <c r="B16" s="270" t="s">
        <v>501</v>
      </c>
      <c r="C16" s="272"/>
      <c r="D16" s="278">
        <v>101081</v>
      </c>
      <c r="E16" s="278">
        <v>2728</v>
      </c>
      <c r="F16" s="278">
        <v>11268</v>
      </c>
      <c r="G16" s="278">
        <f>SUM(D16:F16)</f>
        <v>115077</v>
      </c>
      <c r="H16" s="279">
        <f>SUM(C16+G16)</f>
        <v>115077</v>
      </c>
      <c r="I16" s="73">
        <f>SUM(G16+G19)</f>
        <v>258662</v>
      </c>
    </row>
    <row r="17" spans="2:9" ht="13.5" customHeight="1">
      <c r="B17" s="271"/>
      <c r="C17" s="272"/>
      <c r="D17" s="278"/>
      <c r="E17" s="278"/>
      <c r="F17" s="278"/>
      <c r="G17" s="278"/>
      <c r="H17" s="279"/>
      <c r="I17" s="66"/>
    </row>
    <row r="18" spans="2:10" ht="26.25" customHeight="1">
      <c r="B18" s="276" t="s">
        <v>357</v>
      </c>
      <c r="C18" s="272"/>
      <c r="D18" s="278"/>
      <c r="E18" s="278"/>
      <c r="F18" s="278"/>
      <c r="G18" s="278"/>
      <c r="H18" s="279"/>
      <c r="I18" s="66"/>
      <c r="J18" s="280"/>
    </row>
    <row r="19" spans="2:9" ht="13.5" customHeight="1">
      <c r="B19" s="270" t="s">
        <v>501</v>
      </c>
      <c r="C19" s="278"/>
      <c r="D19" s="278">
        <v>62684</v>
      </c>
      <c r="E19" s="278">
        <v>18989</v>
      </c>
      <c r="F19" s="278">
        <v>61912</v>
      </c>
      <c r="G19" s="278">
        <f>SUM(D19:F19)</f>
        <v>143585</v>
      </c>
      <c r="H19" s="279">
        <f>SUM(G19)</f>
        <v>143585</v>
      </c>
      <c r="I19" s="73"/>
    </row>
    <row r="20" spans="2:9" ht="13.5" customHeight="1">
      <c r="B20" s="271"/>
      <c r="C20" s="465"/>
      <c r="D20" s="465"/>
      <c r="E20" s="465"/>
      <c r="F20" s="465"/>
      <c r="G20" s="278"/>
      <c r="H20" s="279"/>
      <c r="I20" s="73"/>
    </row>
    <row r="21" spans="2:9" ht="13.5" customHeight="1" thickBot="1">
      <c r="B21" s="281"/>
      <c r="C21" s="465"/>
      <c r="D21" s="465"/>
      <c r="E21" s="465"/>
      <c r="F21" s="465"/>
      <c r="G21" s="465"/>
      <c r="H21" s="469"/>
      <c r="I21" s="73"/>
    </row>
    <row r="22" spans="2:10" ht="14.25" customHeight="1">
      <c r="B22" s="411" t="s">
        <v>358</v>
      </c>
      <c r="C22" s="482"/>
      <c r="D22" s="482"/>
      <c r="E22" s="482"/>
      <c r="F22" s="482"/>
      <c r="G22" s="482"/>
      <c r="H22" s="476"/>
      <c r="I22" s="73"/>
      <c r="J22" s="280"/>
    </row>
    <row r="23" spans="2:9" ht="14.25" customHeight="1">
      <c r="B23" s="412" t="s">
        <v>501</v>
      </c>
      <c r="C23" s="483">
        <f>SUM(C7+C10)</f>
        <v>707741</v>
      </c>
      <c r="D23" s="483">
        <f>SUM(D7+D13)</f>
        <v>175994</v>
      </c>
      <c r="E23" s="483">
        <f>SUM(E7+E13)</f>
        <v>30817</v>
      </c>
      <c r="F23" s="483">
        <f>SUM(F7+F13)</f>
        <v>73580</v>
      </c>
      <c r="G23" s="483">
        <f>SUM(D23:F23)</f>
        <v>280391</v>
      </c>
      <c r="H23" s="477">
        <f>SUM(C23+G23)</f>
        <v>988132</v>
      </c>
      <c r="I23" s="73"/>
    </row>
    <row r="24" spans="2:9" ht="14.25" customHeight="1" thickBot="1">
      <c r="B24" s="282" t="s">
        <v>359</v>
      </c>
      <c r="C24" s="484"/>
      <c r="D24" s="484"/>
      <c r="E24" s="484"/>
      <c r="F24" s="484"/>
      <c r="G24" s="484"/>
      <c r="H24" s="478">
        <v>-258662</v>
      </c>
      <c r="I24" s="66"/>
    </row>
    <row r="25" spans="2:9" ht="14.25" customHeight="1" thickBot="1">
      <c r="B25" s="283" t="s">
        <v>360</v>
      </c>
      <c r="C25" s="485"/>
      <c r="D25" s="485"/>
      <c r="E25" s="485"/>
      <c r="F25" s="485"/>
      <c r="G25" s="485"/>
      <c r="H25" s="479">
        <f>SUM(H23+H24)</f>
        <v>729470</v>
      </c>
      <c r="I25" s="66"/>
    </row>
    <row r="26" spans="2:9" ht="14.25" customHeight="1">
      <c r="B26" s="284" t="s">
        <v>361</v>
      </c>
      <c r="C26" s="484"/>
      <c r="D26" s="484"/>
      <c r="E26" s="484"/>
      <c r="F26" s="484"/>
      <c r="G26" s="484"/>
      <c r="H26" s="480"/>
      <c r="I26" s="73"/>
    </row>
    <row r="27" spans="2:9" ht="14.25" customHeight="1">
      <c r="B27" s="412" t="s">
        <v>501</v>
      </c>
      <c r="C27" s="486">
        <f>SUM(C31+C33+C35+C39+C41+C44+C46+C48)</f>
        <v>675006</v>
      </c>
      <c r="D27" s="486">
        <f>SUM(D31+D33+D35+D37)</f>
        <v>175994</v>
      </c>
      <c r="E27" s="486">
        <f>SUM(E31+E33+E35+E37)</f>
        <v>30817</v>
      </c>
      <c r="F27" s="486">
        <f>SUM(F31+F33+F35)</f>
        <v>73580</v>
      </c>
      <c r="G27" s="484">
        <f>SUM(D27:F27)</f>
        <v>280391</v>
      </c>
      <c r="H27" s="481">
        <f>SUM(C27+G27)</f>
        <v>955397</v>
      </c>
      <c r="I27" s="66"/>
    </row>
    <row r="28" spans="2:9" ht="14.25" customHeight="1" thickBot="1">
      <c r="B28" s="285" t="s">
        <v>362</v>
      </c>
      <c r="C28" s="483"/>
      <c r="D28" s="483"/>
      <c r="E28" s="483"/>
      <c r="F28" s="483"/>
      <c r="G28" s="483"/>
      <c r="H28" s="477">
        <v>-258662</v>
      </c>
      <c r="I28" s="66"/>
    </row>
    <row r="29" spans="2:9" ht="14.25" customHeight="1" thickBot="1">
      <c r="B29" s="286" t="s">
        <v>363</v>
      </c>
      <c r="C29" s="485"/>
      <c r="D29" s="485"/>
      <c r="E29" s="485"/>
      <c r="F29" s="485"/>
      <c r="G29" s="485"/>
      <c r="H29" s="479">
        <f>SUM(H27+H28)</f>
        <v>696735</v>
      </c>
      <c r="I29" s="66"/>
    </row>
    <row r="30" spans="2:9" ht="13.5" customHeight="1">
      <c r="B30" s="269" t="s">
        <v>272</v>
      </c>
      <c r="C30" s="465"/>
      <c r="D30" s="465"/>
      <c r="E30" s="465"/>
      <c r="F30" s="465"/>
      <c r="G30" s="465"/>
      <c r="H30" s="469"/>
      <c r="I30" s="73"/>
    </row>
    <row r="31" spans="2:9" ht="13.5" customHeight="1">
      <c r="B31" s="270" t="s">
        <v>501</v>
      </c>
      <c r="C31" s="278">
        <f>SUM('2.Műk.'!B60)</f>
        <v>40359</v>
      </c>
      <c r="D31" s="278">
        <f>SUM('9.1.Hiv.1.'!C17+'9.2.Hiv.2.'!E14)</f>
        <v>109063</v>
      </c>
      <c r="E31" s="278">
        <f>SUM('10.Közösségi Ház'!C10+'10.Közösségi Ház'!C49)</f>
        <v>7187</v>
      </c>
      <c r="F31" s="278">
        <f>SUM('11.1.GAMESZ 1.'!C10+'11.1.GAMESZ 1.'!C36+'11.2. GAMESZ 2.'!C10+'11.2. GAMESZ 2.'!C36)</f>
        <v>33849</v>
      </c>
      <c r="G31" s="278">
        <f>SUM(D31:F31)</f>
        <v>150099</v>
      </c>
      <c r="H31" s="279">
        <f>SUM(C31+G31)</f>
        <v>190458</v>
      </c>
      <c r="I31" s="66"/>
    </row>
    <row r="32" spans="2:9" ht="17.25" customHeight="1">
      <c r="B32" s="287" t="s">
        <v>330</v>
      </c>
      <c r="C32" s="278"/>
      <c r="D32" s="278"/>
      <c r="E32" s="278"/>
      <c r="F32" s="278"/>
      <c r="G32" s="278"/>
      <c r="H32" s="279"/>
      <c r="I32" s="66"/>
    </row>
    <row r="33" spans="2:9" ht="13.5" customHeight="1">
      <c r="B33" s="270" t="s">
        <v>501</v>
      </c>
      <c r="C33" s="278">
        <f>SUM('2.Műk.'!B61)</f>
        <v>11242</v>
      </c>
      <c r="D33" s="278">
        <f>SUM('9.1.Hiv.1.'!C20+'9.2.Hiv.2.'!E17)</f>
        <v>30324</v>
      </c>
      <c r="E33" s="278">
        <f>SUM('10.Közösségi Ház'!C13+'10.Közösségi Ház'!C52)</f>
        <v>1967</v>
      </c>
      <c r="F33" s="278">
        <f>SUM('11.1.GAMESZ 1.'!C13+'11.1.GAMESZ 1.'!C39+'11.2. GAMESZ 2.'!C13+'11.2. GAMESZ 2.'!C39)</f>
        <v>8913</v>
      </c>
      <c r="G33" s="278">
        <f>SUM(D33:F33)</f>
        <v>41204</v>
      </c>
      <c r="H33" s="279">
        <f>SUM(C33+G33)</f>
        <v>52446</v>
      </c>
      <c r="I33" s="66"/>
    </row>
    <row r="34" spans="2:9" ht="13.5" customHeight="1">
      <c r="B34" s="275" t="s">
        <v>331</v>
      </c>
      <c r="C34" s="278"/>
      <c r="D34" s="278"/>
      <c r="E34" s="278"/>
      <c r="F34" s="278"/>
      <c r="G34" s="278"/>
      <c r="H34" s="279"/>
      <c r="I34" s="66"/>
    </row>
    <row r="35" spans="2:9" ht="13.5" customHeight="1">
      <c r="B35" s="270" t="s">
        <v>501</v>
      </c>
      <c r="C35" s="278">
        <f>SUM('2.Műk.'!B62)</f>
        <v>87672</v>
      </c>
      <c r="D35" s="278">
        <f>SUM('9.1.Hiv.1.'!C51+'9.2.Hiv.2.'!E27)</f>
        <v>35307</v>
      </c>
      <c r="E35" s="278">
        <f>SUM('10.Közösségi Ház'!C41+'10.Közösségi Ház'!C59)</f>
        <v>21613</v>
      </c>
      <c r="F35" s="278">
        <f>SUM('11.1.GAMESZ 1.'!C52+'11.1.GAMESZ 1.'!C63+'11.2. GAMESZ 2.'!C25+'11.2. GAMESZ 2.'!C59+'11.1.GAMESZ 1.'!C26)</f>
        <v>30818</v>
      </c>
      <c r="G35" s="278">
        <f>SUM(D35:F35)</f>
        <v>87738</v>
      </c>
      <c r="H35" s="279">
        <f>SUM(C35+G35)</f>
        <v>175410</v>
      </c>
      <c r="I35" s="66"/>
    </row>
    <row r="36" spans="2:9" ht="13.5" customHeight="1">
      <c r="B36" s="275" t="s">
        <v>719</v>
      </c>
      <c r="C36" s="278"/>
      <c r="D36" s="278"/>
      <c r="E36" s="278"/>
      <c r="F36" s="278"/>
      <c r="G36" s="278"/>
      <c r="H36" s="279"/>
      <c r="I36" s="66"/>
    </row>
    <row r="37" spans="2:9" ht="13.5" customHeight="1">
      <c r="B37" s="270" t="s">
        <v>501</v>
      </c>
      <c r="C37" s="278"/>
      <c r="D37" s="278">
        <f>SUM('9.1.Hiv.1.'!C55+'9.2.Hiv.2.'!E28)</f>
        <v>1300</v>
      </c>
      <c r="E37" s="278">
        <f>SUM('10.Közösségi Ház'!C42)</f>
        <v>50</v>
      </c>
      <c r="F37" s="278"/>
      <c r="G37" s="278"/>
      <c r="H37" s="279"/>
      <c r="I37" s="66"/>
    </row>
    <row r="38" spans="2:9" ht="13.5" customHeight="1">
      <c r="B38" s="288" t="s">
        <v>332</v>
      </c>
      <c r="C38" s="278"/>
      <c r="D38" s="278"/>
      <c r="E38" s="278"/>
      <c r="F38" s="278"/>
      <c r="G38" s="278"/>
      <c r="H38" s="279"/>
      <c r="I38" s="66"/>
    </row>
    <row r="39" spans="2:9" ht="13.5" customHeight="1">
      <c r="B39" s="270" t="s">
        <v>501</v>
      </c>
      <c r="C39" s="278">
        <f>SUM('2.Műk.'!B63)</f>
        <v>25700</v>
      </c>
      <c r="D39" s="278"/>
      <c r="E39" s="278"/>
      <c r="F39" s="278"/>
      <c r="G39" s="278"/>
      <c r="H39" s="279">
        <f>SUM(C39)</f>
        <v>25700</v>
      </c>
      <c r="I39" s="66"/>
    </row>
    <row r="40" spans="2:9" ht="13.5" customHeight="1">
      <c r="B40" s="275" t="s">
        <v>333</v>
      </c>
      <c r="C40" s="278"/>
      <c r="D40" s="278"/>
      <c r="E40" s="278"/>
      <c r="F40" s="278"/>
      <c r="G40" s="278"/>
      <c r="H40" s="279"/>
      <c r="I40" s="66"/>
    </row>
    <row r="41" spans="2:9" ht="13.5" customHeight="1">
      <c r="B41" s="270" t="s">
        <v>501</v>
      </c>
      <c r="C41" s="278">
        <f>SUM('2.Műk.'!B64)</f>
        <v>226371</v>
      </c>
      <c r="D41" s="278"/>
      <c r="E41" s="278"/>
      <c r="F41" s="278"/>
      <c r="G41" s="278"/>
      <c r="H41" s="279">
        <f>SUM(C41)</f>
        <v>226371</v>
      </c>
      <c r="I41" s="66"/>
    </row>
    <row r="42" spans="2:9" ht="13.5" customHeight="1">
      <c r="B42" s="275" t="s">
        <v>364</v>
      </c>
      <c r="C42" s="278"/>
      <c r="D42" s="278"/>
      <c r="E42" s="278"/>
      <c r="F42" s="278"/>
      <c r="G42" s="278"/>
      <c r="H42" s="279"/>
      <c r="I42" s="66"/>
    </row>
    <row r="43" spans="2:9" ht="21.75" customHeight="1">
      <c r="B43" s="276" t="s">
        <v>365</v>
      </c>
      <c r="C43" s="278"/>
      <c r="D43" s="278"/>
      <c r="E43" s="278"/>
      <c r="F43" s="278"/>
      <c r="G43" s="278"/>
      <c r="H43" s="279"/>
      <c r="I43" s="66"/>
    </row>
    <row r="44" spans="2:9" ht="13.5" customHeight="1">
      <c r="B44" s="270" t="s">
        <v>501</v>
      </c>
      <c r="C44" s="278">
        <f>SUM(G16)</f>
        <v>115077</v>
      </c>
      <c r="D44" s="278"/>
      <c r="E44" s="278"/>
      <c r="F44" s="278"/>
      <c r="G44" s="278"/>
      <c r="H44" s="279">
        <f>SUM(C44)</f>
        <v>115077</v>
      </c>
      <c r="I44" s="66"/>
    </row>
    <row r="45" spans="2:9" ht="27" customHeight="1">
      <c r="B45" s="276" t="s">
        <v>357</v>
      </c>
      <c r="C45" s="278"/>
      <c r="D45" s="278"/>
      <c r="E45" s="278"/>
      <c r="F45" s="278"/>
      <c r="G45" s="278"/>
      <c r="H45" s="279"/>
      <c r="I45" s="66"/>
    </row>
    <row r="46" spans="2:9" ht="13.5" customHeight="1">
      <c r="B46" s="270" t="s">
        <v>501</v>
      </c>
      <c r="C46" s="278">
        <f>SUM(G19)</f>
        <v>143585</v>
      </c>
      <c r="D46" s="278"/>
      <c r="E46" s="278"/>
      <c r="F46" s="278"/>
      <c r="G46" s="278"/>
      <c r="H46" s="279">
        <f>SUM(C46)</f>
        <v>143585</v>
      </c>
      <c r="I46" s="66"/>
    </row>
    <row r="47" spans="2:9" ht="13.5" customHeight="1">
      <c r="B47" s="289" t="s">
        <v>366</v>
      </c>
      <c r="C47" s="278"/>
      <c r="D47" s="278"/>
      <c r="E47" s="278"/>
      <c r="F47" s="278"/>
      <c r="G47" s="278"/>
      <c r="H47" s="279"/>
      <c r="I47" s="66"/>
    </row>
    <row r="48" spans="2:9" ht="13.5" customHeight="1" thickBot="1">
      <c r="B48" s="464" t="s">
        <v>501</v>
      </c>
      <c r="C48" s="470">
        <f>SUM('2.Műk.'!B78)</f>
        <v>25000</v>
      </c>
      <c r="D48" s="470"/>
      <c r="E48" s="470"/>
      <c r="F48" s="470"/>
      <c r="G48" s="470"/>
      <c r="H48" s="471">
        <f>SUM(C48)</f>
        <v>25000</v>
      </c>
      <c r="I48" s="66"/>
    </row>
    <row r="49" spans="3:8" ht="12.75">
      <c r="C49" s="183"/>
      <c r="D49" s="183"/>
      <c r="E49" s="183"/>
      <c r="F49" s="183"/>
      <c r="G49" s="183"/>
      <c r="H49" s="183"/>
    </row>
    <row r="50" spans="3:8" ht="12.75">
      <c r="C50" s="183"/>
      <c r="D50" s="183"/>
      <c r="E50" s="183"/>
      <c r="F50" s="183"/>
      <c r="G50" s="183"/>
      <c r="H50" s="183"/>
    </row>
    <row r="61" ht="12.75">
      <c r="B61" t="s">
        <v>367</v>
      </c>
    </row>
  </sheetData>
  <sheetProtection/>
  <mergeCells count="6">
    <mergeCell ref="B2:H2"/>
    <mergeCell ref="B4:B5"/>
    <mergeCell ref="C4:C5"/>
    <mergeCell ref="D4:F4"/>
    <mergeCell ref="G4:G5"/>
    <mergeCell ref="H4:H5"/>
  </mergeCells>
  <printOptions/>
  <pageMargins left="0.7874015748031497" right="0.15748031496062992" top="0.15748031496062992" bottom="0.15748031496062992" header="0.15748031496062992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70.75390625" style="0" customWidth="1"/>
    <col min="2" max="2" width="15.75390625" style="0" hidden="1" customWidth="1"/>
    <col min="3" max="3" width="18.75390625" style="0" customWidth="1"/>
  </cols>
  <sheetData>
    <row r="1" spans="1:3" ht="12.75">
      <c r="A1" s="1"/>
      <c r="B1" s="219"/>
      <c r="C1" s="219" t="s">
        <v>751</v>
      </c>
    </row>
    <row r="2" spans="1:3" ht="15.75">
      <c r="A2" s="629" t="s">
        <v>583</v>
      </c>
      <c r="B2" s="630"/>
      <c r="C2" s="630"/>
    </row>
    <row r="3" spans="1:3" ht="15.75" customHeight="1">
      <c r="A3" s="629" t="s">
        <v>720</v>
      </c>
      <c r="B3" s="630"/>
      <c r="C3" s="630"/>
    </row>
    <row r="4" spans="1:3" ht="16.5" thickBot="1">
      <c r="A4" s="220"/>
      <c r="B4" s="219"/>
      <c r="C4" s="219" t="s">
        <v>1</v>
      </c>
    </row>
    <row r="5" spans="1:3" ht="51.75" customHeight="1" thickBot="1">
      <c r="A5" s="154" t="s">
        <v>711</v>
      </c>
      <c r="B5" s="425" t="s">
        <v>232</v>
      </c>
      <c r="C5" s="426" t="s">
        <v>274</v>
      </c>
    </row>
    <row r="6" spans="1:3" ht="13.5" customHeight="1">
      <c r="A6" s="303" t="s">
        <v>234</v>
      </c>
      <c r="B6" s="304"/>
      <c r="C6" s="304"/>
    </row>
    <row r="7" spans="1:3" ht="12.75" customHeight="1">
      <c r="A7" s="41" t="s">
        <v>368</v>
      </c>
      <c r="B7" s="19">
        <v>5101</v>
      </c>
      <c r="C7" s="19">
        <v>6260</v>
      </c>
    </row>
    <row r="8" spans="1:3" ht="12.75" customHeight="1">
      <c r="A8" s="41" t="s">
        <v>369</v>
      </c>
      <c r="B8" s="19">
        <v>1530</v>
      </c>
      <c r="C8" s="19">
        <v>1878</v>
      </c>
    </row>
    <row r="9" spans="1:3" ht="12.75" customHeight="1">
      <c r="A9" s="41" t="s">
        <v>370</v>
      </c>
      <c r="B9" s="19">
        <v>140</v>
      </c>
      <c r="C9" s="19">
        <v>140</v>
      </c>
    </row>
    <row r="10" spans="1:3" ht="12.75" customHeight="1">
      <c r="A10" s="41" t="s">
        <v>525</v>
      </c>
      <c r="B10" s="19">
        <v>5040</v>
      </c>
      <c r="C10" s="19">
        <v>2040</v>
      </c>
    </row>
    <row r="11" spans="1:6" ht="12.75" customHeight="1">
      <c r="A11" s="41" t="s">
        <v>371</v>
      </c>
      <c r="B11" s="19">
        <v>288</v>
      </c>
      <c r="C11" s="19">
        <v>288</v>
      </c>
      <c r="F11" s="280"/>
    </row>
    <row r="12" spans="1:6" ht="12.75" customHeight="1">
      <c r="A12" s="41" t="s">
        <v>526</v>
      </c>
      <c r="B12" s="19"/>
      <c r="C12" s="19">
        <v>3000</v>
      </c>
      <c r="F12" s="280"/>
    </row>
    <row r="13" spans="1:3" ht="12.75" customHeight="1">
      <c r="A13" s="41" t="s">
        <v>372</v>
      </c>
      <c r="B13" s="19">
        <v>1320</v>
      </c>
      <c r="C13" s="19">
        <v>1320</v>
      </c>
    </row>
    <row r="14" spans="1:3" ht="12.75" customHeight="1">
      <c r="A14" s="41" t="s">
        <v>582</v>
      </c>
      <c r="B14" s="19"/>
      <c r="C14" s="19">
        <v>600</v>
      </c>
    </row>
    <row r="15" spans="1:3" ht="12.75" customHeight="1">
      <c r="A15" s="41" t="s">
        <v>534</v>
      </c>
      <c r="B15" s="19"/>
      <c r="C15" s="28">
        <v>6000</v>
      </c>
    </row>
    <row r="16" spans="1:3" ht="12.75" customHeight="1">
      <c r="A16" s="41" t="s">
        <v>524</v>
      </c>
      <c r="B16" s="19"/>
      <c r="C16" s="19">
        <v>1800</v>
      </c>
    </row>
    <row r="17" spans="1:3" ht="12.75" customHeight="1">
      <c r="A17" s="41" t="s">
        <v>523</v>
      </c>
      <c r="B17" s="19"/>
      <c r="C17" s="19">
        <v>240</v>
      </c>
    </row>
    <row r="18" spans="1:3" ht="13.5" customHeight="1">
      <c r="A18" s="45" t="s">
        <v>280</v>
      </c>
      <c r="B18" s="12">
        <f>SUM(B7:B13)</f>
        <v>13419</v>
      </c>
      <c r="C18" s="12">
        <f>SUM(C7:C17)</f>
        <v>23566</v>
      </c>
    </row>
    <row r="19" spans="1:3" ht="13.5" customHeight="1">
      <c r="A19" s="41" t="s">
        <v>238</v>
      </c>
      <c r="B19" s="24">
        <v>2602</v>
      </c>
      <c r="C19" s="24">
        <v>6362</v>
      </c>
    </row>
    <row r="20" spans="1:3" ht="12.75">
      <c r="A20" s="41" t="s">
        <v>710</v>
      </c>
      <c r="B20" s="19"/>
      <c r="C20" s="19">
        <v>500</v>
      </c>
    </row>
    <row r="21" spans="1:3" ht="13.5" customHeight="1">
      <c r="A21" s="45" t="s">
        <v>239</v>
      </c>
      <c r="B21" s="291">
        <f>SUM(B19)</f>
        <v>2602</v>
      </c>
      <c r="C21" s="291">
        <f>SUM(C19:C20)</f>
        <v>6862</v>
      </c>
    </row>
    <row r="22" spans="1:3" ht="12" customHeight="1">
      <c r="A22" s="41" t="s">
        <v>240</v>
      </c>
      <c r="B22" s="23">
        <v>100</v>
      </c>
      <c r="C22" s="23">
        <v>200</v>
      </c>
    </row>
    <row r="23" spans="1:3" s="292" customFormat="1" ht="12" customHeight="1">
      <c r="A23" s="41" t="s">
        <v>373</v>
      </c>
      <c r="B23" s="23">
        <v>100</v>
      </c>
      <c r="C23" s="23">
        <v>100</v>
      </c>
    </row>
    <row r="24" spans="1:3" s="292" customFormat="1" ht="12" customHeight="1">
      <c r="A24" s="41" t="s">
        <v>242</v>
      </c>
      <c r="B24" s="23">
        <v>2500</v>
      </c>
      <c r="C24" s="23">
        <v>2000</v>
      </c>
    </row>
    <row r="25" spans="1:3" ht="12" customHeight="1">
      <c r="A25" s="41" t="s">
        <v>243</v>
      </c>
      <c r="B25" s="23">
        <v>0</v>
      </c>
      <c r="C25" s="23">
        <v>350</v>
      </c>
    </row>
    <row r="26" spans="1:3" ht="12" customHeight="1">
      <c r="A26" s="41" t="s">
        <v>244</v>
      </c>
      <c r="B26" s="23">
        <v>200</v>
      </c>
      <c r="C26" s="23">
        <v>200</v>
      </c>
    </row>
    <row r="27" spans="1:3" ht="12" customHeight="1">
      <c r="A27" s="41" t="s">
        <v>535</v>
      </c>
      <c r="B27" s="23"/>
      <c r="C27" s="23">
        <v>500</v>
      </c>
    </row>
    <row r="28" spans="1:3" ht="12" customHeight="1">
      <c r="A28" s="41" t="s">
        <v>245</v>
      </c>
      <c r="B28" s="23">
        <v>100</v>
      </c>
      <c r="C28" s="23">
        <v>100</v>
      </c>
    </row>
    <row r="29" spans="1:3" ht="12" customHeight="1">
      <c r="A29" s="41" t="s">
        <v>246</v>
      </c>
      <c r="B29" s="23">
        <v>100</v>
      </c>
      <c r="C29" s="23">
        <v>100</v>
      </c>
    </row>
    <row r="30" spans="1:3" ht="12" customHeight="1">
      <c r="A30" s="41" t="s">
        <v>247</v>
      </c>
      <c r="B30" s="23">
        <v>250</v>
      </c>
      <c r="C30" s="23">
        <v>250</v>
      </c>
    </row>
    <row r="31" spans="1:3" ht="12" customHeight="1">
      <c r="A31" s="41" t="s">
        <v>248</v>
      </c>
      <c r="B31" s="23">
        <v>700</v>
      </c>
      <c r="C31" s="23">
        <v>450</v>
      </c>
    </row>
    <row r="32" spans="1:3" ht="12" customHeight="1">
      <c r="A32" s="41" t="s">
        <v>249</v>
      </c>
      <c r="B32" s="23">
        <v>100</v>
      </c>
      <c r="C32" s="23">
        <v>300</v>
      </c>
    </row>
    <row r="33" spans="1:3" ht="12" customHeight="1">
      <c r="A33" s="41" t="s">
        <v>743</v>
      </c>
      <c r="B33" s="23">
        <v>500</v>
      </c>
      <c r="C33" s="23">
        <v>500</v>
      </c>
    </row>
    <row r="34" spans="1:3" ht="12" customHeight="1">
      <c r="A34" s="41" t="s">
        <v>259</v>
      </c>
      <c r="B34" s="23">
        <v>200</v>
      </c>
      <c r="C34" s="23">
        <v>270</v>
      </c>
    </row>
    <row r="35" spans="1:3" ht="12" customHeight="1">
      <c r="A35" s="14" t="s">
        <v>261</v>
      </c>
      <c r="B35" s="23">
        <v>6500</v>
      </c>
      <c r="C35" s="23">
        <v>5000</v>
      </c>
    </row>
    <row r="36" spans="1:3" ht="12" customHeight="1">
      <c r="A36" s="14" t="s">
        <v>607</v>
      </c>
      <c r="B36" s="23">
        <v>3000</v>
      </c>
      <c r="C36" s="23">
        <v>6449</v>
      </c>
    </row>
    <row r="37" spans="1:3" ht="12" customHeight="1">
      <c r="A37" s="14" t="s">
        <v>374</v>
      </c>
      <c r="B37" s="23">
        <v>500</v>
      </c>
      <c r="C37" s="23">
        <v>500</v>
      </c>
    </row>
    <row r="38" spans="1:3" ht="12" customHeight="1">
      <c r="A38" s="14" t="s">
        <v>376</v>
      </c>
      <c r="B38" s="23"/>
      <c r="C38" s="23">
        <v>1000</v>
      </c>
    </row>
    <row r="39" spans="1:3" ht="12" customHeight="1">
      <c r="A39" s="41" t="s">
        <v>547</v>
      </c>
      <c r="B39" s="23"/>
      <c r="C39" s="23">
        <v>2100</v>
      </c>
    </row>
    <row r="40" spans="1:4" ht="12" customHeight="1">
      <c r="A40" s="41" t="s">
        <v>544</v>
      </c>
      <c r="B40" s="293"/>
      <c r="C40" s="28"/>
      <c r="D40" s="280"/>
    </row>
    <row r="41" spans="1:3" ht="12" customHeight="1">
      <c r="A41" s="41" t="s">
        <v>545</v>
      </c>
      <c r="B41" s="293"/>
      <c r="C41" s="28">
        <v>230</v>
      </c>
    </row>
    <row r="42" spans="1:3" ht="12" customHeight="1">
      <c r="A42" s="41" t="s">
        <v>546</v>
      </c>
      <c r="B42" s="293"/>
      <c r="C42" s="28">
        <v>167</v>
      </c>
    </row>
    <row r="43" spans="1:3" ht="12" customHeight="1">
      <c r="A43" s="41" t="s">
        <v>585</v>
      </c>
      <c r="B43" s="293"/>
      <c r="C43" s="28">
        <v>50</v>
      </c>
    </row>
    <row r="44" spans="1:3" ht="12" customHeight="1">
      <c r="A44" s="41" t="s">
        <v>584</v>
      </c>
      <c r="B44" s="293"/>
      <c r="C44" s="28">
        <v>350</v>
      </c>
    </row>
    <row r="45" spans="1:3" ht="12" customHeight="1">
      <c r="A45" s="14" t="s">
        <v>377</v>
      </c>
      <c r="B45" s="24">
        <v>1000</v>
      </c>
      <c r="C45" s="23">
        <v>775</v>
      </c>
    </row>
    <row r="46" spans="1:3" ht="12" customHeight="1">
      <c r="A46" s="14" t="s">
        <v>378</v>
      </c>
      <c r="B46" s="23">
        <v>1300</v>
      </c>
      <c r="C46" s="23">
        <v>1300</v>
      </c>
    </row>
    <row r="47" spans="1:3" ht="12" customHeight="1">
      <c r="A47" s="41" t="s">
        <v>379</v>
      </c>
      <c r="B47" s="23">
        <v>500</v>
      </c>
      <c r="C47" s="23">
        <v>500</v>
      </c>
    </row>
    <row r="48" spans="1:3" ht="12" customHeight="1">
      <c r="A48" s="41" t="s">
        <v>586</v>
      </c>
      <c r="B48" s="23"/>
      <c r="C48" s="23">
        <v>985</v>
      </c>
    </row>
    <row r="49" spans="1:3" ht="12" customHeight="1">
      <c r="A49" s="41" t="s">
        <v>590</v>
      </c>
      <c r="B49" s="23"/>
      <c r="C49" s="23">
        <v>600</v>
      </c>
    </row>
    <row r="50" spans="1:3" ht="12" customHeight="1">
      <c r="A50" s="41" t="s">
        <v>380</v>
      </c>
      <c r="B50" s="23"/>
      <c r="C50" s="23">
        <v>600</v>
      </c>
    </row>
    <row r="51" spans="1:3" ht="12" customHeight="1">
      <c r="A51" s="41" t="s">
        <v>563</v>
      </c>
      <c r="B51" s="23"/>
      <c r="C51" s="23">
        <v>100</v>
      </c>
    </row>
    <row r="52" spans="1:3" ht="12" customHeight="1">
      <c r="A52" s="41" t="s">
        <v>566</v>
      </c>
      <c r="B52" s="23"/>
      <c r="C52" s="23">
        <v>1010</v>
      </c>
    </row>
    <row r="53" spans="1:3" ht="12.75">
      <c r="A53" s="14" t="s">
        <v>381</v>
      </c>
      <c r="B53" s="23">
        <v>828</v>
      </c>
      <c r="C53" s="23">
        <v>900</v>
      </c>
    </row>
    <row r="54" spans="1:3" ht="12.75">
      <c r="A54" s="41" t="s">
        <v>382</v>
      </c>
      <c r="B54" s="23">
        <v>227</v>
      </c>
      <c r="C54" s="23">
        <v>230</v>
      </c>
    </row>
    <row r="55" spans="1:7" ht="12.75" customHeight="1">
      <c r="A55" s="41" t="s">
        <v>383</v>
      </c>
      <c r="B55" s="23">
        <v>2000</v>
      </c>
      <c r="C55" s="23">
        <v>4000</v>
      </c>
      <c r="G55" s="294"/>
    </row>
    <row r="56" spans="1:3" ht="12.75">
      <c r="A56" s="41" t="s">
        <v>384</v>
      </c>
      <c r="B56" s="23">
        <v>500</v>
      </c>
      <c r="C56" s="23">
        <v>500</v>
      </c>
    </row>
    <row r="57" spans="1:3" ht="12.75">
      <c r="A57" s="429" t="s">
        <v>266</v>
      </c>
      <c r="B57" s="428"/>
      <c r="C57" s="428">
        <f>SUM(C22:C56)</f>
        <v>32666</v>
      </c>
    </row>
    <row r="58" spans="1:3" ht="12.75">
      <c r="A58" s="41" t="s">
        <v>537</v>
      </c>
      <c r="B58" s="23">
        <v>100</v>
      </c>
      <c r="C58" s="23">
        <v>200</v>
      </c>
    </row>
    <row r="59" spans="1:5" ht="13.5" thickBot="1">
      <c r="A59" s="427" t="s">
        <v>536</v>
      </c>
      <c r="B59" s="431">
        <f>SUM(B22:B58)</f>
        <v>21305</v>
      </c>
      <c r="C59" s="431">
        <f>SUM(C58:C58)</f>
        <v>200</v>
      </c>
      <c r="D59" s="292"/>
      <c r="E59" s="292"/>
    </row>
    <row r="60" spans="1:5" ht="15.75" thickBot="1">
      <c r="A60" s="295" t="s">
        <v>73</v>
      </c>
      <c r="B60" s="296">
        <f>SUM(B18+B21+B59)</f>
        <v>37326</v>
      </c>
      <c r="C60" s="438">
        <f>SUM(C59,C57,C21,C18)</f>
        <v>63294</v>
      </c>
      <c r="D60" s="292"/>
      <c r="E60" s="292"/>
    </row>
    <row r="61" spans="1:5" ht="12.75">
      <c r="A61" s="297" t="s">
        <v>385</v>
      </c>
      <c r="B61" s="298">
        <v>1</v>
      </c>
      <c r="C61" s="298">
        <v>1</v>
      </c>
      <c r="D61" s="292"/>
      <c r="E61" s="292"/>
    </row>
    <row r="62" spans="2:5" ht="12.75">
      <c r="B62" s="299"/>
      <c r="C62" s="6"/>
      <c r="D62" s="292"/>
      <c r="E62" s="292"/>
    </row>
    <row r="63" spans="4:5" ht="12.75">
      <c r="D63" s="292"/>
      <c r="E63" s="292"/>
    </row>
    <row r="69" spans="1:7" s="15" customFormat="1" ht="12.75">
      <c r="A69"/>
      <c r="B69"/>
      <c r="C69"/>
      <c r="D69"/>
      <c r="E69"/>
      <c r="F69"/>
      <c r="G69"/>
    </row>
    <row r="70" spans="1:7" s="15" customFormat="1" ht="12.75">
      <c r="A70"/>
      <c r="B70"/>
      <c r="C70"/>
      <c r="D70"/>
      <c r="E70"/>
      <c r="F70"/>
      <c r="G70"/>
    </row>
    <row r="71" spans="1:7" s="15" customFormat="1" ht="12.75">
      <c r="A71"/>
      <c r="B71"/>
      <c r="C71"/>
      <c r="D71"/>
      <c r="E71"/>
      <c r="F71"/>
      <c r="G71"/>
    </row>
    <row r="72" spans="1:7" s="15" customFormat="1" ht="12.75">
      <c r="A72"/>
      <c r="B72"/>
      <c r="C72"/>
      <c r="D72"/>
      <c r="E72"/>
      <c r="F72"/>
      <c r="G72"/>
    </row>
    <row r="73" spans="1:7" s="15" customFormat="1" ht="12.75">
      <c r="A73"/>
      <c r="B73"/>
      <c r="C73"/>
      <c r="D73"/>
      <c r="E73"/>
      <c r="F73"/>
      <c r="G73"/>
    </row>
    <row r="74" spans="1:7" s="15" customFormat="1" ht="12.75">
      <c r="A74"/>
      <c r="B74" s="6"/>
      <c r="C74" s="6"/>
      <c r="D74"/>
      <c r="E74"/>
      <c r="F74"/>
      <c r="G74"/>
    </row>
    <row r="75" spans="1:7" s="15" customFormat="1" ht="12.75">
      <c r="A75"/>
      <c r="B75" s="6"/>
      <c r="C75" s="6"/>
      <c r="D75"/>
      <c r="E75"/>
      <c r="F75"/>
      <c r="G75"/>
    </row>
    <row r="76" spans="1:7" s="15" customFormat="1" ht="12.75">
      <c r="A76"/>
      <c r="B76"/>
      <c r="C76"/>
      <c r="D76"/>
      <c r="E76"/>
      <c r="F76"/>
      <c r="G76"/>
    </row>
  </sheetData>
  <sheetProtection/>
  <mergeCells count="2">
    <mergeCell ref="A2:C2"/>
    <mergeCell ref="A3:C3"/>
  </mergeCells>
  <printOptions/>
  <pageMargins left="0.8267716535433072" right="0.15748031496062992" top="0.3937007874015748" bottom="0.15748031496062992" header="0.2362204724409449" footer="0.1574803149606299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70.75390625" style="0" customWidth="1"/>
    <col min="2" max="2" width="16.00390625" style="0" hidden="1" customWidth="1"/>
    <col min="3" max="3" width="18.75390625" style="0" customWidth="1"/>
  </cols>
  <sheetData>
    <row r="1" spans="1:3" ht="12.75">
      <c r="A1" s="300"/>
      <c r="B1" s="301"/>
      <c r="C1" s="301" t="s">
        <v>752</v>
      </c>
    </row>
    <row r="2" spans="1:3" ht="12.75">
      <c r="A2" s="29"/>
      <c r="B2" s="301"/>
      <c r="C2" s="301"/>
    </row>
    <row r="3" spans="1:3" ht="13.5" thickBot="1">
      <c r="A3" s="29"/>
      <c r="B3" s="301"/>
      <c r="C3" s="301" t="s">
        <v>1</v>
      </c>
    </row>
    <row r="4" spans="1:4" ht="49.5" customHeight="1" thickBot="1">
      <c r="A4" s="149" t="s">
        <v>712</v>
      </c>
      <c r="B4" s="150" t="s">
        <v>232</v>
      </c>
      <c r="C4" s="151" t="s">
        <v>274</v>
      </c>
      <c r="D4" s="302"/>
    </row>
    <row r="5" spans="1:3" ht="13.5" customHeight="1">
      <c r="A5" s="303" t="s">
        <v>234</v>
      </c>
      <c r="B5" s="304"/>
      <c r="C5" s="304"/>
    </row>
    <row r="6" spans="1:3" ht="12.75">
      <c r="A6" s="41" t="s">
        <v>386</v>
      </c>
      <c r="B6" s="19">
        <v>3663</v>
      </c>
      <c r="C6" s="19">
        <v>3898</v>
      </c>
    </row>
    <row r="7" spans="1:3" ht="12.75">
      <c r="A7" s="41" t="s">
        <v>387</v>
      </c>
      <c r="B7" s="19">
        <v>100</v>
      </c>
      <c r="C7" s="19">
        <v>100</v>
      </c>
    </row>
    <row r="8" spans="1:3" ht="12.75">
      <c r="A8" s="41" t="s">
        <v>388</v>
      </c>
      <c r="B8" s="19">
        <v>120</v>
      </c>
      <c r="C8" s="28">
        <v>180</v>
      </c>
    </row>
    <row r="9" spans="1:3" ht="12.75">
      <c r="A9" s="45" t="s">
        <v>272</v>
      </c>
      <c r="B9" s="11">
        <f>SUM(B6:B8)</f>
        <v>3883</v>
      </c>
      <c r="C9" s="11">
        <f>SUM(C6:C8)</f>
        <v>4178</v>
      </c>
    </row>
    <row r="10" spans="1:3" ht="12.75">
      <c r="A10" s="41" t="s">
        <v>238</v>
      </c>
      <c r="B10" s="19">
        <v>989</v>
      </c>
      <c r="C10" s="19">
        <v>1052</v>
      </c>
    </row>
    <row r="11" spans="1:3" ht="12.75">
      <c r="A11" s="41" t="s">
        <v>710</v>
      </c>
      <c r="B11" s="19"/>
      <c r="C11" s="19">
        <v>50</v>
      </c>
    </row>
    <row r="12" spans="1:3" ht="12.75">
      <c r="A12" s="45" t="s">
        <v>239</v>
      </c>
      <c r="B12" s="11">
        <f>SUM(B10:B10)</f>
        <v>989</v>
      </c>
      <c r="C12" s="11">
        <f>SUM(C10:C11)</f>
        <v>1102</v>
      </c>
    </row>
    <row r="13" spans="1:3" ht="12.75">
      <c r="A13" s="41" t="s">
        <v>389</v>
      </c>
      <c r="B13" s="19">
        <v>10</v>
      </c>
      <c r="C13" s="19">
        <v>10</v>
      </c>
    </row>
    <row r="14" spans="1:3" ht="12.75">
      <c r="A14" s="41" t="s">
        <v>390</v>
      </c>
      <c r="B14" s="19">
        <v>20</v>
      </c>
      <c r="C14" s="19">
        <v>20</v>
      </c>
    </row>
    <row r="15" spans="1:3" ht="12.75">
      <c r="A15" s="41" t="s">
        <v>391</v>
      </c>
      <c r="B15" s="19">
        <v>50</v>
      </c>
      <c r="C15" s="19">
        <v>50</v>
      </c>
    </row>
    <row r="16" spans="1:3" ht="12.75">
      <c r="A16" s="41" t="s">
        <v>243</v>
      </c>
      <c r="B16" s="19">
        <v>50</v>
      </c>
      <c r="C16" s="19">
        <v>100</v>
      </c>
    </row>
    <row r="17" spans="1:3" ht="12.75">
      <c r="A17" s="41" t="s">
        <v>392</v>
      </c>
      <c r="B17" s="19">
        <v>30</v>
      </c>
      <c r="C17" s="19">
        <v>15</v>
      </c>
    </row>
    <row r="18" spans="1:3" ht="12.75">
      <c r="A18" s="41" t="s">
        <v>375</v>
      </c>
      <c r="B18" s="19">
        <v>30</v>
      </c>
      <c r="C18" s="19">
        <v>30</v>
      </c>
    </row>
    <row r="19" spans="1:5" ht="12.75">
      <c r="A19" s="41" t="s">
        <v>262</v>
      </c>
      <c r="B19" s="19">
        <v>50</v>
      </c>
      <c r="C19" s="19">
        <v>30</v>
      </c>
      <c r="E19" s="305"/>
    </row>
    <row r="20" spans="1:3" ht="12.75">
      <c r="A20" s="41" t="s">
        <v>538</v>
      </c>
      <c r="B20" s="19"/>
      <c r="C20" s="19">
        <v>50</v>
      </c>
    </row>
    <row r="21" spans="1:3" ht="12.75">
      <c r="A21" s="14" t="s">
        <v>393</v>
      </c>
      <c r="B21" s="19">
        <v>220</v>
      </c>
      <c r="C21" s="19">
        <v>80</v>
      </c>
    </row>
    <row r="22" spans="1:3" ht="13.5" thickBot="1">
      <c r="A22" s="44" t="s">
        <v>266</v>
      </c>
      <c r="B22" s="153">
        <f>SUM(B13:B21)</f>
        <v>460</v>
      </c>
      <c r="C22" s="153">
        <f>SUM(C13:C21)</f>
        <v>385</v>
      </c>
    </row>
    <row r="23" spans="1:3" ht="16.5" thickBot="1">
      <c r="A23" s="238" t="s">
        <v>73</v>
      </c>
      <c r="B23" s="449">
        <f>SUM(B22,B12,B9)</f>
        <v>5332</v>
      </c>
      <c r="C23" s="193">
        <f>SUM(C22,C12,C9)</f>
        <v>5665</v>
      </c>
    </row>
    <row r="24" spans="1:3" ht="12.75">
      <c r="A24" s="306"/>
      <c r="B24" s="307"/>
      <c r="C24" s="242"/>
    </row>
    <row r="25" spans="1:3" ht="13.5" thickBot="1">
      <c r="A25" s="308"/>
      <c r="B25" s="309"/>
      <c r="C25" s="413"/>
    </row>
    <row r="26" spans="1:3" ht="39.75" customHeight="1" thickBot="1">
      <c r="A26" s="414" t="s">
        <v>713</v>
      </c>
      <c r="B26" s="150" t="s">
        <v>354</v>
      </c>
      <c r="C26" s="151" t="s">
        <v>274</v>
      </c>
    </row>
    <row r="27" spans="1:3" ht="15" customHeight="1">
      <c r="A27" s="223" t="s">
        <v>234</v>
      </c>
      <c r="B27" s="290"/>
      <c r="C27" s="290"/>
    </row>
    <row r="28" spans="1:3" ht="12.75" customHeight="1">
      <c r="A28" s="38" t="s">
        <v>394</v>
      </c>
      <c r="B28" s="310">
        <v>14000</v>
      </c>
      <c r="C28" s="310">
        <v>17486</v>
      </c>
    </row>
    <row r="29" spans="1:3" ht="12.75" customHeight="1" thickBot="1">
      <c r="A29" s="39" t="s">
        <v>293</v>
      </c>
      <c r="B29" s="311">
        <v>3780</v>
      </c>
      <c r="C29" s="311">
        <v>4721</v>
      </c>
    </row>
    <row r="30" spans="1:3" ht="16.5" thickBot="1">
      <c r="A30" s="115" t="s">
        <v>73</v>
      </c>
      <c r="B30" s="447">
        <f>SUM(B28:B29)</f>
        <v>17780</v>
      </c>
      <c r="C30" s="448">
        <f>SUM(C28:C29)</f>
        <v>22207</v>
      </c>
    </row>
    <row r="31" spans="1:3" ht="12.75">
      <c r="A31" s="241"/>
      <c r="B31" s="242"/>
      <c r="C31" s="242"/>
    </row>
    <row r="32" spans="1:3" ht="13.5" thickBot="1">
      <c r="A32" s="29"/>
      <c r="B32" s="29"/>
      <c r="C32" s="29"/>
    </row>
    <row r="33" spans="1:3" ht="32.25" thickBot="1">
      <c r="A33" s="414" t="s">
        <v>714</v>
      </c>
      <c r="B33" s="150" t="s">
        <v>354</v>
      </c>
      <c r="C33" s="151" t="s">
        <v>274</v>
      </c>
    </row>
    <row r="34" spans="1:4" ht="12.75">
      <c r="A34" s="223" t="s">
        <v>234</v>
      </c>
      <c r="B34" s="223"/>
      <c r="C34" s="223"/>
      <c r="D34" s="305"/>
    </row>
    <row r="35" spans="1:3" ht="12.75" customHeight="1">
      <c r="A35" s="38" t="s">
        <v>679</v>
      </c>
      <c r="B35" s="310">
        <v>3775</v>
      </c>
      <c r="C35" s="310">
        <v>1237</v>
      </c>
    </row>
    <row r="36" spans="1:3" ht="13.5" thickBot="1">
      <c r="A36" s="39" t="s">
        <v>395</v>
      </c>
      <c r="B36" s="311">
        <v>1019</v>
      </c>
      <c r="C36" s="311">
        <v>334</v>
      </c>
    </row>
    <row r="37" spans="1:3" ht="16.5" thickBot="1">
      <c r="A37" s="115" t="s">
        <v>73</v>
      </c>
      <c r="B37" s="447">
        <f>SUM(B35:B36)</f>
        <v>4794</v>
      </c>
      <c r="C37" s="448">
        <f>SUM(C35:C36)</f>
        <v>1571</v>
      </c>
    </row>
    <row r="38" spans="1:3" ht="12.75">
      <c r="A38" s="2"/>
      <c r="B38" s="2"/>
      <c r="C38" s="2"/>
    </row>
    <row r="39" ht="12.75" hidden="1"/>
    <row r="40" spans="1:3" ht="51" customHeight="1" hidden="1" thickBot="1">
      <c r="A40" s="149" t="s">
        <v>397</v>
      </c>
      <c r="B40" s="152" t="s">
        <v>354</v>
      </c>
      <c r="C40" s="233"/>
    </row>
    <row r="41" spans="1:3" ht="12.75" hidden="1">
      <c r="A41" s="223" t="s">
        <v>234</v>
      </c>
      <c r="B41" s="225"/>
      <c r="C41" s="225"/>
    </row>
    <row r="42" spans="1:3" ht="12.75" hidden="1">
      <c r="A42" s="232" t="s">
        <v>398</v>
      </c>
      <c r="B42" s="232"/>
      <c r="C42" s="232"/>
    </row>
    <row r="43" spans="1:3" ht="12.75" hidden="1">
      <c r="A43" s="232" t="s">
        <v>399</v>
      </c>
      <c r="B43" s="232"/>
      <c r="C43" s="232"/>
    </row>
    <row r="44" spans="1:3" ht="12.75" hidden="1">
      <c r="A44" s="232" t="s">
        <v>400</v>
      </c>
      <c r="B44" s="232"/>
      <c r="C44" s="232"/>
    </row>
    <row r="45" spans="1:3" ht="12.75" hidden="1">
      <c r="A45" s="312" t="s">
        <v>401</v>
      </c>
      <c r="B45" s="232"/>
      <c r="C45" s="232"/>
    </row>
    <row r="46" spans="1:6" ht="12.75" hidden="1">
      <c r="A46" s="313" t="s">
        <v>267</v>
      </c>
      <c r="B46" s="232"/>
      <c r="C46" s="232"/>
      <c r="F46" s="6"/>
    </row>
    <row r="47" spans="1:3" ht="12.75" hidden="1">
      <c r="A47" s="232"/>
      <c r="B47" s="232"/>
      <c r="C47" s="232"/>
    </row>
    <row r="48" ht="12.75" hidden="1"/>
    <row r="49" ht="18.75" customHeight="1" hidden="1"/>
    <row r="50" spans="1:3" ht="54" customHeight="1" hidden="1" thickBot="1">
      <c r="A50" s="314" t="s">
        <v>402</v>
      </c>
      <c r="B50" s="152" t="s">
        <v>354</v>
      </c>
      <c r="C50" s="233"/>
    </row>
    <row r="51" spans="1:3" ht="12.75" hidden="1">
      <c r="A51" s="223" t="s">
        <v>234</v>
      </c>
      <c r="B51" s="225"/>
      <c r="C51" s="225"/>
    </row>
    <row r="52" spans="1:3" ht="12.75" hidden="1">
      <c r="A52" s="232" t="s">
        <v>403</v>
      </c>
      <c r="B52" s="232"/>
      <c r="C52" s="232"/>
    </row>
    <row r="53" spans="1:3" ht="12.75" hidden="1">
      <c r="A53" s="232" t="s">
        <v>311</v>
      </c>
      <c r="B53" s="232"/>
      <c r="C53" s="232"/>
    </row>
    <row r="54" spans="1:3" ht="12.75" hidden="1">
      <c r="A54" s="232" t="s">
        <v>404</v>
      </c>
      <c r="B54" s="232"/>
      <c r="C54" s="232"/>
    </row>
    <row r="55" spans="1:3" ht="12.75" hidden="1">
      <c r="A55" s="232" t="s">
        <v>394</v>
      </c>
      <c r="B55" s="232"/>
      <c r="C55" s="232"/>
    </row>
    <row r="56" spans="1:3" ht="12.75" hidden="1">
      <c r="A56" s="232" t="s">
        <v>405</v>
      </c>
      <c r="B56" s="232"/>
      <c r="C56" s="232"/>
    </row>
    <row r="57" spans="1:3" ht="12.75" hidden="1">
      <c r="A57" s="232" t="s">
        <v>406</v>
      </c>
      <c r="B57" s="232"/>
      <c r="C57" s="232"/>
    </row>
    <row r="58" spans="1:3" ht="12.75" hidden="1">
      <c r="A58" s="232" t="s">
        <v>293</v>
      </c>
      <c r="B58" s="232"/>
      <c r="C58" s="232"/>
    </row>
    <row r="59" spans="1:3" ht="12.75" hidden="1">
      <c r="A59" s="312" t="s">
        <v>266</v>
      </c>
      <c r="B59" s="232"/>
      <c r="C59" s="232"/>
    </row>
    <row r="60" spans="1:3" ht="12.75" hidden="1">
      <c r="A60" s="313" t="s">
        <v>267</v>
      </c>
      <c r="B60" s="232"/>
      <c r="C60" s="232"/>
    </row>
    <row r="61" spans="1:3" ht="12.75" hidden="1">
      <c r="A61" s="232"/>
      <c r="B61" s="232"/>
      <c r="C61" s="232"/>
    </row>
    <row r="62" ht="15" customHeight="1" thickBot="1"/>
    <row r="63" spans="1:3" ht="32.25" thickBot="1">
      <c r="A63" s="149" t="s">
        <v>407</v>
      </c>
      <c r="B63" s="150" t="s">
        <v>354</v>
      </c>
      <c r="C63" s="151" t="s">
        <v>274</v>
      </c>
    </row>
    <row r="64" spans="1:3" ht="12.75">
      <c r="A64" s="223" t="s">
        <v>234</v>
      </c>
      <c r="B64" s="225"/>
      <c r="C64" s="225"/>
    </row>
    <row r="65" spans="1:3" ht="12.75">
      <c r="A65" s="43" t="s">
        <v>539</v>
      </c>
      <c r="B65" s="101">
        <v>1200</v>
      </c>
      <c r="C65" s="101">
        <v>1200</v>
      </c>
    </row>
    <row r="66" spans="1:3" ht="12.75">
      <c r="A66" s="33" t="s">
        <v>540</v>
      </c>
      <c r="B66" s="101">
        <v>900</v>
      </c>
      <c r="C66" s="101">
        <v>900</v>
      </c>
    </row>
    <row r="67" spans="1:3" ht="12.75">
      <c r="A67" s="33" t="s">
        <v>541</v>
      </c>
      <c r="B67" s="101">
        <v>800</v>
      </c>
      <c r="C67" s="101">
        <v>800</v>
      </c>
    </row>
    <row r="68" spans="1:3" ht="12.75">
      <c r="A68" s="33" t="s">
        <v>542</v>
      </c>
      <c r="B68" s="101">
        <v>1200</v>
      </c>
      <c r="C68" s="101">
        <v>1200</v>
      </c>
    </row>
    <row r="69" spans="1:3" ht="13.5" thickBot="1">
      <c r="A69" s="33" t="s">
        <v>543</v>
      </c>
      <c r="B69" s="101">
        <v>4700</v>
      </c>
      <c r="C69" s="101">
        <v>4700</v>
      </c>
    </row>
    <row r="70" spans="1:3" ht="17.25" customHeight="1" thickBot="1">
      <c r="A70" s="115" t="s">
        <v>73</v>
      </c>
      <c r="B70" s="246">
        <f>SUM(B65:B69)</f>
        <v>8800</v>
      </c>
      <c r="C70" s="247">
        <f>SUM(C65:C69)</f>
        <v>8800</v>
      </c>
    </row>
    <row r="71" ht="12.75">
      <c r="C71" s="280"/>
    </row>
  </sheetData>
  <sheetProtection/>
  <printOptions/>
  <pageMargins left="1.11" right="0.3937007874015748" top="0.1968503937007874" bottom="0.15748031496062992" header="0.15748031496062992" footer="0.1968503937007874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Bföldvár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Belovics Emilné</dc:creator>
  <cp:keywords/>
  <dc:description/>
  <cp:lastModifiedBy>mikone</cp:lastModifiedBy>
  <cp:lastPrinted>2014-02-18T20:56:03Z</cp:lastPrinted>
  <dcterms:created xsi:type="dcterms:W3CDTF">2009-11-11T14:39:35Z</dcterms:created>
  <dcterms:modified xsi:type="dcterms:W3CDTF">2014-02-25T08:05:19Z</dcterms:modified>
  <cp:category/>
  <cp:version/>
  <cp:contentType/>
  <cp:contentStatus/>
</cp:coreProperties>
</file>