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"/>
    </mc:Choice>
  </mc:AlternateContent>
  <bookViews>
    <workbookView xWindow="0" yWindow="0" windowWidth="28800" windowHeight="12330" activeTab="1"/>
  </bookViews>
  <sheets>
    <sheet name="1. melléklet" sheetId="1" r:id="rId1"/>
    <sheet name="2. melléklet " sheetId="3" r:id="rId2"/>
  </sheets>
  <calcPr calcId="162913"/>
</workbook>
</file>

<file path=xl/calcChain.xml><?xml version="1.0" encoding="utf-8"?>
<calcChain xmlns="http://schemas.openxmlformats.org/spreadsheetml/2006/main">
  <c r="G12" i="1" l="1"/>
  <c r="G25" i="1"/>
  <c r="G32" i="1"/>
  <c r="G37" i="1" s="1"/>
  <c r="O26" i="3" l="1"/>
  <c r="N22" i="3"/>
  <c r="J22" i="3"/>
  <c r="N20" i="3"/>
  <c r="N21" i="3"/>
  <c r="H12" i="3"/>
  <c r="N11" i="3"/>
  <c r="N10" i="3"/>
  <c r="C10" i="3"/>
  <c r="M10" i="3"/>
  <c r="L10" i="3"/>
  <c r="K10" i="3"/>
  <c r="J10" i="3"/>
  <c r="I10" i="3"/>
  <c r="H10" i="3"/>
  <c r="G10" i="3"/>
  <c r="F10" i="3"/>
  <c r="E10" i="3"/>
  <c r="D10" i="3"/>
  <c r="N8" i="3"/>
  <c r="N19" i="3"/>
  <c r="M13" i="3"/>
  <c r="J13" i="3"/>
  <c r="G13" i="3"/>
  <c r="D13" i="3"/>
  <c r="M22" i="3" l="1"/>
  <c r="L22" i="3"/>
  <c r="K22" i="3"/>
  <c r="I22" i="3"/>
  <c r="H22" i="3"/>
  <c r="G22" i="3"/>
  <c r="F22" i="3"/>
  <c r="E22" i="3"/>
  <c r="D22" i="3"/>
  <c r="C22" i="3"/>
  <c r="M21" i="3"/>
  <c r="L21" i="3"/>
  <c r="K21" i="3"/>
  <c r="J21" i="3"/>
  <c r="I21" i="3"/>
  <c r="H21" i="3"/>
  <c r="G21" i="3"/>
  <c r="F21" i="3"/>
  <c r="E21" i="3"/>
  <c r="D21" i="3"/>
  <c r="C21" i="3"/>
  <c r="M20" i="3"/>
  <c r="L20" i="3"/>
  <c r="K20" i="3"/>
  <c r="J20" i="3"/>
  <c r="I20" i="3"/>
  <c r="H20" i="3"/>
  <c r="G20" i="3"/>
  <c r="F20" i="3"/>
  <c r="E20" i="3"/>
  <c r="D20" i="3"/>
  <c r="C20" i="3"/>
  <c r="M19" i="3"/>
  <c r="L19" i="3"/>
  <c r="K19" i="3"/>
  <c r="J19" i="3"/>
  <c r="I19" i="3"/>
  <c r="H19" i="3"/>
  <c r="G19" i="3"/>
  <c r="F19" i="3"/>
  <c r="E19" i="3"/>
  <c r="D19" i="3"/>
  <c r="C19" i="3"/>
  <c r="N18" i="3"/>
  <c r="N26" i="3" s="1"/>
  <c r="M18" i="3"/>
  <c r="L18" i="3"/>
  <c r="K18" i="3"/>
  <c r="J18" i="3"/>
  <c r="I18" i="3"/>
  <c r="H18" i="3"/>
  <c r="G18" i="3"/>
  <c r="F18" i="3"/>
  <c r="E18" i="3"/>
  <c r="D18" i="3"/>
  <c r="C18" i="3"/>
  <c r="O15" i="3"/>
  <c r="N12" i="3"/>
  <c r="M12" i="3"/>
  <c r="L12" i="3"/>
  <c r="K12" i="3"/>
  <c r="J12" i="3"/>
  <c r="I12" i="3"/>
  <c r="G12" i="3"/>
  <c r="F12" i="3"/>
  <c r="E12" i="3"/>
  <c r="D12" i="3"/>
  <c r="C12" i="3"/>
  <c r="M11" i="3"/>
  <c r="L11" i="3"/>
  <c r="K11" i="3"/>
  <c r="J11" i="3"/>
  <c r="I11" i="3"/>
  <c r="H11" i="3"/>
  <c r="G11" i="3"/>
  <c r="F11" i="3"/>
  <c r="E11" i="3"/>
  <c r="D11" i="3"/>
  <c r="C11" i="3"/>
  <c r="M8" i="3"/>
  <c r="L8" i="3"/>
  <c r="K8" i="3"/>
  <c r="J8" i="3"/>
  <c r="I8" i="3"/>
  <c r="H8" i="3"/>
  <c r="H17" i="3" s="1"/>
  <c r="G8" i="3"/>
  <c r="F8" i="3"/>
  <c r="E8" i="3"/>
  <c r="D8" i="3"/>
  <c r="C8" i="3"/>
  <c r="L17" i="3" l="1"/>
  <c r="F17" i="3"/>
  <c r="D26" i="3"/>
  <c r="H26" i="3"/>
  <c r="L26" i="3"/>
  <c r="C26" i="3"/>
  <c r="G26" i="3"/>
  <c r="K26" i="3"/>
  <c r="I17" i="3"/>
  <c r="E17" i="3"/>
  <c r="M17" i="3"/>
  <c r="E26" i="3"/>
  <c r="I26" i="3"/>
  <c r="M26" i="3"/>
  <c r="F26" i="3"/>
  <c r="J26" i="3"/>
  <c r="C17" i="3"/>
  <c r="K17" i="3"/>
  <c r="J21" i="1"/>
  <c r="I21" i="1"/>
  <c r="H21" i="1"/>
  <c r="I35" i="1" l="1"/>
  <c r="I40" i="1" s="1"/>
  <c r="I29" i="1"/>
  <c r="I39" i="1" s="1"/>
  <c r="I36" i="1"/>
  <c r="I38" i="1" s="1"/>
  <c r="H35" i="1"/>
  <c r="H40" i="1" s="1"/>
  <c r="H29" i="1"/>
  <c r="H39" i="1" s="1"/>
  <c r="H36" i="1"/>
  <c r="H38" i="1" s="1"/>
  <c r="G35" i="1"/>
  <c r="G40" i="1" s="1"/>
  <c r="G29" i="1"/>
  <c r="G39" i="1" s="1"/>
  <c r="G21" i="1"/>
  <c r="G36" i="1" s="1"/>
  <c r="G38" i="1" s="1"/>
  <c r="J35" i="1"/>
  <c r="J40" i="1" s="1"/>
  <c r="J29" i="1"/>
  <c r="J39" i="1" s="1"/>
  <c r="J36" i="1"/>
  <c r="J38" i="1" s="1"/>
  <c r="J41" i="1" l="1"/>
  <c r="H41" i="1"/>
  <c r="I41" i="1"/>
  <c r="G41" i="1"/>
  <c r="J17" i="3"/>
  <c r="O17" i="3"/>
  <c r="G17" i="3"/>
  <c r="D17" i="3"/>
  <c r="N17" i="3"/>
</calcChain>
</file>

<file path=xl/sharedStrings.xml><?xml version="1.0" encoding="utf-8"?>
<sst xmlns="http://schemas.openxmlformats.org/spreadsheetml/2006/main" count="94" uniqueCount="86">
  <si>
    <t xml:space="preserve">Intérményi működési bevételek </t>
  </si>
  <si>
    <t>számított</t>
  </si>
  <si>
    <t>Helyi adóbevételek</t>
  </si>
  <si>
    <t>Önkormányzatok költségvetési támogatása</t>
  </si>
  <si>
    <t xml:space="preserve">        Működési célú bevételek összesen:</t>
  </si>
  <si>
    <t xml:space="preserve">Személyi juttatások </t>
  </si>
  <si>
    <t>Munkaadókat terhelő járulékok</t>
  </si>
  <si>
    <t>Dologi kiadások</t>
  </si>
  <si>
    <t>Pénzeszköz átadás</t>
  </si>
  <si>
    <t xml:space="preserve">        Működési célú kiadások összesen:</t>
  </si>
  <si>
    <t xml:space="preserve">         Felhalmozási célú bevételek összesen:</t>
  </si>
  <si>
    <t>Felhalmozási célú kiadások</t>
  </si>
  <si>
    <t xml:space="preserve">        Felhalmozási célú kiadások összesen:</t>
  </si>
  <si>
    <t xml:space="preserve">Önkormányzati működési bevételek </t>
  </si>
  <si>
    <t>Önkormányzati felhalmozási bevételek</t>
  </si>
  <si>
    <t xml:space="preserve">         Önkormányzati bevételek együtt</t>
  </si>
  <si>
    <t>Önkormányzati működési kiadások</t>
  </si>
  <si>
    <t>Önkormányzati felhalmozási kiadások</t>
  </si>
  <si>
    <t xml:space="preserve">         Önkormányzati kiadások együtt</t>
  </si>
  <si>
    <t>Tárgyi eszköz értékesítése</t>
  </si>
  <si>
    <t>Pénzmaradvány</t>
  </si>
  <si>
    <t>Gépjárműadó</t>
  </si>
  <si>
    <t>ezer Ft-ban</t>
  </si>
  <si>
    <t>A</t>
  </si>
  <si>
    <t>B</t>
  </si>
  <si>
    <t>C</t>
  </si>
  <si>
    <t>D</t>
  </si>
  <si>
    <t>I</t>
  </si>
  <si>
    <t>Központi költségvetésből kapott támogatás</t>
  </si>
  <si>
    <t>Felhalmozási kiadások</t>
  </si>
  <si>
    <t>Általános tartalék</t>
  </si>
  <si>
    <t>Céltartalék</t>
  </si>
  <si>
    <t>sorsz.</t>
  </si>
  <si>
    <t>Felhalmozási célú bevételek pénzmaradványból</t>
  </si>
  <si>
    <t>Felhalmozási célú tartalékok (pályázati önrész)</t>
  </si>
  <si>
    <t>Működési célú támog. értékű bevétel Tb alapoktól</t>
  </si>
  <si>
    <t>Működési célú támog. értékű bevétel elkül alapoktól</t>
  </si>
  <si>
    <t>Működési célútámogatásértékű bevétel fejezetek kez</t>
  </si>
  <si>
    <t>Működési célú pénzeszközátvétel vállalkozásoktól</t>
  </si>
  <si>
    <t>Ellátottak juttatásai</t>
  </si>
  <si>
    <t>E</t>
  </si>
  <si>
    <t>tervezett</t>
  </si>
  <si>
    <t>F</t>
  </si>
  <si>
    <t>G</t>
  </si>
  <si>
    <t>H</t>
  </si>
  <si>
    <t>J</t>
  </si>
  <si>
    <t>K</t>
  </si>
  <si>
    <t>L</t>
  </si>
  <si>
    <t>M</t>
  </si>
  <si>
    <t>N</t>
  </si>
  <si>
    <t xml:space="preserve">       Megnevezés</t>
  </si>
  <si>
    <t>január</t>
  </si>
  <si>
    <t>február</t>
  </si>
  <si>
    <t>március</t>
  </si>
  <si>
    <t xml:space="preserve">április 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</si>
  <si>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</si>
  <si>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</si>
  <si>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</si>
  <si>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</si>
  <si>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</si>
  <si>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</si>
  <si>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</si>
  <si>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</si>
  <si>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 (E Ft)</t>
  </si>
  <si>
    <t>Intézményi műk.bevétel</t>
  </si>
  <si>
    <t>Önkormányzatok sajátos működési bevétel</t>
  </si>
  <si>
    <t>Működési bevétel tb. Alapoktól</t>
  </si>
  <si>
    <t>Közfoglalkoztatási programok tám</t>
  </si>
  <si>
    <t>Hiány</t>
  </si>
  <si>
    <t>Bevételi előirányzat</t>
  </si>
  <si>
    <t>Személyi juttatás</t>
  </si>
  <si>
    <t>Munkaadókat terhelő jár.</t>
  </si>
  <si>
    <t>Dologi kiadás, adók, díjak</t>
  </si>
  <si>
    <t>Működési Pénzeszköz átadás</t>
  </si>
  <si>
    <t>Tartalékok</t>
  </si>
  <si>
    <t>Kiadási előirányzat</t>
  </si>
  <si>
    <t xml:space="preserve">Finanszírozási kiadás </t>
  </si>
  <si>
    <t>Működési célútámogatásértékű bevétel több.társ.</t>
  </si>
  <si>
    <t>Működési bevétel -NAV</t>
  </si>
  <si>
    <t>Felhalmozási célú támogatás</t>
  </si>
  <si>
    <t xml:space="preserve">2020. évi </t>
  </si>
  <si>
    <t>Előirányzat felhasználási ütemterv a 2019. évre</t>
  </si>
  <si>
    <t>2019.évi</t>
  </si>
  <si>
    <t>Működési és felhalmozási célú bevételek és kiadások 2019-2022. évi várható alakulása</t>
  </si>
  <si>
    <t xml:space="preserve">2021. évi </t>
  </si>
  <si>
    <t>2022. évi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</si>
</sst>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4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2" xfId="0" applyFont="1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0" borderId="0" xfId="0" applyAlignment="1">
      <alignment horizontal="center"/>
    </xf>
    <xf numFmtId="0" fontId="4" fillId="0" borderId="0" xfId="0" applyFont="1" applyBorder="1"/>
    <xf numFmtId="164" fontId="4" fillId="0" borderId="9" xfId="1" applyNumberFormat="1" applyFont="1" applyBorder="1"/>
    <xf numFmtId="0" fontId="4" fillId="0" borderId="0" xfId="0" applyFont="1" applyFill="1" applyBorder="1"/>
    <xf numFmtId="0" fontId="4" fillId="0" borderId="0" xfId="0" applyFont="1"/>
    <xf numFmtId="0" fontId="5" fillId="0" borderId="11" xfId="0" applyFont="1" applyBorder="1"/>
    <xf numFmtId="164" fontId="5" fillId="0" borderId="12" xfId="1" applyNumberFormat="1" applyFont="1" applyBorder="1"/>
    <xf numFmtId="0" fontId="4" fillId="0" borderId="13" xfId="0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15" xfId="0" applyFont="1" applyBorder="1"/>
    <xf numFmtId="0" fontId="5" fillId="0" borderId="10" xfId="0" applyFont="1" applyBorder="1"/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4" xfId="0" applyFont="1" applyFill="1" applyBorder="1"/>
    <xf numFmtId="164" fontId="5" fillId="2" borderId="12" xfId="1" applyNumberFormat="1" applyFont="1" applyFill="1" applyBorder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4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0" fillId="0" borderId="16" xfId="0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6" xfId="0" applyFont="1" applyBorder="1"/>
    <xf numFmtId="164" fontId="7" fillId="0" borderId="19" xfId="1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6" fillId="0" borderId="21" xfId="0" applyFont="1" applyBorder="1"/>
    <xf numFmtId="164" fontId="6" fillId="0" borderId="20" xfId="1" applyNumberFormat="1" applyFont="1" applyBorder="1"/>
    <xf numFmtId="0" fontId="6" fillId="0" borderId="21" xfId="0" applyFont="1" applyBorder="1" applyAlignment="1">
      <alignment wrapText="1"/>
    </xf>
    <xf numFmtId="164" fontId="6" fillId="0" borderId="20" xfId="1" applyNumberFormat="1" applyFont="1" applyFill="1" applyBorder="1"/>
    <xf numFmtId="0" fontId="7" fillId="0" borderId="17" xfId="0" applyFont="1" applyBorder="1"/>
    <xf numFmtId="164" fontId="7" fillId="0" borderId="18" xfId="1" applyNumberFormat="1" applyFont="1" applyBorder="1"/>
    <xf numFmtId="164" fontId="6" fillId="0" borderId="20" xfId="1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164" fontId="7" fillId="0" borderId="18" xfId="0" applyNumberFormat="1" applyFont="1" applyBorder="1"/>
    <xf numFmtId="164" fontId="0" fillId="0" borderId="0" xfId="0" applyNumberForma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/>
    <xf numFmtId="0" fontId="1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3"/>
  <sheetViews>
    <sheetView workbookViewId="0">
      <selection activeCell="M13" sqref="M13"/>
    </sheetView>
  </sheetViews>
  <sheetFormatPr defaultRowHeight="12.75" x14ac:dyDescent="0.2"/>
  <cols>
    <col min="1" max="1" width="4.140625" customWidth="1"/>
    <col min="6" max="6" width="6.42578125" customWidth="1"/>
    <col min="7" max="8" width="10.7109375" customWidth="1"/>
    <col min="9" max="9" width="10.85546875" customWidth="1"/>
    <col min="10" max="10" width="11" bestFit="1" customWidth="1"/>
  </cols>
  <sheetData>
    <row r="2" spans="1:10" ht="13.5" customHeight="1" x14ac:dyDescent="0.2"/>
    <row r="3" spans="1:10" hidden="1" x14ac:dyDescent="0.2"/>
    <row r="4" spans="1:10" hidden="1" x14ac:dyDescent="0.2"/>
    <row r="5" spans="1:10" hidden="1" x14ac:dyDescent="0.2">
      <c r="A5" s="13"/>
      <c r="B5" s="13"/>
      <c r="C5" s="13"/>
      <c r="D5" s="13"/>
      <c r="E5" s="13"/>
      <c r="F5" s="13"/>
      <c r="G5" s="13"/>
      <c r="H5" s="13"/>
      <c r="I5" s="13"/>
    </row>
    <row r="6" spans="1:10" x14ac:dyDescent="0.2">
      <c r="A6" s="66" t="s">
        <v>83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ht="18.75" customHeight="1" thickBot="1" x14ac:dyDescent="0.25">
      <c r="J7" t="s">
        <v>22</v>
      </c>
    </row>
    <row r="8" spans="1:10" ht="13.5" thickBot="1" x14ac:dyDescent="0.25">
      <c r="A8" s="12"/>
      <c r="B8" s="63" t="s">
        <v>23</v>
      </c>
      <c r="C8" s="64"/>
      <c r="D8" s="64"/>
      <c r="E8" s="64"/>
      <c r="F8" s="65"/>
      <c r="G8" s="10" t="s">
        <v>24</v>
      </c>
      <c r="H8" s="10" t="s">
        <v>25</v>
      </c>
      <c r="I8" s="10" t="s">
        <v>26</v>
      </c>
      <c r="J8" s="10" t="s">
        <v>40</v>
      </c>
    </row>
    <row r="9" spans="1:10" x14ac:dyDescent="0.2">
      <c r="A9" s="9" t="s">
        <v>32</v>
      </c>
      <c r="B9" s="1"/>
      <c r="C9" s="2"/>
      <c r="D9" s="2"/>
      <c r="E9" s="2"/>
      <c r="F9" s="3"/>
      <c r="G9" s="4" t="s">
        <v>82</v>
      </c>
      <c r="H9" s="4" t="s">
        <v>80</v>
      </c>
      <c r="I9" s="4" t="s">
        <v>84</v>
      </c>
      <c r="J9" s="4" t="s">
        <v>85</v>
      </c>
    </row>
    <row r="10" spans="1:10" ht="13.5" thickBot="1" x14ac:dyDescent="0.25">
      <c r="A10" s="11"/>
      <c r="B10" s="5"/>
      <c r="C10" s="6"/>
      <c r="D10" s="6"/>
      <c r="E10" s="6"/>
      <c r="F10" s="7"/>
      <c r="G10" s="8" t="s">
        <v>41</v>
      </c>
      <c r="H10" s="8" t="s">
        <v>1</v>
      </c>
      <c r="I10" s="8" t="s">
        <v>1</v>
      </c>
      <c r="J10" s="8" t="s">
        <v>1</v>
      </c>
    </row>
    <row r="11" spans="1:10" x14ac:dyDescent="0.2">
      <c r="A11" s="29">
        <v>1</v>
      </c>
      <c r="B11" s="14" t="s">
        <v>0</v>
      </c>
      <c r="C11" s="14"/>
      <c r="D11" s="14"/>
      <c r="E11" s="14"/>
      <c r="F11" s="14"/>
      <c r="G11" s="15">
        <v>8364</v>
      </c>
      <c r="H11" s="15">
        <v>9235</v>
      </c>
      <c r="I11" s="15">
        <v>9235</v>
      </c>
      <c r="J11" s="15">
        <v>9235</v>
      </c>
    </row>
    <row r="12" spans="1:10" x14ac:dyDescent="0.2">
      <c r="A12" s="30">
        <v>2</v>
      </c>
      <c r="B12" s="14" t="s">
        <v>2</v>
      </c>
      <c r="C12" s="14"/>
      <c r="D12" s="14"/>
      <c r="E12" s="14"/>
      <c r="F12" s="14"/>
      <c r="G12" s="15">
        <f>72260-5800</f>
        <v>66460</v>
      </c>
      <c r="H12" s="15">
        <v>56460</v>
      </c>
      <c r="I12" s="15">
        <v>56460</v>
      </c>
      <c r="J12" s="15">
        <v>56460</v>
      </c>
    </row>
    <row r="13" spans="1:10" x14ac:dyDescent="0.2">
      <c r="A13" s="30">
        <v>3</v>
      </c>
      <c r="B13" s="14" t="s">
        <v>21</v>
      </c>
      <c r="C13" s="14"/>
      <c r="D13" s="14"/>
      <c r="E13" s="14"/>
      <c r="F13" s="14"/>
      <c r="G13" s="15">
        <v>5800</v>
      </c>
      <c r="H13" s="15">
        <v>5540</v>
      </c>
      <c r="I13" s="15">
        <v>5540</v>
      </c>
      <c r="J13" s="15">
        <v>5540</v>
      </c>
    </row>
    <row r="14" spans="1:10" x14ac:dyDescent="0.2">
      <c r="A14" s="30">
        <v>4</v>
      </c>
      <c r="B14" s="14" t="s">
        <v>3</v>
      </c>
      <c r="C14" s="14"/>
      <c r="D14" s="14"/>
      <c r="E14" s="14"/>
      <c r="F14" s="14"/>
      <c r="G14" s="15">
        <v>109042</v>
      </c>
      <c r="H14" s="15">
        <v>101976</v>
      </c>
      <c r="I14" s="15">
        <v>101976</v>
      </c>
      <c r="J14" s="15">
        <v>101976</v>
      </c>
    </row>
    <row r="15" spans="1:10" x14ac:dyDescent="0.2">
      <c r="A15" s="30">
        <v>5</v>
      </c>
      <c r="B15" s="16" t="s">
        <v>35</v>
      </c>
      <c r="C15" s="17"/>
      <c r="D15" s="17"/>
      <c r="E15" s="17"/>
      <c r="F15" s="17"/>
      <c r="G15" s="15">
        <v>4259</v>
      </c>
      <c r="H15" s="15">
        <v>4257</v>
      </c>
      <c r="I15" s="15">
        <v>4257</v>
      </c>
      <c r="J15" s="15">
        <v>4257</v>
      </c>
    </row>
    <row r="16" spans="1:10" x14ac:dyDescent="0.2">
      <c r="A16" s="30">
        <v>6</v>
      </c>
      <c r="B16" s="16" t="s">
        <v>36</v>
      </c>
      <c r="C16" s="17"/>
      <c r="D16" s="17"/>
      <c r="E16" s="17"/>
      <c r="F16" s="17"/>
      <c r="G16" s="15">
        <v>38307</v>
      </c>
      <c r="H16" s="15">
        <v>68064</v>
      </c>
      <c r="I16" s="15">
        <v>68064</v>
      </c>
      <c r="J16" s="15">
        <v>68064</v>
      </c>
    </row>
    <row r="17" spans="1:10" x14ac:dyDescent="0.2">
      <c r="A17" s="30">
        <v>7</v>
      </c>
      <c r="B17" s="16" t="s">
        <v>37</v>
      </c>
      <c r="C17" s="17"/>
      <c r="D17" s="17"/>
      <c r="E17" s="17"/>
      <c r="F17" s="17"/>
      <c r="G17" s="15">
        <v>0</v>
      </c>
      <c r="H17" s="15">
        <v>54000</v>
      </c>
      <c r="I17" s="15">
        <v>54000</v>
      </c>
      <c r="J17" s="15">
        <v>54000</v>
      </c>
    </row>
    <row r="18" spans="1:10" x14ac:dyDescent="0.2">
      <c r="A18" s="30">
        <v>8</v>
      </c>
      <c r="B18" s="16" t="s">
        <v>77</v>
      </c>
      <c r="C18" s="17"/>
      <c r="D18" s="17"/>
      <c r="E18" s="17"/>
      <c r="F18" s="17"/>
      <c r="G18" s="15">
        <v>1080</v>
      </c>
      <c r="H18" s="15">
        <v>1080</v>
      </c>
      <c r="I18" s="15">
        <v>1080</v>
      </c>
      <c r="J18" s="15">
        <v>1080</v>
      </c>
    </row>
    <row r="19" spans="1:10" x14ac:dyDescent="0.2">
      <c r="A19" s="30">
        <v>9</v>
      </c>
      <c r="B19" s="16" t="s">
        <v>38</v>
      </c>
      <c r="C19" s="14"/>
      <c r="D19" s="14"/>
      <c r="E19" s="14"/>
      <c r="F19" s="14"/>
      <c r="G19" s="15">
        <v>0</v>
      </c>
      <c r="H19" s="15">
        <v>0</v>
      </c>
      <c r="I19" s="15">
        <v>0</v>
      </c>
      <c r="J19" s="15">
        <v>0</v>
      </c>
    </row>
    <row r="20" spans="1:10" ht="13.5" thickBot="1" x14ac:dyDescent="0.25">
      <c r="A20" s="30">
        <v>10</v>
      </c>
      <c r="B20" s="14" t="s">
        <v>20</v>
      </c>
      <c r="C20" s="14"/>
      <c r="D20" s="14"/>
      <c r="E20" s="14"/>
      <c r="F20" s="14"/>
      <c r="G20" s="15">
        <v>23504</v>
      </c>
      <c r="H20" s="15">
        <v>10328</v>
      </c>
      <c r="I20" s="15">
        <v>10328</v>
      </c>
      <c r="J20" s="15">
        <v>10328</v>
      </c>
    </row>
    <row r="21" spans="1:10" ht="13.5" thickBot="1" x14ac:dyDescent="0.25">
      <c r="A21" s="31">
        <v>11</v>
      </c>
      <c r="B21" s="18" t="s">
        <v>4</v>
      </c>
      <c r="C21" s="18"/>
      <c r="D21" s="18"/>
      <c r="E21" s="18"/>
      <c r="F21" s="32"/>
      <c r="G21" s="19">
        <f>SUM(G11:G20)</f>
        <v>256816</v>
      </c>
      <c r="H21" s="19">
        <f>SUM(H11:H20)</f>
        <v>310940</v>
      </c>
      <c r="I21" s="19">
        <f>SUM(I11:I20)</f>
        <v>310940</v>
      </c>
      <c r="J21" s="19">
        <f>SUM(J11:J20)</f>
        <v>310940</v>
      </c>
    </row>
    <row r="22" spans="1:10" x14ac:dyDescent="0.2">
      <c r="A22" s="29">
        <v>12</v>
      </c>
      <c r="B22" s="14" t="s">
        <v>5</v>
      </c>
      <c r="C22" s="14"/>
      <c r="D22" s="14"/>
      <c r="E22" s="14"/>
      <c r="F22" s="20"/>
      <c r="G22" s="15">
        <v>81228</v>
      </c>
      <c r="H22" s="15">
        <v>93248</v>
      </c>
      <c r="I22" s="15">
        <v>93248</v>
      </c>
      <c r="J22" s="15">
        <v>93248</v>
      </c>
    </row>
    <row r="23" spans="1:10" x14ac:dyDescent="0.2">
      <c r="A23" s="30">
        <v>13</v>
      </c>
      <c r="B23" s="14" t="s">
        <v>6</v>
      </c>
      <c r="C23" s="14"/>
      <c r="D23" s="14"/>
      <c r="E23" s="14"/>
      <c r="F23" s="20"/>
      <c r="G23" s="15">
        <v>15840</v>
      </c>
      <c r="H23" s="15">
        <v>45259</v>
      </c>
      <c r="I23" s="15">
        <v>45259</v>
      </c>
      <c r="J23" s="15">
        <v>45259</v>
      </c>
    </row>
    <row r="24" spans="1:10" x14ac:dyDescent="0.2">
      <c r="A24" s="30">
        <v>14</v>
      </c>
      <c r="B24" s="14" t="s">
        <v>7</v>
      </c>
      <c r="C24" s="14"/>
      <c r="D24" s="14"/>
      <c r="E24" s="14"/>
      <c r="F24" s="20"/>
      <c r="G24" s="15">
        <v>52350</v>
      </c>
      <c r="H24" s="15">
        <v>56869</v>
      </c>
      <c r="I24" s="15">
        <v>56869</v>
      </c>
      <c r="J24" s="15">
        <v>56869</v>
      </c>
    </row>
    <row r="25" spans="1:10" x14ac:dyDescent="0.2">
      <c r="A25" s="30">
        <v>15</v>
      </c>
      <c r="B25" s="14" t="s">
        <v>8</v>
      </c>
      <c r="C25" s="14"/>
      <c r="D25" s="14"/>
      <c r="E25" s="14"/>
      <c r="F25" s="20"/>
      <c r="G25" s="15">
        <f>133359-52116</f>
        <v>81243</v>
      </c>
      <c r="H25" s="15">
        <v>75126</v>
      </c>
      <c r="I25" s="15">
        <v>75126</v>
      </c>
      <c r="J25" s="15">
        <v>75126</v>
      </c>
    </row>
    <row r="26" spans="1:10" x14ac:dyDescent="0.2">
      <c r="A26" s="30">
        <v>16</v>
      </c>
      <c r="B26" s="14" t="s">
        <v>39</v>
      </c>
      <c r="C26" s="14"/>
      <c r="D26" s="14"/>
      <c r="E26" s="14"/>
      <c r="F26" s="20"/>
      <c r="G26" s="15">
        <v>4450</v>
      </c>
      <c r="H26" s="15">
        <v>6990</v>
      </c>
      <c r="I26" s="15">
        <v>6990</v>
      </c>
      <c r="J26" s="15">
        <v>6990</v>
      </c>
    </row>
    <row r="27" spans="1:10" x14ac:dyDescent="0.2">
      <c r="A27" s="30">
        <v>17</v>
      </c>
      <c r="B27" s="14" t="s">
        <v>30</v>
      </c>
      <c r="C27" s="14"/>
      <c r="D27" s="14"/>
      <c r="E27" s="14"/>
      <c r="F27" s="20"/>
      <c r="G27" s="15">
        <v>8805</v>
      </c>
      <c r="H27" s="15">
        <v>0</v>
      </c>
      <c r="I27" s="15">
        <v>0</v>
      </c>
      <c r="J27" s="15">
        <v>0</v>
      </c>
    </row>
    <row r="28" spans="1:10" ht="13.5" thickBot="1" x14ac:dyDescent="0.25">
      <c r="A28" s="30">
        <v>18</v>
      </c>
      <c r="B28" s="14" t="s">
        <v>31</v>
      </c>
      <c r="C28" s="14"/>
      <c r="D28" s="14"/>
      <c r="E28" s="14"/>
      <c r="F28" s="20"/>
      <c r="G28" s="15">
        <v>0</v>
      </c>
      <c r="H28" s="15">
        <v>0</v>
      </c>
      <c r="I28" s="15">
        <v>0</v>
      </c>
      <c r="J28" s="15">
        <v>0</v>
      </c>
    </row>
    <row r="29" spans="1:10" ht="13.5" thickBot="1" x14ac:dyDescent="0.25">
      <c r="A29" s="31">
        <v>19</v>
      </c>
      <c r="B29" s="18" t="s">
        <v>9</v>
      </c>
      <c r="C29" s="21"/>
      <c r="D29" s="21"/>
      <c r="E29" s="21"/>
      <c r="F29" s="22"/>
      <c r="G29" s="19">
        <f>SUM(G22:G28)</f>
        <v>243916</v>
      </c>
      <c r="H29" s="19">
        <f>SUM(H22:H28)</f>
        <v>277492</v>
      </c>
      <c r="I29" s="19">
        <f>SUM(I22:I28)</f>
        <v>277492</v>
      </c>
      <c r="J29" s="19">
        <f>SUM(J22:J28)</f>
        <v>277492</v>
      </c>
    </row>
    <row r="30" spans="1:10" x14ac:dyDescent="0.2">
      <c r="A30" s="30">
        <v>20</v>
      </c>
      <c r="B30" s="23" t="s">
        <v>19</v>
      </c>
      <c r="C30" s="14"/>
      <c r="D30" s="14"/>
      <c r="E30" s="14"/>
      <c r="F30" s="20"/>
      <c r="G30" s="15">
        <v>0</v>
      </c>
      <c r="H30" s="15">
        <v>0</v>
      </c>
      <c r="I30" s="15">
        <v>0</v>
      </c>
      <c r="J30" s="15">
        <v>0</v>
      </c>
    </row>
    <row r="31" spans="1:10" ht="13.5" thickBot="1" x14ac:dyDescent="0.25">
      <c r="A31" s="30">
        <v>21</v>
      </c>
      <c r="B31" s="23" t="s">
        <v>33</v>
      </c>
      <c r="C31" s="14"/>
      <c r="D31" s="14"/>
      <c r="E31" s="14"/>
      <c r="F31" s="20"/>
      <c r="G31" s="15">
        <v>175728</v>
      </c>
      <c r="H31" s="15">
        <v>0</v>
      </c>
      <c r="I31" s="15">
        <v>0</v>
      </c>
      <c r="J31" s="15">
        <v>0</v>
      </c>
    </row>
    <row r="32" spans="1:10" ht="13.5" thickBot="1" x14ac:dyDescent="0.25">
      <c r="A32" s="31">
        <v>22</v>
      </c>
      <c r="B32" s="24" t="s">
        <v>10</v>
      </c>
      <c r="C32" s="21"/>
      <c r="D32" s="21"/>
      <c r="E32" s="21"/>
      <c r="F32" s="22"/>
      <c r="G32" s="19">
        <f>SUM(G30:G31)</f>
        <v>175728</v>
      </c>
      <c r="H32" s="19">
        <v>0</v>
      </c>
      <c r="I32" s="19">
        <v>0</v>
      </c>
      <c r="J32" s="19">
        <v>0</v>
      </c>
    </row>
    <row r="33" spans="1:10" x14ac:dyDescent="0.2">
      <c r="A33" s="30">
        <v>23</v>
      </c>
      <c r="B33" s="23" t="s">
        <v>11</v>
      </c>
      <c r="C33" s="14"/>
      <c r="D33" s="14"/>
      <c r="E33" s="14"/>
      <c r="F33" s="20"/>
      <c r="G33" s="15">
        <v>188628</v>
      </c>
      <c r="H33" s="15">
        <v>33448</v>
      </c>
      <c r="I33" s="15">
        <v>33448</v>
      </c>
      <c r="J33" s="15">
        <v>33448</v>
      </c>
    </row>
    <row r="34" spans="1:10" ht="13.5" thickBot="1" x14ac:dyDescent="0.25">
      <c r="A34" s="30">
        <v>24</v>
      </c>
      <c r="B34" s="23" t="s">
        <v>34</v>
      </c>
      <c r="C34" s="14"/>
      <c r="D34" s="14"/>
      <c r="E34" s="14"/>
      <c r="F34" s="20"/>
      <c r="G34" s="15"/>
      <c r="H34" s="15"/>
      <c r="I34" s="15"/>
      <c r="J34" s="15"/>
    </row>
    <row r="35" spans="1:10" ht="13.5" thickBot="1" x14ac:dyDescent="0.25">
      <c r="A35" s="31">
        <v>25</v>
      </c>
      <c r="B35" s="24" t="s">
        <v>12</v>
      </c>
      <c r="C35" s="21"/>
      <c r="D35" s="21"/>
      <c r="E35" s="21"/>
      <c r="F35" s="22"/>
      <c r="G35" s="19">
        <f>SUM(G33:G34)</f>
        <v>188628</v>
      </c>
      <c r="H35" s="19">
        <f>SUM(H33:H34)</f>
        <v>33448</v>
      </c>
      <c r="I35" s="19">
        <f>SUM(I33:I34)</f>
        <v>33448</v>
      </c>
      <c r="J35" s="19">
        <f>SUM(J33:J34)</f>
        <v>33448</v>
      </c>
    </row>
    <row r="36" spans="1:10" x14ac:dyDescent="0.2">
      <c r="A36" s="30">
        <v>26</v>
      </c>
      <c r="B36" s="23" t="s">
        <v>13</v>
      </c>
      <c r="C36" s="14"/>
      <c r="D36" s="14"/>
      <c r="E36" s="14"/>
      <c r="F36" s="20"/>
      <c r="G36" s="15">
        <f>G21</f>
        <v>256816</v>
      </c>
      <c r="H36" s="15">
        <f>H21</f>
        <v>310940</v>
      </c>
      <c r="I36" s="15">
        <f>I21</f>
        <v>310940</v>
      </c>
      <c r="J36" s="15">
        <f>J21</f>
        <v>310940</v>
      </c>
    </row>
    <row r="37" spans="1:10" ht="13.5" thickBot="1" x14ac:dyDescent="0.25">
      <c r="A37" s="30">
        <v>27</v>
      </c>
      <c r="B37" s="23" t="s">
        <v>14</v>
      </c>
      <c r="C37" s="14"/>
      <c r="D37" s="14"/>
      <c r="E37" s="14"/>
      <c r="F37" s="20"/>
      <c r="G37" s="15">
        <f>G32</f>
        <v>175728</v>
      </c>
      <c r="H37" s="15">
        <v>0</v>
      </c>
      <c r="I37" s="15">
        <v>0</v>
      </c>
      <c r="J37" s="15">
        <v>0</v>
      </c>
    </row>
    <row r="38" spans="1:10" ht="13.5" thickBot="1" x14ac:dyDescent="0.25">
      <c r="A38" s="31">
        <v>28</v>
      </c>
      <c r="B38" s="25" t="s">
        <v>15</v>
      </c>
      <c r="C38" s="26"/>
      <c r="D38" s="26"/>
      <c r="E38" s="26"/>
      <c r="F38" s="27"/>
      <c r="G38" s="28">
        <f>SUM(G36:G37)</f>
        <v>432544</v>
      </c>
      <c r="H38" s="28">
        <f>SUM(H36:H37)</f>
        <v>310940</v>
      </c>
      <c r="I38" s="28">
        <f>SUM(I36:I37)</f>
        <v>310940</v>
      </c>
      <c r="J38" s="28">
        <f>SUM(J36:J37)</f>
        <v>310940</v>
      </c>
    </row>
    <row r="39" spans="1:10" x14ac:dyDescent="0.2">
      <c r="A39" s="30">
        <v>29</v>
      </c>
      <c r="B39" s="23" t="s">
        <v>16</v>
      </c>
      <c r="C39" s="14"/>
      <c r="D39" s="14"/>
      <c r="E39" s="14"/>
      <c r="F39" s="20"/>
      <c r="G39" s="15">
        <f>G29</f>
        <v>243916</v>
      </c>
      <c r="H39" s="15">
        <f>H29</f>
        <v>277492</v>
      </c>
      <c r="I39" s="15">
        <f>I29</f>
        <v>277492</v>
      </c>
      <c r="J39" s="15">
        <f>J29</f>
        <v>277492</v>
      </c>
    </row>
    <row r="40" spans="1:10" ht="13.5" thickBot="1" x14ac:dyDescent="0.25">
      <c r="A40" s="30">
        <v>30</v>
      </c>
      <c r="B40" s="23" t="s">
        <v>17</v>
      </c>
      <c r="C40" s="14"/>
      <c r="D40" s="14"/>
      <c r="E40" s="14"/>
      <c r="F40" s="20"/>
      <c r="G40" s="15">
        <f>G35</f>
        <v>188628</v>
      </c>
      <c r="H40" s="15">
        <f>H35</f>
        <v>33448</v>
      </c>
      <c r="I40" s="15">
        <f>I35</f>
        <v>33448</v>
      </c>
      <c r="J40" s="15">
        <f>J35</f>
        <v>33448</v>
      </c>
    </row>
    <row r="41" spans="1:10" ht="13.5" thickBot="1" x14ac:dyDescent="0.25">
      <c r="A41" s="31">
        <v>31</v>
      </c>
      <c r="B41" s="25" t="s">
        <v>18</v>
      </c>
      <c r="C41" s="26"/>
      <c r="D41" s="26"/>
      <c r="E41" s="26"/>
      <c r="F41" s="27"/>
      <c r="G41" s="28">
        <f>SUM(G39:G40)</f>
        <v>432544</v>
      </c>
      <c r="H41" s="28">
        <f>SUM(H39:H40)</f>
        <v>310940</v>
      </c>
      <c r="I41" s="28">
        <f>SUM(I39:I40)</f>
        <v>310940</v>
      </c>
      <c r="J41" s="28">
        <f>SUM(J39:J40)</f>
        <v>310940</v>
      </c>
    </row>
    <row r="42" spans="1:10" x14ac:dyDescent="0.2">
      <c r="B42" s="17"/>
      <c r="C42" s="17"/>
      <c r="D42" s="17"/>
      <c r="E42" s="17"/>
      <c r="F42" s="17"/>
      <c r="G42" s="17"/>
      <c r="H42" s="17"/>
      <c r="I42" s="17"/>
      <c r="J42" s="17"/>
    </row>
    <row r="43" spans="1:10" x14ac:dyDescent="0.2">
      <c r="B43" s="17"/>
      <c r="C43" s="17"/>
      <c r="D43" s="17"/>
      <c r="E43" s="17"/>
      <c r="F43" s="17"/>
      <c r="G43" s="17"/>
      <c r="H43" s="17"/>
      <c r="I43" s="17"/>
      <c r="J43" s="17"/>
    </row>
  </sheetData>
  <mergeCells count="2">
    <mergeCell ref="B8:F8"/>
    <mergeCell ref="A6:J6"/>
  </mergeCells>
  <phoneticPr fontId="3" type="noConversion"/>
  <printOptions horizontalCentered="1" verticalCentered="1"/>
  <pageMargins left="0.74803149606299213" right="0.74803149606299213" top="0.19685039370078741" bottom="0.19685039370078741" header="0.51181102362204722" footer="0.51181102362204722"/>
  <pageSetup paperSize="9" scale="97" orientation="portrait" horizontalDpi="200" verticalDpi="200" r:id="rId1"/>
  <headerFooter alignWithMargins="0">
    <oddHeader>&amp;R1. melléklet -költségvetés előterjesztéshez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9"/>
  <sheetViews>
    <sheetView tabSelected="1" workbookViewId="0">
      <selection activeCell="N29" sqref="N29"/>
    </sheetView>
  </sheetViews>
  <sheetFormatPr defaultRowHeight="12.75" x14ac:dyDescent="0.2"/>
  <cols>
    <col min="1" max="1" width="5.140625" customWidth="1"/>
    <col min="2" max="2" width="27.42578125" bestFit="1" customWidth="1"/>
    <col min="3" max="6" width="9.5703125" bestFit="1" customWidth="1"/>
    <col min="7" max="7" width="9.42578125" customWidth="1"/>
    <col min="8" max="9" width="9.5703125" bestFit="1" customWidth="1"/>
    <col min="10" max="10" width="11" bestFit="1" customWidth="1"/>
    <col min="11" max="11" width="9.85546875" bestFit="1" customWidth="1"/>
    <col min="12" max="12" width="9.5703125" bestFit="1" customWidth="1"/>
    <col min="13" max="13" width="11" customWidth="1"/>
    <col min="14" max="14" width="11.140625" customWidth="1"/>
    <col min="15" max="15" width="11.7109375" customWidth="1"/>
  </cols>
  <sheetData>
    <row r="2" spans="1:15" x14ac:dyDescent="0.2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59"/>
      <c r="O2" s="33"/>
    </row>
    <row r="3" spans="1:15" ht="13.5" x14ac:dyDescent="0.25">
      <c r="B3" s="33"/>
      <c r="C3" s="33"/>
      <c r="D3" s="33"/>
      <c r="F3" s="60"/>
      <c r="G3" s="61"/>
      <c r="H3" s="61"/>
      <c r="I3" s="61"/>
      <c r="J3" s="34"/>
      <c r="K3" s="33"/>
      <c r="L3" s="33"/>
      <c r="M3" s="33"/>
      <c r="N3" s="35"/>
      <c r="O3" s="33"/>
    </row>
    <row r="4" spans="1:15" ht="15.75" x14ac:dyDescent="0.25">
      <c r="B4" s="33"/>
      <c r="C4" s="33"/>
      <c r="D4" s="33"/>
      <c r="E4" s="36"/>
      <c r="F4" s="33"/>
      <c r="G4" s="37" t="s">
        <v>81</v>
      </c>
      <c r="H4" s="38"/>
      <c r="I4" s="38"/>
      <c r="J4" s="33"/>
      <c r="K4" s="33"/>
      <c r="L4" s="33"/>
      <c r="M4" s="33"/>
      <c r="N4" s="39"/>
      <c r="O4" s="33"/>
    </row>
    <row r="5" spans="1:15" ht="13.5" x14ac:dyDescent="0.25">
      <c r="B5" s="33"/>
      <c r="C5" s="33"/>
      <c r="D5" s="33"/>
      <c r="E5" s="36"/>
      <c r="F5" s="33"/>
      <c r="G5" s="33"/>
      <c r="H5" s="33"/>
      <c r="I5" s="33"/>
      <c r="J5" s="33"/>
      <c r="K5" s="33"/>
      <c r="L5" s="33"/>
      <c r="M5" s="33"/>
      <c r="N5" s="39"/>
      <c r="O5" s="33"/>
    </row>
    <row r="6" spans="1:15" x14ac:dyDescent="0.2">
      <c r="A6" s="40"/>
      <c r="B6" s="41" t="s">
        <v>23</v>
      </c>
      <c r="C6" s="42" t="s">
        <v>24</v>
      </c>
      <c r="D6" s="42" t="s">
        <v>25</v>
      </c>
      <c r="E6" s="42" t="s">
        <v>26</v>
      </c>
      <c r="F6" s="42" t="s">
        <v>40</v>
      </c>
      <c r="G6" s="42" t="s">
        <v>42</v>
      </c>
      <c r="H6" s="42" t="s">
        <v>43</v>
      </c>
      <c r="I6" s="42" t="s">
        <v>44</v>
      </c>
      <c r="J6" s="42" t="s">
        <v>27</v>
      </c>
      <c r="K6" s="42" t="s">
        <v>45</v>
      </c>
      <c r="L6" s="42" t="s">
        <v>46</v>
      </c>
      <c r="M6" s="42" t="s">
        <v>47</v>
      </c>
      <c r="N6" s="42" t="s">
        <v>48</v>
      </c>
      <c r="O6" s="42" t="s">
        <v>49</v>
      </c>
    </row>
    <row r="7" spans="1:15" ht="15.75" customHeight="1" thickBot="1" x14ac:dyDescent="0.25">
      <c r="A7" s="43">
        <v>1</v>
      </c>
      <c r="B7" s="44" t="s">
        <v>50</v>
      </c>
      <c r="C7" s="45" t="s">
        <v>51</v>
      </c>
      <c r="D7" s="45" t="s">
        <v>52</v>
      </c>
      <c r="E7" s="45" t="s">
        <v>53</v>
      </c>
      <c r="F7" s="45" t="s">
        <v>54</v>
      </c>
      <c r="G7" s="46" t="s">
        <v>55</v>
      </c>
      <c r="H7" s="45" t="s">
        <v>56</v>
      </c>
      <c r="I7" s="46" t="s">
        <v>57</v>
      </c>
      <c r="J7" s="46" t="s">
        <v>58</v>
      </c>
      <c r="K7" s="46" t="s">
        <v>59</v>
      </c>
      <c r="L7" s="46" t="s">
        <v>60</v>
      </c>
      <c r="M7" s="46" t="s">
        <v>61</v>
      </c>
      <c r="N7" s="46" t="s">
        <v>62</v>
      </c>
      <c r="O7" s="47" t="s">
        <v>63</v>
      </c>
    </row>
    <row r="8" spans="1:15" ht="17.25" customHeight="1" x14ac:dyDescent="0.2">
      <c r="A8" s="48">
        <v>2</v>
      </c>
      <c r="B8" s="49" t="s">
        <v>64</v>
      </c>
      <c r="C8" s="50">
        <f>O8/12</f>
        <v>697</v>
      </c>
      <c r="D8" s="50">
        <f>O8/12</f>
        <v>697</v>
      </c>
      <c r="E8" s="50">
        <f>O8/12</f>
        <v>697</v>
      </c>
      <c r="F8" s="50">
        <f>O8/12</f>
        <v>697</v>
      </c>
      <c r="G8" s="50">
        <f>O8/12</f>
        <v>697</v>
      </c>
      <c r="H8" s="50">
        <f>O8/12</f>
        <v>697</v>
      </c>
      <c r="I8" s="50">
        <f>O8/12</f>
        <v>697</v>
      </c>
      <c r="J8" s="50">
        <f>O8/12</f>
        <v>697</v>
      </c>
      <c r="K8" s="50">
        <f>O8/12</f>
        <v>697</v>
      </c>
      <c r="L8" s="50">
        <f>O8/12</f>
        <v>697</v>
      </c>
      <c r="M8" s="50">
        <f>O8/12</f>
        <v>697</v>
      </c>
      <c r="N8" s="50">
        <f>O8/12</f>
        <v>697</v>
      </c>
      <c r="O8" s="50">
        <v>8364</v>
      </c>
    </row>
    <row r="9" spans="1:15" ht="30" customHeight="1" x14ac:dyDescent="0.2">
      <c r="A9" s="48">
        <v>3</v>
      </c>
      <c r="B9" s="51" t="s">
        <v>65</v>
      </c>
      <c r="C9" s="50">
        <v>1000</v>
      </c>
      <c r="D9" s="50">
        <v>1000</v>
      </c>
      <c r="E9" s="50">
        <v>27260</v>
      </c>
      <c r="F9" s="50">
        <v>2000</v>
      </c>
      <c r="G9" s="50">
        <v>1000</v>
      </c>
      <c r="H9" s="50">
        <v>1000</v>
      </c>
      <c r="I9" s="50">
        <v>1000</v>
      </c>
      <c r="J9" s="50">
        <v>1000</v>
      </c>
      <c r="K9" s="50">
        <v>20000</v>
      </c>
      <c r="L9" s="50">
        <v>1000</v>
      </c>
      <c r="M9" s="50">
        <v>1000</v>
      </c>
      <c r="N9" s="50">
        <v>15000</v>
      </c>
      <c r="O9" s="50">
        <v>72260</v>
      </c>
    </row>
    <row r="10" spans="1:15" ht="26.25" customHeight="1" x14ac:dyDescent="0.2">
      <c r="A10" s="48">
        <v>4</v>
      </c>
      <c r="B10" s="51" t="s">
        <v>28</v>
      </c>
      <c r="C10" s="50">
        <f>O10*0.08</f>
        <v>8723.36</v>
      </c>
      <c r="D10" s="50">
        <f>O10*0.08</f>
        <v>8723.36</v>
      </c>
      <c r="E10" s="50">
        <f>O10*0.08</f>
        <v>8723.36</v>
      </c>
      <c r="F10" s="50">
        <f>O10*0.08</f>
        <v>8723.36</v>
      </c>
      <c r="G10" s="50">
        <f>O10*0.08</f>
        <v>8723.36</v>
      </c>
      <c r="H10" s="50">
        <f>O10*0.08</f>
        <v>8723.36</v>
      </c>
      <c r="I10" s="50">
        <f>O10*0.08</f>
        <v>8723.36</v>
      </c>
      <c r="J10" s="50">
        <f>O10*0.08</f>
        <v>8723.36</v>
      </c>
      <c r="K10" s="50">
        <f>O10*0.08</f>
        <v>8723.36</v>
      </c>
      <c r="L10" s="50">
        <f>O10*0.08</f>
        <v>8723.36</v>
      </c>
      <c r="M10" s="50">
        <f>O10*0.08</f>
        <v>8723.36</v>
      </c>
      <c r="N10" s="50">
        <f>362+12723</f>
        <v>13085</v>
      </c>
      <c r="O10" s="50">
        <v>109042</v>
      </c>
    </row>
    <row r="11" spans="1:15" ht="15" customHeight="1" x14ac:dyDescent="0.2">
      <c r="A11" s="48">
        <v>5</v>
      </c>
      <c r="B11" s="49" t="s">
        <v>66</v>
      </c>
      <c r="C11" s="50">
        <f>O11/12+1</f>
        <v>355.91666666666669</v>
      </c>
      <c r="D11" s="50">
        <f>O11/12</f>
        <v>354.91666666666669</v>
      </c>
      <c r="E11" s="50">
        <f>O11/12</f>
        <v>354.91666666666669</v>
      </c>
      <c r="F11" s="50">
        <f>O11/12</f>
        <v>354.91666666666669</v>
      </c>
      <c r="G11" s="50">
        <f>O11/12</f>
        <v>354.91666666666669</v>
      </c>
      <c r="H11" s="50">
        <f>O11/12</f>
        <v>354.91666666666669</v>
      </c>
      <c r="I11" s="50">
        <f>O11/12</f>
        <v>354.91666666666669</v>
      </c>
      <c r="J11" s="50">
        <f>O11/12</f>
        <v>354.91666666666669</v>
      </c>
      <c r="K11" s="50">
        <f>O11/12</f>
        <v>354.91666666666669</v>
      </c>
      <c r="L11" s="50">
        <f>O11/12</f>
        <v>354.91666666666669</v>
      </c>
      <c r="M11" s="50">
        <f>O11/12</f>
        <v>354.91666666666669</v>
      </c>
      <c r="N11" s="50">
        <f>O11/12-1</f>
        <v>353.91666666666669</v>
      </c>
      <c r="O11" s="50">
        <v>4259</v>
      </c>
    </row>
    <row r="12" spans="1:15" ht="15" customHeight="1" x14ac:dyDescent="0.2">
      <c r="A12" s="48">
        <v>6</v>
      </c>
      <c r="B12" s="49" t="s">
        <v>67</v>
      </c>
      <c r="C12" s="50">
        <f>O12/11</f>
        <v>3482.4545454545455</v>
      </c>
      <c r="D12" s="50">
        <f>O12/11</f>
        <v>3482.4545454545455</v>
      </c>
      <c r="E12" s="50">
        <f>O12/11</f>
        <v>3482.4545454545455</v>
      </c>
      <c r="F12" s="50">
        <f>O12/11</f>
        <v>3482.4545454545455</v>
      </c>
      <c r="G12" s="50">
        <f>O12/11</f>
        <v>3482.4545454545455</v>
      </c>
      <c r="H12" s="50">
        <f>O12/11-112</f>
        <v>3370.4545454545455</v>
      </c>
      <c r="I12" s="50">
        <f>O12/13-26</f>
        <v>2920.6923076923076</v>
      </c>
      <c r="J12" s="50">
        <f>O12/13-26</f>
        <v>2920.6923076923076</v>
      </c>
      <c r="K12" s="50">
        <f>O12/13-26</f>
        <v>2920.6923076923076</v>
      </c>
      <c r="L12" s="50">
        <f>O12/13-26</f>
        <v>2920.6923076923076</v>
      </c>
      <c r="M12" s="50">
        <f>O12/13-26</f>
        <v>2920.6923076923076</v>
      </c>
      <c r="N12" s="50">
        <f>O12/13-26</f>
        <v>2920.6923076923076</v>
      </c>
      <c r="O12" s="50">
        <v>38307</v>
      </c>
    </row>
    <row r="13" spans="1:15" ht="18" customHeight="1" x14ac:dyDescent="0.2">
      <c r="A13" s="48">
        <v>7</v>
      </c>
      <c r="B13" s="49" t="s">
        <v>78</v>
      </c>
      <c r="C13" s="50">
        <v>0</v>
      </c>
      <c r="D13" s="50">
        <f>O13/4</f>
        <v>270</v>
      </c>
      <c r="E13" s="50">
        <v>0</v>
      </c>
      <c r="F13" s="50">
        <v>0</v>
      </c>
      <c r="G13" s="50">
        <f>O13/4</f>
        <v>270</v>
      </c>
      <c r="H13" s="50">
        <v>0</v>
      </c>
      <c r="I13" s="50">
        <v>0</v>
      </c>
      <c r="J13" s="50">
        <f>O13/4</f>
        <v>270</v>
      </c>
      <c r="K13" s="50">
        <v>0</v>
      </c>
      <c r="L13" s="50">
        <v>0</v>
      </c>
      <c r="M13" s="50">
        <f>O13/4</f>
        <v>270</v>
      </c>
      <c r="N13" s="52">
        <v>0</v>
      </c>
      <c r="O13" s="50">
        <v>1080</v>
      </c>
    </row>
    <row r="14" spans="1:15" ht="22.5" customHeight="1" x14ac:dyDescent="0.2">
      <c r="A14" s="48">
        <v>9</v>
      </c>
      <c r="B14" s="51" t="s">
        <v>79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>
        <v>175728</v>
      </c>
    </row>
    <row r="15" spans="1:15" ht="22.5" customHeight="1" x14ac:dyDescent="0.2">
      <c r="A15" s="48">
        <v>10</v>
      </c>
      <c r="B15" s="51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>
        <f t="shared" ref="O15" si="0">SUM(C15:N15)</f>
        <v>0</v>
      </c>
    </row>
    <row r="16" spans="1:15" ht="18.75" customHeight="1" x14ac:dyDescent="0.2">
      <c r="A16" s="48">
        <v>11</v>
      </c>
      <c r="B16" s="51" t="s">
        <v>68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2">
        <v>23504</v>
      </c>
    </row>
    <row r="17" spans="1:15" ht="21" customHeight="1" x14ac:dyDescent="0.2">
      <c r="A17" s="48">
        <v>12</v>
      </c>
      <c r="B17" s="53" t="s">
        <v>69</v>
      </c>
      <c r="C17" s="54">
        <f t="shared" ref="C17:O17" si="1">SUM(C8:C16)</f>
        <v>14258.731212121213</v>
      </c>
      <c r="D17" s="54">
        <f t="shared" si="1"/>
        <v>14527.731212121213</v>
      </c>
      <c r="E17" s="54">
        <f t="shared" si="1"/>
        <v>40517.731212121209</v>
      </c>
      <c r="F17" s="54">
        <f t="shared" si="1"/>
        <v>15257.731212121213</v>
      </c>
      <c r="G17" s="54">
        <f t="shared" si="1"/>
        <v>14527.731212121213</v>
      </c>
      <c r="H17" s="54">
        <f t="shared" si="1"/>
        <v>14145.731212121213</v>
      </c>
      <c r="I17" s="54">
        <f t="shared" si="1"/>
        <v>13695.968974358973</v>
      </c>
      <c r="J17" s="54">
        <f t="shared" si="1"/>
        <v>13965.968974358973</v>
      </c>
      <c r="K17" s="54">
        <f t="shared" si="1"/>
        <v>32695.968974358977</v>
      </c>
      <c r="L17" s="54">
        <f t="shared" si="1"/>
        <v>13695.968974358973</v>
      </c>
      <c r="M17" s="54">
        <f t="shared" si="1"/>
        <v>13965.968974358973</v>
      </c>
      <c r="N17" s="54">
        <f t="shared" si="1"/>
        <v>32056.608974358976</v>
      </c>
      <c r="O17" s="54">
        <f t="shared" si="1"/>
        <v>432544</v>
      </c>
    </row>
    <row r="18" spans="1:15" s="62" customFormat="1" ht="16.5" customHeight="1" x14ac:dyDescent="0.2">
      <c r="A18" s="48">
        <v>13</v>
      </c>
      <c r="B18" s="49" t="s">
        <v>70</v>
      </c>
      <c r="C18" s="50">
        <f>O18/12</f>
        <v>6769</v>
      </c>
      <c r="D18" s="50">
        <f>O18/12</f>
        <v>6769</v>
      </c>
      <c r="E18" s="50">
        <f>O18/12</f>
        <v>6769</v>
      </c>
      <c r="F18" s="50">
        <f>O18/12</f>
        <v>6769</v>
      </c>
      <c r="G18" s="50">
        <f>O18/12</f>
        <v>6769</v>
      </c>
      <c r="H18" s="50">
        <f>O18/12</f>
        <v>6769</v>
      </c>
      <c r="I18" s="50">
        <f>O18/12</f>
        <v>6769</v>
      </c>
      <c r="J18" s="50">
        <f>O18/12</f>
        <v>6769</v>
      </c>
      <c r="K18" s="50">
        <f>O18/12</f>
        <v>6769</v>
      </c>
      <c r="L18" s="50">
        <f>O18/12</f>
        <v>6769</v>
      </c>
      <c r="M18" s="50">
        <f>O18/12</f>
        <v>6769</v>
      </c>
      <c r="N18" s="50">
        <f>O18/12</f>
        <v>6769</v>
      </c>
      <c r="O18" s="50">
        <v>81228</v>
      </c>
    </row>
    <row r="19" spans="1:15" ht="17.25" customHeight="1" x14ac:dyDescent="0.2">
      <c r="A19" s="48">
        <v>14</v>
      </c>
      <c r="B19" s="49" t="s">
        <v>71</v>
      </c>
      <c r="C19" s="50">
        <f>O19/12</f>
        <v>1320</v>
      </c>
      <c r="D19" s="50">
        <f>O19/12</f>
        <v>1320</v>
      </c>
      <c r="E19" s="50">
        <f>O19/12</f>
        <v>1320</v>
      </c>
      <c r="F19" s="50">
        <f>O19/12</f>
        <v>1320</v>
      </c>
      <c r="G19" s="50">
        <f>O19/12</f>
        <v>1320</v>
      </c>
      <c r="H19" s="50">
        <f>O19/12</f>
        <v>1320</v>
      </c>
      <c r="I19" s="50">
        <f>O19/12</f>
        <v>1320</v>
      </c>
      <c r="J19" s="50">
        <f>O19/12</f>
        <v>1320</v>
      </c>
      <c r="K19" s="50">
        <f>O19/12</f>
        <v>1320</v>
      </c>
      <c r="L19" s="50">
        <f>O19/12</f>
        <v>1320</v>
      </c>
      <c r="M19" s="50">
        <f>O19/12</f>
        <v>1320</v>
      </c>
      <c r="N19" s="50">
        <f>O19/12</f>
        <v>1320</v>
      </c>
      <c r="O19" s="50">
        <v>15840</v>
      </c>
    </row>
    <row r="20" spans="1:15" ht="16.5" customHeight="1" x14ac:dyDescent="0.2">
      <c r="A20" s="48">
        <v>15</v>
      </c>
      <c r="B20" s="49" t="s">
        <v>72</v>
      </c>
      <c r="C20" s="50">
        <f>O20/12</f>
        <v>4362.5</v>
      </c>
      <c r="D20" s="50">
        <f>O20/12</f>
        <v>4362.5</v>
      </c>
      <c r="E20" s="50">
        <f>O20/12</f>
        <v>4362.5</v>
      </c>
      <c r="F20" s="50">
        <f>O20/12</f>
        <v>4362.5</v>
      </c>
      <c r="G20" s="50">
        <f>O20/12</f>
        <v>4362.5</v>
      </c>
      <c r="H20" s="50">
        <f>O20/12</f>
        <v>4362.5</v>
      </c>
      <c r="I20" s="50">
        <f>O20/12</f>
        <v>4362.5</v>
      </c>
      <c r="J20" s="50">
        <f>O20/12</f>
        <v>4362.5</v>
      </c>
      <c r="K20" s="50">
        <f>O20/12</f>
        <v>4362.5</v>
      </c>
      <c r="L20" s="50">
        <f>O20/12</f>
        <v>4362.5</v>
      </c>
      <c r="M20" s="50">
        <f>O20/12</f>
        <v>4362.5</v>
      </c>
      <c r="N20" s="50">
        <f>O20/12-6</f>
        <v>4356.5</v>
      </c>
      <c r="O20" s="50">
        <v>52350</v>
      </c>
    </row>
    <row r="21" spans="1:15" ht="14.25" customHeight="1" x14ac:dyDescent="0.2">
      <c r="A21" s="48">
        <v>16</v>
      </c>
      <c r="B21" s="49" t="s">
        <v>73</v>
      </c>
      <c r="C21" s="50">
        <f>O21/12</f>
        <v>11113.25</v>
      </c>
      <c r="D21" s="50">
        <f>O21/12</f>
        <v>11113.25</v>
      </c>
      <c r="E21" s="50">
        <f>O21/12</f>
        <v>11113.25</v>
      </c>
      <c r="F21" s="50">
        <f>O21/12</f>
        <v>11113.25</v>
      </c>
      <c r="G21" s="50">
        <f>O21/12</f>
        <v>11113.25</v>
      </c>
      <c r="H21" s="50">
        <f>O21/12</f>
        <v>11113.25</v>
      </c>
      <c r="I21" s="50">
        <f>O21/12</f>
        <v>11113.25</v>
      </c>
      <c r="J21" s="50">
        <f>O21/12</f>
        <v>11113.25</v>
      </c>
      <c r="K21" s="50">
        <f>O21/12</f>
        <v>11113.25</v>
      </c>
      <c r="L21" s="50">
        <f>O21/12</f>
        <v>11113.25</v>
      </c>
      <c r="M21" s="50">
        <f>O21/12</f>
        <v>11113.25</v>
      </c>
      <c r="N21" s="50">
        <f>O21/12+3</f>
        <v>11116.25</v>
      </c>
      <c r="O21" s="50">
        <v>133359</v>
      </c>
    </row>
    <row r="22" spans="1:15" ht="16.5" customHeight="1" x14ac:dyDescent="0.2">
      <c r="A22" s="48">
        <v>17</v>
      </c>
      <c r="B22" s="49" t="s">
        <v>39</v>
      </c>
      <c r="C22" s="50">
        <f>O22/13</f>
        <v>342.30769230769232</v>
      </c>
      <c r="D22" s="50">
        <f>O22/13</f>
        <v>342.30769230769232</v>
      </c>
      <c r="E22" s="50">
        <f>O22/13</f>
        <v>342.30769230769232</v>
      </c>
      <c r="F22" s="50">
        <f>O22/13</f>
        <v>342.30769230769232</v>
      </c>
      <c r="G22" s="50">
        <f>O22/13</f>
        <v>342.30769230769232</v>
      </c>
      <c r="H22" s="50">
        <f>O22/13</f>
        <v>342.30769230769232</v>
      </c>
      <c r="I22" s="50">
        <f>O22/13</f>
        <v>342.30769230769232</v>
      </c>
      <c r="J22" s="50">
        <f>O22/13+346</f>
        <v>688.30769230769238</v>
      </c>
      <c r="K22" s="50">
        <f>O22/13</f>
        <v>342.30769230769232</v>
      </c>
      <c r="L22" s="50">
        <f>O22/13</f>
        <v>342.30769230769232</v>
      </c>
      <c r="M22" s="50">
        <f>O22/13</f>
        <v>342.30769230769232</v>
      </c>
      <c r="N22" s="50">
        <f>O22/13</f>
        <v>342.30769230769232</v>
      </c>
      <c r="O22" s="50">
        <v>4450</v>
      </c>
    </row>
    <row r="23" spans="1:15" ht="15.75" customHeight="1" x14ac:dyDescent="0.2">
      <c r="A23" s="48">
        <v>18</v>
      </c>
      <c r="B23" s="49" t="s">
        <v>74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2">
        <v>8805</v>
      </c>
    </row>
    <row r="24" spans="1:15" ht="18.75" customHeight="1" x14ac:dyDescent="0.2">
      <c r="A24" s="48">
        <v>19</v>
      </c>
      <c r="B24" s="49" t="s">
        <v>29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2">
        <v>188628</v>
      </c>
    </row>
    <row r="25" spans="1:15" ht="25.5" customHeight="1" x14ac:dyDescent="0.2">
      <c r="A25" s="48"/>
      <c r="B25" s="49" t="s">
        <v>76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2">
        <v>52116</v>
      </c>
    </row>
    <row r="26" spans="1:15" x14ac:dyDescent="0.2">
      <c r="A26" s="56">
        <v>20</v>
      </c>
      <c r="B26" s="53" t="s">
        <v>75</v>
      </c>
      <c r="C26" s="54">
        <f t="shared" ref="C26:N26" si="2">SUM(C18:C24)</f>
        <v>23907.057692307691</v>
      </c>
      <c r="D26" s="54">
        <f t="shared" si="2"/>
        <v>23907.057692307691</v>
      </c>
      <c r="E26" s="54">
        <f t="shared" si="2"/>
        <v>23907.057692307691</v>
      </c>
      <c r="F26" s="54">
        <f t="shared" si="2"/>
        <v>23907.057692307691</v>
      </c>
      <c r="G26" s="54">
        <f t="shared" si="2"/>
        <v>23907.057692307691</v>
      </c>
      <c r="H26" s="54">
        <f t="shared" si="2"/>
        <v>23907.057692307691</v>
      </c>
      <c r="I26" s="54">
        <f t="shared" si="2"/>
        <v>23907.057692307691</v>
      </c>
      <c r="J26" s="54">
        <f t="shared" si="2"/>
        <v>24253.057692307691</v>
      </c>
      <c r="K26" s="54">
        <f t="shared" si="2"/>
        <v>23907.057692307691</v>
      </c>
      <c r="L26" s="54">
        <f t="shared" si="2"/>
        <v>23907.057692307691</v>
      </c>
      <c r="M26" s="54">
        <f t="shared" si="2"/>
        <v>23907.057692307691</v>
      </c>
      <c r="N26" s="54">
        <f t="shared" si="2"/>
        <v>23904.057692307691</v>
      </c>
      <c r="O26" s="57">
        <f>SUM(O18:O24)-O25</f>
        <v>432544</v>
      </c>
    </row>
    <row r="29" spans="1:15" x14ac:dyDescent="0.2">
      <c r="O29" s="58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 melléklet</vt:lpstr>
      <vt:lpstr>2. melléklet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Bergendi Lilla</dc:creator>
  <cp:lastModifiedBy>Windows-felhasználó</cp:lastModifiedBy>
  <cp:lastPrinted>2019-03-13T08:57:04Z</cp:lastPrinted>
  <dcterms:created xsi:type="dcterms:W3CDTF">2011-01-27T18:11:13Z</dcterms:created>
  <dcterms:modified xsi:type="dcterms:W3CDTF">2019-03-19T09:49:16Z</dcterms:modified>
</cp:coreProperties>
</file>