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05" windowWidth="20115" windowHeight="7230"/>
  </bookViews>
  <sheets>
    <sheet name="Munka1" sheetId="1" r:id="rId1"/>
    <sheet name="Munka2" sheetId="2" r:id="rId2"/>
    <sheet name="Munka3" sheetId="3" r:id="rId3"/>
  </sheets>
  <externalReferences>
    <externalReference r:id="rId4"/>
  </externalReferences>
  <calcPr calcId="125725"/>
</workbook>
</file>

<file path=xl/calcChain.xml><?xml version="1.0" encoding="utf-8"?>
<calcChain xmlns="http://schemas.openxmlformats.org/spreadsheetml/2006/main">
  <c r="J58" i="1"/>
  <c r="I58"/>
  <c r="I67" s="1"/>
  <c r="H58"/>
  <c r="G58"/>
  <c r="G67" s="1"/>
  <c r="J55"/>
  <c r="I55"/>
  <c r="I66" s="1"/>
  <c r="H55"/>
  <c r="G55"/>
  <c r="G51"/>
  <c r="H48"/>
  <c r="H53" s="1"/>
  <c r="G48"/>
  <c r="J47"/>
  <c r="I47"/>
  <c r="G47"/>
  <c r="G53" s="1"/>
  <c r="J45"/>
  <c r="I45"/>
  <c r="I63" s="1"/>
  <c r="H45"/>
  <c r="G45"/>
  <c r="G63" s="1"/>
  <c r="J42"/>
  <c r="J43" s="1"/>
  <c r="I42"/>
  <c r="I62" s="1"/>
  <c r="H42"/>
  <c r="H43" s="1"/>
  <c r="G42"/>
  <c r="G43" s="1"/>
  <c r="G40"/>
  <c r="J37"/>
  <c r="J67" s="1"/>
  <c r="I37"/>
  <c r="H37"/>
  <c r="H67" s="1"/>
  <c r="G37"/>
  <c r="J34"/>
  <c r="J66" s="1"/>
  <c r="I34"/>
  <c r="H34"/>
  <c r="H66" s="1"/>
  <c r="G33"/>
  <c r="G32"/>
  <c r="G34" s="1"/>
  <c r="I30"/>
  <c r="G30"/>
  <c r="J29"/>
  <c r="I29"/>
  <c r="G29"/>
  <c r="G28"/>
  <c r="H27"/>
  <c r="I27" s="1"/>
  <c r="J27" s="1"/>
  <c r="G27"/>
  <c r="J26"/>
  <c r="I26"/>
  <c r="G26"/>
  <c r="H25"/>
  <c r="G25"/>
  <c r="I24"/>
  <c r="G24"/>
  <c r="G31" s="1"/>
  <c r="J22"/>
  <c r="J63" s="1"/>
  <c r="I22"/>
  <c r="H22"/>
  <c r="H63" s="1"/>
  <c r="G22"/>
  <c r="J18"/>
  <c r="J62" s="1"/>
  <c r="I18"/>
  <c r="H18"/>
  <c r="H62" s="1"/>
  <c r="G17"/>
  <c r="G18" s="1"/>
  <c r="G15"/>
  <c r="J13"/>
  <c r="I13"/>
  <c r="G13"/>
  <c r="G12"/>
  <c r="H12" s="1"/>
  <c r="I12" s="1"/>
  <c r="J12" s="1"/>
  <c r="G11"/>
  <c r="H11" s="1"/>
  <c r="I10"/>
  <c r="J10" s="1"/>
  <c r="G10"/>
  <c r="H16" l="1"/>
  <c r="H61" s="1"/>
  <c r="H64" s="1"/>
  <c r="I11"/>
  <c r="J11" s="1"/>
  <c r="G62"/>
  <c r="G65"/>
  <c r="G68" s="1"/>
  <c r="H46"/>
  <c r="J46"/>
  <c r="H56"/>
  <c r="H59"/>
  <c r="G35"/>
  <c r="G38" s="1"/>
  <c r="G66"/>
  <c r="J16"/>
  <c r="J61" s="1"/>
  <c r="J64" s="1"/>
  <c r="G56"/>
  <c r="G59" s="1"/>
  <c r="G16"/>
  <c r="G61" s="1"/>
  <c r="G64" s="1"/>
  <c r="I16"/>
  <c r="I61" s="1"/>
  <c r="I64" s="1"/>
  <c r="H19"/>
  <c r="H23" s="1"/>
  <c r="J19"/>
  <c r="J23" s="1"/>
  <c r="I25"/>
  <c r="I31" s="1"/>
  <c r="H31"/>
  <c r="H65" s="1"/>
  <c r="H68" s="1"/>
  <c r="I43"/>
  <c r="G46"/>
  <c r="I46"/>
  <c r="J24"/>
  <c r="I48"/>
  <c r="I35" l="1"/>
  <c r="I38" s="1"/>
  <c r="I53"/>
  <c r="I56" s="1"/>
  <c r="I59" s="1"/>
  <c r="J48"/>
  <c r="J53" s="1"/>
  <c r="J56" s="1"/>
  <c r="J59" s="1"/>
  <c r="J25"/>
  <c r="J31"/>
  <c r="H35"/>
  <c r="H38" s="1"/>
  <c r="I19"/>
  <c r="I23" s="1"/>
  <c r="G19"/>
  <c r="G23" s="1"/>
  <c r="H70"/>
  <c r="J65" l="1"/>
  <c r="J68" s="1"/>
  <c r="J70" s="1"/>
  <c r="J35"/>
  <c r="J38" s="1"/>
  <c r="I65"/>
  <c r="I68" s="1"/>
  <c r="I70" s="1"/>
</calcChain>
</file>

<file path=xl/sharedStrings.xml><?xml version="1.0" encoding="utf-8"?>
<sst xmlns="http://schemas.openxmlformats.org/spreadsheetml/2006/main" count="128" uniqueCount="123">
  <si>
    <t>22. sz. melléklet</t>
  </si>
  <si>
    <t xml:space="preserve"> Önkormányzat                     </t>
  </si>
  <si>
    <t>működési és felhalmozási bevételeinek és kiadásainak</t>
  </si>
  <si>
    <t>2019., 2020., 2021 évi alakulását bemutató mérleg</t>
  </si>
  <si>
    <t>forint</t>
  </si>
  <si>
    <t>Megnevezés</t>
  </si>
  <si>
    <t>1.</t>
  </si>
  <si>
    <t>2.</t>
  </si>
  <si>
    <t>3.</t>
  </si>
  <si>
    <t>4.</t>
  </si>
  <si>
    <t>5.</t>
  </si>
  <si>
    <t xml:space="preserve">I. </t>
  </si>
  <si>
    <t>MŰKÖDÉSI BEVÉTELEK ÉS KIADÁSOK</t>
  </si>
  <si>
    <t xml:space="preserve">1. </t>
  </si>
  <si>
    <t>Intézményi működési bevételek</t>
  </si>
  <si>
    <t xml:space="preserve">2. </t>
  </si>
  <si>
    <t>Önkormányzat Közhatalmi bevételei</t>
  </si>
  <si>
    <t xml:space="preserve">3. </t>
  </si>
  <si>
    <t>Önkormányzat költségvetési támogatása</t>
  </si>
  <si>
    <t xml:space="preserve">4. </t>
  </si>
  <si>
    <t>Támogatásértékű bevételek, kiegészítések</t>
  </si>
  <si>
    <t>Végleges pénzeszközátvétel államháztartáson kívülről</t>
  </si>
  <si>
    <t>6.</t>
  </si>
  <si>
    <t>Működési célú visszatérítendő támogatások</t>
  </si>
  <si>
    <t>7.</t>
  </si>
  <si>
    <t>Pénzforgalmi működési célú költségvetési bevételek összesen (1.+..+6.)</t>
  </si>
  <si>
    <t>8.</t>
  </si>
  <si>
    <t>Működési célú előző évi pénzmaradvány igénybevétele</t>
  </si>
  <si>
    <t>9.</t>
  </si>
  <si>
    <t>Pénzforgalom nélküli működési bevételek összesen</t>
  </si>
  <si>
    <t>10.</t>
  </si>
  <si>
    <t>Költségvetési működési bevételek (7.+9.)</t>
  </si>
  <si>
    <t>11.</t>
  </si>
  <si>
    <t xml:space="preserve">Működési célú hitel </t>
  </si>
  <si>
    <t>12.</t>
  </si>
  <si>
    <t>Rövidlejáratú éven belüli értékpapírok</t>
  </si>
  <si>
    <t>13.</t>
  </si>
  <si>
    <t>Finanszírozási működési bevételek összesen (11.+12.)</t>
  </si>
  <si>
    <t>14.</t>
  </si>
  <si>
    <t>MŰKÖDÉSI BEVÉTELEK ÖSSZESEN (10.+13.)</t>
  </si>
  <si>
    <t>15.</t>
  </si>
  <si>
    <t>Személyi juttatások</t>
  </si>
  <si>
    <t>16.</t>
  </si>
  <si>
    <t>Munkaadókat terhelő járulékok</t>
  </si>
  <si>
    <t>17.</t>
  </si>
  <si>
    <t>Dologi kiadások</t>
  </si>
  <si>
    <t>18.</t>
  </si>
  <si>
    <t>Támogatásértékű kiadások</t>
  </si>
  <si>
    <t>19.</t>
  </si>
  <si>
    <t>20.</t>
  </si>
  <si>
    <t>Pénzeszközátadás Áht-n kívülre</t>
  </si>
  <si>
    <t>21.</t>
  </si>
  <si>
    <t>Ellátottak pénzbeli juttatásai</t>
  </si>
  <si>
    <t>22.</t>
  </si>
  <si>
    <t>Pénzforgalmi működési célú költségvetési kiadások öszesen (15.+…+21.)</t>
  </si>
  <si>
    <t>23.</t>
  </si>
  <si>
    <t>Tartalékok</t>
  </si>
  <si>
    <t>Állami támogatás megelőlegezés visszafizetés</t>
  </si>
  <si>
    <t>24.</t>
  </si>
  <si>
    <t>Pénzforgalom nélküli működési kiadások összesen</t>
  </si>
  <si>
    <t>25.</t>
  </si>
  <si>
    <t>Költségvetési működési kiadások (22.+24.)</t>
  </si>
  <si>
    <t>27.</t>
  </si>
  <si>
    <t>Működési célú hitel visszafizetése</t>
  </si>
  <si>
    <t>28.</t>
  </si>
  <si>
    <t>Finanszírozási működési kiadások összesen(26.+27.)</t>
  </si>
  <si>
    <t>29.</t>
  </si>
  <si>
    <t>MŰKÖDÉSI KIADÁSOK ÖSSZESEN (25.+28.)</t>
  </si>
  <si>
    <t>II.</t>
  </si>
  <si>
    <t>FELHALMOZÁSI CÉLÚ BEVÉTELEK ÉS KIADÁSOK</t>
  </si>
  <si>
    <t>34.</t>
  </si>
  <si>
    <t>Pénzforgalmi felhalmozási célú költségvetési bevételek összesen (30.+..+33.)</t>
  </si>
  <si>
    <t>35.</t>
  </si>
  <si>
    <t>Felhalmozási célú előző évi pénzmaradvány</t>
  </si>
  <si>
    <t>36.</t>
  </si>
  <si>
    <t>Pénzforgalom nélküli felhalmozási bevételek összesen</t>
  </si>
  <si>
    <t>37.</t>
  </si>
  <si>
    <t>Költségvetési felhalmozási bevételek (34.+36.)</t>
  </si>
  <si>
    <t>38.</t>
  </si>
  <si>
    <t xml:space="preserve">Felhalmozási célú hitel, kötvénykibocsátás </t>
  </si>
  <si>
    <t>39.</t>
  </si>
  <si>
    <t>Finanszírozási felhalmozási bevételek összesen</t>
  </si>
  <si>
    <t>40.</t>
  </si>
  <si>
    <t>FELHALMOZÁSI BEVÉTELEK ÖSSZESEN (37.+ 39.)</t>
  </si>
  <si>
    <t>41.</t>
  </si>
  <si>
    <t>Felújítási kiadások</t>
  </si>
  <si>
    <t>42.</t>
  </si>
  <si>
    <t>Beruházási kiadások</t>
  </si>
  <si>
    <t>43.</t>
  </si>
  <si>
    <t>Pénzügyi befektetések kiadásai</t>
  </si>
  <si>
    <t>44.</t>
  </si>
  <si>
    <t>45.</t>
  </si>
  <si>
    <t>Végleges pénzeszközátadás államháztartáson kívülre</t>
  </si>
  <si>
    <t>46.</t>
  </si>
  <si>
    <t>Kölcsönnyújtás</t>
  </si>
  <si>
    <t>Pénzforgalmi felhalmozási célú költségvetési kiadások öszesen (41.+…+46.)</t>
  </si>
  <si>
    <t>48.</t>
  </si>
  <si>
    <t>49.</t>
  </si>
  <si>
    <t>Pénzforgalom nélküli felhalmozási kiadások összesen</t>
  </si>
  <si>
    <t>50.</t>
  </si>
  <si>
    <t>Költségvetési felhalmozási kiadások (47.+49.)</t>
  </si>
  <si>
    <t>51.</t>
  </si>
  <si>
    <t>Felhalmozási célú hitel visszafizetése</t>
  </si>
  <si>
    <t>52.</t>
  </si>
  <si>
    <t>Finanszírozási felhalmozási kiadások összesen</t>
  </si>
  <si>
    <t>53.</t>
  </si>
  <si>
    <t>FELHALMOZÁSI KIADÁSOK ÖSSZESEN (50.+52.)</t>
  </si>
  <si>
    <t>54.</t>
  </si>
  <si>
    <t>Költségvetési pénzforgalmi bevételek (7.+34.)</t>
  </si>
  <si>
    <t>55.</t>
  </si>
  <si>
    <t>Költségvetési pénzforgalom nélküli bevételek (9.+36.)</t>
  </si>
  <si>
    <t>56.</t>
  </si>
  <si>
    <t>Finanszírozási bevételek (13.+39.)</t>
  </si>
  <si>
    <t>60.</t>
  </si>
  <si>
    <t>BEVÉTELEK ÖSSZESEN</t>
  </si>
  <si>
    <t>61.</t>
  </si>
  <si>
    <t>Költségvetési pénzforgalmi kiadások (22.+47.)</t>
  </si>
  <si>
    <t>62.</t>
  </si>
  <si>
    <t>Költségvetési pénzforgalom nélküli kiadások (24.+49.)</t>
  </si>
  <si>
    <t>63.</t>
  </si>
  <si>
    <t>Finanszírozási kiadások (28.+52.)</t>
  </si>
  <si>
    <t>67.</t>
  </si>
  <si>
    <t>KIADÁSOK ÖSSZESEN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</si>
</sst>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Cambria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b/>
      <i/>
      <sz val="10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</borders>
  <cellStyleXfs count="2">
    <xf numFmtId="0" fontId="0" fillId="0" borderId="0"/>
    <xf numFmtId="0" fontId="1" fillId="0" borderId="0"/>
  </cellStyleXfs>
  <cellXfs count="82">
    <xf numFmtId="0" fontId="0" fillId="0" borderId="0" xfId="0"/>
    <xf numFmtId="0" fontId="2" fillId="0" borderId="0" xfId="1" applyFont="1"/>
    <xf numFmtId="0" fontId="2" fillId="0" borderId="0" xfId="1" applyFont="1" applyAlignment="1">
      <alignment horizontal="right"/>
    </xf>
    <xf numFmtId="3" fontId="2" fillId="0" borderId="0" xfId="1" applyNumberFormat="1" applyFont="1" applyAlignment="1">
      <alignment horizontal="right"/>
    </xf>
    <xf numFmtId="0" fontId="3" fillId="0" borderId="0" xfId="1" applyFont="1" applyAlignment="1">
      <alignment horizontal="center" vertical="center" wrapText="1"/>
    </xf>
    <xf numFmtId="3" fontId="2" fillId="0" borderId="0" xfId="1" applyNumberFormat="1" applyFont="1" applyAlignment="1"/>
    <xf numFmtId="0" fontId="3" fillId="0" borderId="0" xfId="1" applyFont="1" applyAlignment="1">
      <alignment horizontal="center" vertical="center" wrapText="1"/>
    </xf>
    <xf numFmtId="0" fontId="4" fillId="0" borderId="0" xfId="1" applyFont="1"/>
    <xf numFmtId="0" fontId="5" fillId="0" borderId="0" xfId="1" applyFont="1" applyAlignment="1">
      <alignment horizontal="right" vertical="center" wrapText="1"/>
    </xf>
    <xf numFmtId="3" fontId="3" fillId="0" borderId="0" xfId="1" applyNumberFormat="1" applyFont="1" applyAlignment="1">
      <alignment horizontal="right"/>
    </xf>
    <xf numFmtId="0" fontId="3" fillId="0" borderId="1" xfId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 wrapText="1"/>
    </xf>
    <xf numFmtId="0" fontId="3" fillId="0" borderId="3" xfId="1" applyFont="1" applyFill="1" applyBorder="1" applyAlignment="1">
      <alignment horizontal="center" vertical="center" wrapText="1"/>
    </xf>
    <xf numFmtId="0" fontId="3" fillId="0" borderId="4" xfId="1" applyFont="1" applyFill="1" applyBorder="1" applyAlignment="1">
      <alignment horizontal="center" vertical="center" wrapText="1"/>
    </xf>
    <xf numFmtId="0" fontId="3" fillId="0" borderId="5" xfId="1" applyFont="1" applyFill="1" applyBorder="1" applyAlignment="1">
      <alignment horizontal="center" vertical="center" wrapText="1"/>
    </xf>
    <xf numFmtId="0" fontId="3" fillId="0" borderId="6" xfId="1" applyFont="1" applyFill="1" applyBorder="1" applyAlignment="1">
      <alignment horizontal="center" vertical="center" wrapText="1"/>
    </xf>
    <xf numFmtId="0" fontId="3" fillId="0" borderId="7" xfId="1" applyFont="1" applyFill="1" applyBorder="1" applyAlignment="1">
      <alignment horizontal="center" vertical="center" wrapText="1"/>
    </xf>
    <xf numFmtId="0" fontId="3" fillId="0" borderId="8" xfId="1" applyFont="1" applyFill="1" applyBorder="1" applyAlignment="1">
      <alignment horizontal="center" vertical="center" wrapText="1"/>
    </xf>
    <xf numFmtId="0" fontId="3" fillId="0" borderId="5" xfId="1" applyFont="1" applyFill="1" applyBorder="1" applyAlignment="1">
      <alignment horizontal="center" vertical="center" wrapText="1"/>
    </xf>
    <xf numFmtId="0" fontId="3" fillId="0" borderId="9" xfId="1" applyFont="1" applyFill="1" applyBorder="1" applyAlignment="1">
      <alignment horizontal="center" vertical="center" wrapText="1"/>
    </xf>
    <xf numFmtId="0" fontId="3" fillId="0" borderId="10" xfId="1" applyFont="1" applyFill="1" applyBorder="1" applyAlignment="1">
      <alignment horizontal="center" vertical="center" wrapText="1"/>
    </xf>
    <xf numFmtId="0" fontId="3" fillId="0" borderId="11" xfId="1" applyFont="1" applyFill="1" applyBorder="1" applyAlignment="1">
      <alignment horizontal="center" vertical="center" wrapText="1"/>
    </xf>
    <xf numFmtId="0" fontId="3" fillId="0" borderId="12" xfId="1" applyFont="1" applyFill="1" applyBorder="1" applyAlignment="1">
      <alignment horizontal="center" vertical="center" wrapText="1"/>
    </xf>
    <xf numFmtId="0" fontId="3" fillId="0" borderId="12" xfId="1" applyFont="1" applyFill="1" applyBorder="1" applyAlignment="1">
      <alignment horizontal="right" vertical="center" wrapText="1"/>
    </xf>
    <xf numFmtId="0" fontId="3" fillId="0" borderId="13" xfId="1" applyFont="1" applyFill="1" applyBorder="1" applyAlignment="1">
      <alignment horizontal="left" vertical="center" wrapText="1"/>
    </xf>
    <xf numFmtId="0" fontId="3" fillId="0" borderId="14" xfId="1" applyFont="1" applyFill="1" applyBorder="1" applyAlignment="1">
      <alignment horizontal="left" vertical="center" wrapText="1"/>
    </xf>
    <xf numFmtId="0" fontId="3" fillId="0" borderId="15" xfId="1" applyFont="1" applyFill="1" applyBorder="1" applyAlignment="1">
      <alignment horizontal="left" vertical="center" wrapText="1"/>
    </xf>
    <xf numFmtId="0" fontId="4" fillId="0" borderId="16" xfId="1" applyFont="1" applyFill="1" applyBorder="1" applyAlignment="1">
      <alignment horizontal="right" vertical="center" wrapText="1"/>
    </xf>
    <xf numFmtId="0" fontId="4" fillId="0" borderId="17" xfId="1" applyFont="1" applyFill="1" applyBorder="1" applyAlignment="1">
      <alignment horizontal="left" vertical="center" wrapText="1"/>
    </xf>
    <xf numFmtId="0" fontId="4" fillId="0" borderId="18" xfId="1" applyFont="1" applyFill="1" applyBorder="1" applyAlignment="1">
      <alignment horizontal="left" vertical="center" wrapText="1"/>
    </xf>
    <xf numFmtId="0" fontId="4" fillId="0" borderId="19" xfId="1" applyFont="1" applyFill="1" applyBorder="1" applyAlignment="1">
      <alignment horizontal="left" vertical="center" wrapText="1"/>
    </xf>
    <xf numFmtId="3" fontId="4" fillId="0" borderId="20" xfId="1" applyNumberFormat="1" applyFont="1" applyFill="1" applyBorder="1" applyAlignment="1">
      <alignment horizontal="right" vertical="center" wrapText="1"/>
    </xf>
    <xf numFmtId="0" fontId="4" fillId="0" borderId="21" xfId="1" applyFont="1" applyFill="1" applyBorder="1" applyAlignment="1">
      <alignment horizontal="right" vertical="center" wrapText="1"/>
    </xf>
    <xf numFmtId="0" fontId="4" fillId="0" borderId="22" xfId="1" applyFont="1" applyFill="1" applyBorder="1" applyAlignment="1">
      <alignment horizontal="left" vertical="center" wrapText="1"/>
    </xf>
    <xf numFmtId="0" fontId="4" fillId="0" borderId="23" xfId="1" applyFont="1" applyFill="1" applyBorder="1" applyAlignment="1">
      <alignment horizontal="left" vertical="center" wrapText="1"/>
    </xf>
    <xf numFmtId="0" fontId="4" fillId="0" borderId="24" xfId="1" applyFont="1" applyFill="1" applyBorder="1" applyAlignment="1">
      <alignment horizontal="left" vertical="center" wrapText="1"/>
    </xf>
    <xf numFmtId="0" fontId="4" fillId="0" borderId="25" xfId="1" applyFont="1" applyFill="1" applyBorder="1" applyAlignment="1">
      <alignment horizontal="right" vertical="center" wrapText="1"/>
    </xf>
    <xf numFmtId="3" fontId="4" fillId="0" borderId="21" xfId="1" applyNumberFormat="1" applyFont="1" applyFill="1" applyBorder="1" applyAlignment="1">
      <alignment horizontal="right" vertical="center" wrapText="1"/>
    </xf>
    <xf numFmtId="0" fontId="3" fillId="0" borderId="9" xfId="1" applyFont="1" applyFill="1" applyBorder="1" applyAlignment="1">
      <alignment horizontal="left" vertical="center" wrapText="1"/>
    </xf>
    <xf numFmtId="0" fontId="3" fillId="0" borderId="10" xfId="1" applyFont="1" applyFill="1" applyBorder="1" applyAlignment="1">
      <alignment horizontal="left" vertical="center" wrapText="1"/>
    </xf>
    <xf numFmtId="0" fontId="3" fillId="0" borderId="11" xfId="1" applyFont="1" applyFill="1" applyBorder="1" applyAlignment="1">
      <alignment horizontal="left" vertical="center" wrapText="1"/>
    </xf>
    <xf numFmtId="3" fontId="3" fillId="0" borderId="12" xfId="1" applyNumberFormat="1" applyFont="1" applyFill="1" applyBorder="1" applyAlignment="1">
      <alignment horizontal="right" vertical="center" wrapText="1"/>
    </xf>
    <xf numFmtId="0" fontId="4" fillId="0" borderId="26" xfId="1" applyFont="1" applyFill="1" applyBorder="1" applyAlignment="1">
      <alignment horizontal="right" vertical="center" wrapText="1"/>
    </xf>
    <xf numFmtId="0" fontId="4" fillId="0" borderId="27" xfId="1" applyFont="1" applyFill="1" applyBorder="1" applyAlignment="1">
      <alignment horizontal="left" vertical="center" wrapText="1"/>
    </xf>
    <xf numFmtId="0" fontId="4" fillId="0" borderId="0" xfId="1" applyFont="1" applyFill="1" applyBorder="1" applyAlignment="1">
      <alignment horizontal="left" vertical="center" wrapText="1"/>
    </xf>
    <xf numFmtId="0" fontId="4" fillId="0" borderId="28" xfId="1" applyFont="1" applyFill="1" applyBorder="1" applyAlignment="1">
      <alignment horizontal="left" vertical="center" wrapText="1"/>
    </xf>
    <xf numFmtId="3" fontId="4" fillId="0" borderId="26" xfId="1" applyNumberFormat="1" applyFont="1" applyFill="1" applyBorder="1" applyAlignment="1">
      <alignment horizontal="right" vertical="center" wrapText="1"/>
    </xf>
    <xf numFmtId="0" fontId="6" fillId="0" borderId="12" xfId="1" applyFont="1" applyFill="1" applyBorder="1" applyAlignment="1">
      <alignment horizontal="right" vertical="center" wrapText="1"/>
    </xf>
    <xf numFmtId="0" fontId="6" fillId="0" borderId="9" xfId="1" applyFont="1" applyFill="1" applyBorder="1" applyAlignment="1">
      <alignment horizontal="left" vertical="center" wrapText="1"/>
    </xf>
    <xf numFmtId="0" fontId="6" fillId="0" borderId="10" xfId="1" applyFont="1" applyFill="1" applyBorder="1" applyAlignment="1">
      <alignment horizontal="left" vertical="center" wrapText="1"/>
    </xf>
    <xf numFmtId="0" fontId="6" fillId="0" borderId="11" xfId="1" applyFont="1" applyFill="1" applyBorder="1" applyAlignment="1">
      <alignment horizontal="left" vertical="center" wrapText="1"/>
    </xf>
    <xf numFmtId="3" fontId="6" fillId="0" borderId="12" xfId="1" applyNumberFormat="1" applyFont="1" applyFill="1" applyBorder="1" applyAlignment="1">
      <alignment horizontal="right" vertical="center" wrapText="1"/>
    </xf>
    <xf numFmtId="3" fontId="4" fillId="0" borderId="16" xfId="1" applyNumberFormat="1" applyFont="1" applyFill="1" applyBorder="1" applyAlignment="1">
      <alignment horizontal="right" vertical="center" wrapText="1"/>
    </xf>
    <xf numFmtId="3" fontId="4" fillId="0" borderId="8" xfId="1" applyNumberFormat="1" applyFont="1" applyFill="1" applyBorder="1" applyAlignment="1">
      <alignment horizontal="right" vertical="center" wrapText="1"/>
    </xf>
    <xf numFmtId="0" fontId="4" fillId="0" borderId="29" xfId="1" applyFont="1" applyFill="1" applyBorder="1" applyAlignment="1">
      <alignment horizontal="left" vertical="center" wrapText="1"/>
    </xf>
    <xf numFmtId="0" fontId="4" fillId="0" borderId="30" xfId="1" applyFont="1" applyFill="1" applyBorder="1" applyAlignment="1">
      <alignment horizontal="left" vertical="center" wrapText="1"/>
    </xf>
    <xf numFmtId="0" fontId="4" fillId="0" borderId="31" xfId="1" applyFont="1" applyFill="1" applyBorder="1" applyAlignment="1">
      <alignment horizontal="left" vertical="center" wrapText="1"/>
    </xf>
    <xf numFmtId="0" fontId="4" fillId="0" borderId="32" xfId="1" applyFont="1" applyFill="1" applyBorder="1" applyAlignment="1">
      <alignment horizontal="right" vertical="center" wrapText="1"/>
    </xf>
    <xf numFmtId="0" fontId="4" fillId="0" borderId="12" xfId="1" applyFont="1" applyFill="1" applyBorder="1" applyAlignment="1">
      <alignment horizontal="right" vertical="center" wrapText="1"/>
    </xf>
    <xf numFmtId="0" fontId="4" fillId="0" borderId="9" xfId="1" applyFont="1" applyFill="1" applyBorder="1" applyAlignment="1">
      <alignment horizontal="left" vertical="center" wrapText="1"/>
    </xf>
    <xf numFmtId="0" fontId="4" fillId="0" borderId="10" xfId="1" applyFont="1" applyFill="1" applyBorder="1" applyAlignment="1">
      <alignment horizontal="left" vertical="center" wrapText="1"/>
    </xf>
    <xf numFmtId="0" fontId="4" fillId="0" borderId="11" xfId="1" applyFont="1" applyFill="1" applyBorder="1" applyAlignment="1">
      <alignment horizontal="left" vertical="center" wrapText="1"/>
    </xf>
    <xf numFmtId="3" fontId="4" fillId="0" borderId="12" xfId="1" applyNumberFormat="1" applyFont="1" applyFill="1" applyBorder="1" applyAlignment="1">
      <alignment horizontal="right" vertical="center" wrapText="1"/>
    </xf>
    <xf numFmtId="0" fontId="2" fillId="0" borderId="33" xfId="0" applyFont="1" applyBorder="1" applyAlignment="1">
      <alignment horizontal="left" vertical="center" wrapText="1"/>
    </xf>
    <xf numFmtId="0" fontId="4" fillId="0" borderId="8" xfId="1" applyFont="1" applyFill="1" applyBorder="1" applyAlignment="1">
      <alignment horizontal="right" vertical="center" wrapText="1"/>
    </xf>
    <xf numFmtId="0" fontId="4" fillId="0" borderId="5" xfId="1" applyFont="1" applyFill="1" applyBorder="1" applyAlignment="1">
      <alignment horizontal="left" vertical="center" wrapText="1"/>
    </xf>
    <xf numFmtId="0" fontId="4" fillId="0" borderId="6" xfId="1" applyFont="1" applyFill="1" applyBorder="1" applyAlignment="1">
      <alignment horizontal="left" vertical="center" wrapText="1"/>
    </xf>
    <xf numFmtId="0" fontId="4" fillId="0" borderId="7" xfId="1" applyFont="1" applyFill="1" applyBorder="1" applyAlignment="1">
      <alignment horizontal="left" vertical="center" wrapText="1"/>
    </xf>
    <xf numFmtId="0" fontId="3" fillId="0" borderId="4" xfId="1" applyFont="1" applyFill="1" applyBorder="1" applyAlignment="1">
      <alignment horizontal="right" vertical="center" wrapText="1"/>
    </xf>
    <xf numFmtId="0" fontId="3" fillId="0" borderId="1" xfId="1" applyFont="1" applyFill="1" applyBorder="1" applyAlignment="1">
      <alignment horizontal="left" vertical="center" wrapText="1"/>
    </xf>
    <xf numFmtId="0" fontId="3" fillId="0" borderId="2" xfId="1" applyFont="1" applyFill="1" applyBorder="1" applyAlignment="1">
      <alignment horizontal="left" vertical="center" wrapText="1"/>
    </xf>
    <xf numFmtId="0" fontId="3" fillId="0" borderId="3" xfId="1" applyFont="1" applyFill="1" applyBorder="1" applyAlignment="1">
      <alignment horizontal="left" vertical="center" wrapText="1"/>
    </xf>
    <xf numFmtId="3" fontId="3" fillId="0" borderId="4" xfId="1" applyNumberFormat="1" applyFont="1" applyFill="1" applyBorder="1" applyAlignment="1">
      <alignment horizontal="right" vertical="center" wrapText="1"/>
    </xf>
    <xf numFmtId="0" fontId="3" fillId="0" borderId="34" xfId="1" applyFont="1" applyFill="1" applyBorder="1" applyAlignment="1">
      <alignment horizontal="right" vertical="center" wrapText="1"/>
    </xf>
    <xf numFmtId="0" fontId="3" fillId="0" borderId="35" xfId="1" applyFont="1" applyFill="1" applyBorder="1" applyAlignment="1">
      <alignment horizontal="left" vertical="center" wrapText="1"/>
    </xf>
    <xf numFmtId="3" fontId="3" fillId="0" borderId="35" xfId="1" applyNumberFormat="1" applyFont="1" applyFill="1" applyBorder="1" applyAlignment="1">
      <alignment horizontal="right" vertical="center" wrapText="1"/>
    </xf>
    <xf numFmtId="0" fontId="3" fillId="0" borderId="8" xfId="1" applyFont="1" applyFill="1" applyBorder="1" applyAlignment="1">
      <alignment horizontal="right" vertical="center" wrapText="1"/>
    </xf>
    <xf numFmtId="0" fontId="3" fillId="0" borderId="5" xfId="1" applyFont="1" applyFill="1" applyBorder="1" applyAlignment="1">
      <alignment horizontal="left" vertical="center" wrapText="1"/>
    </xf>
    <xf numFmtId="0" fontId="3" fillId="0" borderId="6" xfId="1" applyFont="1" applyFill="1" applyBorder="1" applyAlignment="1">
      <alignment horizontal="left" vertical="center" wrapText="1"/>
    </xf>
    <xf numFmtId="0" fontId="3" fillId="0" borderId="7" xfId="1" applyFont="1" applyFill="1" applyBorder="1" applyAlignment="1">
      <alignment horizontal="left" vertical="center" wrapText="1"/>
    </xf>
    <xf numFmtId="0" fontId="6" fillId="0" borderId="12" xfId="1" applyFont="1" applyFill="1" applyBorder="1" applyAlignment="1">
      <alignment horizontal="left" vertical="center" wrapText="1"/>
    </xf>
    <xf numFmtId="3" fontId="2" fillId="0" borderId="0" xfId="1" applyNumberFormat="1" applyFont="1"/>
  </cellXfs>
  <cellStyles count="2">
    <cellStyle name="Normál" xfId="0" builtinId="0"/>
    <cellStyle name="Normál_2012 évi költségvetési rendelet-022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elyi%20rendeletek/Rendeletek%20&#233;vek%20szerint/2018/15_2018.%20(X.09.)%202018%20k&#246;lts&#233;gvet&#233;s%20m&#243;dos&#237;t&#225;s_mell&#233;kletek-1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bevételi főtábla 1.sz "/>
      <sheetName val="kiadási főtábla 2.sz."/>
      <sheetName val="működési felhalmozási m. 3."/>
      <sheetName val="bevételi tábla 4.sz."/>
      <sheetName val="bevételi tábla 4.sz. módosított"/>
      <sheetName val="kiadási tábla 5.sz"/>
      <sheetName val="kiadási tábla 5.sz.módosított"/>
      <sheetName val="stab. 6.sz"/>
      <sheetName val="7.sz melléklet Normatíva"/>
      <sheetName val="8. sz. saját bevételek"/>
      <sheetName val="9.sz. előirányzat-felhasználás"/>
      <sheetName val="közvetett támogatás 10. sz."/>
      <sheetName val="felúj. kiad. célonként 11."/>
      <sheetName val="beruh. kiad. fel.ként 12. sz"/>
      <sheetName val="tartalékok 13. sz."/>
      <sheetName val="támogatás 14. sz"/>
      <sheetName val="bérleti díj-sportcsarnok 15.sz "/>
      <sheetName val="16A Eszközök"/>
      <sheetName val="16.sz. bérldíj kult közp"/>
      <sheetName val="könyvtári díjak 17.sz."/>
      <sheetName val="18. sz. térítési díj isi-ovi"/>
      <sheetName val="szoc étk 19.sz melléklet"/>
      <sheetName val="Több éves kihat.20.sz.mell"/>
      <sheetName val="EU-s projektek"/>
      <sheetName val="Gördülő terv"/>
      <sheetName val="K1-K8 rovatos"/>
      <sheetName val="projekt kiadások rovat szerint"/>
    </sheetNames>
    <sheetDataSet>
      <sheetData sheetId="0"/>
      <sheetData sheetId="1"/>
      <sheetData sheetId="2">
        <row r="9">
          <cell r="J9">
            <v>145858500</v>
          </cell>
        </row>
        <row r="10">
          <cell r="J10">
            <v>454000000</v>
          </cell>
        </row>
        <row r="11">
          <cell r="J11">
            <v>413564935</v>
          </cell>
        </row>
        <row r="12">
          <cell r="J12">
            <v>831503610</v>
          </cell>
        </row>
        <row r="15">
          <cell r="J15">
            <v>3000000</v>
          </cell>
        </row>
        <row r="17">
          <cell r="J17">
            <v>442132273</v>
          </cell>
        </row>
        <row r="18">
          <cell r="J18">
            <v>94223194</v>
          </cell>
        </row>
        <row r="19">
          <cell r="J19">
            <v>1046354986</v>
          </cell>
        </row>
        <row r="20">
          <cell r="J20">
            <v>192656620</v>
          </cell>
        </row>
        <row r="22">
          <cell r="J22">
            <v>215336560</v>
          </cell>
        </row>
        <row r="23">
          <cell r="J23">
            <v>3000000</v>
          </cell>
        </row>
        <row r="24">
          <cell r="J24">
            <v>8550000</v>
          </cell>
        </row>
        <row r="25">
          <cell r="J25">
            <v>10000000</v>
          </cell>
        </row>
        <row r="28">
          <cell r="I28">
            <v>104775000</v>
          </cell>
        </row>
        <row r="32">
          <cell r="I32">
            <v>1549850287</v>
          </cell>
        </row>
        <row r="36">
          <cell r="J36">
            <v>510823817</v>
          </cell>
        </row>
        <row r="37">
          <cell r="J37">
            <v>2006564095</v>
          </cell>
        </row>
        <row r="41">
          <cell r="J41">
            <v>8810000</v>
          </cell>
        </row>
        <row r="57">
          <cell r="J57">
            <v>14573857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K72"/>
  <sheetViews>
    <sheetView tabSelected="1" workbookViewId="0">
      <selection sqref="A1:K72"/>
    </sheetView>
  </sheetViews>
  <sheetFormatPr defaultRowHeight="15"/>
  <cols>
    <col min="7" max="7" width="19.5703125" customWidth="1"/>
    <col min="8" max="8" width="19" customWidth="1"/>
    <col min="9" max="9" width="19.85546875" customWidth="1"/>
    <col min="10" max="10" width="20.42578125" customWidth="1"/>
  </cols>
  <sheetData>
    <row r="1" spans="1:11">
      <c r="A1" s="1"/>
      <c r="B1" s="1"/>
      <c r="C1" s="1"/>
      <c r="D1" s="1"/>
      <c r="E1" s="1"/>
      <c r="F1" s="1"/>
      <c r="G1" s="1"/>
      <c r="H1" s="1"/>
      <c r="I1" s="1"/>
      <c r="J1" s="2" t="s">
        <v>0</v>
      </c>
      <c r="K1" s="3"/>
    </row>
    <row r="2" spans="1:11">
      <c r="A2" s="4" t="s">
        <v>1</v>
      </c>
      <c r="B2" s="4"/>
      <c r="C2" s="4"/>
      <c r="D2" s="4"/>
      <c r="E2" s="4"/>
      <c r="F2" s="4"/>
      <c r="G2" s="4"/>
      <c r="H2" s="4"/>
      <c r="I2" s="4"/>
      <c r="J2" s="5"/>
      <c r="K2" s="3"/>
    </row>
    <row r="3" spans="1:11">
      <c r="A3" s="4" t="s">
        <v>2</v>
      </c>
      <c r="B3" s="4"/>
      <c r="C3" s="4"/>
      <c r="D3" s="4"/>
      <c r="E3" s="4"/>
      <c r="F3" s="4"/>
      <c r="G3" s="4"/>
      <c r="H3" s="4"/>
      <c r="I3" s="4"/>
      <c r="J3" s="5"/>
      <c r="K3" s="3"/>
    </row>
    <row r="4" spans="1:11">
      <c r="A4" s="4" t="s">
        <v>3</v>
      </c>
      <c r="B4" s="4"/>
      <c r="C4" s="4"/>
      <c r="D4" s="4"/>
      <c r="E4" s="4"/>
      <c r="F4" s="4"/>
      <c r="G4" s="4"/>
      <c r="H4" s="4"/>
      <c r="I4" s="4"/>
      <c r="J4" s="5"/>
      <c r="K4" s="3"/>
    </row>
    <row r="5" spans="1:11" ht="15.75" thickBot="1">
      <c r="A5" s="6"/>
      <c r="B5" s="6"/>
      <c r="C5" s="6"/>
      <c r="D5" s="6"/>
      <c r="E5" s="6"/>
      <c r="F5" s="6"/>
      <c r="G5" s="7"/>
      <c r="H5" s="8"/>
      <c r="I5" s="9" t="s">
        <v>4</v>
      </c>
      <c r="J5" s="5"/>
      <c r="K5" s="3"/>
    </row>
    <row r="6" spans="1:11">
      <c r="A6" s="10" t="s">
        <v>5</v>
      </c>
      <c r="B6" s="11"/>
      <c r="C6" s="11"/>
      <c r="D6" s="11"/>
      <c r="E6" s="11"/>
      <c r="F6" s="12"/>
      <c r="G6" s="13">
        <v>2018</v>
      </c>
      <c r="H6" s="13">
        <v>2019</v>
      </c>
      <c r="I6" s="13">
        <v>2020</v>
      </c>
      <c r="J6" s="13">
        <v>2021</v>
      </c>
      <c r="K6" s="3"/>
    </row>
    <row r="7" spans="1:11" ht="15.75" thickBot="1">
      <c r="A7" s="14"/>
      <c r="B7" s="15"/>
      <c r="C7" s="15"/>
      <c r="D7" s="15"/>
      <c r="E7" s="15"/>
      <c r="F7" s="16"/>
      <c r="G7" s="17"/>
      <c r="H7" s="17"/>
      <c r="I7" s="17"/>
      <c r="J7" s="17"/>
      <c r="K7" s="3"/>
    </row>
    <row r="8" spans="1:11" ht="15.75" thickBot="1">
      <c r="A8" s="18" t="s">
        <v>6</v>
      </c>
      <c r="B8" s="19" t="s">
        <v>7</v>
      </c>
      <c r="C8" s="20"/>
      <c r="D8" s="20"/>
      <c r="E8" s="20"/>
      <c r="F8" s="21"/>
      <c r="G8" s="22" t="s">
        <v>8</v>
      </c>
      <c r="H8" s="22" t="s">
        <v>9</v>
      </c>
      <c r="I8" s="22" t="s">
        <v>10</v>
      </c>
      <c r="J8" s="22" t="s">
        <v>10</v>
      </c>
      <c r="K8" s="3"/>
    </row>
    <row r="9" spans="1:11" ht="15.75" thickBot="1">
      <c r="A9" s="23" t="s">
        <v>11</v>
      </c>
      <c r="B9" s="24" t="s">
        <v>12</v>
      </c>
      <c r="C9" s="25"/>
      <c r="D9" s="25"/>
      <c r="E9" s="25"/>
      <c r="F9" s="26"/>
      <c r="G9" s="22"/>
      <c r="H9" s="22"/>
      <c r="I9" s="22"/>
      <c r="J9" s="22"/>
      <c r="K9" s="3"/>
    </row>
    <row r="10" spans="1:11">
      <c r="A10" s="27" t="s">
        <v>13</v>
      </c>
      <c r="B10" s="28" t="s">
        <v>14</v>
      </c>
      <c r="C10" s="29"/>
      <c r="D10" s="29"/>
      <c r="E10" s="29"/>
      <c r="F10" s="30"/>
      <c r="G10" s="31">
        <f>'[1]működési felhalmozási m. 3.'!J9</f>
        <v>145858500</v>
      </c>
      <c r="H10" s="31">
        <v>148710500</v>
      </c>
      <c r="I10" s="31">
        <f>H10*1.02</f>
        <v>151684710</v>
      </c>
      <c r="J10" s="31">
        <f>I10*1.02</f>
        <v>154718404.19999999</v>
      </c>
      <c r="K10" s="3"/>
    </row>
    <row r="11" spans="1:11">
      <c r="A11" s="32" t="s">
        <v>15</v>
      </c>
      <c r="B11" s="33" t="s">
        <v>16</v>
      </c>
      <c r="C11" s="34"/>
      <c r="D11" s="34"/>
      <c r="E11" s="34"/>
      <c r="F11" s="35"/>
      <c r="G11" s="31">
        <f>'[1]működési felhalmozási m. 3.'!J10</f>
        <v>454000000</v>
      </c>
      <c r="H11" s="31">
        <f>G11*1.02</f>
        <v>463080000</v>
      </c>
      <c r="I11" s="31">
        <f>H11*1.02</f>
        <v>472341600</v>
      </c>
      <c r="J11" s="31">
        <f>I11*1.02</f>
        <v>481788432</v>
      </c>
      <c r="K11" s="3"/>
    </row>
    <row r="12" spans="1:11">
      <c r="A12" s="32" t="s">
        <v>17</v>
      </c>
      <c r="B12" s="33" t="s">
        <v>18</v>
      </c>
      <c r="C12" s="34"/>
      <c r="D12" s="34"/>
      <c r="E12" s="34"/>
      <c r="F12" s="35"/>
      <c r="G12" s="31">
        <f>'[1]működési felhalmozási m. 3.'!J11</f>
        <v>413564935</v>
      </c>
      <c r="H12" s="31">
        <f t="shared" ref="H12:J13" si="0">G12*1.02</f>
        <v>421836233.69999999</v>
      </c>
      <c r="I12" s="31">
        <f t="shared" si="0"/>
        <v>430272958.37400001</v>
      </c>
      <c r="J12" s="31">
        <f t="shared" si="0"/>
        <v>438878417.54148</v>
      </c>
      <c r="K12" s="3"/>
    </row>
    <row r="13" spans="1:11">
      <c r="A13" s="32" t="s">
        <v>19</v>
      </c>
      <c r="B13" s="33" t="s">
        <v>20</v>
      </c>
      <c r="C13" s="34"/>
      <c r="D13" s="34"/>
      <c r="E13" s="34"/>
      <c r="F13" s="35"/>
      <c r="G13" s="31">
        <f>'[1]működési felhalmozási m. 3.'!J12</f>
        <v>831503610</v>
      </c>
      <c r="H13" s="31">
        <v>25625000</v>
      </c>
      <c r="I13" s="31">
        <f t="shared" si="0"/>
        <v>26137500</v>
      </c>
      <c r="J13" s="31">
        <f t="shared" si="0"/>
        <v>26660250</v>
      </c>
      <c r="K13" s="3"/>
    </row>
    <row r="14" spans="1:11">
      <c r="A14" s="32" t="s">
        <v>10</v>
      </c>
      <c r="B14" s="33" t="s">
        <v>21</v>
      </c>
      <c r="C14" s="34"/>
      <c r="D14" s="34"/>
      <c r="E14" s="34"/>
      <c r="F14" s="35"/>
      <c r="G14" s="31">
        <v>0</v>
      </c>
      <c r="H14" s="31"/>
      <c r="I14" s="31"/>
      <c r="J14" s="31"/>
      <c r="K14" s="3"/>
    </row>
    <row r="15" spans="1:11" ht="15.75" thickBot="1">
      <c r="A15" s="36" t="s">
        <v>22</v>
      </c>
      <c r="B15" s="33" t="s">
        <v>23</v>
      </c>
      <c r="C15" s="34"/>
      <c r="D15" s="34"/>
      <c r="E15" s="34"/>
      <c r="F15" s="35"/>
      <c r="G15" s="37">
        <f>'[1]működési felhalmozási m. 3.'!J15</f>
        <v>3000000</v>
      </c>
      <c r="H15" s="31"/>
      <c r="I15" s="31"/>
      <c r="J15" s="31"/>
      <c r="K15" s="3"/>
    </row>
    <row r="16" spans="1:11" ht="15.75" thickBot="1">
      <c r="A16" s="23" t="s">
        <v>24</v>
      </c>
      <c r="B16" s="38" t="s">
        <v>25</v>
      </c>
      <c r="C16" s="39"/>
      <c r="D16" s="39"/>
      <c r="E16" s="39"/>
      <c r="F16" s="40"/>
      <c r="G16" s="41">
        <f>SUM(G10:G15)</f>
        <v>1847927045</v>
      </c>
      <c r="H16" s="41">
        <f>SUM(H10:H15)</f>
        <v>1059251733.7</v>
      </c>
      <c r="I16" s="41">
        <f>SUM(I10:I15)</f>
        <v>1080436768.3740001</v>
      </c>
      <c r="J16" s="41">
        <f>SUM(J10:J15)</f>
        <v>1102045503.7414801</v>
      </c>
      <c r="K16" s="3"/>
    </row>
    <row r="17" spans="1:11" ht="15.75" thickBot="1">
      <c r="A17" s="42" t="s">
        <v>26</v>
      </c>
      <c r="B17" s="43" t="s">
        <v>27</v>
      </c>
      <c r="C17" s="44"/>
      <c r="D17" s="44"/>
      <c r="E17" s="44"/>
      <c r="F17" s="45"/>
      <c r="G17" s="46">
        <f>1150473070-G41</f>
        <v>219777115</v>
      </c>
      <c r="H17" s="46">
        <v>0</v>
      </c>
      <c r="I17" s="46">
        <v>0</v>
      </c>
      <c r="J17" s="46">
        <v>0</v>
      </c>
      <c r="K17" s="3"/>
    </row>
    <row r="18" spans="1:11" ht="15.75" thickBot="1">
      <c r="A18" s="23" t="s">
        <v>28</v>
      </c>
      <c r="B18" s="38" t="s">
        <v>29</v>
      </c>
      <c r="C18" s="39"/>
      <c r="D18" s="39"/>
      <c r="E18" s="39"/>
      <c r="F18" s="40"/>
      <c r="G18" s="41">
        <f>SUM(G17)</f>
        <v>219777115</v>
      </c>
      <c r="H18" s="41">
        <f>SUM(H17)</f>
        <v>0</v>
      </c>
      <c r="I18" s="41">
        <f>SUM(I17)</f>
        <v>0</v>
      </c>
      <c r="J18" s="41">
        <f>SUM(J17)</f>
        <v>0</v>
      </c>
      <c r="K18" s="3"/>
    </row>
    <row r="19" spans="1:11" ht="15.75" thickBot="1">
      <c r="A19" s="47" t="s">
        <v>30</v>
      </c>
      <c r="B19" s="48" t="s">
        <v>31</v>
      </c>
      <c r="C19" s="49"/>
      <c r="D19" s="49"/>
      <c r="E19" s="49"/>
      <c r="F19" s="50"/>
      <c r="G19" s="51">
        <f>SUM(G18,G16)</f>
        <v>2067704160</v>
      </c>
      <c r="H19" s="51">
        <f>SUM(H18,H16)</f>
        <v>1059251733.7</v>
      </c>
      <c r="I19" s="51">
        <f>SUM(I18,I16)</f>
        <v>1080436768.3740001</v>
      </c>
      <c r="J19" s="51">
        <f>SUM(J18,J16)</f>
        <v>1102045503.7414801</v>
      </c>
      <c r="K19" s="3"/>
    </row>
    <row r="20" spans="1:11">
      <c r="A20" s="27" t="s">
        <v>32</v>
      </c>
      <c r="B20" s="28" t="s">
        <v>33</v>
      </c>
      <c r="C20" s="29"/>
      <c r="D20" s="29"/>
      <c r="E20" s="29"/>
      <c r="F20" s="30"/>
      <c r="G20" s="52">
        <v>0</v>
      </c>
      <c r="H20" s="52">
        <v>0</v>
      </c>
      <c r="I20" s="52">
        <v>0</v>
      </c>
      <c r="J20" s="52">
        <v>0</v>
      </c>
      <c r="K20" s="3"/>
    </row>
    <row r="21" spans="1:11" ht="15.75" thickBot="1">
      <c r="A21" s="42" t="s">
        <v>34</v>
      </c>
      <c r="B21" s="43" t="s">
        <v>35</v>
      </c>
      <c r="C21" s="44"/>
      <c r="D21" s="44"/>
      <c r="E21" s="44"/>
      <c r="F21" s="45"/>
      <c r="G21" s="46"/>
      <c r="H21" s="53"/>
      <c r="I21" s="53"/>
      <c r="J21" s="53"/>
      <c r="K21" s="3"/>
    </row>
    <row r="22" spans="1:11" ht="15.75" thickBot="1">
      <c r="A22" s="47" t="s">
        <v>36</v>
      </c>
      <c r="B22" s="48" t="s">
        <v>37</v>
      </c>
      <c r="C22" s="49"/>
      <c r="D22" s="49"/>
      <c r="E22" s="49"/>
      <c r="F22" s="50"/>
      <c r="G22" s="51">
        <f>SUM(G20:G21)</f>
        <v>0</v>
      </c>
      <c r="H22" s="51">
        <f>SUM(H20:H21)</f>
        <v>0</v>
      </c>
      <c r="I22" s="51">
        <f>SUM(I20:I21)</f>
        <v>0</v>
      </c>
      <c r="J22" s="51">
        <f>SUM(J20:J21)</f>
        <v>0</v>
      </c>
      <c r="K22" s="3"/>
    </row>
    <row r="23" spans="1:11" ht="15.75" thickBot="1">
      <c r="A23" s="23" t="s">
        <v>38</v>
      </c>
      <c r="B23" s="38" t="s">
        <v>39</v>
      </c>
      <c r="C23" s="39"/>
      <c r="D23" s="39"/>
      <c r="E23" s="39"/>
      <c r="F23" s="40"/>
      <c r="G23" s="41">
        <f>SUM(G19,G22)</f>
        <v>2067704160</v>
      </c>
      <c r="H23" s="41">
        <f>SUM(H19,H22)</f>
        <v>1059251733.7</v>
      </c>
      <c r="I23" s="41">
        <f>SUM(I19,I22)</f>
        <v>1080436768.3740001</v>
      </c>
      <c r="J23" s="41">
        <f>SUM(J19,J22)</f>
        <v>1102045503.7414801</v>
      </c>
      <c r="K23" s="3"/>
    </row>
    <row r="24" spans="1:11">
      <c r="A24" s="27" t="s">
        <v>40</v>
      </c>
      <c r="B24" s="54" t="s">
        <v>41</v>
      </c>
      <c r="C24" s="55"/>
      <c r="D24" s="55"/>
      <c r="E24" s="55"/>
      <c r="F24" s="56"/>
      <c r="G24" s="31">
        <f>'[1]működési felhalmozási m. 3.'!J17</f>
        <v>442132273</v>
      </c>
      <c r="H24" s="31">
        <v>260000000</v>
      </c>
      <c r="I24" s="31">
        <f>H24*1.02</f>
        <v>265200000</v>
      </c>
      <c r="J24" s="31">
        <f>I24*1.02</f>
        <v>270504000</v>
      </c>
      <c r="K24" s="3"/>
    </row>
    <row r="25" spans="1:11">
      <c r="A25" s="32" t="s">
        <v>42</v>
      </c>
      <c r="B25" s="33" t="s">
        <v>43</v>
      </c>
      <c r="C25" s="34"/>
      <c r="D25" s="34"/>
      <c r="E25" s="34"/>
      <c r="F25" s="35"/>
      <c r="G25" s="31">
        <f>'[1]működési felhalmozási m. 3.'!J18</f>
        <v>94223194</v>
      </c>
      <c r="H25" s="31">
        <f>H24*0.195</f>
        <v>50700000</v>
      </c>
      <c r="I25" s="31">
        <f>I24*0.195</f>
        <v>51714000</v>
      </c>
      <c r="J25" s="31">
        <f>J24*0.195</f>
        <v>52748280</v>
      </c>
      <c r="K25" s="3"/>
    </row>
    <row r="26" spans="1:11">
      <c r="A26" s="32" t="s">
        <v>44</v>
      </c>
      <c r="B26" s="33" t="s">
        <v>45</v>
      </c>
      <c r="C26" s="34"/>
      <c r="D26" s="34"/>
      <c r="E26" s="34"/>
      <c r="F26" s="35"/>
      <c r="G26" s="31">
        <f>'[1]működési felhalmozási m. 3.'!J19</f>
        <v>1046354986</v>
      </c>
      <c r="H26" s="31">
        <v>290325800</v>
      </c>
      <c r="I26" s="31">
        <f>H26*1.02</f>
        <v>296132316</v>
      </c>
      <c r="J26" s="31">
        <f>I26*1.02</f>
        <v>302054962.31999999</v>
      </c>
      <c r="K26" s="3"/>
    </row>
    <row r="27" spans="1:11">
      <c r="A27" s="32" t="s">
        <v>46</v>
      </c>
      <c r="B27" s="33" t="s">
        <v>47</v>
      </c>
      <c r="C27" s="34"/>
      <c r="D27" s="34"/>
      <c r="E27" s="34"/>
      <c r="F27" s="35"/>
      <c r="G27" s="31">
        <f>'[1]működési felhalmozási m. 3.'!J20</f>
        <v>192656620</v>
      </c>
      <c r="H27" s="31">
        <f>G27*1.02</f>
        <v>196509752.40000001</v>
      </c>
      <c r="I27" s="31">
        <f>H27*1.02</f>
        <v>200439947.44800001</v>
      </c>
      <c r="J27" s="31">
        <f>I27*1.02</f>
        <v>204448746.39696002</v>
      </c>
      <c r="K27" s="3"/>
    </row>
    <row r="28" spans="1:11">
      <c r="A28" s="32" t="s">
        <v>48</v>
      </c>
      <c r="B28" s="33" t="s">
        <v>23</v>
      </c>
      <c r="C28" s="34"/>
      <c r="D28" s="34"/>
      <c r="E28" s="34"/>
      <c r="F28" s="35"/>
      <c r="G28" s="31">
        <f>'[1]működési felhalmozási m. 3.'!J23</f>
        <v>3000000</v>
      </c>
      <c r="H28" s="31"/>
      <c r="I28" s="31"/>
      <c r="J28" s="31"/>
      <c r="K28" s="3"/>
    </row>
    <row r="29" spans="1:11">
      <c r="A29" s="32" t="s">
        <v>49</v>
      </c>
      <c r="B29" s="33" t="s">
        <v>50</v>
      </c>
      <c r="C29" s="34"/>
      <c r="D29" s="34"/>
      <c r="E29" s="34"/>
      <c r="F29" s="35"/>
      <c r="G29" s="31">
        <f>'[1]működési felhalmozási m. 3.'!J22</f>
        <v>215336560</v>
      </c>
      <c r="H29" s="31">
        <v>180350500</v>
      </c>
      <c r="I29" s="31">
        <f>H29*1.02</f>
        <v>183957510</v>
      </c>
      <c r="J29" s="31">
        <f>I29*1.02</f>
        <v>187636660.20000002</v>
      </c>
      <c r="K29" s="3"/>
    </row>
    <row r="30" spans="1:11" ht="15.75" thickBot="1">
      <c r="A30" s="57" t="s">
        <v>51</v>
      </c>
      <c r="B30" s="33" t="s">
        <v>52</v>
      </c>
      <c r="C30" s="34"/>
      <c r="D30" s="34"/>
      <c r="E30" s="34"/>
      <c r="F30" s="35"/>
      <c r="G30" s="31">
        <f>'[1]működési felhalmozási m. 3.'!J24</f>
        <v>8550000</v>
      </c>
      <c r="H30" s="31">
        <v>8000000</v>
      </c>
      <c r="I30" s="31">
        <f>H30*1.02</f>
        <v>8160000</v>
      </c>
      <c r="J30" s="31">
        <v>8250000</v>
      </c>
      <c r="K30" s="3"/>
    </row>
    <row r="31" spans="1:11" ht="15.75" thickBot="1">
      <c r="A31" s="23" t="s">
        <v>53</v>
      </c>
      <c r="B31" s="38" t="s">
        <v>54</v>
      </c>
      <c r="C31" s="39"/>
      <c r="D31" s="39"/>
      <c r="E31" s="39"/>
      <c r="F31" s="40"/>
      <c r="G31" s="41">
        <f>SUM(G24:G30)</f>
        <v>2002253633</v>
      </c>
      <c r="H31" s="41">
        <f>SUM(H24:H30)</f>
        <v>985886052.39999998</v>
      </c>
      <c r="I31" s="41">
        <f>SUM(I24:I30)</f>
        <v>1005603773.448</v>
      </c>
      <c r="J31" s="41">
        <f>SUM(J24:J30)</f>
        <v>1025642648.91696</v>
      </c>
      <c r="K31" s="3"/>
    </row>
    <row r="32" spans="1:11" ht="15.75" thickBot="1">
      <c r="A32" s="58" t="s">
        <v>55</v>
      </c>
      <c r="B32" s="59" t="s">
        <v>56</v>
      </c>
      <c r="C32" s="60"/>
      <c r="D32" s="60"/>
      <c r="E32" s="60"/>
      <c r="F32" s="61"/>
      <c r="G32" s="31">
        <f>'[1]működési felhalmozási m. 3.'!J25</f>
        <v>10000000</v>
      </c>
      <c r="H32" s="62">
        <v>2000000</v>
      </c>
      <c r="I32" s="62">
        <v>2000000</v>
      </c>
      <c r="J32" s="62">
        <v>2000000</v>
      </c>
      <c r="K32" s="3"/>
    </row>
    <row r="33" spans="1:11" ht="15.75" thickBot="1">
      <c r="A33" s="58"/>
      <c r="B33" s="63" t="s">
        <v>57</v>
      </c>
      <c r="C33" s="63"/>
      <c r="D33" s="63"/>
      <c r="E33" s="63"/>
      <c r="F33" s="63"/>
      <c r="G33" s="46">
        <f>'[1]működési felhalmozási m. 3.'!J57</f>
        <v>14573857</v>
      </c>
      <c r="H33" s="62"/>
      <c r="I33" s="62"/>
      <c r="J33" s="62"/>
      <c r="K33" s="3"/>
    </row>
    <row r="34" spans="1:11" ht="15.75" thickBot="1">
      <c r="A34" s="23" t="s">
        <v>58</v>
      </c>
      <c r="B34" s="38" t="s">
        <v>59</v>
      </c>
      <c r="C34" s="39"/>
      <c r="D34" s="39"/>
      <c r="E34" s="39"/>
      <c r="F34" s="40"/>
      <c r="G34" s="41">
        <f>SUM(G32:G33)</f>
        <v>24573857</v>
      </c>
      <c r="H34" s="41">
        <f>SUM(H32)</f>
        <v>2000000</v>
      </c>
      <c r="I34" s="41">
        <f>SUM(I32)</f>
        <v>2000000</v>
      </c>
      <c r="J34" s="41">
        <f>SUM(J32)</f>
        <v>2000000</v>
      </c>
      <c r="K34" s="3"/>
    </row>
    <row r="35" spans="1:11" ht="15.75" thickBot="1">
      <c r="A35" s="47" t="s">
        <v>60</v>
      </c>
      <c r="B35" s="48" t="s">
        <v>61</v>
      </c>
      <c r="C35" s="49"/>
      <c r="D35" s="49"/>
      <c r="E35" s="49"/>
      <c r="F35" s="50"/>
      <c r="G35" s="51">
        <f>SUM(G34,G31)</f>
        <v>2026827490</v>
      </c>
      <c r="H35" s="51">
        <f>SUM(H34,H31)</f>
        <v>987886052.39999998</v>
      </c>
      <c r="I35" s="51">
        <f>SUM(I34,I31)</f>
        <v>1007603773.448</v>
      </c>
      <c r="J35" s="51">
        <f>SUM(J34,J31)</f>
        <v>1027642648.91696</v>
      </c>
      <c r="K35" s="3"/>
    </row>
    <row r="36" spans="1:11" ht="15.75" thickBot="1">
      <c r="A36" s="64" t="s">
        <v>62</v>
      </c>
      <c r="B36" s="65" t="s">
        <v>63</v>
      </c>
      <c r="C36" s="66"/>
      <c r="D36" s="66"/>
      <c r="E36" s="66"/>
      <c r="F36" s="67"/>
      <c r="G36" s="53"/>
      <c r="H36" s="53"/>
      <c r="I36" s="53"/>
      <c r="J36" s="53"/>
      <c r="K36" s="3"/>
    </row>
    <row r="37" spans="1:11" ht="15.75" thickBot="1">
      <c r="A37" s="47" t="s">
        <v>64</v>
      </c>
      <c r="B37" s="48" t="s">
        <v>65</v>
      </c>
      <c r="C37" s="49"/>
      <c r="D37" s="49"/>
      <c r="E37" s="49"/>
      <c r="F37" s="50"/>
      <c r="G37" s="51">
        <f>SUM(G36:G36)</f>
        <v>0</v>
      </c>
      <c r="H37" s="51">
        <f>SUM(H36:H36)</f>
        <v>0</v>
      </c>
      <c r="I37" s="51">
        <f>SUM(I36:I36)</f>
        <v>0</v>
      </c>
      <c r="J37" s="51">
        <f>SUM(J36:J36)</f>
        <v>0</v>
      </c>
      <c r="K37" s="3"/>
    </row>
    <row r="38" spans="1:11" ht="15.75" thickBot="1">
      <c r="A38" s="23" t="s">
        <v>66</v>
      </c>
      <c r="B38" s="38" t="s">
        <v>67</v>
      </c>
      <c r="C38" s="39"/>
      <c r="D38" s="39"/>
      <c r="E38" s="39"/>
      <c r="F38" s="40"/>
      <c r="G38" s="41">
        <f>SUM(G35,G37)</f>
        <v>2026827490</v>
      </c>
      <c r="H38" s="41">
        <f>SUM(H35,H37)</f>
        <v>987886052.39999998</v>
      </c>
      <c r="I38" s="41">
        <f>SUM(I35,I37)</f>
        <v>1007603773.448</v>
      </c>
      <c r="J38" s="41">
        <f>SUM(J35,J37)</f>
        <v>1027642648.91696</v>
      </c>
      <c r="K38" s="3"/>
    </row>
    <row r="39" spans="1:11" ht="15.75" thickBot="1">
      <c r="A39" s="23" t="s">
        <v>68</v>
      </c>
      <c r="B39" s="38" t="s">
        <v>69</v>
      </c>
      <c r="C39" s="39"/>
      <c r="D39" s="39"/>
      <c r="E39" s="39"/>
      <c r="F39" s="40"/>
      <c r="G39" s="22"/>
      <c r="H39" s="22"/>
      <c r="I39" s="22"/>
      <c r="J39" s="22"/>
      <c r="K39" s="3"/>
    </row>
    <row r="40" spans="1:11" ht="15.75" thickBot="1">
      <c r="A40" s="23" t="s">
        <v>70</v>
      </c>
      <c r="B40" s="38" t="s">
        <v>71</v>
      </c>
      <c r="C40" s="39"/>
      <c r="D40" s="39"/>
      <c r="E40" s="39"/>
      <c r="F40" s="40"/>
      <c r="G40" s="41">
        <f>'[1]működési felhalmozási m. 3.'!I28+'[1]működési felhalmozási m. 3.'!I33+'[1]működési felhalmozási m. 3.'!I32</f>
        <v>1654625287</v>
      </c>
      <c r="H40" s="41"/>
      <c r="I40" s="41"/>
      <c r="J40" s="41"/>
      <c r="K40" s="3"/>
    </row>
    <row r="41" spans="1:11" ht="15.75" thickBot="1">
      <c r="A41" s="42" t="s">
        <v>72</v>
      </c>
      <c r="B41" s="59" t="s">
        <v>73</v>
      </c>
      <c r="C41" s="60"/>
      <c r="D41" s="60"/>
      <c r="E41" s="60"/>
      <c r="F41" s="61"/>
      <c r="G41" s="31">
        <v>930695955</v>
      </c>
      <c r="H41" s="62"/>
      <c r="I41" s="62"/>
      <c r="J41" s="62"/>
      <c r="K41" s="3"/>
    </row>
    <row r="42" spans="1:11" ht="15.75" thickBot="1">
      <c r="A42" s="23" t="s">
        <v>74</v>
      </c>
      <c r="B42" s="38" t="s">
        <v>75</v>
      </c>
      <c r="C42" s="39"/>
      <c r="D42" s="39"/>
      <c r="E42" s="39"/>
      <c r="F42" s="40"/>
      <c r="G42" s="41">
        <f>SUM(G41)</f>
        <v>930695955</v>
      </c>
      <c r="H42" s="41">
        <f>SUM(H41)</f>
        <v>0</v>
      </c>
      <c r="I42" s="41">
        <f>SUM(I41)</f>
        <v>0</v>
      </c>
      <c r="J42" s="41">
        <f>SUM(J41)</f>
        <v>0</v>
      </c>
      <c r="K42" s="3"/>
    </row>
    <row r="43" spans="1:11" ht="15.75" thickBot="1">
      <c r="A43" s="47" t="s">
        <v>76</v>
      </c>
      <c r="B43" s="48" t="s">
        <v>77</v>
      </c>
      <c r="C43" s="49"/>
      <c r="D43" s="49"/>
      <c r="E43" s="49"/>
      <c r="F43" s="50"/>
      <c r="G43" s="51">
        <f>SUM(G42,G40)</f>
        <v>2585321242</v>
      </c>
      <c r="H43" s="51">
        <f>SUM(H42,H40)</f>
        <v>0</v>
      </c>
      <c r="I43" s="51">
        <f>SUM(I42,I40)</f>
        <v>0</v>
      </c>
      <c r="J43" s="51">
        <f>SUM(J42,J40)</f>
        <v>0</v>
      </c>
      <c r="K43" s="3"/>
    </row>
    <row r="44" spans="1:11" ht="15.75" thickBot="1">
      <c r="A44" s="42" t="s">
        <v>78</v>
      </c>
      <c r="B44" s="43" t="s">
        <v>79</v>
      </c>
      <c r="C44" s="44"/>
      <c r="D44" s="44"/>
      <c r="E44" s="44"/>
      <c r="F44" s="45"/>
      <c r="G44" s="31"/>
      <c r="H44" s="62"/>
      <c r="I44" s="62"/>
      <c r="J44" s="62"/>
      <c r="K44" s="3"/>
    </row>
    <row r="45" spans="1:11" ht="15.75" thickBot="1">
      <c r="A45" s="47" t="s">
        <v>80</v>
      </c>
      <c r="B45" s="48" t="s">
        <v>81</v>
      </c>
      <c r="C45" s="49"/>
      <c r="D45" s="49"/>
      <c r="E45" s="49"/>
      <c r="F45" s="50"/>
      <c r="G45" s="51">
        <f>SUM(G44)</f>
        <v>0</v>
      </c>
      <c r="H45" s="51">
        <f>SUM(H44)</f>
        <v>0</v>
      </c>
      <c r="I45" s="51">
        <f>SUM(I44)</f>
        <v>0</v>
      </c>
      <c r="J45" s="51">
        <f>SUM(J44)</f>
        <v>0</v>
      </c>
      <c r="K45" s="3"/>
    </row>
    <row r="46" spans="1:11" ht="15.75" thickBot="1">
      <c r="A46" s="23" t="s">
        <v>82</v>
      </c>
      <c r="B46" s="38" t="s">
        <v>83</v>
      </c>
      <c r="C46" s="39"/>
      <c r="D46" s="39"/>
      <c r="E46" s="39"/>
      <c r="F46" s="40"/>
      <c r="G46" s="41">
        <f>SUM(G45,G43)</f>
        <v>2585321242</v>
      </c>
      <c r="H46" s="41">
        <f>SUM(H45,H43)</f>
        <v>0</v>
      </c>
      <c r="I46" s="41">
        <f>SUM(I45,I43)</f>
        <v>0</v>
      </c>
      <c r="J46" s="41">
        <f>SUM(J45,J43)</f>
        <v>0</v>
      </c>
      <c r="K46" s="3"/>
    </row>
    <row r="47" spans="1:11" ht="15.75" thickBot="1">
      <c r="A47" s="27" t="s">
        <v>84</v>
      </c>
      <c r="B47" s="28" t="s">
        <v>85</v>
      </c>
      <c r="C47" s="29"/>
      <c r="D47" s="29"/>
      <c r="E47" s="29"/>
      <c r="F47" s="30"/>
      <c r="G47" s="31">
        <f>'[1]működési felhalmozási m. 3.'!J36</f>
        <v>510823817</v>
      </c>
      <c r="H47" s="52">
        <v>32325000</v>
      </c>
      <c r="I47" s="52">
        <f>H47*1.02</f>
        <v>32971500</v>
      </c>
      <c r="J47" s="52">
        <f>I47*1.02</f>
        <v>33630930</v>
      </c>
      <c r="K47" s="3"/>
    </row>
    <row r="48" spans="1:11" ht="15.75" thickBot="1">
      <c r="A48" s="32" t="s">
        <v>86</v>
      </c>
      <c r="B48" s="33" t="s">
        <v>87</v>
      </c>
      <c r="C48" s="34"/>
      <c r="D48" s="34"/>
      <c r="E48" s="34"/>
      <c r="F48" s="35"/>
      <c r="G48" s="31">
        <f>'[1]működési felhalmozási m. 3.'!J37</f>
        <v>2006564095</v>
      </c>
      <c r="H48" s="52">
        <f>48456000+24499227-1589546</f>
        <v>71365681</v>
      </c>
      <c r="I48" s="52">
        <f>H48*1.02+40000</f>
        <v>72832994.620000005</v>
      </c>
      <c r="J48" s="52">
        <f>I48*1.02+113200</f>
        <v>74402854.512400001</v>
      </c>
      <c r="K48" s="3"/>
    </row>
    <row r="49" spans="1:11" ht="15.75" thickBot="1">
      <c r="A49" s="32" t="s">
        <v>88</v>
      </c>
      <c r="B49" s="33" t="s">
        <v>89</v>
      </c>
      <c r="C49" s="34"/>
      <c r="D49" s="34"/>
      <c r="E49" s="34"/>
      <c r="F49" s="35"/>
      <c r="G49" s="31">
        <v>0</v>
      </c>
      <c r="H49" s="52"/>
      <c r="I49" s="52"/>
      <c r="J49" s="52"/>
      <c r="K49" s="3"/>
    </row>
    <row r="50" spans="1:11" ht="15.75" thickBot="1">
      <c r="A50" s="32" t="s">
        <v>90</v>
      </c>
      <c r="B50" s="33" t="s">
        <v>47</v>
      </c>
      <c r="C50" s="34"/>
      <c r="D50" s="34"/>
      <c r="E50" s="34"/>
      <c r="F50" s="35"/>
      <c r="G50" s="31">
        <v>0</v>
      </c>
      <c r="H50" s="52"/>
      <c r="I50" s="52"/>
      <c r="J50" s="52"/>
      <c r="K50" s="3"/>
    </row>
    <row r="51" spans="1:11" ht="15.75" thickBot="1">
      <c r="A51" s="32" t="s">
        <v>91</v>
      </c>
      <c r="B51" s="33" t="s">
        <v>92</v>
      </c>
      <c r="C51" s="34"/>
      <c r="D51" s="34"/>
      <c r="E51" s="34"/>
      <c r="F51" s="35"/>
      <c r="G51" s="31">
        <f>'[1]működési felhalmozási m. 3.'!J41</f>
        <v>8810000</v>
      </c>
      <c r="H51" s="52"/>
      <c r="I51" s="52"/>
      <c r="J51" s="52"/>
      <c r="K51" s="3"/>
    </row>
    <row r="52" spans="1:11" ht="15.75" thickBot="1">
      <c r="A52" s="36" t="s">
        <v>93</v>
      </c>
      <c r="B52" s="33" t="s">
        <v>94</v>
      </c>
      <c r="C52" s="34"/>
      <c r="D52" s="34"/>
      <c r="E52" s="34"/>
      <c r="F52" s="35"/>
      <c r="G52" s="31"/>
      <c r="H52" s="52">
        <v>0</v>
      </c>
      <c r="I52" s="52">
        <v>0</v>
      </c>
      <c r="J52" s="52">
        <v>0</v>
      </c>
      <c r="K52" s="3"/>
    </row>
    <row r="53" spans="1:11" ht="15.75" thickBot="1">
      <c r="A53" s="23">
        <v>47</v>
      </c>
      <c r="B53" s="38" t="s">
        <v>95</v>
      </c>
      <c r="C53" s="39"/>
      <c r="D53" s="39"/>
      <c r="E53" s="39"/>
      <c r="F53" s="40"/>
      <c r="G53" s="41">
        <f>SUM(G47:G52)</f>
        <v>2526197912</v>
      </c>
      <c r="H53" s="41">
        <f>SUM(H48:H52)</f>
        <v>71365681</v>
      </c>
      <c r="I53" s="41">
        <f>SUM(I48:I52)</f>
        <v>72832994.620000005</v>
      </c>
      <c r="J53" s="41">
        <f>SUM(J48:J52)</f>
        <v>74402854.512400001</v>
      </c>
      <c r="K53" s="3"/>
    </row>
    <row r="54" spans="1:11" ht="15.75" thickBot="1">
      <c r="A54" s="58" t="s">
        <v>96</v>
      </c>
      <c r="B54" s="59" t="s">
        <v>56</v>
      </c>
      <c r="C54" s="60"/>
      <c r="D54" s="60"/>
      <c r="E54" s="60"/>
      <c r="F54" s="61"/>
      <c r="G54" s="31"/>
      <c r="H54" s="62"/>
      <c r="I54" s="62"/>
      <c r="J54" s="62"/>
      <c r="K54" s="3"/>
    </row>
    <row r="55" spans="1:11" ht="15.75" thickBot="1">
      <c r="A55" s="23" t="s">
        <v>97</v>
      </c>
      <c r="B55" s="38" t="s">
        <v>98</v>
      </c>
      <c r="C55" s="39"/>
      <c r="D55" s="39"/>
      <c r="E55" s="39"/>
      <c r="F55" s="40"/>
      <c r="G55" s="41">
        <f>SUM(G54)</f>
        <v>0</v>
      </c>
      <c r="H55" s="41">
        <f>SUM(H54)</f>
        <v>0</v>
      </c>
      <c r="I55" s="41">
        <f>SUM(I54)</f>
        <v>0</v>
      </c>
      <c r="J55" s="41">
        <f>SUM(J54)</f>
        <v>0</v>
      </c>
      <c r="K55" s="3"/>
    </row>
    <row r="56" spans="1:11" ht="15.75" thickBot="1">
      <c r="A56" s="47" t="s">
        <v>99</v>
      </c>
      <c r="B56" s="48" t="s">
        <v>100</v>
      </c>
      <c r="C56" s="49"/>
      <c r="D56" s="49"/>
      <c r="E56" s="49"/>
      <c r="F56" s="50"/>
      <c r="G56" s="51">
        <f>SUM(G55,G53)</f>
        <v>2526197912</v>
      </c>
      <c r="H56" s="51">
        <f>SUM(H55,H53)</f>
        <v>71365681</v>
      </c>
      <c r="I56" s="51">
        <f>SUM(I55,I53)</f>
        <v>72832994.620000005</v>
      </c>
      <c r="J56" s="51">
        <f>SUM(J55,J53)</f>
        <v>74402854.512400001</v>
      </c>
      <c r="K56" s="3"/>
    </row>
    <row r="57" spans="1:11" ht="15.75" thickBot="1">
      <c r="A57" s="58" t="s">
        <v>101</v>
      </c>
      <c r="B57" s="59" t="s">
        <v>102</v>
      </c>
      <c r="C57" s="60"/>
      <c r="D57" s="60"/>
      <c r="E57" s="60"/>
      <c r="F57" s="61"/>
      <c r="G57" s="62">
        <v>0</v>
      </c>
      <c r="H57" s="62"/>
      <c r="I57" s="62"/>
      <c r="J57" s="62"/>
      <c r="K57" s="3"/>
    </row>
    <row r="58" spans="1:11" ht="15.75" thickBot="1">
      <c r="A58" s="47" t="s">
        <v>103</v>
      </c>
      <c r="B58" s="48" t="s">
        <v>104</v>
      </c>
      <c r="C58" s="49"/>
      <c r="D58" s="49"/>
      <c r="E58" s="49"/>
      <c r="F58" s="50"/>
      <c r="G58" s="51">
        <f>SUM(G57)</f>
        <v>0</v>
      </c>
      <c r="H58" s="51">
        <f>SUM(H57)</f>
        <v>0</v>
      </c>
      <c r="I58" s="51">
        <f>SUM(I57)</f>
        <v>0</v>
      </c>
      <c r="J58" s="51">
        <f>SUM(J57)</f>
        <v>0</v>
      </c>
      <c r="K58" s="3"/>
    </row>
    <row r="59" spans="1:11" ht="15.75" thickBot="1">
      <c r="A59" s="68" t="s">
        <v>105</v>
      </c>
      <c r="B59" s="69" t="s">
        <v>106</v>
      </c>
      <c r="C59" s="70"/>
      <c r="D59" s="70"/>
      <c r="E59" s="70"/>
      <c r="F59" s="71"/>
      <c r="G59" s="72">
        <f>SUM(G58,G56)</f>
        <v>2526197912</v>
      </c>
      <c r="H59" s="72">
        <f>SUM(H58,H56)</f>
        <v>71365681</v>
      </c>
      <c r="I59" s="72">
        <f>SUM(I58,I56)</f>
        <v>72832994.620000005</v>
      </c>
      <c r="J59" s="72">
        <f>SUM(J58,J56)</f>
        <v>74402854.512400001</v>
      </c>
      <c r="K59" s="3"/>
    </row>
    <row r="60" spans="1:11" ht="16.5" thickTop="1" thickBot="1">
      <c r="A60" s="73"/>
      <c r="B60" s="74"/>
      <c r="C60" s="74"/>
      <c r="D60" s="74"/>
      <c r="E60" s="74"/>
      <c r="F60" s="74"/>
      <c r="G60" s="75"/>
      <c r="H60" s="75"/>
      <c r="I60" s="75"/>
      <c r="J60" s="75"/>
      <c r="K60" s="3"/>
    </row>
    <row r="61" spans="1:11" ht="16.5" thickTop="1" thickBot="1">
      <c r="A61" s="76" t="s">
        <v>107</v>
      </c>
      <c r="B61" s="77" t="s">
        <v>108</v>
      </c>
      <c r="C61" s="78"/>
      <c r="D61" s="78"/>
      <c r="E61" s="78"/>
      <c r="F61" s="79"/>
      <c r="G61" s="53">
        <f>G16+G40</f>
        <v>3502552332</v>
      </c>
      <c r="H61" s="53">
        <f>SUM(H16,H40)</f>
        <v>1059251733.7</v>
      </c>
      <c r="I61" s="53">
        <f>SUM(I16,I40)</f>
        <v>1080436768.3740001</v>
      </c>
      <c r="J61" s="53">
        <f>SUM(J16,J40)</f>
        <v>1102045503.7414801</v>
      </c>
      <c r="K61" s="3"/>
    </row>
    <row r="62" spans="1:11" ht="15.75" thickBot="1">
      <c r="A62" s="76" t="s">
        <v>109</v>
      </c>
      <c r="B62" s="77" t="s">
        <v>110</v>
      </c>
      <c r="C62" s="78"/>
      <c r="D62" s="78"/>
      <c r="E62" s="78"/>
      <c r="F62" s="79"/>
      <c r="G62" s="53">
        <f>SUM(G18,G42)</f>
        <v>1150473070</v>
      </c>
      <c r="H62" s="53">
        <f>SUM(H18,H42)</f>
        <v>0</v>
      </c>
      <c r="I62" s="53">
        <f>SUM(I18,I42)</f>
        <v>0</v>
      </c>
      <c r="J62" s="53">
        <f>SUM(J18,J42)</f>
        <v>0</v>
      </c>
      <c r="K62" s="3"/>
    </row>
    <row r="63" spans="1:11" ht="15.75" thickBot="1">
      <c r="A63" s="23" t="s">
        <v>111</v>
      </c>
      <c r="B63" s="38" t="s">
        <v>112</v>
      </c>
      <c r="C63" s="39"/>
      <c r="D63" s="39"/>
      <c r="E63" s="39"/>
      <c r="F63" s="40"/>
      <c r="G63" s="62">
        <f>SUM(G22,G45)</f>
        <v>0</v>
      </c>
      <c r="H63" s="62">
        <f>SUM(H22,H45)</f>
        <v>0</v>
      </c>
      <c r="I63" s="62">
        <f>SUM(I22,I45)</f>
        <v>0</v>
      </c>
      <c r="J63" s="62">
        <f>SUM(J22,J45)</f>
        <v>0</v>
      </c>
      <c r="K63" s="3"/>
    </row>
    <row r="64" spans="1:11" ht="15.75" thickBot="1">
      <c r="A64" s="47" t="s">
        <v>113</v>
      </c>
      <c r="B64" s="80" t="s">
        <v>114</v>
      </c>
      <c r="C64" s="80"/>
      <c r="D64" s="80"/>
      <c r="E64" s="80"/>
      <c r="F64" s="80"/>
      <c r="G64" s="51">
        <f>SUM(G61:G63)</f>
        <v>4653025402</v>
      </c>
      <c r="H64" s="51">
        <f>SUM(H61:H63)</f>
        <v>1059251733.7</v>
      </c>
      <c r="I64" s="51">
        <f>SUM(I61:I63)</f>
        <v>1080436768.3740001</v>
      </c>
      <c r="J64" s="51">
        <f>SUM(J61:J63)</f>
        <v>1102045503.7414801</v>
      </c>
      <c r="K64" s="3"/>
    </row>
    <row r="65" spans="1:11" ht="15.75" thickBot="1">
      <c r="A65" s="23" t="s">
        <v>115</v>
      </c>
      <c r="B65" s="38" t="s">
        <v>116</v>
      </c>
      <c r="C65" s="39"/>
      <c r="D65" s="39"/>
      <c r="E65" s="39"/>
      <c r="F65" s="40"/>
      <c r="G65" s="62">
        <f>SUM(G31,G53)</f>
        <v>4528451545</v>
      </c>
      <c r="H65" s="62">
        <f>SUM(H31,H53)</f>
        <v>1057251733.4</v>
      </c>
      <c r="I65" s="62">
        <f>SUM(I31,I53)</f>
        <v>1078436768.0679998</v>
      </c>
      <c r="J65" s="62">
        <f>SUM(J31,J53)</f>
        <v>1100045503.4293599</v>
      </c>
      <c r="K65" s="3"/>
    </row>
    <row r="66" spans="1:11" ht="15.75" thickBot="1">
      <c r="A66" s="23" t="s">
        <v>117</v>
      </c>
      <c r="B66" s="38" t="s">
        <v>118</v>
      </c>
      <c r="C66" s="39"/>
      <c r="D66" s="39"/>
      <c r="E66" s="39"/>
      <c r="F66" s="40"/>
      <c r="G66" s="62">
        <f>SUM(G34,G55)</f>
        <v>24573857</v>
      </c>
      <c r="H66" s="62">
        <f>SUM(H34,H55)</f>
        <v>2000000</v>
      </c>
      <c r="I66" s="62">
        <f>SUM(I34,I55)</f>
        <v>2000000</v>
      </c>
      <c r="J66" s="62">
        <f>SUM(J34,J55)</f>
        <v>2000000</v>
      </c>
      <c r="K66" s="3"/>
    </row>
    <row r="67" spans="1:11" ht="15.75" thickBot="1">
      <c r="A67" s="23" t="s">
        <v>119</v>
      </c>
      <c r="B67" s="38" t="s">
        <v>120</v>
      </c>
      <c r="C67" s="39"/>
      <c r="D67" s="39"/>
      <c r="E67" s="39"/>
      <c r="F67" s="40"/>
      <c r="G67" s="62">
        <f>SUM(G37,G58)</f>
        <v>0</v>
      </c>
      <c r="H67" s="62">
        <f>SUM(H37,H58)</f>
        <v>0</v>
      </c>
      <c r="I67" s="62">
        <f>SUM(I37,I58)</f>
        <v>0</v>
      </c>
      <c r="J67" s="62">
        <f>SUM(J37,J58)</f>
        <v>0</v>
      </c>
      <c r="K67" s="3"/>
    </row>
    <row r="68" spans="1:11" ht="15.75" thickBot="1">
      <c r="A68" s="47" t="s">
        <v>121</v>
      </c>
      <c r="B68" s="80" t="s">
        <v>122</v>
      </c>
      <c r="C68" s="80"/>
      <c r="D68" s="80"/>
      <c r="E68" s="80"/>
      <c r="F68" s="80"/>
      <c r="G68" s="51">
        <f>SUM(G65:G67)</f>
        <v>4553025402</v>
      </c>
      <c r="H68" s="51">
        <f>SUM(H65:H67)</f>
        <v>1059251733.4</v>
      </c>
      <c r="I68" s="51">
        <f>SUM(I65:I67)</f>
        <v>1080436768.0679998</v>
      </c>
      <c r="J68" s="51">
        <f>SUM(J65:J67)</f>
        <v>1102045503.4293599</v>
      </c>
      <c r="K68" s="3"/>
    </row>
    <row r="69" spans="1:11">
      <c r="A69" s="1"/>
      <c r="B69" s="1"/>
      <c r="C69" s="1"/>
      <c r="D69" s="81"/>
      <c r="E69" s="1"/>
      <c r="F69" s="1"/>
      <c r="G69" s="1"/>
      <c r="H69" s="1"/>
      <c r="I69" s="1"/>
      <c r="J69" s="5"/>
      <c r="K69" s="3"/>
    </row>
    <row r="70" spans="1:11">
      <c r="A70" s="1"/>
      <c r="B70" s="1"/>
      <c r="C70" s="1"/>
      <c r="D70" s="81"/>
      <c r="E70" s="1"/>
      <c r="F70" s="1"/>
      <c r="G70" s="81"/>
      <c r="H70" s="81">
        <f>H64-H68</f>
        <v>0.30000007152557373</v>
      </c>
      <c r="I70" s="81">
        <f>I64-I68</f>
        <v>0.3060002326965332</v>
      </c>
      <c r="J70" s="81">
        <f>J64-J68</f>
        <v>0.31212019920349121</v>
      </c>
      <c r="K70" s="3"/>
    </row>
    <row r="71" spans="1:11">
      <c r="A71" s="1"/>
      <c r="B71" s="1"/>
      <c r="C71" s="1"/>
      <c r="D71" s="81"/>
      <c r="E71" s="1"/>
      <c r="F71" s="1"/>
      <c r="G71" s="81"/>
      <c r="H71" s="81"/>
      <c r="I71" s="81"/>
      <c r="J71" s="3"/>
      <c r="K71" s="3"/>
    </row>
    <row r="72" spans="1:11">
      <c r="A72" s="1"/>
      <c r="B72" s="1"/>
      <c r="C72" s="1"/>
      <c r="D72" s="1"/>
      <c r="E72" s="1"/>
      <c r="F72" s="1"/>
      <c r="G72" s="81"/>
      <c r="H72" s="81"/>
      <c r="I72" s="81"/>
      <c r="J72" s="5"/>
      <c r="K72" s="3"/>
    </row>
  </sheetData>
  <mergeCells count="68">
    <mergeCell ref="B68:F68"/>
    <mergeCell ref="B62:F62"/>
    <mergeCell ref="B63:F63"/>
    <mergeCell ref="B64:F64"/>
    <mergeCell ref="B65:F65"/>
    <mergeCell ref="B66:F66"/>
    <mergeCell ref="B67:F67"/>
    <mergeCell ref="B55:F55"/>
    <mergeCell ref="B56:F56"/>
    <mergeCell ref="B57:F57"/>
    <mergeCell ref="B58:F58"/>
    <mergeCell ref="B59:F59"/>
    <mergeCell ref="B61:F61"/>
    <mergeCell ref="B49:F49"/>
    <mergeCell ref="B50:F50"/>
    <mergeCell ref="B51:F51"/>
    <mergeCell ref="B52:F52"/>
    <mergeCell ref="B53:F53"/>
    <mergeCell ref="B54:F54"/>
    <mergeCell ref="B43:F43"/>
    <mergeCell ref="B44:F44"/>
    <mergeCell ref="B45:F45"/>
    <mergeCell ref="B46:F46"/>
    <mergeCell ref="B47:F47"/>
    <mergeCell ref="B48:F48"/>
    <mergeCell ref="B37:F37"/>
    <mergeCell ref="B38:F38"/>
    <mergeCell ref="B39:F39"/>
    <mergeCell ref="B40:F40"/>
    <mergeCell ref="B41:F41"/>
    <mergeCell ref="B42:F42"/>
    <mergeCell ref="B31:F31"/>
    <mergeCell ref="B32:F32"/>
    <mergeCell ref="B33:F33"/>
    <mergeCell ref="B34:F34"/>
    <mergeCell ref="B35:F35"/>
    <mergeCell ref="B36:F36"/>
    <mergeCell ref="B25:F25"/>
    <mergeCell ref="B26:F26"/>
    <mergeCell ref="B27:F27"/>
    <mergeCell ref="B28:F28"/>
    <mergeCell ref="B29:F29"/>
    <mergeCell ref="B30:F30"/>
    <mergeCell ref="B19:F19"/>
    <mergeCell ref="B20:F20"/>
    <mergeCell ref="B21:F21"/>
    <mergeCell ref="B22:F22"/>
    <mergeCell ref="B23:F23"/>
    <mergeCell ref="B24:F24"/>
    <mergeCell ref="B13:F13"/>
    <mergeCell ref="B14:F14"/>
    <mergeCell ref="B15:F15"/>
    <mergeCell ref="B16:F16"/>
    <mergeCell ref="B17:F17"/>
    <mergeCell ref="B18:F18"/>
    <mergeCell ref="J6:J7"/>
    <mergeCell ref="B8:F8"/>
    <mergeCell ref="B9:F9"/>
    <mergeCell ref="B10:F10"/>
    <mergeCell ref="B11:F11"/>
    <mergeCell ref="B12:F12"/>
    <mergeCell ref="A2:I2"/>
    <mergeCell ref="A3:I3"/>
    <mergeCell ref="A4:I4"/>
    <mergeCell ref="A6:F7"/>
    <mergeCell ref="G6:G7"/>
    <mergeCell ref="H6:H7"/>
    <mergeCell ref="I6:I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Hohner</dc:creator>
  <cp:lastModifiedBy>Hohner</cp:lastModifiedBy>
  <dcterms:created xsi:type="dcterms:W3CDTF">2018-10-10T13:36:26Z</dcterms:created>
  <dcterms:modified xsi:type="dcterms:W3CDTF">2018-10-10T13:36:36Z</dcterms:modified>
</cp:coreProperties>
</file>