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7" firstSheet="17" activeTab="27"/>
  </bookViews>
  <sheets>
    <sheet name="1.mell." sheetId="1" r:id="rId1"/>
    <sheet name="2.mell." sheetId="2" r:id="rId2"/>
    <sheet name="3.mell." sheetId="3" r:id="rId3"/>
    <sheet name="4.mell." sheetId="4" r:id="rId4"/>
    <sheet name="5.mell  " sheetId="5" r:id="rId5"/>
    <sheet name="6.mell  " sheetId="6" r:id="rId6"/>
    <sheet name="7.mell.  " sheetId="7" r:id="rId7"/>
    <sheet name="8.mell." sheetId="8" r:id="rId8"/>
    <sheet name="9.mell." sheetId="9" r:id="rId9"/>
    <sheet name="10.mell." sheetId="10" r:id="rId10"/>
    <sheet name="11. mell. " sheetId="11" r:id="rId11"/>
    <sheet name="12. mell.   " sheetId="12" r:id="rId12"/>
    <sheet name="13. mell." sheetId="13" r:id="rId13"/>
    <sheet name="14. mell." sheetId="14" r:id="rId14"/>
    <sheet name="15. mell." sheetId="15" r:id="rId15"/>
    <sheet name="16. mell." sheetId="16" r:id="rId16"/>
    <sheet name="17. mell." sheetId="17" r:id="rId17"/>
    <sheet name="18. mell." sheetId="18" r:id="rId18"/>
    <sheet name="19. mell." sheetId="19" r:id="rId19"/>
    <sheet name="20. mell." sheetId="20" r:id="rId20"/>
    <sheet name="21.mell" sheetId="21" r:id="rId21"/>
    <sheet name="22. mell" sheetId="22" r:id="rId22"/>
    <sheet name="23. mell" sheetId="23" r:id="rId23"/>
    <sheet name="24. mell" sheetId="24" r:id="rId24"/>
    <sheet name="25. mell." sheetId="25" r:id="rId25"/>
    <sheet name="26. mell." sheetId="26" r:id="rId26"/>
    <sheet name="27. mell." sheetId="27" r:id="rId27"/>
    <sheet name="28.mell" sheetId="28" r:id="rId28"/>
    <sheet name="Munka1" sheetId="29" r:id="rId29"/>
  </sheets>
  <definedNames>
    <definedName name="_xlfn.IFERROR" hidden="1">#NAME?</definedName>
    <definedName name="_xlnm.Print_Titles" localSheetId="11">'12. mell.   '!$1:$6</definedName>
    <definedName name="_xlnm.Print_Titles" localSheetId="12">'13. mell.'!$1:$6</definedName>
    <definedName name="_xlnm.Print_Titles" localSheetId="13">'14. mell.'!$1:$6</definedName>
    <definedName name="_xlnm.Print_Titles" localSheetId="14">'15. mell.'!$1:$6</definedName>
    <definedName name="_xlnm.Print_Titles" localSheetId="15">'16. mell.'!$1:$6</definedName>
    <definedName name="_xlnm.Print_Titles" localSheetId="16">'17. mell.'!$1:$6</definedName>
    <definedName name="_xlnm.Print_Titles" localSheetId="17">'18. mell.'!$1:$6</definedName>
    <definedName name="_xlnm.Print_Titles" localSheetId="18">'19. mell.'!$1:$6</definedName>
    <definedName name="_xlnm.Print_Titles" localSheetId="19">'20. mell.'!$1:$6</definedName>
    <definedName name="_xlnm.Print_Titles" localSheetId="20">'21.mell'!$1:$6</definedName>
    <definedName name="_xlnm.Print_Titles" localSheetId="21">'22. mell'!$1:$6</definedName>
    <definedName name="_xlnm.Print_Titles" localSheetId="22">'23. mell'!$1:$6</definedName>
    <definedName name="_xlnm.Print_Titles" localSheetId="23">'24. mell'!$1:$6</definedName>
    <definedName name="_xlnm.Print_Titles" localSheetId="24">'25. mell.'!$1:$6</definedName>
    <definedName name="_xlnm.Print_Titles" localSheetId="25">'26. mell.'!$1:$6</definedName>
    <definedName name="_xlnm.Print_Titles" localSheetId="26">'27. mell.'!$1:$6</definedName>
    <definedName name="_xlnm.Print_Area" localSheetId="0">'1.mell.'!$A$1:$C$159</definedName>
    <definedName name="_xlnm.Print_Area" localSheetId="1">'2.mell.'!$A$1:$C$159</definedName>
    <definedName name="_xlnm.Print_Area" localSheetId="2">'3.mell.'!$A$1:$C$159</definedName>
    <definedName name="_xlnm.Print_Area" localSheetId="3">'4.mell.'!$A$1:$C$159</definedName>
  </definedNames>
  <calcPr fullCalcOnLoad="1"/>
</workbook>
</file>

<file path=xl/sharedStrings.xml><?xml version="1.0" encoding="utf-8"?>
<sst xmlns="http://schemas.openxmlformats.org/spreadsheetml/2006/main" count="4218" uniqueCount="550">
  <si>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</si>
  <si>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</si>
  <si>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</si>
  <si>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</si>
  <si>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</si>
  <si>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</si>
  <si>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</si>
  <si>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</si>
  <si>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</si>
  <si>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</si>
  <si>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</si>
  <si>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</si>
  <si>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</si>
  <si>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</si>
  <si>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</si>
  <si>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</si>
  <si>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</si>
  <si>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</si>
  <si>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</si>
  <si>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</si>
  <si>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</si>
  <si>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</si>
  <si>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</si>
  <si>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</si>
  <si>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</si>
  <si>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</si>
  <si>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</si>
  <si>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</si>
  <si>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</si>
  <si>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</si>
  <si>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</si>
  <si>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</si>
  <si>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</si>
  <si>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</si>
  <si>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</si>
  <si>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</si>
  <si>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</si>
  <si>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</si>
  <si>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</si>
  <si>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</si>
  <si>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</si>
  <si>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</si>
  <si>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</si>
  <si>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</si>
  <si>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</si>
  <si>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</si>
  <si>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</si>
  <si>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</si>
  <si>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</si>
  <si>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</si>
  <si>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</si>
  <si>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</si>
  <si>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</si>
  <si>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</si>
  <si>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</si>
  <si>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</si>
  <si>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</si>
  <si>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</si>
  <si>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</si>
  <si>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</si>
  <si>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</si>
  <si>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</si>
  <si>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</si>
  <si>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</si>
  <si>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</si>
  <si>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</si>
  <si>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</si>
  <si>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</si>
  <si>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</si>
  <si>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</si>
  <si>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</si>
  <si>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</si>
  <si>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</si>
  <si>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</si>
  <si>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</si>
  <si>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</si>
  <si>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</si>
  <si>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</si>
  <si>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</si>
  <si>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</si>
  <si>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</si>
  <si>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</si>
  <si>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</si>
  <si>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</si>
  <si>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</si>
  <si>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</si>
  <si>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</si>
  <si>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</si>
  <si>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</si>
  <si>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</si>
  <si>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</si>
  <si>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</si>
  <si>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</si>
  <si>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</si>
  <si>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</si>
  <si>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</si>
  <si>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</si>
  <si>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</si>
  <si>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</si>
  <si>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</si>
  <si>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</si>
  <si>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</si>
  <si>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</si>
  <si>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</si>
  <si>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</si>
  <si>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</si>
  <si>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</si>
  <si>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</si>
  <si>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</si>
  <si>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</si>
  <si>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</si>
  <si>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</si>
  <si>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</si>
  <si>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</si>
  <si>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</si>
  <si>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</si>
  <si>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</si>
  <si>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</si>
  <si>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</si>
  <si>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</si>
  <si>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</si>
  <si>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</si>
  <si>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</si>
  <si>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</si>
  <si>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</si>
  <si>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</si>
  <si>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</si>
  <si>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</si>
  <si>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</si>
  <si>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</si>
  <si>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</si>
  <si>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</si>
  <si>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</si>
  <si>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</si>
  <si>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</si>
  <si>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</si>
  <si>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</si>
  <si>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</si>
  <si>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</si>
  <si>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</si>
  <si>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</si>
  <si>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</si>
  <si>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</si>
  <si>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</si>
  <si>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</si>
  <si>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</si>
  <si>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</si>
  <si>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</si>
  <si>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</si>
  <si>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</si>
  <si>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</si>
  <si>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</si>
  <si>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</si>
  <si>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</si>
  <si>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</si>
  <si>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</si>
  <si>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</si>
  <si>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</si>
  <si>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</si>
  <si>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</si>
  <si>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</si>
  <si>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</si>
  <si>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</si>
  <si>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</si>
  <si>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</si>
  <si>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</si>
  <si>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</si>
  <si>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</si>
  <si>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</si>
  <si>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</si>
  <si>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</si>
  <si>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</si>
  <si>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</si>
  <si>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</si>
  <si>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</si>
  <si>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</si>
  <si>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</si>
  <si>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</si>
  <si>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</si>
  <si>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</si>
  <si>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</si>
  <si>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</si>
  <si>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</si>
  <si>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</si>
  <si>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</si>
  <si>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</si>
  <si>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</si>
  <si>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</si>
  <si>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</si>
  <si>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</si>
  <si>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</si>
  <si>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</si>
  <si>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</si>
  <si>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</si>
  <si>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</si>
  <si>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</si>
  <si>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</si>
  <si>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</si>
  <si>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</si>
  <si>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</si>
  <si>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</si>
  <si>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</si>
  <si>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</si>
  <si>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</si>
  <si>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</si>
  <si>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</si>
  <si>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</si>
  <si>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</si>
  <si>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</si>
  <si>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</si>
  <si>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</si>
  <si>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</si>
  <si>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</si>
  <si>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</si>
  <si>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</si>
  <si>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</si>
  <si>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</si>
  <si>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</si>
  <si>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</si>
  <si>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</si>
  <si>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</si>
  <si>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</si>
  <si>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</si>
  <si>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</si>
  <si>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</si>
  <si>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</si>
  <si>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</si>
  <si>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</si>
  <si>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</si>
  <si>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</si>
  <si>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</si>
  <si>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</si>
  <si>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</si>
  <si>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</si>
  <si>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</si>
  <si>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</si>
  <si>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</si>
  <si>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</si>
  <si>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</si>
  <si>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</si>
  <si>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</si>
  <si>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</si>
  <si>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</si>
  <si>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</si>
  <si>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</si>
  <si>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</si>
  <si>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</si>
  <si>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</si>
  <si>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</si>
  <si>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</si>
  <si>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</si>
  <si>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</si>
  <si>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</si>
  <si>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</si>
  <si>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</si>
  <si>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</si>
  <si>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</si>
  <si>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</si>
  <si>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</si>
  <si>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</si>
  <si>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</si>
  <si>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</si>
  <si>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</si>
  <si>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</si>
  <si>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</si>
  <si>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</si>
  <si>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</si>
  <si>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</si>
  <si>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</si>
  <si>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</si>
  <si>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</si>
  <si>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</si>
  <si>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</si>
  <si>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</si>
  <si>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</si>
  <si>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</si>
  <si>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</si>
  <si>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</si>
  <si>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</si>
  <si>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</si>
  <si>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</si>
  <si>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</si>
  <si>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</si>
  <si>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</si>
  <si>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</si>
  <si>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</si>
  <si>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</si>
  <si>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</si>
  <si>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</si>
  <si>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</si>
  <si>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</si>
  <si>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</si>
  <si>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</si>
  <si>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</si>
  <si>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</si>
  <si>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</si>
  <si>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</si>
  <si>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</si>
  <si>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</si>
  <si>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</si>
  <si>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</si>
  <si>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</si>
  <si>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</si>
  <si>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</si>
  <si>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</si>
  <si>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</si>
  <si>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</si>
  <si>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</si>
  <si>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</si>
  <si>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</si>
  <si>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</si>
  <si>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</si>
  <si>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</si>
  <si>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</si>
  <si>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</si>
  <si>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</si>
  <si>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</si>
  <si>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</si>
  <si>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</si>
  <si>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</si>
  <si>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</si>
  <si>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</si>
  <si>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</si>
  <si>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</si>
  <si>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</si>
  <si>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</si>
  <si>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</si>
  <si>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</si>
  <si>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</si>
  <si>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</si>
  <si>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</si>
  <si>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</si>
  <si>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</si>
  <si>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</si>
  <si>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</si>
  <si>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</si>
  <si>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</si>
  <si>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</si>
  <si>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</si>
  <si>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</si>
  <si>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</si>
  <si>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</si>
  <si>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</si>
  <si>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</si>
  <si>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</si>
  <si>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</si>
  <si>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</si>
  <si>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</si>
  <si>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</si>
  <si>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</si>
  <si>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</si>
  <si>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</si>
  <si>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</si>
  <si>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</si>
  <si>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</si>
  <si>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</si>
  <si>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</si>
  <si>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</si>
  <si>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</si>
  <si>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</si>
  <si>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</si>
  <si>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</si>
  <si>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</si>
  <si>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</si>
  <si>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</si>
  <si>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</si>
  <si>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</si>
  <si>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</si>
  <si>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</si>
  <si>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</si>
  <si>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</si>
  <si>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</si>
  <si>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</si>
  <si>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</si>
  <si>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</si>
  <si>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</si>
  <si>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</si>
  <si>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</si>
  <si>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</si>
  <si>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</si>
  <si>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</si>
  <si>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</si>
  <si>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</si>
  <si>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</si>
  <si>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</si>
  <si>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</si>
  <si>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</si>
  <si>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</si>
  <si>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</si>
  <si>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</si>
  <si>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</si>
  <si>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</si>
  <si>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</si>
  <si>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</si>
  <si>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</si>
  <si>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</si>
  <si>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</si>
  <si>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</si>
  <si>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</si>
  <si>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</si>
  <si>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</si>
  <si>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</si>
  <si>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</si>
  <si>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</si>
  <si>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</si>
  <si>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</si>
  <si>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</si>
  <si>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</si>
  <si>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</si>
  <si>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</si>
  <si>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</si>
  <si>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</si>
  <si>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</si>
  <si>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</si>
  <si>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</si>
  <si>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</si>
  <si>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</si>
  <si>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</si>
  <si>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</si>
  <si>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</si>
  <si>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</si>
  <si>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</si>
  <si>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</si>
  <si>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</si>
  <si>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</si>
  <si>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</si>
  <si>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</si>
  <si>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</si>
  <si>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</si>
  <si>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</si>
  <si>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</si>
  <si>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</si>
  <si>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</si>
  <si>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</si>
  <si>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</si>
  <si>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</si>
  <si>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</si>
  <si>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</si>
  <si>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</si>
  <si>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</si>
  <si>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</si>
  <si>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</si>
  <si>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</si>
  <si>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</si>
  <si>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</si>
  <si>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</si>
  <si>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</si>
  <si>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</si>
  <si>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</si>
  <si>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</si>
  <si>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</si>
  <si>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</si>
  <si>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</si>
  <si>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</si>
  <si>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</si>
  <si>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</si>
  <si>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</si>
  <si>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</si>
  <si>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</si>
  <si>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</si>
  <si>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</si>
  <si>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</si>
  <si>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</si>
  <si>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</si>
  <si>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</si>
  <si>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</si>
  <si>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</si>
  <si>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Petőfi Sándor Művelődési Ház</t>
  </si>
  <si>
    <t>Anóka Eszter Városi Könyvtár</t>
  </si>
  <si>
    <t>Anóka szter Városi Könyvtár</t>
  </si>
  <si>
    <t>Anóka Eszter Város Könyvtár</t>
  </si>
  <si>
    <t>Polgármesteri hivatal</t>
  </si>
  <si>
    <t>Eredeti előirányzat</t>
  </si>
  <si>
    <t>Nagyhalász Város Önkormányzat adósságot keletkeztető ügyletekből és kezességvállalásokból fennálló kötelezettségei</t>
  </si>
  <si>
    <t>Nagyhalász Város Önkormányzat saját bevételeinek részletezése az adósságot keletkeztető ügyletből származó tárgyévi fizetési kötelezettség megállapításához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</si>
  <si>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</si>
  <si>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</si>
  <si>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</si>
  <si>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</si>
  <si>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</si>
  <si>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</si>
  <si>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</si>
  <si>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</si>
  <si>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</si>
  <si>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Pénzmaradvány igénybevétele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</si>
  <si>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</si>
  <si>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</si>
  <si>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</si>
  <si>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</si>
  <si>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</si>
  <si>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</si>
  <si>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2017.</t>
  </si>
  <si>
    <t>2018.</t>
  </si>
  <si>
    <t>2018. után</t>
  </si>
  <si>
    <t>TOP-1.3.1-15-SB1-2016-00001</t>
  </si>
  <si>
    <t>2017. év utáni szükséglet</t>
  </si>
  <si>
    <t>Felhasználás 2016. 12.31-ig</t>
  </si>
  <si>
    <t>2017. évi eredeti előirányzat</t>
  </si>
  <si>
    <t>forintban</t>
  </si>
  <si>
    <t>Ingatlanvásárlás</t>
  </si>
  <si>
    <t>Nagyhalász-Ibrány csomópont átépítése, körforgalom kiépítése</t>
  </si>
  <si>
    <t>2017</t>
  </si>
  <si>
    <t>Műv. Ház felújítás önrész</t>
  </si>
  <si>
    <t>Nagyhalász-Tiszarád közötti útszakasz önrész</t>
  </si>
  <si>
    <t>Poklondos-tanyai útalap kiépítése +  ágaprító önrész</t>
  </si>
  <si>
    <t>Kis és nagyértékű tárgyi eszköz vásárlás (közfoglalkoztatás).</t>
  </si>
  <si>
    <t>Kis és nagyértékű tárgyi eszköz vásárlás (városgazdálkodás).</t>
  </si>
  <si>
    <t>Kis és nagyértékű tárgyi eszköz vásárlás (polgármesteri hivatal).</t>
  </si>
  <si>
    <t>5. melléklet az 1/2017. (II.20.) önkormányzati rendelethez</t>
  </si>
  <si>
    <t>6. melléklet az 1/2017. (II.20.) önkormányzati rendelethez</t>
  </si>
  <si>
    <t>12. melléklet az 1/2017. (II.20.) önkormányzati rendelethez</t>
  </si>
  <si>
    <t>13. melléklet az 1/2017. (II.20.) önkormányzati rendelethez</t>
  </si>
  <si>
    <t>14. melléklet az 1/2017. (II.20.) önkormányzati rendelethez</t>
  </si>
  <si>
    <t>15. melléklet az 1/2017. (II.20.) önkormányzati rendelethez</t>
  </si>
  <si>
    <t>16. melléklet az 1/2017. (II.20.) önkormányzati rendelethez</t>
  </si>
  <si>
    <t>17.  melléklet az 1/2017.(II.20.) önkormányzati rendelethez</t>
  </si>
  <si>
    <t>18. melléklet az 1/2017. (II.20.) önkormányzati rendelethez</t>
  </si>
  <si>
    <t>19. melléklet az 1/2017. (II.20.) önkormányzati rendelethez</t>
  </si>
  <si>
    <t>20. melléklet az 1/2017. (II.20.) önkormányzati rendelethez</t>
  </si>
  <si>
    <t>21. melléklet az 1/2017. (II.20.) önkormányzati rendelethez</t>
  </si>
  <si>
    <t>22. melléklet az 1/2017. (II.20.) önkormányzati rendelethez</t>
  </si>
  <si>
    <t>23. melléklet az 1/2017. (II.20.) önkormányzati rendelethez</t>
  </si>
  <si>
    <t>24. melléklet az 1/2017. (II.20.) önkormányzati rendelethez</t>
  </si>
  <si>
    <t>25. melléklet az 1/2017. (II.20.) önkormányzati rendelethez</t>
  </si>
  <si>
    <t>26. melléklet az 1/2017 (II.20.) önkormányzati rendelethez</t>
  </si>
  <si>
    <t>27. melléklet az 1/2017. (II.20.) önkormányzati rendelethez</t>
  </si>
  <si>
    <t>ASP központhoz való csatlakozás</t>
  </si>
  <si>
    <t>Belvízrendezés</t>
  </si>
  <si>
    <t>Erdőtelepítés</t>
  </si>
  <si>
    <t>Óvoda felújítás</t>
  </si>
  <si>
    <t>Vasvári Pál út felújítása (önrész)</t>
  </si>
  <si>
    <t>Európai uniós támogatással megvalósuló projektek</t>
  </si>
  <si>
    <t>bevételei, kiadásai, hozzájárulások</t>
  </si>
  <si>
    <t>Nagyhalász-Ibrány csomópont átépítése, körforgalom építése</t>
  </si>
  <si>
    <t>Református Óvoda felújítása Nagyhalász Városában</t>
  </si>
  <si>
    <t>TOP1.4.1-15-SB1-2016-00012</t>
  </si>
  <si>
    <t>Erdőszerkezet átalakítás</t>
  </si>
  <si>
    <t>VP5-8.5.1-16</t>
  </si>
  <si>
    <t>Belterületi csapadékvíz elvezetés az Arany János utcában</t>
  </si>
  <si>
    <t>TOP2.1.3-15-SB1-2016-00002</t>
  </si>
  <si>
    <t>Nagyhalász Város Önkormányzat ASP központhoz való csatlakozása</t>
  </si>
  <si>
    <t>KÖFOP-1.2.1-VEKOP-16-2017-00751</t>
  </si>
  <si>
    <t>Horgásztó rekonstrukciós terve</t>
  </si>
  <si>
    <t>Könyvtári érdekeltségnövelő támogatás 30%-a</t>
  </si>
  <si>
    <t>Kerékpárbarát fejlesztés</t>
  </si>
  <si>
    <t>TOP-3.1.1-15-SB1-2016-00019</t>
  </si>
  <si>
    <t>Kerékpárbarát fejlesztés Nagyhalászban a József Attila és Ibrányi utcákban</t>
  </si>
  <si>
    <t>VP6-7.2.1-7.4.1.3-17 Piac fejlesztés (önrész)</t>
  </si>
  <si>
    <t>Belvízelvezetés</t>
  </si>
  <si>
    <t>Ingatlanfelújítás (Műfüves pálya, egyéb)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</si>
</sst>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14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vertical="center" wrapText="1"/>
      <protection/>
    </xf>
    <xf numFmtId="0" fontId="14" fillId="0" borderId="25" xfId="59" applyFont="1" applyFill="1" applyBorder="1" applyAlignment="1" applyProtection="1">
      <alignment vertical="center" wrapText="1"/>
      <protection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3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28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indent="6"/>
      <protection/>
    </xf>
    <xf numFmtId="0" fontId="16" fillId="0" borderId="11" xfId="59" applyFont="1" applyFill="1" applyBorder="1" applyAlignment="1" applyProtection="1">
      <alignment horizontal="left" vertical="center" wrapText="1" indent="6"/>
      <protection/>
    </xf>
    <xf numFmtId="0" fontId="16" fillId="0" borderId="15" xfId="59" applyFont="1" applyFill="1" applyBorder="1" applyAlignment="1" applyProtection="1">
      <alignment horizontal="left" vertical="center" wrapText="1" indent="6"/>
      <protection/>
    </xf>
    <xf numFmtId="0" fontId="16" fillId="0" borderId="34" xfId="59" applyFont="1" applyFill="1" applyBorder="1" applyAlignment="1" applyProtection="1">
      <alignment horizontal="left" vertical="center" wrapText="1" indent="6"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4" fillId="0" borderId="20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 applyAlignment="1" applyProtection="1">
      <alignment horizontal="center" vertical="center" wrapText="1"/>
      <protection/>
    </xf>
    <xf numFmtId="0" fontId="14" fillId="0" borderId="35" xfId="59" applyFont="1" applyFill="1" applyBorder="1" applyAlignment="1" applyProtection="1">
      <alignment horizontal="center" vertical="center" wrapText="1"/>
      <protection/>
    </xf>
    <xf numFmtId="0" fontId="16" fillId="0" borderId="22" xfId="59" applyFont="1" applyFill="1" applyBorder="1" applyAlignment="1" applyProtection="1">
      <alignment horizontal="center" vertical="center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166" fontId="14" fillId="0" borderId="26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6" applyNumberFormat="1" applyFont="1" applyFill="1" applyBorder="1" applyAlignment="1" applyProtection="1">
      <alignment/>
      <protection locked="0"/>
    </xf>
    <xf numFmtId="166" fontId="16" fillId="0" borderId="45" xfId="46" applyNumberFormat="1" applyFont="1" applyFill="1" applyBorder="1" applyAlignment="1" applyProtection="1">
      <alignment/>
      <protection locked="0"/>
    </xf>
    <xf numFmtId="166" fontId="16" fillId="0" borderId="40" xfId="46" applyNumberFormat="1" applyFont="1" applyFill="1" applyBorder="1" applyAlignment="1" applyProtection="1">
      <alignment/>
      <protection locked="0"/>
    </xf>
    <xf numFmtId="0" fontId="16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0" fontId="14" fillId="0" borderId="25" xfId="59" applyFont="1" applyFill="1" applyBorder="1" applyAlignment="1" applyProtection="1">
      <alignment horizontal="center" vertical="center" wrapText="1"/>
      <protection/>
    </xf>
    <xf numFmtId="0" fontId="14" fillId="0" borderId="37" xfId="59" applyFont="1" applyFill="1" applyBorder="1" applyAlignment="1" applyProtection="1">
      <alignment horizontal="center" vertical="center" wrapText="1"/>
      <protection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49" fontId="16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>
      <alignment vertical="center" wrapText="1"/>
      <protection/>
    </xf>
    <xf numFmtId="164" fontId="14" fillId="0" borderId="58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9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9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9" applyFont="1" applyFill="1" applyBorder="1" applyAlignment="1" applyProtection="1">
      <alignment horizontal="center" vertical="center"/>
      <protection/>
    </xf>
    <xf numFmtId="0" fontId="14" fillId="0" borderId="26" xfId="59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26" fillId="0" borderId="12" xfId="46" applyNumberFormat="1" applyFont="1" applyFill="1" applyBorder="1" applyAlignment="1" applyProtection="1">
      <alignment/>
      <protection locked="0"/>
    </xf>
    <xf numFmtId="166" fontId="26" fillId="0" borderId="31" xfId="46" applyNumberFormat="1" applyFont="1" applyFill="1" applyBorder="1" applyAlignment="1">
      <alignment/>
    </xf>
    <xf numFmtId="166" fontId="26" fillId="0" borderId="11" xfId="46" applyNumberFormat="1" applyFont="1" applyFill="1" applyBorder="1" applyAlignment="1" applyProtection="1">
      <alignment/>
      <protection locked="0"/>
    </xf>
    <xf numFmtId="166" fontId="26" fillId="0" borderId="29" xfId="46" applyNumberFormat="1" applyFont="1" applyFill="1" applyBorder="1" applyAlignment="1">
      <alignment/>
    </xf>
    <xf numFmtId="166" fontId="26" fillId="0" borderId="15" xfId="46" applyNumberFormat="1" applyFont="1" applyFill="1" applyBorder="1" applyAlignment="1" applyProtection="1">
      <alignment/>
      <protection locked="0"/>
    </xf>
    <xf numFmtId="166" fontId="27" fillId="0" borderId="23" xfId="59" applyNumberFormat="1" applyFont="1" applyFill="1" applyBorder="1">
      <alignment/>
      <protection/>
    </xf>
    <xf numFmtId="166" fontId="27" fillId="0" borderId="26" xfId="59" applyNumberFormat="1" applyFont="1" applyFill="1" applyBorder="1">
      <alignment/>
      <protection/>
    </xf>
    <xf numFmtId="0" fontId="28" fillId="0" borderId="0" xfId="0" applyFont="1" applyAlignment="1" applyProtection="1">
      <alignment horizontal="right" vertical="top"/>
      <protection locked="0"/>
    </xf>
    <xf numFmtId="0" fontId="28" fillId="0" borderId="0" xfId="0" applyFont="1" applyAlignment="1" applyProtection="1">
      <alignment horizontal="right" vertical="top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15" fillId="0" borderId="33" xfId="59" applyNumberFormat="1" applyFont="1" applyFill="1" applyBorder="1" applyAlignment="1" applyProtection="1">
      <alignment horizontal="left" vertical="center"/>
      <protection/>
    </xf>
    <xf numFmtId="164" fontId="15" fillId="0" borderId="33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6" fillId="0" borderId="61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wrapText="1"/>
      <protection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5">
      <selection activeCell="C119" sqref="C119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">
        <v>463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371663183</v>
      </c>
    </row>
    <row r="6" spans="1:3" s="278" customFormat="1" ht="12" customHeight="1">
      <c r="A6" s="13" t="s">
        <v>69</v>
      </c>
      <c r="B6" s="279" t="s">
        <v>178</v>
      </c>
      <c r="C6" s="178">
        <v>171094926</v>
      </c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>
        <v>173309376</v>
      </c>
    </row>
    <row r="9" spans="1:3" s="278" customFormat="1" ht="12" customHeight="1">
      <c r="A9" s="12" t="s">
        <v>72</v>
      </c>
      <c r="B9" s="280" t="s">
        <v>180</v>
      </c>
      <c r="C9" s="177">
        <v>8491154</v>
      </c>
    </row>
    <row r="10" spans="1:3" s="278" customFormat="1" ht="12" customHeight="1">
      <c r="A10" s="12" t="s">
        <v>89</v>
      </c>
      <c r="B10" s="171" t="s">
        <v>358</v>
      </c>
      <c r="C10" s="177">
        <v>18183887</v>
      </c>
    </row>
    <row r="11" spans="1:3" s="278" customFormat="1" ht="12" customHeight="1" thickBot="1">
      <c r="A11" s="14" t="s">
        <v>73</v>
      </c>
      <c r="B11" s="172" t="s">
        <v>359</v>
      </c>
      <c r="C11" s="177">
        <v>583840</v>
      </c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383597096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383597096</v>
      </c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295368429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>
        <v>295368429</v>
      </c>
    </row>
    <row r="25" spans="1:3" s="278" customFormat="1" ht="12" customHeight="1" thickBot="1">
      <c r="A25" s="14" t="s">
        <v>102</v>
      </c>
      <c r="B25" s="281" t="s">
        <v>190</v>
      </c>
      <c r="C25" s="179">
        <v>282109405</v>
      </c>
    </row>
    <row r="26" spans="1:3" s="278" customFormat="1" ht="12" customHeight="1" thickBot="1">
      <c r="A26" s="18" t="s">
        <v>103</v>
      </c>
      <c r="B26" s="19" t="s">
        <v>450</v>
      </c>
      <c r="C26" s="181">
        <f>SUM(C27:C33)</f>
        <v>67521408</v>
      </c>
    </row>
    <row r="27" spans="1:3" s="278" customFormat="1" ht="12" customHeight="1">
      <c r="A27" s="13" t="s">
        <v>192</v>
      </c>
      <c r="B27" s="279" t="s">
        <v>454</v>
      </c>
      <c r="C27" s="178">
        <v>11904310</v>
      </c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>
        <v>41711896</v>
      </c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>
        <v>12129797</v>
      </c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4" t="s">
        <v>198</v>
      </c>
      <c r="C33" s="179">
        <v>1775405</v>
      </c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30553892</v>
      </c>
    </row>
    <row r="35" spans="1:3" s="278" customFormat="1" ht="12" customHeight="1">
      <c r="A35" s="13" t="s">
        <v>62</v>
      </c>
      <c r="B35" s="279" t="s">
        <v>201</v>
      </c>
      <c r="C35" s="178">
        <v>13937966</v>
      </c>
    </row>
    <row r="36" spans="1:3" s="278" customFormat="1" ht="12" customHeight="1">
      <c r="A36" s="12" t="s">
        <v>63</v>
      </c>
      <c r="B36" s="280" t="s">
        <v>202</v>
      </c>
      <c r="C36" s="177">
        <v>6569700</v>
      </c>
    </row>
    <row r="37" spans="1:3" s="278" customFormat="1" ht="12" customHeight="1">
      <c r="A37" s="12" t="s">
        <v>64</v>
      </c>
      <c r="B37" s="280" t="s">
        <v>203</v>
      </c>
      <c r="C37" s="177">
        <v>1400000</v>
      </c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>
        <v>2715856</v>
      </c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>
        <v>5930370</v>
      </c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5600000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>
        <v>5000000</v>
      </c>
    </row>
    <row r="49" spans="1:3" s="278" customFormat="1" ht="12" customHeight="1">
      <c r="A49" s="12" t="s">
        <v>212</v>
      </c>
      <c r="B49" s="280" t="s">
        <v>217</v>
      </c>
      <c r="C49" s="180">
        <v>600000</v>
      </c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1408000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>
        <v>1408000</v>
      </c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2352195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>
        <v>2286195</v>
      </c>
    </row>
    <row r="60" spans="1:3" s="278" customFormat="1" ht="12" customHeight="1">
      <c r="A60" s="12" t="s">
        <v>155</v>
      </c>
      <c r="B60" s="280" t="s">
        <v>229</v>
      </c>
      <c r="C60" s="180">
        <v>66000</v>
      </c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1158064203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42418111</v>
      </c>
    </row>
    <row r="73" spans="1:3" s="278" customFormat="1" ht="12" customHeight="1">
      <c r="A73" s="13" t="s">
        <v>267</v>
      </c>
      <c r="B73" s="279" t="s">
        <v>245</v>
      </c>
      <c r="C73" s="180">
        <v>42418111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15737585</v>
      </c>
    </row>
    <row r="76" spans="1:3" s="278" customFormat="1" ht="12" customHeight="1">
      <c r="A76" s="13" t="s">
        <v>269</v>
      </c>
      <c r="B76" s="279" t="s">
        <v>249</v>
      </c>
      <c r="C76" s="180">
        <v>15737585</v>
      </c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58155696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1216219899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854669376</v>
      </c>
    </row>
    <row r="94" spans="1:3" ht="12" customHeight="1">
      <c r="A94" s="15" t="s">
        <v>69</v>
      </c>
      <c r="B94" s="8" t="s">
        <v>39</v>
      </c>
      <c r="C94" s="176">
        <v>382835208</v>
      </c>
    </row>
    <row r="95" spans="1:3" ht="12" customHeight="1">
      <c r="A95" s="12" t="s">
        <v>70</v>
      </c>
      <c r="B95" s="6" t="s">
        <v>113</v>
      </c>
      <c r="C95" s="177">
        <v>57086317</v>
      </c>
    </row>
    <row r="96" spans="1:3" ht="12" customHeight="1">
      <c r="A96" s="12" t="s">
        <v>71</v>
      </c>
      <c r="B96" s="6" t="s">
        <v>88</v>
      </c>
      <c r="C96" s="179">
        <v>248481809</v>
      </c>
    </row>
    <row r="97" spans="1:3" ht="12" customHeight="1">
      <c r="A97" s="12" t="s">
        <v>72</v>
      </c>
      <c r="B97" s="9" t="s">
        <v>114</v>
      </c>
      <c r="C97" s="179">
        <v>24487000</v>
      </c>
    </row>
    <row r="98" spans="1:3" ht="12" customHeight="1">
      <c r="A98" s="12" t="s">
        <v>80</v>
      </c>
      <c r="B98" s="17" t="s">
        <v>115</v>
      </c>
      <c r="C98" s="179">
        <v>141779042</v>
      </c>
    </row>
    <row r="99" spans="1:3" ht="12" customHeight="1">
      <c r="A99" s="12" t="s">
        <v>73</v>
      </c>
      <c r="B99" s="6" t="s">
        <v>368</v>
      </c>
      <c r="C99" s="179">
        <v>3751202</v>
      </c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>
        <v>112738013</v>
      </c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>
        <v>1000000</v>
      </c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>
        <v>24289827</v>
      </c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348524583</v>
      </c>
    </row>
    <row r="115" spans="1:3" ht="12" customHeight="1">
      <c r="A115" s="13" t="s">
        <v>75</v>
      </c>
      <c r="B115" s="6" t="s">
        <v>154</v>
      </c>
      <c r="C115" s="178">
        <v>71295776</v>
      </c>
    </row>
    <row r="116" spans="1:3" ht="12" customHeight="1">
      <c r="A116" s="13" t="s">
        <v>76</v>
      </c>
      <c r="B116" s="10" t="s">
        <v>291</v>
      </c>
      <c r="C116" s="178">
        <v>16578595</v>
      </c>
    </row>
    <row r="117" spans="1:3" ht="12" customHeight="1">
      <c r="A117" s="13" t="s">
        <v>77</v>
      </c>
      <c r="B117" s="10" t="s">
        <v>117</v>
      </c>
      <c r="C117" s="177">
        <v>277228807</v>
      </c>
    </row>
    <row r="118" spans="1:3" ht="12" customHeight="1">
      <c r="A118" s="13" t="s">
        <v>78</v>
      </c>
      <c r="B118" s="10" t="s">
        <v>292</v>
      </c>
      <c r="C118" s="168">
        <v>270777684</v>
      </c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1203193959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13025940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>
        <v>13025940</v>
      </c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13025940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1216219899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-45129756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45129756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KÖLTSÉGVETÉSÉNEK ÖSSZEVONT MÉRLEGE&amp;10
&amp;R&amp;"Times New Roman CE,Félkövér dőlt"&amp;11 1. melléklet az 1/2017. (II.20.)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0">
      <selection activeCell="E20" sqref="E20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406" t="s">
        <v>1</v>
      </c>
      <c r="B1" s="406"/>
      <c r="C1" s="406"/>
      <c r="D1" s="406"/>
      <c r="E1" s="406"/>
      <c r="F1" s="406"/>
    </row>
    <row r="2" spans="1:6" ht="23.25" customHeight="1" thickBot="1">
      <c r="A2" s="111"/>
      <c r="B2" s="41"/>
      <c r="C2" s="41"/>
      <c r="D2" s="41"/>
      <c r="E2" s="41"/>
      <c r="F2" s="37" t="e">
        <f>'9.mell.'!F2</f>
        <v>#REF!</v>
      </c>
    </row>
    <row r="3" spans="1:6" s="33" customFormat="1" ht="48.75" customHeight="1" thickBot="1">
      <c r="A3" s="112" t="s">
        <v>56</v>
      </c>
      <c r="B3" s="113" t="s">
        <v>54</v>
      </c>
      <c r="C3" s="113" t="s">
        <v>55</v>
      </c>
      <c r="D3" s="113" t="str">
        <f>+'9.mell.'!D3</f>
        <v>Felhasználás 2016. 12.31-ig</v>
      </c>
      <c r="E3" s="113" t="str">
        <f>+'9.mell.'!E3</f>
        <v>2017. évi eredeti előirányzat</v>
      </c>
      <c r="F3" s="347" t="s">
        <v>495</v>
      </c>
    </row>
    <row r="4" spans="1:6" s="41" customFormat="1" ht="15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50" t="s">
        <v>461</v>
      </c>
    </row>
    <row r="5" spans="1:6" ht="15.75" customHeight="1">
      <c r="A5" s="48" t="s">
        <v>500</v>
      </c>
      <c r="B5" s="49">
        <v>9031360</v>
      </c>
      <c r="C5" s="331" t="s">
        <v>501</v>
      </c>
      <c r="D5" s="49"/>
      <c r="E5" s="49">
        <v>9031360</v>
      </c>
      <c r="F5" s="50">
        <f aca="true" t="shared" si="0" ref="F5:F23">B5-D5-E5</f>
        <v>0</v>
      </c>
    </row>
    <row r="6" spans="1:6" ht="15.75" customHeight="1">
      <c r="A6" s="48" t="s">
        <v>504</v>
      </c>
      <c r="B6" s="49"/>
      <c r="C6" s="331" t="s">
        <v>501</v>
      </c>
      <c r="D6" s="49"/>
      <c r="E6" s="49"/>
      <c r="F6" s="50">
        <f t="shared" si="0"/>
        <v>0</v>
      </c>
    </row>
    <row r="7" spans="1:6" ht="15.75" customHeight="1">
      <c r="A7" s="48" t="s">
        <v>503</v>
      </c>
      <c r="B7" s="49">
        <v>2202335</v>
      </c>
      <c r="C7" s="331" t="s">
        <v>501</v>
      </c>
      <c r="D7" s="49"/>
      <c r="E7" s="49">
        <v>2202335</v>
      </c>
      <c r="F7" s="50">
        <f t="shared" si="0"/>
        <v>0</v>
      </c>
    </row>
    <row r="8" spans="1:6" ht="15.75" customHeight="1">
      <c r="A8" s="48" t="s">
        <v>502</v>
      </c>
      <c r="B8" s="49"/>
      <c r="C8" s="331" t="s">
        <v>501</v>
      </c>
      <c r="D8" s="49"/>
      <c r="E8" s="49"/>
      <c r="F8" s="50">
        <f t="shared" si="0"/>
        <v>0</v>
      </c>
    </row>
    <row r="9" spans="1:6" ht="15.75" customHeight="1">
      <c r="A9" s="48" t="s">
        <v>529</v>
      </c>
      <c r="B9" s="49">
        <v>66074932</v>
      </c>
      <c r="C9" s="331" t="s">
        <v>501</v>
      </c>
      <c r="D9" s="49"/>
      <c r="E9" s="49">
        <v>66074932</v>
      </c>
      <c r="F9" s="50">
        <f t="shared" si="0"/>
        <v>0</v>
      </c>
    </row>
    <row r="10" spans="1:6" ht="15.75" customHeight="1">
      <c r="A10" s="48" t="s">
        <v>530</v>
      </c>
      <c r="B10" s="49"/>
      <c r="C10" s="331" t="s">
        <v>501</v>
      </c>
      <c r="D10" s="49"/>
      <c r="E10" s="49"/>
      <c r="F10" s="50">
        <f t="shared" si="0"/>
        <v>0</v>
      </c>
    </row>
    <row r="11" spans="1:6" ht="15.75" customHeight="1">
      <c r="A11" s="48" t="s">
        <v>544</v>
      </c>
      <c r="B11" s="49">
        <v>84914946</v>
      </c>
      <c r="C11" s="331" t="s">
        <v>501</v>
      </c>
      <c r="D11" s="49"/>
      <c r="E11" s="49">
        <v>84914946</v>
      </c>
      <c r="F11" s="50">
        <f t="shared" si="0"/>
        <v>0</v>
      </c>
    </row>
    <row r="12" spans="1:6" ht="15.75" customHeight="1">
      <c r="A12" s="48" t="s">
        <v>548</v>
      </c>
      <c r="B12" s="49">
        <v>110756446</v>
      </c>
      <c r="C12" s="331" t="s">
        <v>501</v>
      </c>
      <c r="D12" s="49"/>
      <c r="E12" s="49">
        <v>110756446</v>
      </c>
      <c r="F12" s="50">
        <f t="shared" si="0"/>
        <v>0</v>
      </c>
    </row>
    <row r="13" spans="1:6" ht="15.75" customHeight="1">
      <c r="A13" s="48" t="s">
        <v>549</v>
      </c>
      <c r="B13" s="49">
        <v>4248788</v>
      </c>
      <c r="C13" s="331" t="s">
        <v>501</v>
      </c>
      <c r="D13" s="49"/>
      <c r="E13" s="49">
        <v>4248788</v>
      </c>
      <c r="F13" s="50">
        <f t="shared" si="0"/>
        <v>0</v>
      </c>
    </row>
    <row r="14" spans="1:6" ht="15.75" customHeight="1">
      <c r="A14" s="48"/>
      <c r="B14" s="49"/>
      <c r="C14" s="331"/>
      <c r="D14" s="49"/>
      <c r="E14" s="49"/>
      <c r="F14" s="50">
        <f t="shared" si="0"/>
        <v>0</v>
      </c>
    </row>
    <row r="15" spans="1:6" ht="15.75" customHeight="1">
      <c r="A15" s="48"/>
      <c r="B15" s="49"/>
      <c r="C15" s="331"/>
      <c r="D15" s="49"/>
      <c r="E15" s="49"/>
      <c r="F15" s="50">
        <f t="shared" si="0"/>
        <v>0</v>
      </c>
    </row>
    <row r="16" spans="1:6" ht="15.75" customHeight="1">
      <c r="A16" s="48"/>
      <c r="B16" s="49"/>
      <c r="C16" s="331"/>
      <c r="D16" s="49"/>
      <c r="E16" s="49"/>
      <c r="F16" s="50">
        <f t="shared" si="0"/>
        <v>0</v>
      </c>
    </row>
    <row r="17" spans="1:6" ht="15.75" customHeight="1">
      <c r="A17" s="48"/>
      <c r="B17" s="49"/>
      <c r="C17" s="331"/>
      <c r="D17" s="49"/>
      <c r="E17" s="49"/>
      <c r="F17" s="50">
        <f t="shared" si="0"/>
        <v>0</v>
      </c>
    </row>
    <row r="18" spans="1:6" ht="15.75" customHeight="1">
      <c r="A18" s="48"/>
      <c r="B18" s="49"/>
      <c r="C18" s="331"/>
      <c r="D18" s="49"/>
      <c r="E18" s="49"/>
      <c r="F18" s="50">
        <f t="shared" si="0"/>
        <v>0</v>
      </c>
    </row>
    <row r="19" spans="1:6" ht="15.75" customHeight="1">
      <c r="A19" s="48"/>
      <c r="B19" s="49"/>
      <c r="C19" s="331"/>
      <c r="D19" s="49"/>
      <c r="E19" s="49"/>
      <c r="F19" s="50">
        <f t="shared" si="0"/>
        <v>0</v>
      </c>
    </row>
    <row r="20" spans="1:6" ht="15.75" customHeight="1">
      <c r="A20" s="48"/>
      <c r="B20" s="49"/>
      <c r="C20" s="331"/>
      <c r="D20" s="49"/>
      <c r="E20" s="49"/>
      <c r="F20" s="50">
        <f t="shared" si="0"/>
        <v>0</v>
      </c>
    </row>
    <row r="21" spans="1:6" ht="15.75" customHeight="1">
      <c r="A21" s="48"/>
      <c r="B21" s="49"/>
      <c r="C21" s="331"/>
      <c r="D21" s="49"/>
      <c r="E21" s="49"/>
      <c r="F21" s="50">
        <f t="shared" si="0"/>
        <v>0</v>
      </c>
    </row>
    <row r="22" spans="1:6" ht="15.75" customHeight="1">
      <c r="A22" s="48"/>
      <c r="B22" s="49"/>
      <c r="C22" s="331"/>
      <c r="D22" s="49"/>
      <c r="E22" s="49"/>
      <c r="F22" s="50">
        <f t="shared" si="0"/>
        <v>0</v>
      </c>
    </row>
    <row r="23" spans="1:6" ht="15.75" customHeight="1" thickBot="1">
      <c r="A23" s="51"/>
      <c r="B23" s="52"/>
      <c r="C23" s="332"/>
      <c r="D23" s="52"/>
      <c r="E23" s="52"/>
      <c r="F23" s="53">
        <f t="shared" si="0"/>
        <v>0</v>
      </c>
    </row>
    <row r="24" spans="1:6" s="47" customFormat="1" ht="18" customHeight="1" thickBot="1">
      <c r="A24" s="114" t="s">
        <v>52</v>
      </c>
      <c r="B24" s="115">
        <f>SUM(B5:B23)</f>
        <v>277228807</v>
      </c>
      <c r="C24" s="67"/>
      <c r="D24" s="115">
        <f>SUM(D5:D23)</f>
        <v>0</v>
      </c>
      <c r="E24" s="115">
        <f>SUM(E5:E23)</f>
        <v>277228807</v>
      </c>
      <c r="F24" s="54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10. melléklet az 1/2017. (II.20.)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5"/>
  <sheetViews>
    <sheetView view="pageLayout" workbookViewId="0" topLeftCell="A144">
      <selection activeCell="D143" sqref="D143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15.75">
      <c r="A1" s="410" t="s">
        <v>531</v>
      </c>
      <c r="B1" s="410"/>
      <c r="C1" s="410"/>
      <c r="D1" s="410"/>
      <c r="E1" s="410"/>
    </row>
    <row r="2" spans="1:5" ht="15.75">
      <c r="A2" s="410" t="s">
        <v>532</v>
      </c>
      <c r="B2" s="410"/>
      <c r="C2" s="410"/>
      <c r="D2" s="410"/>
      <c r="E2" s="410"/>
    </row>
    <row r="3" spans="1:5" ht="12.75">
      <c r="A3" s="125"/>
      <c r="B3" s="125"/>
      <c r="C3" s="125"/>
      <c r="D3" s="125"/>
      <c r="E3" s="125"/>
    </row>
    <row r="4" spans="1:5" ht="15.75">
      <c r="A4" s="362" t="s">
        <v>475</v>
      </c>
      <c r="B4" s="408" t="s">
        <v>494</v>
      </c>
      <c r="C4" s="408"/>
      <c r="D4" s="408"/>
      <c r="E4" s="408"/>
    </row>
    <row r="5" spans="1:5" ht="14.25" thickBot="1">
      <c r="A5" s="125" t="s">
        <v>533</v>
      </c>
      <c r="B5" s="125"/>
      <c r="C5" s="125"/>
      <c r="D5" s="407" t="s">
        <v>476</v>
      </c>
      <c r="E5" s="407"/>
    </row>
    <row r="6" spans="1:5" ht="15" customHeight="1" thickBot="1">
      <c r="A6" s="363" t="s">
        <v>477</v>
      </c>
      <c r="B6" s="364" t="s">
        <v>491</v>
      </c>
      <c r="C6" s="364" t="s">
        <v>492</v>
      </c>
      <c r="D6" s="364" t="s">
        <v>493</v>
      </c>
      <c r="E6" s="365" t="s">
        <v>41</v>
      </c>
    </row>
    <row r="7" spans="1:5" ht="12.75">
      <c r="A7" s="366" t="s">
        <v>478</v>
      </c>
      <c r="B7" s="367"/>
      <c r="C7" s="367"/>
      <c r="D7" s="367"/>
      <c r="E7" s="368">
        <f aca="true" t="shared" si="0" ref="E7:E13">SUM(B7:D7)</f>
        <v>0</v>
      </c>
    </row>
    <row r="8" spans="1:5" ht="12.75">
      <c r="A8" s="369" t="s">
        <v>479</v>
      </c>
      <c r="B8" s="370"/>
      <c r="C8" s="370"/>
      <c r="D8" s="370"/>
      <c r="E8" s="371">
        <f t="shared" si="0"/>
        <v>0</v>
      </c>
    </row>
    <row r="9" spans="1:5" ht="12.75">
      <c r="A9" s="372" t="s">
        <v>480</v>
      </c>
      <c r="B9" s="373">
        <v>9031360</v>
      </c>
      <c r="C9" s="373"/>
      <c r="D9" s="373"/>
      <c r="E9" s="374">
        <f t="shared" si="0"/>
        <v>9031360</v>
      </c>
    </row>
    <row r="10" spans="1:5" ht="12.75">
      <c r="A10" s="372" t="s">
        <v>481</v>
      </c>
      <c r="B10" s="373"/>
      <c r="C10" s="373"/>
      <c r="D10" s="373"/>
      <c r="E10" s="374">
        <f t="shared" si="0"/>
        <v>0</v>
      </c>
    </row>
    <row r="11" spans="1:5" ht="12.75">
      <c r="A11" s="372" t="s">
        <v>482</v>
      </c>
      <c r="B11" s="373"/>
      <c r="C11" s="373"/>
      <c r="D11" s="373"/>
      <c r="E11" s="374">
        <f t="shared" si="0"/>
        <v>0</v>
      </c>
    </row>
    <row r="12" spans="1:5" ht="12.75">
      <c r="A12" s="372" t="s">
        <v>483</v>
      </c>
      <c r="B12" s="373"/>
      <c r="C12" s="373"/>
      <c r="D12" s="373"/>
      <c r="E12" s="374">
        <f t="shared" si="0"/>
        <v>0</v>
      </c>
    </row>
    <row r="13" spans="1:5" ht="13.5" thickBot="1">
      <c r="A13" s="375" t="s">
        <v>484</v>
      </c>
      <c r="B13" s="376"/>
      <c r="C13" s="376"/>
      <c r="D13" s="376"/>
      <c r="E13" s="374">
        <f t="shared" si="0"/>
        <v>0</v>
      </c>
    </row>
    <row r="14" spans="1:5" ht="13.5" thickBot="1">
      <c r="A14" s="377" t="s">
        <v>485</v>
      </c>
      <c r="B14" s="378">
        <f>B7+SUM(B9:B13)</f>
        <v>9031360</v>
      </c>
      <c r="C14" s="378">
        <f>C7+SUM(C9:C13)</f>
        <v>0</v>
      </c>
      <c r="D14" s="378">
        <f>D7+SUM(D9:D13)</f>
        <v>0</v>
      </c>
      <c r="E14" s="379">
        <f>E7+SUM(E9:E13)</f>
        <v>9031360</v>
      </c>
    </row>
    <row r="15" spans="1:5" ht="13.5" thickBot="1">
      <c r="A15" s="36"/>
      <c r="B15" s="36"/>
      <c r="C15" s="36"/>
      <c r="D15" s="36"/>
      <c r="E15" s="36"/>
    </row>
    <row r="16" spans="1:5" ht="15" customHeight="1" thickBot="1">
      <c r="A16" s="363" t="s">
        <v>486</v>
      </c>
      <c r="B16" s="364" t="str">
        <f>+B6</f>
        <v>2017.</v>
      </c>
      <c r="C16" s="364" t="str">
        <f>+C6</f>
        <v>2018.</v>
      </c>
      <c r="D16" s="364" t="str">
        <f>+D6</f>
        <v>2018. után</v>
      </c>
      <c r="E16" s="365" t="s">
        <v>41</v>
      </c>
    </row>
    <row r="17" spans="1:5" ht="12.75">
      <c r="A17" s="366" t="s">
        <v>487</v>
      </c>
      <c r="B17" s="367"/>
      <c r="C17" s="367"/>
      <c r="D17" s="367"/>
      <c r="E17" s="368">
        <f aca="true" t="shared" si="1" ref="E17:E23">SUM(B17:D17)</f>
        <v>0</v>
      </c>
    </row>
    <row r="18" spans="1:5" ht="12.75">
      <c r="A18" s="380" t="s">
        <v>488</v>
      </c>
      <c r="B18" s="373">
        <v>9031360</v>
      </c>
      <c r="C18" s="373"/>
      <c r="D18" s="373"/>
      <c r="E18" s="374">
        <f t="shared" si="1"/>
        <v>9031360</v>
      </c>
    </row>
    <row r="19" spans="1:5" ht="12.75">
      <c r="A19" s="372" t="s">
        <v>489</v>
      </c>
      <c r="B19" s="373"/>
      <c r="C19" s="373"/>
      <c r="D19" s="373"/>
      <c r="E19" s="374">
        <f t="shared" si="1"/>
        <v>0</v>
      </c>
    </row>
    <row r="20" spans="1:5" ht="12.75">
      <c r="A20" s="372" t="s">
        <v>490</v>
      </c>
      <c r="B20" s="373"/>
      <c r="C20" s="373"/>
      <c r="D20" s="373"/>
      <c r="E20" s="374">
        <f t="shared" si="1"/>
        <v>0</v>
      </c>
    </row>
    <row r="21" spans="1:5" ht="12.75">
      <c r="A21" s="381"/>
      <c r="B21" s="373"/>
      <c r="C21" s="373"/>
      <c r="D21" s="373"/>
      <c r="E21" s="374">
        <f t="shared" si="1"/>
        <v>0</v>
      </c>
    </row>
    <row r="22" spans="1:5" ht="12.75">
      <c r="A22" s="381"/>
      <c r="B22" s="373"/>
      <c r="C22" s="373"/>
      <c r="D22" s="373"/>
      <c r="E22" s="374">
        <f t="shared" si="1"/>
        <v>0</v>
      </c>
    </row>
    <row r="23" spans="1:5" ht="13.5" thickBot="1">
      <c r="A23" s="375"/>
      <c r="B23" s="376"/>
      <c r="C23" s="376"/>
      <c r="D23" s="376"/>
      <c r="E23" s="374">
        <f t="shared" si="1"/>
        <v>0</v>
      </c>
    </row>
    <row r="24" spans="1:5" ht="13.5" thickBot="1">
      <c r="A24" s="377" t="s">
        <v>42</v>
      </c>
      <c r="B24" s="378">
        <f>SUM(B17:B23)</f>
        <v>9031360</v>
      </c>
      <c r="C24" s="378">
        <f>SUM(C17:C23)</f>
        <v>0</v>
      </c>
      <c r="D24" s="378">
        <f>SUM(D17:D23)</f>
        <v>0</v>
      </c>
      <c r="E24" s="379">
        <f>SUM(E17:E23)</f>
        <v>9031360</v>
      </c>
    </row>
    <row r="25" spans="1:5" ht="12.75">
      <c r="A25" s="125"/>
      <c r="B25" s="125"/>
      <c r="C25" s="125"/>
      <c r="D25" s="125"/>
      <c r="E25" s="125"/>
    </row>
    <row r="26" spans="1:5" ht="12.75">
      <c r="A26" s="125"/>
      <c r="B26" s="125"/>
      <c r="C26" s="125"/>
      <c r="D26" s="125"/>
      <c r="E26" s="125"/>
    </row>
    <row r="27" spans="1:5" ht="15.75">
      <c r="A27" s="362" t="s">
        <v>475</v>
      </c>
      <c r="B27" s="408" t="s">
        <v>534</v>
      </c>
      <c r="C27" s="408"/>
      <c r="D27" s="408"/>
      <c r="E27" s="408"/>
    </row>
    <row r="28" spans="1:5" ht="14.25" thickBot="1">
      <c r="A28" s="125" t="s">
        <v>535</v>
      </c>
      <c r="B28" s="125"/>
      <c r="C28" s="125"/>
      <c r="D28" s="407" t="s">
        <v>476</v>
      </c>
      <c r="E28" s="407"/>
    </row>
    <row r="29" spans="1:5" ht="13.5" thickBot="1">
      <c r="A29" s="363" t="s">
        <v>477</v>
      </c>
      <c r="B29" s="364" t="str">
        <f>+B16</f>
        <v>2017.</v>
      </c>
      <c r="C29" s="364" t="str">
        <f>+C16</f>
        <v>2018.</v>
      </c>
      <c r="D29" s="364" t="str">
        <f>+D16</f>
        <v>2018. után</v>
      </c>
      <c r="E29" s="365" t="s">
        <v>41</v>
      </c>
    </row>
    <row r="30" spans="1:5" ht="12.75">
      <c r="A30" s="366" t="s">
        <v>478</v>
      </c>
      <c r="B30" s="367"/>
      <c r="C30" s="367"/>
      <c r="D30" s="367"/>
      <c r="E30" s="368">
        <f aca="true" t="shared" si="2" ref="E30:E36">SUM(B30:D30)</f>
        <v>0</v>
      </c>
    </row>
    <row r="31" spans="1:5" ht="12.75">
      <c r="A31" s="369" t="s">
        <v>479</v>
      </c>
      <c r="B31" s="370"/>
      <c r="C31" s="370"/>
      <c r="D31" s="370"/>
      <c r="E31" s="371">
        <f t="shared" si="2"/>
        <v>0</v>
      </c>
    </row>
    <row r="32" spans="1:5" ht="12.75">
      <c r="A32" s="372" t="s">
        <v>480</v>
      </c>
      <c r="B32" s="373">
        <v>68825472</v>
      </c>
      <c r="C32" s="373"/>
      <c r="D32" s="373"/>
      <c r="E32" s="374">
        <f t="shared" si="2"/>
        <v>68825472</v>
      </c>
    </row>
    <row r="33" spans="1:5" ht="12.75">
      <c r="A33" s="372" t="s">
        <v>481</v>
      </c>
      <c r="B33" s="373"/>
      <c r="C33" s="373"/>
      <c r="D33" s="373"/>
      <c r="E33" s="374">
        <f t="shared" si="2"/>
        <v>0</v>
      </c>
    </row>
    <row r="34" spans="1:5" ht="12.75">
      <c r="A34" s="372" t="s">
        <v>482</v>
      </c>
      <c r="B34" s="373"/>
      <c r="C34" s="373"/>
      <c r="D34" s="373"/>
      <c r="E34" s="374">
        <f t="shared" si="2"/>
        <v>0</v>
      </c>
    </row>
    <row r="35" spans="1:5" ht="12.75">
      <c r="A35" s="372" t="s">
        <v>483</v>
      </c>
      <c r="B35" s="373"/>
      <c r="C35" s="373"/>
      <c r="D35" s="373"/>
      <c r="E35" s="374">
        <f t="shared" si="2"/>
        <v>0</v>
      </c>
    </row>
    <row r="36" spans="1:5" ht="13.5" thickBot="1">
      <c r="A36" s="375"/>
      <c r="B36" s="376"/>
      <c r="C36" s="376"/>
      <c r="D36" s="376"/>
      <c r="E36" s="374">
        <f t="shared" si="2"/>
        <v>0</v>
      </c>
    </row>
    <row r="37" spans="1:5" ht="13.5" thickBot="1">
      <c r="A37" s="377" t="s">
        <v>485</v>
      </c>
      <c r="B37" s="378">
        <f>B30+SUM(B32:B36)</f>
        <v>68825472</v>
      </c>
      <c r="C37" s="378">
        <f>C30+SUM(C32:C36)</f>
        <v>0</v>
      </c>
      <c r="D37" s="378">
        <f>D30+SUM(D32:D36)</f>
        <v>0</v>
      </c>
      <c r="E37" s="379">
        <f>E30+SUM(E32:E36)</f>
        <v>68825472</v>
      </c>
    </row>
    <row r="38" spans="1:5" ht="13.5" thickBot="1">
      <c r="A38" s="36"/>
      <c r="B38" s="36"/>
      <c r="C38" s="36"/>
      <c r="D38" s="36"/>
      <c r="E38" s="36"/>
    </row>
    <row r="39" spans="1:5" ht="13.5" thickBot="1">
      <c r="A39" s="363" t="s">
        <v>486</v>
      </c>
      <c r="B39" s="364" t="str">
        <f>+B29</f>
        <v>2017.</v>
      </c>
      <c r="C39" s="364" t="str">
        <f>+C29</f>
        <v>2018.</v>
      </c>
      <c r="D39" s="364" t="str">
        <f>+D29</f>
        <v>2018. után</v>
      </c>
      <c r="E39" s="365" t="s">
        <v>41</v>
      </c>
    </row>
    <row r="40" spans="1:5" ht="12.75">
      <c r="A40" s="366" t="s">
        <v>487</v>
      </c>
      <c r="B40" s="367">
        <v>1719088</v>
      </c>
      <c r="C40" s="367"/>
      <c r="D40" s="367"/>
      <c r="E40" s="368">
        <f aca="true" t="shared" si="3" ref="E40:E46">SUM(B40:D40)</f>
        <v>1719088</v>
      </c>
    </row>
    <row r="41" spans="1:5" ht="12.75">
      <c r="A41" s="380" t="s">
        <v>488</v>
      </c>
      <c r="B41" s="373">
        <v>66074932</v>
      </c>
      <c r="C41" s="373"/>
      <c r="D41" s="373"/>
      <c r="E41" s="374">
        <f t="shared" si="3"/>
        <v>66074932</v>
      </c>
    </row>
    <row r="42" spans="1:5" ht="12.75">
      <c r="A42" s="372" t="s">
        <v>489</v>
      </c>
      <c r="B42" s="373"/>
      <c r="C42" s="373"/>
      <c r="D42" s="373"/>
      <c r="E42" s="374">
        <f t="shared" si="3"/>
        <v>0</v>
      </c>
    </row>
    <row r="43" spans="1:5" ht="12.75">
      <c r="A43" s="372" t="s">
        <v>490</v>
      </c>
      <c r="B43" s="373">
        <v>1031452</v>
      </c>
      <c r="C43" s="373"/>
      <c r="D43" s="373"/>
      <c r="E43" s="374">
        <f t="shared" si="3"/>
        <v>1031452</v>
      </c>
    </row>
    <row r="44" spans="1:5" ht="12.75">
      <c r="A44" s="381"/>
      <c r="B44" s="373"/>
      <c r="C44" s="373"/>
      <c r="D44" s="373"/>
      <c r="E44" s="374">
        <f t="shared" si="3"/>
        <v>0</v>
      </c>
    </row>
    <row r="45" spans="1:5" ht="12.75">
      <c r="A45" s="381"/>
      <c r="B45" s="373"/>
      <c r="C45" s="373"/>
      <c r="D45" s="373"/>
      <c r="E45" s="374">
        <f t="shared" si="3"/>
        <v>0</v>
      </c>
    </row>
    <row r="46" spans="1:5" ht="13.5" thickBot="1">
      <c r="A46" s="375"/>
      <c r="B46" s="376"/>
      <c r="C46" s="376"/>
      <c r="D46" s="376"/>
      <c r="E46" s="374">
        <f t="shared" si="3"/>
        <v>0</v>
      </c>
    </row>
    <row r="47" spans="1:5" ht="13.5" thickBot="1">
      <c r="A47" s="377" t="s">
        <v>42</v>
      </c>
      <c r="B47" s="378">
        <f>SUM(B40:B46)</f>
        <v>68825472</v>
      </c>
      <c r="C47" s="378">
        <f>SUM(C40:C46)</f>
        <v>0</v>
      </c>
      <c r="D47" s="378">
        <f>SUM(D40:D46)</f>
        <v>0</v>
      </c>
      <c r="E47" s="379">
        <f>SUM(E40:E46)</f>
        <v>68825472</v>
      </c>
    </row>
    <row r="48" spans="1:5" ht="12.75">
      <c r="A48" s="125"/>
      <c r="B48" s="125"/>
      <c r="C48" s="125"/>
      <c r="D48" s="125"/>
      <c r="E48" s="125"/>
    </row>
    <row r="49" spans="1:5" ht="12.75">
      <c r="A49" s="125"/>
      <c r="B49" s="125"/>
      <c r="C49" s="125"/>
      <c r="D49" s="125"/>
      <c r="E49" s="125"/>
    </row>
    <row r="50" spans="1:5" ht="12.75">
      <c r="A50" s="125"/>
      <c r="B50" s="125"/>
      <c r="C50" s="125"/>
      <c r="D50" s="125"/>
      <c r="E50" s="125"/>
    </row>
    <row r="51" spans="1:5" ht="12.75">
      <c r="A51" s="125"/>
      <c r="B51" s="125"/>
      <c r="C51" s="125"/>
      <c r="D51" s="125"/>
      <c r="E51" s="125"/>
    </row>
    <row r="52" spans="1:5" ht="12.75">
      <c r="A52" s="125"/>
      <c r="B52" s="125"/>
      <c r="C52" s="125"/>
      <c r="D52" s="125"/>
      <c r="E52" s="125"/>
    </row>
    <row r="53" spans="1:5" ht="15.75">
      <c r="A53" s="411"/>
      <c r="B53" s="411"/>
      <c r="C53" s="411"/>
      <c r="D53" s="411"/>
      <c r="E53" s="411"/>
    </row>
    <row r="54" spans="1:5" ht="12.75">
      <c r="A54" s="125"/>
      <c r="B54" s="125"/>
      <c r="C54" s="125"/>
      <c r="D54" s="125"/>
      <c r="E54" s="125"/>
    </row>
    <row r="58" spans="1:5" ht="15.75">
      <c r="A58" s="362" t="s">
        <v>475</v>
      </c>
      <c r="B58" s="408" t="s">
        <v>536</v>
      </c>
      <c r="C58" s="408"/>
      <c r="D58" s="408"/>
      <c r="E58" s="408"/>
    </row>
    <row r="59" spans="1:5" ht="14.25" thickBot="1">
      <c r="A59" s="125" t="s">
        <v>537</v>
      </c>
      <c r="B59" s="125"/>
      <c r="C59" s="125"/>
      <c r="D59" s="407" t="s">
        <v>476</v>
      </c>
      <c r="E59" s="407"/>
    </row>
    <row r="60" spans="1:5" ht="13.5" thickBot="1">
      <c r="A60" s="363" t="s">
        <v>477</v>
      </c>
      <c r="B60" s="364" t="s">
        <v>491</v>
      </c>
      <c r="C60" s="364" t="s">
        <v>492</v>
      </c>
      <c r="D60" s="364" t="s">
        <v>493</v>
      </c>
      <c r="E60" s="365" t="s">
        <v>41</v>
      </c>
    </row>
    <row r="61" spans="1:5" ht="12.75">
      <c r="A61" s="366" t="s">
        <v>478</v>
      </c>
      <c r="B61" s="367"/>
      <c r="C61" s="367"/>
      <c r="D61" s="367"/>
      <c r="E61" s="368">
        <f aca="true" t="shared" si="4" ref="E61:E67">SUM(B61:D61)</f>
        <v>0</v>
      </c>
    </row>
    <row r="62" spans="1:5" ht="12.75">
      <c r="A62" s="369" t="s">
        <v>479</v>
      </c>
      <c r="B62" s="370"/>
      <c r="C62" s="370"/>
      <c r="D62" s="370"/>
      <c r="E62" s="371">
        <f t="shared" si="4"/>
        <v>0</v>
      </c>
    </row>
    <row r="63" spans="1:5" ht="12.75">
      <c r="A63" s="372" t="s">
        <v>480</v>
      </c>
      <c r="B63" s="373">
        <v>13428600</v>
      </c>
      <c r="C63" s="373"/>
      <c r="D63" s="373"/>
      <c r="E63" s="374">
        <f t="shared" si="4"/>
        <v>13428600</v>
      </c>
    </row>
    <row r="64" spans="1:5" ht="12.75">
      <c r="A64" s="372" t="s">
        <v>481</v>
      </c>
      <c r="B64" s="373"/>
      <c r="C64" s="373"/>
      <c r="D64" s="373"/>
      <c r="E64" s="374">
        <f t="shared" si="4"/>
        <v>0</v>
      </c>
    </row>
    <row r="65" spans="1:5" ht="12.75">
      <c r="A65" s="372" t="s">
        <v>482</v>
      </c>
      <c r="B65" s="373"/>
      <c r="C65" s="373"/>
      <c r="D65" s="373"/>
      <c r="E65" s="374">
        <f t="shared" si="4"/>
        <v>0</v>
      </c>
    </row>
    <row r="66" spans="1:5" ht="12.75">
      <c r="A66" s="372" t="s">
        <v>483</v>
      </c>
      <c r="B66" s="373"/>
      <c r="C66" s="373"/>
      <c r="D66" s="373"/>
      <c r="E66" s="374">
        <f t="shared" si="4"/>
        <v>0</v>
      </c>
    </row>
    <row r="67" spans="1:5" ht="13.5" thickBot="1">
      <c r="A67" s="375"/>
      <c r="B67" s="376"/>
      <c r="C67" s="376"/>
      <c r="D67" s="376"/>
      <c r="E67" s="374">
        <f t="shared" si="4"/>
        <v>0</v>
      </c>
    </row>
    <row r="68" spans="1:5" ht="13.5" thickBot="1">
      <c r="A68" s="377" t="s">
        <v>485</v>
      </c>
      <c r="B68" s="378">
        <f>B61+SUM(B63:B67)</f>
        <v>13428600</v>
      </c>
      <c r="C68" s="378">
        <f>C61+SUM(C63:C67)</f>
        <v>0</v>
      </c>
      <c r="D68" s="378">
        <f>D61+SUM(D63:D67)</f>
        <v>0</v>
      </c>
      <c r="E68" s="379">
        <f>E61+SUM(E63:E67)</f>
        <v>13428600</v>
      </c>
    </row>
    <row r="69" spans="1:5" ht="13.5" thickBot="1">
      <c r="A69" s="36"/>
      <c r="B69" s="36"/>
      <c r="C69" s="36"/>
      <c r="D69" s="36"/>
      <c r="E69" s="36"/>
    </row>
    <row r="70" spans="1:5" ht="13.5" thickBot="1">
      <c r="A70" s="363" t="s">
        <v>486</v>
      </c>
      <c r="B70" s="364" t="str">
        <f>+B60</f>
        <v>2017.</v>
      </c>
      <c r="C70" s="364" t="str">
        <f>+C60</f>
        <v>2018.</v>
      </c>
      <c r="D70" s="364" t="str">
        <f>+D60</f>
        <v>2018. után</v>
      </c>
      <c r="E70" s="365" t="s">
        <v>41</v>
      </c>
    </row>
    <row r="71" spans="1:5" ht="12.75">
      <c r="A71" s="366" t="s">
        <v>487</v>
      </c>
      <c r="B71" s="367"/>
      <c r="C71" s="367"/>
      <c r="D71" s="367"/>
      <c r="E71" s="368">
        <f aca="true" t="shared" si="5" ref="E71:E77">SUM(B71:D71)</f>
        <v>0</v>
      </c>
    </row>
    <row r="72" spans="1:5" ht="12.75">
      <c r="A72" s="380" t="s">
        <v>488</v>
      </c>
      <c r="B72" s="373">
        <v>13428600</v>
      </c>
      <c r="C72" s="373"/>
      <c r="D72" s="373"/>
      <c r="E72" s="374">
        <f t="shared" si="5"/>
        <v>13428600</v>
      </c>
    </row>
    <row r="73" spans="1:5" ht="12.75">
      <c r="A73" s="372" t="s">
        <v>489</v>
      </c>
      <c r="B73" s="373"/>
      <c r="C73" s="373"/>
      <c r="D73" s="373"/>
      <c r="E73" s="374">
        <f t="shared" si="5"/>
        <v>0</v>
      </c>
    </row>
    <row r="74" spans="1:5" ht="12.75">
      <c r="A74" s="372" t="s">
        <v>490</v>
      </c>
      <c r="B74" s="373"/>
      <c r="C74" s="373"/>
      <c r="D74" s="373"/>
      <c r="E74" s="374">
        <f t="shared" si="5"/>
        <v>0</v>
      </c>
    </row>
    <row r="75" spans="1:5" ht="12.75">
      <c r="A75" s="381"/>
      <c r="B75" s="373"/>
      <c r="C75" s="373"/>
      <c r="D75" s="373"/>
      <c r="E75" s="374">
        <f t="shared" si="5"/>
        <v>0</v>
      </c>
    </row>
    <row r="76" spans="1:5" ht="12.75">
      <c r="A76" s="381"/>
      <c r="B76" s="373"/>
      <c r="C76" s="373"/>
      <c r="D76" s="373"/>
      <c r="E76" s="374">
        <f t="shared" si="5"/>
        <v>0</v>
      </c>
    </row>
    <row r="77" spans="1:5" ht="13.5" thickBot="1">
      <c r="A77" s="375"/>
      <c r="B77" s="376"/>
      <c r="C77" s="376"/>
      <c r="D77" s="376"/>
      <c r="E77" s="374">
        <f t="shared" si="5"/>
        <v>0</v>
      </c>
    </row>
    <row r="78" spans="1:5" ht="13.5" thickBot="1">
      <c r="A78" s="377" t="s">
        <v>42</v>
      </c>
      <c r="B78" s="378">
        <f>SUM(B71:B77)</f>
        <v>13428600</v>
      </c>
      <c r="C78" s="378">
        <f>SUM(C71:C77)</f>
        <v>0</v>
      </c>
      <c r="D78" s="378">
        <f>SUM(D71:D77)</f>
        <v>0</v>
      </c>
      <c r="E78" s="379">
        <f>SUM(E71:E77)</f>
        <v>13428600</v>
      </c>
    </row>
    <row r="82" spans="1:5" ht="15.75">
      <c r="A82" s="362" t="s">
        <v>475</v>
      </c>
      <c r="B82" s="408" t="s">
        <v>538</v>
      </c>
      <c r="C82" s="408"/>
      <c r="D82" s="408"/>
      <c r="E82" s="408"/>
    </row>
    <row r="83" spans="1:5" ht="14.25" thickBot="1">
      <c r="A83" s="125" t="s">
        <v>539</v>
      </c>
      <c r="B83" s="125"/>
      <c r="C83" s="125"/>
      <c r="D83" s="407" t="s">
        <v>476</v>
      </c>
      <c r="E83" s="407"/>
    </row>
    <row r="84" spans="1:5" ht="13.5" thickBot="1">
      <c r="A84" s="363" t="s">
        <v>477</v>
      </c>
      <c r="B84" s="364">
        <v>2017</v>
      </c>
      <c r="C84" s="364" t="s">
        <v>492</v>
      </c>
      <c r="D84" s="364" t="s">
        <v>493</v>
      </c>
      <c r="E84" s="365" t="s">
        <v>41</v>
      </c>
    </row>
    <row r="85" spans="1:5" ht="12.75">
      <c r="A85" s="366" t="s">
        <v>478</v>
      </c>
      <c r="B85" s="367"/>
      <c r="C85" s="367"/>
      <c r="D85" s="367"/>
      <c r="E85" s="368">
        <f aca="true" t="shared" si="6" ref="E85:E91">SUM(B85:D85)</f>
        <v>0</v>
      </c>
    </row>
    <row r="86" spans="1:5" ht="12.75">
      <c r="A86" s="369" t="s">
        <v>479</v>
      </c>
      <c r="B86" s="370"/>
      <c r="C86" s="370"/>
      <c r="D86" s="370"/>
      <c r="E86" s="371">
        <f t="shared" si="6"/>
        <v>0</v>
      </c>
    </row>
    <row r="87" spans="1:5" ht="12.75">
      <c r="A87" s="372" t="s">
        <v>480</v>
      </c>
      <c r="B87" s="373">
        <v>122413903</v>
      </c>
      <c r="C87" s="373"/>
      <c r="D87" s="373"/>
      <c r="E87" s="374">
        <f t="shared" si="6"/>
        <v>122413903</v>
      </c>
    </row>
    <row r="88" spans="1:5" ht="12.75">
      <c r="A88" s="372" t="s">
        <v>481</v>
      </c>
      <c r="B88" s="373"/>
      <c r="C88" s="373"/>
      <c r="D88" s="373"/>
      <c r="E88" s="374">
        <f t="shared" si="6"/>
        <v>0</v>
      </c>
    </row>
    <row r="89" spans="1:5" ht="12.75">
      <c r="A89" s="372" t="s">
        <v>482</v>
      </c>
      <c r="B89" s="373"/>
      <c r="C89" s="373"/>
      <c r="D89" s="373"/>
      <c r="E89" s="374">
        <f t="shared" si="6"/>
        <v>0</v>
      </c>
    </row>
    <row r="90" spans="1:5" ht="12.75">
      <c r="A90" s="372" t="s">
        <v>483</v>
      </c>
      <c r="B90" s="373"/>
      <c r="C90" s="373"/>
      <c r="D90" s="373"/>
      <c r="E90" s="374">
        <f t="shared" si="6"/>
        <v>0</v>
      </c>
    </row>
    <row r="91" spans="1:5" ht="13.5" thickBot="1">
      <c r="A91" s="375"/>
      <c r="B91" s="376"/>
      <c r="C91" s="376"/>
      <c r="D91" s="376"/>
      <c r="E91" s="374">
        <f t="shared" si="6"/>
        <v>0</v>
      </c>
    </row>
    <row r="92" spans="1:5" ht="13.5" thickBot="1">
      <c r="A92" s="377" t="s">
        <v>485</v>
      </c>
      <c r="B92" s="378">
        <f>B85+SUM(B87:B91)</f>
        <v>122413903</v>
      </c>
      <c r="C92" s="378">
        <f>C85+SUM(C87:C91)</f>
        <v>0</v>
      </c>
      <c r="D92" s="378">
        <f>D85+SUM(D87:D91)</f>
        <v>0</v>
      </c>
      <c r="E92" s="379">
        <f>E85+SUM(E87:E91)</f>
        <v>122413903</v>
      </c>
    </row>
    <row r="93" spans="1:5" ht="13.5" thickBot="1">
      <c r="A93" s="36"/>
      <c r="B93" s="36"/>
      <c r="C93" s="36"/>
      <c r="D93" s="36"/>
      <c r="E93" s="36"/>
    </row>
    <row r="94" spans="1:5" ht="13.5" thickBot="1">
      <c r="A94" s="363" t="s">
        <v>486</v>
      </c>
      <c r="B94" s="364">
        <f>+B84</f>
        <v>2017</v>
      </c>
      <c r="C94" s="364" t="str">
        <f>+C84</f>
        <v>2018.</v>
      </c>
      <c r="D94" s="364" t="str">
        <f>+D84</f>
        <v>2018. után</v>
      </c>
      <c r="E94" s="365" t="s">
        <v>41</v>
      </c>
    </row>
    <row r="95" spans="1:5" ht="12.75">
      <c r="A95" s="366" t="s">
        <v>487</v>
      </c>
      <c r="B95" s="367">
        <v>2914015</v>
      </c>
      <c r="C95" s="367"/>
      <c r="D95" s="367"/>
      <c r="E95" s="368">
        <f aca="true" t="shared" si="7" ref="E95:E101">SUM(B95:D95)</f>
        <v>2914015</v>
      </c>
    </row>
    <row r="96" spans="1:5" ht="12.75">
      <c r="A96" s="380" t="s">
        <v>488</v>
      </c>
      <c r="B96" s="373">
        <v>110756446</v>
      </c>
      <c r="C96" s="373"/>
      <c r="D96" s="373"/>
      <c r="E96" s="374">
        <f t="shared" si="7"/>
        <v>110756446</v>
      </c>
    </row>
    <row r="97" spans="1:5" ht="12.75">
      <c r="A97" s="372" t="s">
        <v>489</v>
      </c>
      <c r="B97" s="373">
        <v>6994906</v>
      </c>
      <c r="C97" s="373"/>
      <c r="D97" s="373"/>
      <c r="E97" s="374">
        <f t="shared" si="7"/>
        <v>6994906</v>
      </c>
    </row>
    <row r="98" spans="1:5" ht="12.75">
      <c r="A98" s="372" t="s">
        <v>490</v>
      </c>
      <c r="B98" s="373">
        <v>1748536</v>
      </c>
      <c r="C98" s="373"/>
      <c r="D98" s="373"/>
      <c r="E98" s="374">
        <f t="shared" si="7"/>
        <v>1748536</v>
      </c>
    </row>
    <row r="99" spans="1:5" ht="12.75">
      <c r="A99" s="381"/>
      <c r="B99" s="373"/>
      <c r="C99" s="373"/>
      <c r="D99" s="373"/>
      <c r="E99" s="374">
        <f t="shared" si="7"/>
        <v>0</v>
      </c>
    </row>
    <row r="100" spans="1:5" ht="12.75">
      <c r="A100" s="381"/>
      <c r="B100" s="373"/>
      <c r="C100" s="373"/>
      <c r="D100" s="373"/>
      <c r="E100" s="374">
        <f t="shared" si="7"/>
        <v>0</v>
      </c>
    </row>
    <row r="101" spans="1:5" ht="13.5" thickBot="1">
      <c r="A101" s="375"/>
      <c r="B101" s="376"/>
      <c r="C101" s="376"/>
      <c r="D101" s="376"/>
      <c r="E101" s="374">
        <f t="shared" si="7"/>
        <v>0</v>
      </c>
    </row>
    <row r="102" spans="1:5" ht="13.5" thickBot="1">
      <c r="A102" s="377" t="s">
        <v>42</v>
      </c>
      <c r="B102" s="378">
        <f>SUM(B95:B101)</f>
        <v>122413903</v>
      </c>
      <c r="C102" s="378">
        <f>SUM(C95:C101)</f>
        <v>0</v>
      </c>
      <c r="D102" s="378">
        <f>SUM(D95:D101)</f>
        <v>0</v>
      </c>
      <c r="E102" s="379">
        <f>SUM(E95:E101)</f>
        <v>122413903</v>
      </c>
    </row>
    <row r="103" spans="1:5" ht="12.75">
      <c r="A103" s="382"/>
      <c r="B103" s="383"/>
      <c r="C103" s="383"/>
      <c r="D103" s="383"/>
      <c r="E103" s="383"/>
    </row>
    <row r="104" spans="1:5" ht="12.75">
      <c r="A104" s="382"/>
      <c r="B104" s="383"/>
      <c r="C104" s="383"/>
      <c r="D104" s="383"/>
      <c r="E104" s="383"/>
    </row>
    <row r="105" spans="1:5" ht="12.75">
      <c r="A105" s="382"/>
      <c r="B105" s="383"/>
      <c r="C105" s="383"/>
      <c r="D105" s="383"/>
      <c r="E105" s="383"/>
    </row>
    <row r="106" spans="1:5" ht="12.75">
      <c r="A106" s="382"/>
      <c r="B106" s="383"/>
      <c r="C106" s="383"/>
      <c r="D106" s="383"/>
      <c r="E106" s="383"/>
    </row>
    <row r="111" spans="1:5" ht="15.75">
      <c r="A111" s="362" t="s">
        <v>475</v>
      </c>
      <c r="B111" s="408" t="s">
        <v>540</v>
      </c>
      <c r="C111" s="408"/>
      <c r="D111" s="408"/>
      <c r="E111" s="408"/>
    </row>
    <row r="112" spans="1:5" ht="14.25" thickBot="1">
      <c r="A112" s="125" t="s">
        <v>541</v>
      </c>
      <c r="B112" s="125"/>
      <c r="C112" s="125"/>
      <c r="D112" s="407" t="s">
        <v>476</v>
      </c>
      <c r="E112" s="407"/>
    </row>
    <row r="113" spans="1:5" ht="13.5" thickBot="1">
      <c r="A113" s="363" t="s">
        <v>477</v>
      </c>
      <c r="B113" s="364" t="s">
        <v>491</v>
      </c>
      <c r="C113" s="364" t="s">
        <v>492</v>
      </c>
      <c r="D113" s="364" t="s">
        <v>493</v>
      </c>
      <c r="E113" s="365" t="s">
        <v>41</v>
      </c>
    </row>
    <row r="114" spans="1:5" ht="12.75">
      <c r="A114" s="366" t="s">
        <v>478</v>
      </c>
      <c r="B114" s="367"/>
      <c r="C114" s="367"/>
      <c r="D114" s="367"/>
      <c r="E114" s="368">
        <f aca="true" t="shared" si="8" ref="E114:E120">SUM(B114:D114)</f>
        <v>0</v>
      </c>
    </row>
    <row r="115" spans="1:5" ht="12.75">
      <c r="A115" s="369" t="s">
        <v>479</v>
      </c>
      <c r="B115" s="370"/>
      <c r="C115" s="370"/>
      <c r="D115" s="370"/>
      <c r="E115" s="371">
        <f t="shared" si="8"/>
        <v>0</v>
      </c>
    </row>
    <row r="116" spans="1:5" ht="12.75">
      <c r="A116" s="372" t="s">
        <v>480</v>
      </c>
      <c r="B116" s="373">
        <v>6999968</v>
      </c>
      <c r="C116" s="373"/>
      <c r="D116" s="373"/>
      <c r="E116" s="374">
        <f t="shared" si="8"/>
        <v>6999968</v>
      </c>
    </row>
    <row r="117" spans="1:5" ht="12.75">
      <c r="A117" s="372" t="s">
        <v>481</v>
      </c>
      <c r="B117" s="373"/>
      <c r="C117" s="373"/>
      <c r="D117" s="373"/>
      <c r="E117" s="374">
        <f t="shared" si="8"/>
        <v>0</v>
      </c>
    </row>
    <row r="118" spans="1:5" ht="12.75">
      <c r="A118" s="372" t="s">
        <v>482</v>
      </c>
      <c r="B118" s="373"/>
      <c r="C118" s="373"/>
      <c r="D118" s="373"/>
      <c r="E118" s="374">
        <f t="shared" si="8"/>
        <v>0</v>
      </c>
    </row>
    <row r="119" spans="1:5" ht="12.75">
      <c r="A119" s="372" t="s">
        <v>483</v>
      </c>
      <c r="B119" s="373"/>
      <c r="C119" s="373"/>
      <c r="D119" s="373"/>
      <c r="E119" s="374">
        <f t="shared" si="8"/>
        <v>0</v>
      </c>
    </row>
    <row r="120" spans="1:5" ht="13.5" thickBot="1">
      <c r="A120" s="375"/>
      <c r="B120" s="376"/>
      <c r="C120" s="376"/>
      <c r="D120" s="376"/>
      <c r="E120" s="374">
        <f t="shared" si="8"/>
        <v>0</v>
      </c>
    </row>
    <row r="121" spans="1:5" ht="13.5" thickBot="1">
      <c r="A121" s="377" t="s">
        <v>485</v>
      </c>
      <c r="B121" s="378">
        <f>B114+SUM(B116:B120)</f>
        <v>6999968</v>
      </c>
      <c r="C121" s="378">
        <f>C114+SUM(C116:C120)</f>
        <v>0</v>
      </c>
      <c r="D121" s="378">
        <f>D114+SUM(D116:D120)</f>
        <v>0</v>
      </c>
      <c r="E121" s="379">
        <f>E114+SUM(E116:E120)</f>
        <v>6999968</v>
      </c>
    </row>
    <row r="122" spans="1:5" ht="13.5" thickBot="1">
      <c r="A122" s="36"/>
      <c r="B122" s="36"/>
      <c r="C122" s="36"/>
      <c r="D122" s="36"/>
      <c r="E122" s="36"/>
    </row>
    <row r="123" spans="1:5" ht="13.5" thickBot="1">
      <c r="A123" s="363" t="s">
        <v>486</v>
      </c>
      <c r="B123" s="364" t="str">
        <f>+B113</f>
        <v>2017.</v>
      </c>
      <c r="C123" s="364" t="str">
        <f>+C113</f>
        <v>2018.</v>
      </c>
      <c r="D123" s="364" t="str">
        <f>+D113</f>
        <v>2018. után</v>
      </c>
      <c r="E123" s="365" t="s">
        <v>41</v>
      </c>
    </row>
    <row r="124" spans="1:5" ht="12.75">
      <c r="A124" s="366" t="s">
        <v>487</v>
      </c>
      <c r="B124" s="367">
        <v>1223587</v>
      </c>
      <c r="C124" s="367"/>
      <c r="D124" s="367"/>
      <c r="E124" s="368">
        <f aca="true" t="shared" si="9" ref="E124:E130">SUM(B124:D124)</f>
        <v>1223587</v>
      </c>
    </row>
    <row r="125" spans="1:5" ht="12.75">
      <c r="A125" s="380" t="s">
        <v>488</v>
      </c>
      <c r="B125" s="373">
        <v>3149995</v>
      </c>
      <c r="C125" s="373"/>
      <c r="D125" s="373"/>
      <c r="E125" s="374">
        <f t="shared" si="9"/>
        <v>3149995</v>
      </c>
    </row>
    <row r="126" spans="1:5" ht="12.75">
      <c r="A126" s="372" t="s">
        <v>489</v>
      </c>
      <c r="B126" s="373">
        <v>2591398</v>
      </c>
      <c r="C126" s="373"/>
      <c r="D126" s="373"/>
      <c r="E126" s="374">
        <f t="shared" si="9"/>
        <v>2591398</v>
      </c>
    </row>
    <row r="127" spans="1:5" ht="12.75">
      <c r="A127" s="372" t="s">
        <v>490</v>
      </c>
      <c r="B127" s="373">
        <v>34988</v>
      </c>
      <c r="C127" s="373"/>
      <c r="D127" s="373"/>
      <c r="E127" s="374">
        <f t="shared" si="9"/>
        <v>34988</v>
      </c>
    </row>
    <row r="128" spans="1:5" ht="12.75">
      <c r="A128" s="381"/>
      <c r="B128" s="373"/>
      <c r="C128" s="373"/>
      <c r="D128" s="373"/>
      <c r="E128" s="374">
        <f t="shared" si="9"/>
        <v>0</v>
      </c>
    </row>
    <row r="129" spans="1:5" ht="12.75">
      <c r="A129" s="381"/>
      <c r="B129" s="373"/>
      <c r="C129" s="373"/>
      <c r="D129" s="373"/>
      <c r="E129" s="374">
        <f t="shared" si="9"/>
        <v>0</v>
      </c>
    </row>
    <row r="130" spans="1:5" ht="13.5" thickBot="1">
      <c r="A130" s="375"/>
      <c r="B130" s="376"/>
      <c r="C130" s="376"/>
      <c r="D130" s="376"/>
      <c r="E130" s="374">
        <f t="shared" si="9"/>
        <v>0</v>
      </c>
    </row>
    <row r="131" spans="1:5" ht="13.5" thickBot="1">
      <c r="A131" s="377" t="s">
        <v>42</v>
      </c>
      <c r="B131" s="378">
        <f>SUM(B124:B130)</f>
        <v>6999968</v>
      </c>
      <c r="C131" s="378">
        <f>SUM(C124:C130)</f>
        <v>0</v>
      </c>
      <c r="D131" s="378">
        <f>SUM(D124:D130)</f>
        <v>0</v>
      </c>
      <c r="E131" s="379">
        <f>SUM(E124:E130)</f>
        <v>6999968</v>
      </c>
    </row>
    <row r="135" spans="1:5" ht="28.5" customHeight="1">
      <c r="A135" s="362" t="s">
        <v>475</v>
      </c>
      <c r="B135" s="409" t="s">
        <v>546</v>
      </c>
      <c r="C135" s="409"/>
      <c r="D135" s="409"/>
      <c r="E135" s="409"/>
    </row>
    <row r="136" spans="1:5" ht="14.25" thickBot="1">
      <c r="A136" s="125" t="s">
        <v>545</v>
      </c>
      <c r="B136" s="125"/>
      <c r="C136" s="125"/>
      <c r="D136" s="407" t="s">
        <v>476</v>
      </c>
      <c r="E136" s="407"/>
    </row>
    <row r="137" spans="1:5" ht="13.5" thickBot="1">
      <c r="A137" s="363" t="s">
        <v>477</v>
      </c>
      <c r="B137" s="364" t="s">
        <v>491</v>
      </c>
      <c r="C137" s="364" t="s">
        <v>492</v>
      </c>
      <c r="D137" s="364" t="s">
        <v>493</v>
      </c>
      <c r="E137" s="365" t="s">
        <v>41</v>
      </c>
    </row>
    <row r="138" spans="1:5" ht="12.75">
      <c r="A138" s="366" t="s">
        <v>478</v>
      </c>
      <c r="B138" s="367"/>
      <c r="C138" s="367"/>
      <c r="D138" s="367"/>
      <c r="E138" s="368">
        <f aca="true" t="shared" si="10" ref="E138:E144">SUM(B138:D138)</f>
        <v>0</v>
      </c>
    </row>
    <row r="139" spans="1:5" ht="12.75">
      <c r="A139" s="369" t="s">
        <v>479</v>
      </c>
      <c r="B139" s="370"/>
      <c r="C139" s="370"/>
      <c r="D139" s="370"/>
      <c r="E139" s="371">
        <f t="shared" si="10"/>
        <v>0</v>
      </c>
    </row>
    <row r="140" spans="1:5" ht="12.75">
      <c r="A140" s="372" t="s">
        <v>480</v>
      </c>
      <c r="B140" s="373">
        <v>92552798</v>
      </c>
      <c r="C140" s="373"/>
      <c r="D140" s="373"/>
      <c r="E140" s="374">
        <f t="shared" si="10"/>
        <v>92552798</v>
      </c>
    </row>
    <row r="141" spans="1:5" ht="12.75">
      <c r="A141" s="372" t="s">
        <v>481</v>
      </c>
      <c r="B141" s="373"/>
      <c r="C141" s="373"/>
      <c r="D141" s="373"/>
      <c r="E141" s="374">
        <f t="shared" si="10"/>
        <v>0</v>
      </c>
    </row>
    <row r="142" spans="1:5" ht="12.75">
      <c r="A142" s="372" t="s">
        <v>482</v>
      </c>
      <c r="B142" s="373"/>
      <c r="C142" s="373"/>
      <c r="D142" s="373"/>
      <c r="E142" s="374">
        <f t="shared" si="10"/>
        <v>0</v>
      </c>
    </row>
    <row r="143" spans="1:5" ht="12.75">
      <c r="A143" s="372" t="s">
        <v>483</v>
      </c>
      <c r="B143" s="373"/>
      <c r="C143" s="373"/>
      <c r="D143" s="373"/>
      <c r="E143" s="374">
        <f t="shared" si="10"/>
        <v>0</v>
      </c>
    </row>
    <row r="144" spans="1:5" ht="13.5" thickBot="1">
      <c r="A144" s="375"/>
      <c r="B144" s="376"/>
      <c r="C144" s="376"/>
      <c r="D144" s="376"/>
      <c r="E144" s="374">
        <f t="shared" si="10"/>
        <v>0</v>
      </c>
    </row>
    <row r="145" spans="1:5" ht="13.5" thickBot="1">
      <c r="A145" s="377" t="s">
        <v>485</v>
      </c>
      <c r="B145" s="378">
        <f>B138+SUM(B140:B144)</f>
        <v>92552798</v>
      </c>
      <c r="C145" s="378">
        <f>C138+SUM(C140:C144)</f>
        <v>0</v>
      </c>
      <c r="D145" s="378">
        <f>D138+SUM(D140:D144)</f>
        <v>0</v>
      </c>
      <c r="E145" s="379">
        <f>E138+SUM(E140:E144)</f>
        <v>92552798</v>
      </c>
    </row>
    <row r="146" spans="1:5" ht="13.5" thickBot="1">
      <c r="A146" s="36"/>
      <c r="B146" s="36"/>
      <c r="C146" s="36"/>
      <c r="D146" s="36"/>
      <c r="E146" s="36"/>
    </row>
    <row r="147" spans="1:5" ht="13.5" thickBot="1">
      <c r="A147" s="363" t="s">
        <v>486</v>
      </c>
      <c r="B147" s="364" t="str">
        <f>+B137</f>
        <v>2017.</v>
      </c>
      <c r="C147" s="364" t="str">
        <f>+C137</f>
        <v>2018.</v>
      </c>
      <c r="D147" s="364" t="str">
        <f>+D137</f>
        <v>2018. után</v>
      </c>
      <c r="E147" s="365" t="s">
        <v>41</v>
      </c>
    </row>
    <row r="148" spans="1:5" ht="12.75">
      <c r="A148" s="366" t="s">
        <v>487</v>
      </c>
      <c r="B148" s="367">
        <v>2246427</v>
      </c>
      <c r="C148" s="367"/>
      <c r="D148" s="367"/>
      <c r="E148" s="368">
        <f aca="true" t="shared" si="11" ref="E148:E154">SUM(B148:D148)</f>
        <v>2246427</v>
      </c>
    </row>
    <row r="149" spans="1:5" ht="12.75">
      <c r="A149" s="380" t="s">
        <v>488</v>
      </c>
      <c r="B149" s="373">
        <v>84914946</v>
      </c>
      <c r="C149" s="373"/>
      <c r="D149" s="373"/>
      <c r="E149" s="374">
        <f t="shared" si="11"/>
        <v>84914946</v>
      </c>
    </row>
    <row r="150" spans="1:5" ht="12.75">
      <c r="A150" s="372" t="s">
        <v>489</v>
      </c>
      <c r="B150" s="373">
        <v>2695712</v>
      </c>
      <c r="C150" s="373"/>
      <c r="D150" s="373"/>
      <c r="E150" s="374">
        <f t="shared" si="11"/>
        <v>2695712</v>
      </c>
    </row>
    <row r="151" spans="1:5" ht="12.75">
      <c r="A151" s="372" t="s">
        <v>490</v>
      </c>
      <c r="B151" s="373">
        <v>2695713</v>
      </c>
      <c r="C151" s="373"/>
      <c r="D151" s="373"/>
      <c r="E151" s="374">
        <f t="shared" si="11"/>
        <v>2695713</v>
      </c>
    </row>
    <row r="152" spans="1:5" ht="12.75">
      <c r="A152" s="381"/>
      <c r="B152" s="373"/>
      <c r="C152" s="373"/>
      <c r="D152" s="373"/>
      <c r="E152" s="374">
        <f t="shared" si="11"/>
        <v>0</v>
      </c>
    </row>
    <row r="153" spans="1:5" ht="12.75">
      <c r="A153" s="381"/>
      <c r="B153" s="373"/>
      <c r="C153" s="373"/>
      <c r="D153" s="373"/>
      <c r="E153" s="374">
        <f t="shared" si="11"/>
        <v>0</v>
      </c>
    </row>
    <row r="154" spans="1:5" ht="13.5" thickBot="1">
      <c r="A154" s="375"/>
      <c r="B154" s="376"/>
      <c r="C154" s="376"/>
      <c r="D154" s="376"/>
      <c r="E154" s="374">
        <f t="shared" si="11"/>
        <v>0</v>
      </c>
    </row>
    <row r="155" spans="1:5" ht="13.5" thickBot="1">
      <c r="A155" s="377" t="s">
        <v>42</v>
      </c>
      <c r="B155" s="378">
        <f>SUM(B148:B154)</f>
        <v>92552798</v>
      </c>
      <c r="C155" s="378">
        <f>SUM(C148:C154)</f>
        <v>0</v>
      </c>
      <c r="D155" s="378">
        <f>SUM(D148:D154)</f>
        <v>0</v>
      </c>
      <c r="E155" s="379">
        <f>SUM(E148:E154)</f>
        <v>92552798</v>
      </c>
    </row>
  </sheetData>
  <sheetProtection/>
  <mergeCells count="15">
    <mergeCell ref="A53:E53"/>
    <mergeCell ref="B58:E58"/>
    <mergeCell ref="A1:E1"/>
    <mergeCell ref="A2:E2"/>
    <mergeCell ref="B4:E4"/>
    <mergeCell ref="D5:E5"/>
    <mergeCell ref="B27:E27"/>
    <mergeCell ref="D28:E28"/>
    <mergeCell ref="D59:E59"/>
    <mergeCell ref="B82:E82"/>
    <mergeCell ref="D83:E83"/>
    <mergeCell ref="B111:E111"/>
    <mergeCell ref="B135:E135"/>
    <mergeCell ref="D136:E136"/>
    <mergeCell ref="D112:E112"/>
  </mergeCells>
  <conditionalFormatting sqref="E7:E14 B14:D14 B24:E24 E17:E23 E30:E37 B37:D37 E40:E47 B47:D47 E61:E68 B68:D68 E71:E78 B78:D78">
    <cfRule type="cellIs" priority="4" dxfId="4" operator="equal" stopIfTrue="1">
      <formula>0</formula>
    </cfRule>
  </conditionalFormatting>
  <conditionalFormatting sqref="E85:E92 B92:D92 E95:E106 B102:D106">
    <cfRule type="cellIs" priority="3" dxfId="4" operator="equal" stopIfTrue="1">
      <formula>0</formula>
    </cfRule>
  </conditionalFormatting>
  <conditionalFormatting sqref="E114:E121 B121:D121 E124:E131 B131:D131">
    <cfRule type="cellIs" priority="2" dxfId="4" operator="equal" stopIfTrue="1">
      <formula>0</formula>
    </cfRule>
  </conditionalFormatting>
  <conditionalFormatting sqref="E138:E145 B145:D145 E148:E155 B155:D155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CE,Félkövér" 11. melléklet az 1/2017. (II.20.)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3">
      <selection activeCell="C144" sqref="C144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510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326</v>
      </c>
      <c r="C3" s="342" t="s">
        <v>43</v>
      </c>
    </row>
    <row r="4" spans="1:3" s="62" customFormat="1" ht="15.75" customHeight="1" thickBot="1">
      <c r="A4" s="130"/>
      <c r="B4" s="130"/>
      <c r="C4" s="131" t="s">
        <v>498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371663183</v>
      </c>
    </row>
    <row r="9" spans="1:3" s="63" customFormat="1" ht="12" customHeight="1">
      <c r="A9" s="298" t="s">
        <v>69</v>
      </c>
      <c r="B9" s="279" t="s">
        <v>178</v>
      </c>
      <c r="C9" s="178">
        <v>171094926</v>
      </c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>
        <v>173309376</v>
      </c>
    </row>
    <row r="12" spans="1:3" s="64" customFormat="1" ht="12" customHeight="1">
      <c r="A12" s="299" t="s">
        <v>72</v>
      </c>
      <c r="B12" s="280" t="s">
        <v>180</v>
      </c>
      <c r="C12" s="177">
        <v>8491154</v>
      </c>
    </row>
    <row r="13" spans="1:3" s="64" customFormat="1" ht="12" customHeight="1">
      <c r="A13" s="299" t="s">
        <v>89</v>
      </c>
      <c r="B13" s="280" t="s">
        <v>422</v>
      </c>
      <c r="C13" s="177">
        <v>18183887</v>
      </c>
    </row>
    <row r="14" spans="1:3" s="63" customFormat="1" ht="12" customHeight="1" thickBot="1">
      <c r="A14" s="300" t="s">
        <v>73</v>
      </c>
      <c r="B14" s="281" t="s">
        <v>359</v>
      </c>
      <c r="C14" s="177">
        <v>583840</v>
      </c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383597096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>
        <v>383597096</v>
      </c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295368429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>
        <v>295368429</v>
      </c>
    </row>
    <row r="28" spans="1:3" s="64" customFormat="1" ht="12" customHeight="1" thickBot="1">
      <c r="A28" s="300" t="s">
        <v>102</v>
      </c>
      <c r="B28" s="281" t="s">
        <v>190</v>
      </c>
      <c r="C28" s="179">
        <v>282109405</v>
      </c>
    </row>
    <row r="29" spans="1:3" s="64" customFormat="1" ht="12" customHeight="1" thickBot="1">
      <c r="A29" s="27" t="s">
        <v>103</v>
      </c>
      <c r="B29" s="19" t="s">
        <v>459</v>
      </c>
      <c r="C29" s="181">
        <f>+C30+C31+C32+C33+C34+C35+C36</f>
        <v>67521408</v>
      </c>
    </row>
    <row r="30" spans="1:3" s="64" customFormat="1" ht="12" customHeight="1">
      <c r="A30" s="298" t="s">
        <v>192</v>
      </c>
      <c r="B30" s="279" t="s">
        <v>454</v>
      </c>
      <c r="C30" s="274">
        <v>11904310</v>
      </c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>
        <v>41711896</v>
      </c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>
        <v>12129797</v>
      </c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344" t="s">
        <v>198</v>
      </c>
      <c r="C36" s="179">
        <v>1775405</v>
      </c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26372522</v>
      </c>
    </row>
    <row r="38" spans="1:3" s="64" customFormat="1" ht="12" customHeight="1">
      <c r="A38" s="298" t="s">
        <v>62</v>
      </c>
      <c r="B38" s="279" t="s">
        <v>201</v>
      </c>
      <c r="C38" s="178">
        <v>13937966</v>
      </c>
    </row>
    <row r="39" spans="1:3" s="64" customFormat="1" ht="12" customHeight="1">
      <c r="A39" s="299" t="s">
        <v>63</v>
      </c>
      <c r="B39" s="280" t="s">
        <v>202</v>
      </c>
      <c r="C39" s="177">
        <v>5318700</v>
      </c>
    </row>
    <row r="40" spans="1:3" s="64" customFormat="1" ht="12" customHeight="1">
      <c r="A40" s="299" t="s">
        <v>64</v>
      </c>
      <c r="B40" s="280" t="s">
        <v>203</v>
      </c>
      <c r="C40" s="177">
        <v>1400000</v>
      </c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>
        <v>2715856</v>
      </c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>
        <v>3000000</v>
      </c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5600000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>
        <v>5000000</v>
      </c>
    </row>
    <row r="52" spans="1:3" s="64" customFormat="1" ht="12" customHeight="1">
      <c r="A52" s="299" t="s">
        <v>212</v>
      </c>
      <c r="B52" s="280" t="s">
        <v>217</v>
      </c>
      <c r="C52" s="180">
        <v>600000</v>
      </c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1408000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>
        <v>1408000</v>
      </c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2352195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>
        <v>2286195</v>
      </c>
    </row>
    <row r="63" spans="1:3" s="64" customFormat="1" ht="12" customHeight="1">
      <c r="A63" s="299" t="s">
        <v>155</v>
      </c>
      <c r="B63" s="280" t="s">
        <v>229</v>
      </c>
      <c r="C63" s="180">
        <v>66000</v>
      </c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1153882833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35658190</v>
      </c>
    </row>
    <row r="76" spans="1:3" s="64" customFormat="1" ht="12" customHeight="1">
      <c r="A76" s="298" t="s">
        <v>267</v>
      </c>
      <c r="B76" s="279" t="s">
        <v>245</v>
      </c>
      <c r="C76" s="180">
        <v>35658190</v>
      </c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15737585</v>
      </c>
    </row>
    <row r="79" spans="1:3" s="64" customFormat="1" ht="12" customHeight="1">
      <c r="A79" s="298" t="s">
        <v>269</v>
      </c>
      <c r="B79" s="279" t="s">
        <v>249</v>
      </c>
      <c r="C79" s="180">
        <v>15737585</v>
      </c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51395775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1205278608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722440490</v>
      </c>
    </row>
    <row r="94" spans="1:3" ht="12" customHeight="1">
      <c r="A94" s="306" t="s">
        <v>69</v>
      </c>
      <c r="B94" s="8" t="s">
        <v>39</v>
      </c>
      <c r="C94" s="176">
        <v>308599042</v>
      </c>
    </row>
    <row r="95" spans="1:3" ht="12" customHeight="1">
      <c r="A95" s="299" t="s">
        <v>70</v>
      </c>
      <c r="B95" s="6" t="s">
        <v>113</v>
      </c>
      <c r="C95" s="177">
        <v>40175000</v>
      </c>
    </row>
    <row r="96" spans="1:3" ht="12" customHeight="1">
      <c r="A96" s="299" t="s">
        <v>71</v>
      </c>
      <c r="B96" s="6" t="s">
        <v>88</v>
      </c>
      <c r="C96" s="179">
        <v>207400406</v>
      </c>
    </row>
    <row r="97" spans="1:3" ht="12" customHeight="1">
      <c r="A97" s="299" t="s">
        <v>72</v>
      </c>
      <c r="B97" s="9" t="s">
        <v>114</v>
      </c>
      <c r="C97" s="179">
        <v>24487000</v>
      </c>
    </row>
    <row r="98" spans="1:3" ht="12" customHeight="1">
      <c r="A98" s="299" t="s">
        <v>80</v>
      </c>
      <c r="B98" s="17" t="s">
        <v>115</v>
      </c>
      <c r="C98" s="179">
        <v>141779042</v>
      </c>
    </row>
    <row r="99" spans="1:3" ht="12" customHeight="1">
      <c r="A99" s="299" t="s">
        <v>73</v>
      </c>
      <c r="B99" s="6" t="s">
        <v>427</v>
      </c>
      <c r="C99" s="179">
        <v>3751202</v>
      </c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>
        <v>112738013</v>
      </c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>
        <v>1000000</v>
      </c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>
        <v>24289827</v>
      </c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347870269</v>
      </c>
    </row>
    <row r="115" spans="1:3" ht="12" customHeight="1">
      <c r="A115" s="298" t="s">
        <v>75</v>
      </c>
      <c r="B115" s="6" t="s">
        <v>154</v>
      </c>
      <c r="C115" s="178">
        <v>70641462</v>
      </c>
    </row>
    <row r="116" spans="1:3" ht="12" customHeight="1">
      <c r="A116" s="298" t="s">
        <v>76</v>
      </c>
      <c r="B116" s="10" t="s">
        <v>291</v>
      </c>
      <c r="C116" s="178">
        <v>16578595</v>
      </c>
    </row>
    <row r="117" spans="1:3" ht="12" customHeight="1">
      <c r="A117" s="298" t="s">
        <v>77</v>
      </c>
      <c r="B117" s="10" t="s">
        <v>117</v>
      </c>
      <c r="C117" s="177">
        <v>277228807</v>
      </c>
    </row>
    <row r="118" spans="1:3" ht="12" customHeight="1">
      <c r="A118" s="298" t="s">
        <v>78</v>
      </c>
      <c r="B118" s="10" t="s">
        <v>292</v>
      </c>
      <c r="C118" s="168">
        <v>270777684</v>
      </c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1070310759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134967849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>
        <v>13025940</v>
      </c>
    </row>
    <row r="143" spans="1:3" ht="12" customHeight="1">
      <c r="A143" s="298" t="s">
        <v>212</v>
      </c>
      <c r="B143" s="7" t="s">
        <v>447</v>
      </c>
      <c r="C143" s="168">
        <v>121941909</v>
      </c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s="65" customFormat="1" ht="12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.75" customHeight="1" thickBot="1">
      <c r="A153" s="343" t="s">
        <v>17</v>
      </c>
      <c r="B153" s="70" t="s">
        <v>397</v>
      </c>
      <c r="C153" s="184"/>
    </row>
    <row r="154" spans="1:3" ht="12" customHeight="1" thickBot="1">
      <c r="A154" s="27" t="s">
        <v>18</v>
      </c>
      <c r="B154" s="70" t="s">
        <v>399</v>
      </c>
      <c r="C154" s="289">
        <f>+C129+C133+C140+C146+C152+C153</f>
        <v>134967849</v>
      </c>
    </row>
    <row r="155" spans="1:3" ht="15" customHeight="1" thickBot="1">
      <c r="A155" s="309" t="s">
        <v>19</v>
      </c>
      <c r="B155" s="253" t="s">
        <v>398</v>
      </c>
      <c r="C155" s="289">
        <f>+C128+C154</f>
        <v>1205278608</v>
      </c>
    </row>
    <row r="156" spans="1:3" ht="13.5" thickBot="1">
      <c r="A156" s="259"/>
      <c r="B156" s="260"/>
      <c r="C156" s="261"/>
    </row>
    <row r="157" spans="1:3" ht="15" customHeight="1" thickBot="1">
      <c r="A157" s="149" t="s">
        <v>435</v>
      </c>
      <c r="B157" s="150"/>
      <c r="C157" s="68">
        <v>11</v>
      </c>
    </row>
    <row r="158" spans="1:3" ht="14.25" customHeight="1" thickBot="1">
      <c r="A158" s="149" t="s">
        <v>133</v>
      </c>
      <c r="B158" s="150"/>
      <c r="C158" s="68">
        <v>262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9">
      <selection activeCell="C144" sqref="C144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511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355</v>
      </c>
      <c r="C3" s="342" t="s">
        <v>48</v>
      </c>
    </row>
    <row r="4" spans="1:3" s="62" customFormat="1" ht="15.75" customHeight="1" thickBot="1">
      <c r="A4" s="130"/>
      <c r="B4" s="130"/>
      <c r="C4" s="131" t="str">
        <f>'12. mell.   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371663183</v>
      </c>
    </row>
    <row r="9" spans="1:3" s="63" customFormat="1" ht="12" customHeight="1">
      <c r="A9" s="298" t="s">
        <v>69</v>
      </c>
      <c r="B9" s="279" t="s">
        <v>178</v>
      </c>
      <c r="C9" s="178">
        <v>171094926</v>
      </c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>
        <v>173309376</v>
      </c>
    </row>
    <row r="12" spans="1:3" s="64" customFormat="1" ht="12" customHeight="1">
      <c r="A12" s="299" t="s">
        <v>72</v>
      </c>
      <c r="B12" s="280" t="s">
        <v>180</v>
      </c>
      <c r="C12" s="177">
        <v>8491154</v>
      </c>
    </row>
    <row r="13" spans="1:3" s="64" customFormat="1" ht="12" customHeight="1">
      <c r="A13" s="299" t="s">
        <v>89</v>
      </c>
      <c r="B13" s="280" t="s">
        <v>422</v>
      </c>
      <c r="C13" s="177">
        <v>18183887</v>
      </c>
    </row>
    <row r="14" spans="1:3" s="63" customFormat="1" ht="12" customHeight="1" thickBot="1">
      <c r="A14" s="300" t="s">
        <v>73</v>
      </c>
      <c r="B14" s="281" t="s">
        <v>359</v>
      </c>
      <c r="C14" s="177">
        <v>583840</v>
      </c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383597096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>
        <v>383597096</v>
      </c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295368429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>
        <v>295368429</v>
      </c>
    </row>
    <row r="28" spans="1:3" s="64" customFormat="1" ht="12" customHeight="1" thickBot="1">
      <c r="A28" s="300" t="s">
        <v>102</v>
      </c>
      <c r="B28" s="281" t="s">
        <v>190</v>
      </c>
      <c r="C28" s="179">
        <v>282109405</v>
      </c>
    </row>
    <row r="29" spans="1:3" s="64" customFormat="1" ht="12" customHeight="1" thickBot="1">
      <c r="A29" s="27" t="s">
        <v>103</v>
      </c>
      <c r="B29" s="19" t="s">
        <v>459</v>
      </c>
      <c r="C29" s="181">
        <f>SUM(C30:C36)</f>
        <v>67521408</v>
      </c>
    </row>
    <row r="30" spans="1:3" s="64" customFormat="1" ht="12" customHeight="1">
      <c r="A30" s="298" t="s">
        <v>192</v>
      </c>
      <c r="B30" s="279" t="s">
        <v>454</v>
      </c>
      <c r="C30" s="178">
        <v>11904310</v>
      </c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>
        <v>41711896</v>
      </c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>
        <v>12129797</v>
      </c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344" t="s">
        <v>198</v>
      </c>
      <c r="C36" s="179">
        <v>1775405</v>
      </c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26372522</v>
      </c>
    </row>
    <row r="38" spans="1:3" s="64" customFormat="1" ht="12" customHeight="1">
      <c r="A38" s="298" t="s">
        <v>62</v>
      </c>
      <c r="B38" s="279" t="s">
        <v>201</v>
      </c>
      <c r="C38" s="178">
        <v>13937966</v>
      </c>
    </row>
    <row r="39" spans="1:3" s="64" customFormat="1" ht="12" customHeight="1">
      <c r="A39" s="299" t="s">
        <v>63</v>
      </c>
      <c r="B39" s="280" t="s">
        <v>202</v>
      </c>
      <c r="C39" s="177">
        <v>5318700</v>
      </c>
    </row>
    <row r="40" spans="1:3" s="64" customFormat="1" ht="12" customHeight="1">
      <c r="A40" s="299" t="s">
        <v>64</v>
      </c>
      <c r="B40" s="280" t="s">
        <v>203</v>
      </c>
      <c r="C40" s="177">
        <v>1400000</v>
      </c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>
        <v>2715856</v>
      </c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>
        <v>3000000</v>
      </c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5600000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>
        <v>5000000</v>
      </c>
    </row>
    <row r="52" spans="1:3" s="64" customFormat="1" ht="12" customHeight="1">
      <c r="A52" s="299" t="s">
        <v>212</v>
      </c>
      <c r="B52" s="280" t="s">
        <v>217</v>
      </c>
      <c r="C52" s="180">
        <v>600000</v>
      </c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1408000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>
        <v>1408000</v>
      </c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2352195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>
        <v>2286195</v>
      </c>
    </row>
    <row r="63" spans="1:3" s="64" customFormat="1" ht="12" customHeight="1">
      <c r="A63" s="299" t="s">
        <v>155</v>
      </c>
      <c r="B63" s="280" t="s">
        <v>229</v>
      </c>
      <c r="C63" s="180">
        <v>66000</v>
      </c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1153882833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35658190</v>
      </c>
    </row>
    <row r="76" spans="1:3" s="64" customFormat="1" ht="12" customHeight="1">
      <c r="A76" s="298" t="s">
        <v>267</v>
      </c>
      <c r="B76" s="279" t="s">
        <v>245</v>
      </c>
      <c r="C76" s="180">
        <v>35658190</v>
      </c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15737585</v>
      </c>
    </row>
    <row r="79" spans="1:3" s="64" customFormat="1" ht="12" customHeight="1">
      <c r="A79" s="298" t="s">
        <v>269</v>
      </c>
      <c r="B79" s="279" t="s">
        <v>249</v>
      </c>
      <c r="C79" s="180">
        <v>15737585</v>
      </c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51395775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1205278608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722440490</v>
      </c>
    </row>
    <row r="94" spans="1:3" ht="12" customHeight="1">
      <c r="A94" s="306" t="s">
        <v>69</v>
      </c>
      <c r="B94" s="8" t="s">
        <v>39</v>
      </c>
      <c r="C94" s="176">
        <v>308599042</v>
      </c>
    </row>
    <row r="95" spans="1:3" ht="12" customHeight="1">
      <c r="A95" s="299" t="s">
        <v>70</v>
      </c>
      <c r="B95" s="6" t="s">
        <v>113</v>
      </c>
      <c r="C95" s="177">
        <v>40175000</v>
      </c>
    </row>
    <row r="96" spans="1:3" ht="12" customHeight="1">
      <c r="A96" s="299" t="s">
        <v>71</v>
      </c>
      <c r="B96" s="6" t="s">
        <v>88</v>
      </c>
      <c r="C96" s="179">
        <v>207400406</v>
      </c>
    </row>
    <row r="97" spans="1:3" ht="12" customHeight="1">
      <c r="A97" s="299" t="s">
        <v>72</v>
      </c>
      <c r="B97" s="9" t="s">
        <v>114</v>
      </c>
      <c r="C97" s="179">
        <v>24487000</v>
      </c>
    </row>
    <row r="98" spans="1:3" ht="12" customHeight="1">
      <c r="A98" s="299" t="s">
        <v>80</v>
      </c>
      <c r="B98" s="17" t="s">
        <v>115</v>
      </c>
      <c r="C98" s="179">
        <v>141779042</v>
      </c>
    </row>
    <row r="99" spans="1:3" ht="12" customHeight="1">
      <c r="A99" s="299" t="s">
        <v>73</v>
      </c>
      <c r="B99" s="6" t="s">
        <v>427</v>
      </c>
      <c r="C99" s="179">
        <v>3751202</v>
      </c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>
        <v>112738013</v>
      </c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>
        <v>1000000</v>
      </c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>
        <v>24289827</v>
      </c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347870269</v>
      </c>
    </row>
    <row r="115" spans="1:3" ht="12" customHeight="1">
      <c r="A115" s="298" t="s">
        <v>75</v>
      </c>
      <c r="B115" s="6" t="s">
        <v>154</v>
      </c>
      <c r="C115" s="178">
        <v>70641462</v>
      </c>
    </row>
    <row r="116" spans="1:3" ht="12" customHeight="1">
      <c r="A116" s="298" t="s">
        <v>76</v>
      </c>
      <c r="B116" s="10" t="s">
        <v>291</v>
      </c>
      <c r="C116" s="178">
        <v>16578595</v>
      </c>
    </row>
    <row r="117" spans="1:3" ht="12" customHeight="1">
      <c r="A117" s="298" t="s">
        <v>77</v>
      </c>
      <c r="B117" s="10" t="s">
        <v>117</v>
      </c>
      <c r="C117" s="177">
        <v>277228807</v>
      </c>
    </row>
    <row r="118" spans="1:3" ht="12" customHeight="1">
      <c r="A118" s="298" t="s">
        <v>78</v>
      </c>
      <c r="B118" s="10" t="s">
        <v>292</v>
      </c>
      <c r="C118" s="168">
        <v>270777684</v>
      </c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1070310759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134967849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>
        <v>13025940</v>
      </c>
    </row>
    <row r="143" spans="1:3" s="65" customFormat="1" ht="12" customHeight="1">
      <c r="A143" s="298" t="s">
        <v>212</v>
      </c>
      <c r="B143" s="7" t="s">
        <v>447</v>
      </c>
      <c r="C143" s="168">
        <v>121941909</v>
      </c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" customHeight="1" thickBot="1">
      <c r="A153" s="343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134967849</v>
      </c>
    </row>
    <row r="155" spans="1:3" ht="13.5" thickBot="1">
      <c r="A155" s="309" t="s">
        <v>19</v>
      </c>
      <c r="B155" s="253" t="s">
        <v>398</v>
      </c>
      <c r="C155" s="289">
        <f>+C128+C154</f>
        <v>1205278608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>
        <v>11</v>
      </c>
    </row>
    <row r="158" spans="1:3" ht="13.5" thickBot="1">
      <c r="A158" s="149" t="s">
        <v>133</v>
      </c>
      <c r="B158" s="150"/>
      <c r="C158" s="68">
        <v>262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512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356</v>
      </c>
      <c r="C3" s="342" t="s">
        <v>49</v>
      </c>
    </row>
    <row r="4" spans="1:3" s="62" customFormat="1" ht="15.75" customHeight="1" thickBot="1">
      <c r="A4" s="130"/>
      <c r="B4" s="130"/>
      <c r="C4" s="131" t="str">
        <f>'13. mell.'!C4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0</v>
      </c>
    </row>
    <row r="9" spans="1:3" s="63" customFormat="1" ht="12" customHeight="1">
      <c r="A9" s="298" t="s">
        <v>69</v>
      </c>
      <c r="B9" s="279" t="s">
        <v>178</v>
      </c>
      <c r="C9" s="178"/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/>
    </row>
    <row r="12" spans="1:3" s="64" customFormat="1" ht="12" customHeight="1">
      <c r="A12" s="299" t="s">
        <v>72</v>
      </c>
      <c r="B12" s="280" t="s">
        <v>180</v>
      </c>
      <c r="C12" s="177"/>
    </row>
    <row r="13" spans="1:3" s="64" customFormat="1" ht="12" customHeight="1">
      <c r="A13" s="299" t="s">
        <v>89</v>
      </c>
      <c r="B13" s="280" t="s">
        <v>422</v>
      </c>
      <c r="C13" s="177"/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/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/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191</v>
      </c>
      <c r="C29" s="181">
        <f>SUM(C30:C36)</f>
        <v>0</v>
      </c>
    </row>
    <row r="30" spans="1:3" s="64" customFormat="1" ht="12" customHeight="1">
      <c r="A30" s="298" t="s">
        <v>192</v>
      </c>
      <c r="B30" s="279" t="s">
        <v>454</v>
      </c>
      <c r="C30" s="178"/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/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/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281" t="s">
        <v>198</v>
      </c>
      <c r="C36" s="179"/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0</v>
      </c>
    </row>
    <row r="38" spans="1:3" s="64" customFormat="1" ht="12" customHeight="1">
      <c r="A38" s="298" t="s">
        <v>62</v>
      </c>
      <c r="B38" s="279" t="s">
        <v>201</v>
      </c>
      <c r="C38" s="178"/>
    </row>
    <row r="39" spans="1:3" s="64" customFormat="1" ht="12" customHeight="1">
      <c r="A39" s="299" t="s">
        <v>63</v>
      </c>
      <c r="B39" s="280" t="s">
        <v>202</v>
      </c>
      <c r="C39" s="177"/>
    </row>
    <row r="40" spans="1:3" s="64" customFormat="1" ht="12" customHeight="1">
      <c r="A40" s="299" t="s">
        <v>64</v>
      </c>
      <c r="B40" s="280" t="s">
        <v>203</v>
      </c>
      <c r="C40" s="177"/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/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460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/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0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0</v>
      </c>
    </row>
    <row r="76" spans="1:3" s="64" customFormat="1" ht="12" customHeight="1">
      <c r="A76" s="298" t="s">
        <v>267</v>
      </c>
      <c r="B76" s="279" t="s">
        <v>245</v>
      </c>
      <c r="C76" s="180"/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0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0</v>
      </c>
    </row>
    <row r="94" spans="1:3" ht="12" customHeight="1">
      <c r="A94" s="306" t="s">
        <v>69</v>
      </c>
      <c r="B94" s="8" t="s">
        <v>39</v>
      </c>
      <c r="C94" s="176"/>
    </row>
    <row r="95" spans="1:3" ht="12" customHeight="1">
      <c r="A95" s="299" t="s">
        <v>70</v>
      </c>
      <c r="B95" s="6" t="s">
        <v>113</v>
      </c>
      <c r="C95" s="177"/>
    </row>
    <row r="96" spans="1:3" ht="12" customHeight="1">
      <c r="A96" s="299" t="s">
        <v>71</v>
      </c>
      <c r="B96" s="6" t="s">
        <v>88</v>
      </c>
      <c r="C96" s="179"/>
    </row>
    <row r="97" spans="1:3" ht="12" customHeight="1">
      <c r="A97" s="299" t="s">
        <v>72</v>
      </c>
      <c r="B97" s="9" t="s">
        <v>114</v>
      </c>
      <c r="C97" s="179"/>
    </row>
    <row r="98" spans="1:3" ht="12" customHeight="1">
      <c r="A98" s="299" t="s">
        <v>80</v>
      </c>
      <c r="B98" s="17" t="s">
        <v>115</v>
      </c>
      <c r="C98" s="179"/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/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/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0</v>
      </c>
    </row>
    <row r="115" spans="1:3" ht="12" customHeight="1">
      <c r="A115" s="298" t="s">
        <v>75</v>
      </c>
      <c r="B115" s="6" t="s">
        <v>154</v>
      </c>
      <c r="C115" s="178"/>
    </row>
    <row r="116" spans="1:3" ht="12" customHeight="1">
      <c r="A116" s="298" t="s">
        <v>76</v>
      </c>
      <c r="B116" s="10" t="s">
        <v>291</v>
      </c>
      <c r="C116" s="178"/>
    </row>
    <row r="117" spans="1:3" ht="12" customHeight="1">
      <c r="A117" s="298" t="s">
        <v>77</v>
      </c>
      <c r="B117" s="10" t="s">
        <v>117</v>
      </c>
      <c r="C117" s="177"/>
    </row>
    <row r="118" spans="1:3" ht="12" customHeight="1">
      <c r="A118" s="298" t="s">
        <v>78</v>
      </c>
      <c r="B118" s="10" t="s">
        <v>292</v>
      </c>
      <c r="C118" s="168"/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0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/>
    </row>
    <row r="143" spans="1:3" s="65" customFormat="1" ht="12" customHeight="1">
      <c r="A143" s="298" t="s">
        <v>212</v>
      </c>
      <c r="B143" s="7" t="s">
        <v>447</v>
      </c>
      <c r="C143" s="168"/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" customHeight="1" thickBot="1">
      <c r="A153" s="343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0</v>
      </c>
    </row>
    <row r="155" spans="1:3" ht="13.5" thickBot="1">
      <c r="A155" s="309" t="s">
        <v>19</v>
      </c>
      <c r="B155" s="253" t="s">
        <v>398</v>
      </c>
      <c r="C155" s="289">
        <f>+C128+C154</f>
        <v>0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/>
    </row>
    <row r="158" spans="1:3" ht="13.5" thickBot="1">
      <c r="A158" s="149" t="s">
        <v>133</v>
      </c>
      <c r="B158" s="150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513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444</v>
      </c>
      <c r="C3" s="342" t="s">
        <v>357</v>
      </c>
    </row>
    <row r="4" spans="1:3" s="62" customFormat="1" ht="15.75" customHeight="1" thickBot="1">
      <c r="A4" s="130"/>
      <c r="B4" s="130"/>
      <c r="C4" s="131" t="str">
        <f>'14. mell.'!C4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0</v>
      </c>
    </row>
    <row r="9" spans="1:3" s="63" customFormat="1" ht="12" customHeight="1">
      <c r="A9" s="298" t="s">
        <v>69</v>
      </c>
      <c r="B9" s="279" t="s">
        <v>178</v>
      </c>
      <c r="C9" s="178"/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/>
    </row>
    <row r="12" spans="1:3" s="64" customFormat="1" ht="12" customHeight="1">
      <c r="A12" s="299" t="s">
        <v>72</v>
      </c>
      <c r="B12" s="280" t="s">
        <v>180</v>
      </c>
      <c r="C12" s="177"/>
    </row>
    <row r="13" spans="1:3" s="64" customFormat="1" ht="12" customHeight="1">
      <c r="A13" s="299" t="s">
        <v>89</v>
      </c>
      <c r="B13" s="280" t="s">
        <v>422</v>
      </c>
      <c r="C13" s="177"/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/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/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191</v>
      </c>
      <c r="C29" s="181">
        <f>SUM(C30:C36)</f>
        <v>0</v>
      </c>
    </row>
    <row r="30" spans="1:3" s="64" customFormat="1" ht="12" customHeight="1">
      <c r="A30" s="298" t="s">
        <v>192</v>
      </c>
      <c r="B30" s="279" t="s">
        <v>454</v>
      </c>
      <c r="C30" s="178"/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/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/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344" t="s">
        <v>198</v>
      </c>
      <c r="C36" s="179"/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0</v>
      </c>
    </row>
    <row r="38" spans="1:3" s="64" customFormat="1" ht="12" customHeight="1">
      <c r="A38" s="298" t="s">
        <v>62</v>
      </c>
      <c r="B38" s="279" t="s">
        <v>201</v>
      </c>
      <c r="C38" s="178"/>
    </row>
    <row r="39" spans="1:3" s="64" customFormat="1" ht="12" customHeight="1">
      <c r="A39" s="299" t="s">
        <v>63</v>
      </c>
      <c r="B39" s="280" t="s">
        <v>202</v>
      </c>
      <c r="C39" s="177"/>
    </row>
    <row r="40" spans="1:3" s="64" customFormat="1" ht="12" customHeight="1">
      <c r="A40" s="299" t="s">
        <v>64</v>
      </c>
      <c r="B40" s="280" t="s">
        <v>203</v>
      </c>
      <c r="C40" s="177"/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/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344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/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344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344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0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348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0</v>
      </c>
    </row>
    <row r="76" spans="1:3" s="64" customFormat="1" ht="12" customHeight="1">
      <c r="A76" s="298" t="s">
        <v>267</v>
      </c>
      <c r="B76" s="279" t="s">
        <v>245</v>
      </c>
      <c r="C76" s="180"/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0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0</v>
      </c>
    </row>
    <row r="94" spans="1:3" ht="12" customHeight="1">
      <c r="A94" s="306" t="s">
        <v>69</v>
      </c>
      <c r="B94" s="8" t="s">
        <v>39</v>
      </c>
      <c r="C94" s="176"/>
    </row>
    <row r="95" spans="1:3" ht="12" customHeight="1">
      <c r="A95" s="299" t="s">
        <v>70</v>
      </c>
      <c r="B95" s="6" t="s">
        <v>113</v>
      </c>
      <c r="C95" s="177"/>
    </row>
    <row r="96" spans="1:3" ht="12" customHeight="1">
      <c r="A96" s="299" t="s">
        <v>71</v>
      </c>
      <c r="B96" s="6" t="s">
        <v>88</v>
      </c>
      <c r="C96" s="179"/>
    </row>
    <row r="97" spans="1:3" ht="12" customHeight="1">
      <c r="A97" s="299" t="s">
        <v>72</v>
      </c>
      <c r="B97" s="9" t="s">
        <v>114</v>
      </c>
      <c r="C97" s="179"/>
    </row>
    <row r="98" spans="1:3" ht="12" customHeight="1">
      <c r="A98" s="299" t="s">
        <v>80</v>
      </c>
      <c r="B98" s="17" t="s">
        <v>115</v>
      </c>
      <c r="C98" s="179"/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/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/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0</v>
      </c>
    </row>
    <row r="115" spans="1:3" ht="12" customHeight="1">
      <c r="A115" s="298" t="s">
        <v>75</v>
      </c>
      <c r="B115" s="6" t="s">
        <v>154</v>
      </c>
      <c r="C115" s="178"/>
    </row>
    <row r="116" spans="1:3" ht="12" customHeight="1">
      <c r="A116" s="298" t="s">
        <v>76</v>
      </c>
      <c r="B116" s="10" t="s">
        <v>291</v>
      </c>
      <c r="C116" s="178"/>
    </row>
    <row r="117" spans="1:3" ht="12" customHeight="1">
      <c r="A117" s="298" t="s">
        <v>77</v>
      </c>
      <c r="B117" s="10" t="s">
        <v>117</v>
      </c>
      <c r="C117" s="177"/>
    </row>
    <row r="118" spans="1:3" ht="12" customHeight="1">
      <c r="A118" s="298" t="s">
        <v>78</v>
      </c>
      <c r="B118" s="10" t="s">
        <v>292</v>
      </c>
      <c r="C118" s="168"/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0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/>
    </row>
    <row r="143" spans="1:3" s="65" customFormat="1" ht="12" customHeight="1">
      <c r="A143" s="298" t="s">
        <v>212</v>
      </c>
      <c r="B143" s="7" t="s">
        <v>447</v>
      </c>
      <c r="C143" s="168"/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" customHeight="1" thickBot="1">
      <c r="A153" s="343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0</v>
      </c>
    </row>
    <row r="155" spans="1:3" ht="13.5" thickBot="1">
      <c r="A155" s="309" t="s">
        <v>19</v>
      </c>
      <c r="B155" s="253" t="s">
        <v>398</v>
      </c>
      <c r="C155" s="289">
        <f>+C128+C154</f>
        <v>0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/>
    </row>
    <row r="158" spans="1:3" ht="13.5" thickBot="1">
      <c r="A158" s="149" t="s">
        <v>133</v>
      </c>
      <c r="B158" s="150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9">
      <selection activeCell="C54" sqref="C54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514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'15.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3321370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391000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>
        <v>2930370</v>
      </c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3321370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101463034</v>
      </c>
    </row>
    <row r="39" spans="1:3" s="252" customFormat="1" ht="12" customHeight="1">
      <c r="A39" s="313" t="s">
        <v>338</v>
      </c>
      <c r="B39" s="314" t="s">
        <v>161</v>
      </c>
      <c r="C39" s="57">
        <v>6600480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94862554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104784404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104241060</v>
      </c>
    </row>
    <row r="47" spans="1:3" ht="12" customHeight="1">
      <c r="A47" s="312" t="s">
        <v>69</v>
      </c>
      <c r="B47" s="7" t="s">
        <v>39</v>
      </c>
      <c r="C47" s="57">
        <v>61761144</v>
      </c>
    </row>
    <row r="48" spans="1:3" ht="12" customHeight="1">
      <c r="A48" s="312" t="s">
        <v>70</v>
      </c>
      <c r="B48" s="6" t="s">
        <v>113</v>
      </c>
      <c r="C48" s="59">
        <v>14112982</v>
      </c>
    </row>
    <row r="49" spans="1:3" ht="12" customHeight="1">
      <c r="A49" s="312" t="s">
        <v>71</v>
      </c>
      <c r="B49" s="6" t="s">
        <v>88</v>
      </c>
      <c r="C49" s="59">
        <v>28366934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543344</v>
      </c>
    </row>
    <row r="53" spans="1:3" s="320" customFormat="1" ht="12" customHeight="1">
      <c r="A53" s="312" t="s">
        <v>75</v>
      </c>
      <c r="B53" s="7" t="s">
        <v>154</v>
      </c>
      <c r="C53" s="57">
        <v>543344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2" customHeight="1" thickBot="1">
      <c r="A57" s="124" t="s">
        <v>11</v>
      </c>
      <c r="B57" s="70" t="s">
        <v>5</v>
      </c>
      <c r="C57" s="222"/>
    </row>
    <row r="58" spans="1:3" ht="15" customHeight="1" thickBot="1">
      <c r="A58" s="124" t="s">
        <v>12</v>
      </c>
      <c r="B58" s="146" t="s">
        <v>445</v>
      </c>
      <c r="C58" s="248">
        <f>+C46+C52+C57</f>
        <v>104784404</v>
      </c>
    </row>
    <row r="59" ht="13.5" thickBot="1">
      <c r="C59" s="249"/>
    </row>
    <row r="60" spans="1:3" ht="15" customHeight="1" thickBot="1">
      <c r="A60" s="149" t="s">
        <v>435</v>
      </c>
      <c r="B60" s="150"/>
      <c r="C60" s="68">
        <v>20</v>
      </c>
    </row>
    <row r="61" spans="1:3" ht="14.25" customHeight="1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515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'16.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0</v>
      </c>
    </row>
    <row r="39" spans="1:3" s="252" customFormat="1" ht="12" customHeight="1">
      <c r="A39" s="313" t="s">
        <v>338</v>
      </c>
      <c r="B39" s="314" t="s">
        <v>161</v>
      </c>
      <c r="C39" s="57"/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/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0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0</v>
      </c>
    </row>
    <row r="47" spans="1:3" ht="12" customHeight="1">
      <c r="A47" s="312" t="s">
        <v>69</v>
      </c>
      <c r="B47" s="7" t="s">
        <v>39</v>
      </c>
      <c r="C47" s="57"/>
    </row>
    <row r="48" spans="1:3" ht="12" customHeight="1">
      <c r="A48" s="312" t="s">
        <v>70</v>
      </c>
      <c r="B48" s="6" t="s">
        <v>113</v>
      </c>
      <c r="C48" s="59"/>
    </row>
    <row r="49" spans="1:3" ht="12" customHeight="1">
      <c r="A49" s="312" t="s">
        <v>71</v>
      </c>
      <c r="B49" s="6" t="s">
        <v>88</v>
      </c>
      <c r="C49" s="59"/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0</v>
      </c>
    </row>
    <row r="53" spans="1:3" s="320" customFormat="1" ht="12" customHeight="1">
      <c r="A53" s="312" t="s">
        <v>75</v>
      </c>
      <c r="B53" s="7" t="s">
        <v>154</v>
      </c>
      <c r="C53" s="57"/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0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/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516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'17.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0</v>
      </c>
    </row>
    <row r="39" spans="1:3" s="252" customFormat="1" ht="12" customHeight="1">
      <c r="A39" s="313" t="s">
        <v>338</v>
      </c>
      <c r="B39" s="314" t="s">
        <v>161</v>
      </c>
      <c r="C39" s="57"/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/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0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0</v>
      </c>
    </row>
    <row r="47" spans="1:3" ht="12" customHeight="1">
      <c r="A47" s="312" t="s">
        <v>69</v>
      </c>
      <c r="B47" s="7" t="s">
        <v>39</v>
      </c>
      <c r="C47" s="57"/>
    </row>
    <row r="48" spans="1:3" ht="12" customHeight="1">
      <c r="A48" s="312" t="s">
        <v>70</v>
      </c>
      <c r="B48" s="6" t="s">
        <v>113</v>
      </c>
      <c r="C48" s="59"/>
    </row>
    <row r="49" spans="1:3" ht="12" customHeight="1">
      <c r="A49" s="312" t="s">
        <v>71</v>
      </c>
      <c r="B49" s="6" t="s">
        <v>88</v>
      </c>
      <c r="C49" s="59"/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0</v>
      </c>
    </row>
    <row r="53" spans="1:3" s="320" customFormat="1" ht="12" customHeight="1">
      <c r="A53" s="312" t="s">
        <v>75</v>
      </c>
      <c r="B53" s="7" t="s">
        <v>154</v>
      </c>
      <c r="C53" s="57"/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0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/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5">
      <selection activeCell="C54" sqref="C54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517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'18.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3321370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391000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>
        <v>2930370</v>
      </c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3321370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101463034</v>
      </c>
    </row>
    <row r="39" spans="1:3" s="252" customFormat="1" ht="12" customHeight="1">
      <c r="A39" s="313" t="s">
        <v>338</v>
      </c>
      <c r="B39" s="314" t="s">
        <v>161</v>
      </c>
      <c r="C39" s="57">
        <v>6600480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94862554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104784404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104241060</v>
      </c>
    </row>
    <row r="47" spans="1:3" ht="12" customHeight="1">
      <c r="A47" s="312" t="s">
        <v>69</v>
      </c>
      <c r="B47" s="7" t="s">
        <v>39</v>
      </c>
      <c r="C47" s="57">
        <v>61761144</v>
      </c>
    </row>
    <row r="48" spans="1:3" ht="12" customHeight="1">
      <c r="A48" s="312" t="s">
        <v>70</v>
      </c>
      <c r="B48" s="6" t="s">
        <v>113</v>
      </c>
      <c r="C48" s="59">
        <v>14112982</v>
      </c>
    </row>
    <row r="49" spans="1:3" ht="12" customHeight="1">
      <c r="A49" s="312" t="s">
        <v>71</v>
      </c>
      <c r="B49" s="6" t="s">
        <v>88</v>
      </c>
      <c r="C49" s="59">
        <v>28366934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543344</v>
      </c>
    </row>
    <row r="53" spans="1:3" s="320" customFormat="1" ht="12" customHeight="1">
      <c r="A53" s="312" t="s">
        <v>75</v>
      </c>
      <c r="B53" s="7" t="s">
        <v>154</v>
      </c>
      <c r="C53" s="57">
        <v>543344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104784404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>
        <v>20</v>
      </c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6">
      <selection activeCell="C119" sqref="C119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tr">
        <f>'1.mell.'!C2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371663183</v>
      </c>
    </row>
    <row r="6" spans="1:3" s="278" customFormat="1" ht="12" customHeight="1">
      <c r="A6" s="13" t="s">
        <v>69</v>
      </c>
      <c r="B6" s="279" t="s">
        <v>178</v>
      </c>
      <c r="C6" s="178">
        <v>171094926</v>
      </c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>
        <v>173309376</v>
      </c>
    </row>
    <row r="9" spans="1:3" s="278" customFormat="1" ht="12" customHeight="1">
      <c r="A9" s="12" t="s">
        <v>72</v>
      </c>
      <c r="B9" s="280" t="s">
        <v>180</v>
      </c>
      <c r="C9" s="177">
        <v>8491154</v>
      </c>
    </row>
    <row r="10" spans="1:3" s="278" customFormat="1" ht="12" customHeight="1">
      <c r="A10" s="12" t="s">
        <v>89</v>
      </c>
      <c r="B10" s="171" t="s">
        <v>358</v>
      </c>
      <c r="C10" s="177">
        <v>18183887</v>
      </c>
    </row>
    <row r="11" spans="1:3" s="278" customFormat="1" ht="12" customHeight="1" thickBot="1">
      <c r="A11" s="14" t="s">
        <v>73</v>
      </c>
      <c r="B11" s="172" t="s">
        <v>359</v>
      </c>
      <c r="C11" s="177">
        <v>583840</v>
      </c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383597096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383597096</v>
      </c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295368429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>
        <v>295368429</v>
      </c>
    </row>
    <row r="25" spans="1:3" s="278" customFormat="1" ht="12" customHeight="1" thickBot="1">
      <c r="A25" s="14" t="s">
        <v>102</v>
      </c>
      <c r="B25" s="281" t="s">
        <v>190</v>
      </c>
      <c r="C25" s="179">
        <v>282109405</v>
      </c>
    </row>
    <row r="26" spans="1:3" s="278" customFormat="1" ht="12" customHeight="1" thickBot="1">
      <c r="A26" s="18" t="s">
        <v>103</v>
      </c>
      <c r="B26" s="19" t="s">
        <v>459</v>
      </c>
      <c r="C26" s="181">
        <f>SUM(C27:C33)</f>
        <v>67521408</v>
      </c>
    </row>
    <row r="27" spans="1:3" s="278" customFormat="1" ht="12" customHeight="1">
      <c r="A27" s="13" t="s">
        <v>192</v>
      </c>
      <c r="B27" s="279" t="s">
        <v>454</v>
      </c>
      <c r="C27" s="178">
        <v>11904310</v>
      </c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>
        <v>41711896</v>
      </c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>
        <v>12129797</v>
      </c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4" t="s">
        <v>198</v>
      </c>
      <c r="C33" s="179">
        <v>1775405</v>
      </c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27232522</v>
      </c>
    </row>
    <row r="35" spans="1:3" s="278" customFormat="1" ht="12" customHeight="1">
      <c r="A35" s="13" t="s">
        <v>62</v>
      </c>
      <c r="B35" s="279" t="s">
        <v>201</v>
      </c>
      <c r="C35" s="178">
        <v>13546966</v>
      </c>
    </row>
    <row r="36" spans="1:3" s="278" customFormat="1" ht="12" customHeight="1">
      <c r="A36" s="12" t="s">
        <v>63</v>
      </c>
      <c r="B36" s="280" t="s">
        <v>202</v>
      </c>
      <c r="C36" s="177">
        <v>6569700</v>
      </c>
    </row>
    <row r="37" spans="1:3" s="278" customFormat="1" ht="12" customHeight="1">
      <c r="A37" s="12" t="s">
        <v>64</v>
      </c>
      <c r="B37" s="280" t="s">
        <v>203</v>
      </c>
      <c r="C37" s="177">
        <v>1400000</v>
      </c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>
        <v>2715856</v>
      </c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>
        <v>3000000</v>
      </c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5600000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>
        <v>5000000</v>
      </c>
    </row>
    <row r="49" spans="1:3" s="278" customFormat="1" ht="12" customHeight="1">
      <c r="A49" s="12" t="s">
        <v>212</v>
      </c>
      <c r="B49" s="280" t="s">
        <v>217</v>
      </c>
      <c r="C49" s="180">
        <v>600000</v>
      </c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1408000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>
        <v>1408000</v>
      </c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2352195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>
        <v>2286195</v>
      </c>
    </row>
    <row r="60" spans="1:3" s="278" customFormat="1" ht="12" customHeight="1">
      <c r="A60" s="12" t="s">
        <v>155</v>
      </c>
      <c r="B60" s="280" t="s">
        <v>229</v>
      </c>
      <c r="C60" s="180">
        <v>66000</v>
      </c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1154742833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35817631</v>
      </c>
    </row>
    <row r="73" spans="1:3" s="278" customFormat="1" ht="12" customHeight="1">
      <c r="A73" s="13" t="s">
        <v>267</v>
      </c>
      <c r="B73" s="279" t="s">
        <v>245</v>
      </c>
      <c r="C73" s="180">
        <v>35817631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15737585</v>
      </c>
    </row>
    <row r="76" spans="1:3" s="278" customFormat="1" ht="12" customHeight="1">
      <c r="A76" s="13" t="s">
        <v>269</v>
      </c>
      <c r="B76" s="279" t="s">
        <v>249</v>
      </c>
      <c r="C76" s="180">
        <v>15737585</v>
      </c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51555216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1206298049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750428316</v>
      </c>
    </row>
    <row r="94" spans="1:3" ht="12" customHeight="1">
      <c r="A94" s="15" t="s">
        <v>69</v>
      </c>
      <c r="B94" s="8" t="s">
        <v>39</v>
      </c>
      <c r="C94" s="176">
        <v>321074064</v>
      </c>
    </row>
    <row r="95" spans="1:3" ht="12" customHeight="1">
      <c r="A95" s="12" t="s">
        <v>70</v>
      </c>
      <c r="B95" s="6" t="s">
        <v>113</v>
      </c>
      <c r="C95" s="177">
        <v>42973335</v>
      </c>
    </row>
    <row r="96" spans="1:3" ht="12" customHeight="1">
      <c r="A96" s="12" t="s">
        <v>71</v>
      </c>
      <c r="B96" s="6" t="s">
        <v>88</v>
      </c>
      <c r="C96" s="179">
        <v>220114875</v>
      </c>
    </row>
    <row r="97" spans="1:3" ht="12" customHeight="1">
      <c r="A97" s="12" t="s">
        <v>72</v>
      </c>
      <c r="B97" s="9" t="s">
        <v>114</v>
      </c>
      <c r="C97" s="179">
        <v>24487000</v>
      </c>
    </row>
    <row r="98" spans="1:3" ht="12" customHeight="1">
      <c r="A98" s="12" t="s">
        <v>80</v>
      </c>
      <c r="B98" s="17" t="s">
        <v>115</v>
      </c>
      <c r="C98" s="179">
        <v>141779042</v>
      </c>
    </row>
    <row r="99" spans="1:3" ht="12" customHeight="1">
      <c r="A99" s="12" t="s">
        <v>73</v>
      </c>
      <c r="B99" s="6" t="s">
        <v>368</v>
      </c>
      <c r="C99" s="179">
        <v>3751202</v>
      </c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>
        <v>112738013</v>
      </c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>
        <v>1000000</v>
      </c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>
        <v>24289827</v>
      </c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347981239</v>
      </c>
    </row>
    <row r="115" spans="1:3" ht="12" customHeight="1">
      <c r="A115" s="13" t="s">
        <v>75</v>
      </c>
      <c r="B115" s="6" t="s">
        <v>154</v>
      </c>
      <c r="C115" s="178">
        <v>70752432</v>
      </c>
    </row>
    <row r="116" spans="1:3" ht="12" customHeight="1">
      <c r="A116" s="13" t="s">
        <v>76</v>
      </c>
      <c r="B116" s="10" t="s">
        <v>291</v>
      </c>
      <c r="C116" s="178">
        <v>16578595</v>
      </c>
    </row>
    <row r="117" spans="1:3" ht="12" customHeight="1">
      <c r="A117" s="13" t="s">
        <v>77</v>
      </c>
      <c r="B117" s="10" t="s">
        <v>117</v>
      </c>
      <c r="C117" s="177">
        <v>277228807</v>
      </c>
    </row>
    <row r="118" spans="1:3" ht="12" customHeight="1">
      <c r="A118" s="13" t="s">
        <v>78</v>
      </c>
      <c r="B118" s="10" t="s">
        <v>292</v>
      </c>
      <c r="C118" s="168">
        <v>270777684</v>
      </c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1098409555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13025940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>
        <v>13025940</v>
      </c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13025940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1111435495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56333278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38529276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
KÖTELEZŐ FELADATAINAK MÉRLEGE &amp;R&amp;"Times New Roman CE,Félkövér dőlt"&amp;11 2. melléklet az 1/2017. (II.20.)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3">
      <selection activeCell="C49" sqref="C49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518</v>
      </c>
    </row>
    <row r="2" spans="1:3" s="316" customFormat="1" ht="25.5" customHeight="1">
      <c r="A2" s="269" t="s">
        <v>131</v>
      </c>
      <c r="B2" s="236" t="s">
        <v>470</v>
      </c>
      <c r="C2" s="250" t="s">
        <v>49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'19.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210000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210000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210000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12279291</v>
      </c>
    </row>
    <row r="38" spans="1:3" s="252" customFormat="1" ht="12" customHeight="1">
      <c r="A38" s="313" t="s">
        <v>338</v>
      </c>
      <c r="B38" s="314" t="s">
        <v>161</v>
      </c>
      <c r="C38" s="57">
        <v>75057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12204234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12489291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12378321</v>
      </c>
    </row>
    <row r="46" spans="1:3" ht="12" customHeight="1">
      <c r="A46" s="312" t="s">
        <v>69</v>
      </c>
      <c r="B46" s="7" t="s">
        <v>39</v>
      </c>
      <c r="C46" s="57">
        <v>5975061</v>
      </c>
    </row>
    <row r="47" spans="1:3" ht="12" customHeight="1">
      <c r="A47" s="312" t="s">
        <v>70</v>
      </c>
      <c r="B47" s="6" t="s">
        <v>113</v>
      </c>
      <c r="C47" s="59">
        <v>1341029</v>
      </c>
    </row>
    <row r="48" spans="1:3" ht="12" customHeight="1">
      <c r="A48" s="312" t="s">
        <v>71</v>
      </c>
      <c r="B48" s="6" t="s">
        <v>88</v>
      </c>
      <c r="C48" s="59">
        <v>5062231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110970</v>
      </c>
    </row>
    <row r="52" spans="1:3" s="320" customFormat="1" ht="12" customHeight="1">
      <c r="A52" s="312" t="s">
        <v>75</v>
      </c>
      <c r="B52" s="7" t="s">
        <v>154</v>
      </c>
      <c r="C52" s="57">
        <v>110970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12489291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1">
      <selection activeCell="C49" sqref="C49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519</v>
      </c>
    </row>
    <row r="2" spans="1:3" s="316" customFormat="1" ht="25.5" customHeight="1">
      <c r="A2" s="269" t="s">
        <v>131</v>
      </c>
      <c r="B2" s="236" t="s">
        <v>468</v>
      </c>
      <c r="C2" s="250" t="s">
        <v>49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'20.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210000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210000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210000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12279291</v>
      </c>
    </row>
    <row r="38" spans="1:3" s="252" customFormat="1" ht="12" customHeight="1">
      <c r="A38" s="313" t="s">
        <v>338</v>
      </c>
      <c r="B38" s="314" t="s">
        <v>161</v>
      </c>
      <c r="C38" s="57">
        <v>75057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12204234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12489291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12378321</v>
      </c>
    </row>
    <row r="46" spans="1:3" ht="12" customHeight="1">
      <c r="A46" s="312" t="s">
        <v>69</v>
      </c>
      <c r="B46" s="7" t="s">
        <v>39</v>
      </c>
      <c r="C46" s="57">
        <v>5975061</v>
      </c>
    </row>
    <row r="47" spans="1:3" ht="12" customHeight="1">
      <c r="A47" s="312" t="s">
        <v>70</v>
      </c>
      <c r="B47" s="6" t="s">
        <v>113</v>
      </c>
      <c r="C47" s="59">
        <v>1341029</v>
      </c>
    </row>
    <row r="48" spans="1:3" ht="12" customHeight="1">
      <c r="A48" s="312" t="s">
        <v>71</v>
      </c>
      <c r="B48" s="6" t="s">
        <v>88</v>
      </c>
      <c r="C48" s="59">
        <v>5062231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110970</v>
      </c>
    </row>
    <row r="52" spans="1:3" s="320" customFormat="1" ht="12" customHeight="1">
      <c r="A52" s="312" t="s">
        <v>75</v>
      </c>
      <c r="B52" s="7" t="s">
        <v>154</v>
      </c>
      <c r="C52" s="57">
        <v>110970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12489291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520</v>
      </c>
    </row>
    <row r="2" spans="1:3" s="316" customFormat="1" ht="25.5" customHeight="1">
      <c r="A2" s="269" t="s">
        <v>131</v>
      </c>
      <c r="B2" s="236" t="s">
        <v>468</v>
      </c>
      <c r="C2" s="250" t="s">
        <v>49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'21.mell'!C4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521</v>
      </c>
    </row>
    <row r="2" spans="1:3" s="316" customFormat="1" ht="25.5" customHeight="1">
      <c r="A2" s="269" t="s">
        <v>131</v>
      </c>
      <c r="B2" s="236" t="s">
        <v>469</v>
      </c>
      <c r="C2" s="250" t="s">
        <v>49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'22. mell'!C4</f>
        <v>forintban</v>
      </c>
    </row>
    <row r="5" spans="1:3" ht="13.5" thickBot="1">
      <c r="A5" s="270" t="s">
        <v>132</v>
      </c>
      <c r="B5" s="132" t="s">
        <v>462</v>
      </c>
      <c r="C5" s="361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0">
      <selection activeCell="C49" sqref="C49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522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'19.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650000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650000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650000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14959505</v>
      </c>
    </row>
    <row r="38" spans="1:3" s="252" customFormat="1" ht="12" customHeight="1">
      <c r="A38" s="313" t="s">
        <v>338</v>
      </c>
      <c r="B38" s="314" t="s">
        <v>161</v>
      </c>
      <c r="C38" s="57">
        <v>84384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14875121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15609505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15609505</v>
      </c>
    </row>
    <row r="46" spans="1:3" ht="12" customHeight="1">
      <c r="A46" s="312" t="s">
        <v>69</v>
      </c>
      <c r="B46" s="7" t="s">
        <v>39</v>
      </c>
      <c r="C46" s="57">
        <v>6499961</v>
      </c>
    </row>
    <row r="47" spans="1:3" ht="12" customHeight="1">
      <c r="A47" s="312" t="s">
        <v>70</v>
      </c>
      <c r="B47" s="6" t="s">
        <v>113</v>
      </c>
      <c r="C47" s="59">
        <v>1457306</v>
      </c>
    </row>
    <row r="48" spans="1:3" ht="12" customHeight="1">
      <c r="A48" s="312" t="s">
        <v>71</v>
      </c>
      <c r="B48" s="6" t="s">
        <v>88</v>
      </c>
      <c r="C48" s="59">
        <v>7652238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15609505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6">
      <selection activeCell="C49" sqref="C49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523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'20.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650000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650000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650000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14959505</v>
      </c>
    </row>
    <row r="38" spans="1:3" s="252" customFormat="1" ht="12" customHeight="1">
      <c r="A38" s="313" t="s">
        <v>338</v>
      </c>
      <c r="B38" s="314" t="s">
        <v>161</v>
      </c>
      <c r="C38" s="57">
        <v>84384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14875121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15609505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15609505</v>
      </c>
    </row>
    <row r="46" spans="1:3" ht="12" customHeight="1">
      <c r="A46" s="312" t="s">
        <v>69</v>
      </c>
      <c r="B46" s="7" t="s">
        <v>39</v>
      </c>
      <c r="C46" s="57">
        <v>6499961</v>
      </c>
    </row>
    <row r="47" spans="1:3" ht="12" customHeight="1">
      <c r="A47" s="312" t="s">
        <v>70</v>
      </c>
      <c r="B47" s="6" t="s">
        <v>113</v>
      </c>
      <c r="C47" s="59">
        <v>1457306</v>
      </c>
    </row>
    <row r="48" spans="1:3" ht="12" customHeight="1">
      <c r="A48" s="312" t="s">
        <v>71</v>
      </c>
      <c r="B48" s="6" t="s">
        <v>88</v>
      </c>
      <c r="C48" s="59">
        <v>7652238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15609505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52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524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'21.mell'!C4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6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525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'22. mell'!C4</f>
        <v>forintban</v>
      </c>
    </row>
    <row r="5" spans="1:3" ht="13.5" thickBot="1">
      <c r="A5" s="270" t="s">
        <v>132</v>
      </c>
      <c r="B5" s="132" t="s">
        <v>462</v>
      </c>
      <c r="C5" s="361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view="pageLayout" zoomScaleNormal="130" workbookViewId="0" topLeftCell="B1">
      <selection activeCell="N1" sqref="N1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13" t="s">
        <v>3</v>
      </c>
      <c r="B1" s="413"/>
      <c r="C1" s="413"/>
      <c r="D1" s="413"/>
      <c r="E1" s="413"/>
      <c r="F1" s="413"/>
      <c r="G1" s="413"/>
    </row>
    <row r="3" spans="1:7" s="91" customFormat="1" ht="27" customHeight="1">
      <c r="A3" s="89" t="s">
        <v>134</v>
      </c>
      <c r="B3" s="90"/>
      <c r="C3" s="412" t="s">
        <v>135</v>
      </c>
      <c r="D3" s="412"/>
      <c r="E3" s="412"/>
      <c r="F3" s="412"/>
      <c r="G3" s="412"/>
    </row>
    <row r="4" spans="1:7" s="91" customFormat="1" ht="15.75">
      <c r="A4" s="90"/>
      <c r="B4" s="90"/>
      <c r="C4" s="90"/>
      <c r="D4" s="90"/>
      <c r="E4" s="90"/>
      <c r="F4" s="90"/>
      <c r="G4" s="90"/>
    </row>
    <row r="5" spans="1:7" s="91" customFormat="1" ht="24.75" customHeight="1">
      <c r="A5" s="89" t="s">
        <v>136</v>
      </c>
      <c r="B5" s="90"/>
      <c r="C5" s="412" t="s">
        <v>135</v>
      </c>
      <c r="D5" s="412"/>
      <c r="E5" s="412"/>
      <c r="F5" s="412"/>
      <c r="G5" s="90"/>
    </row>
    <row r="6" spans="1:7" s="92" customFormat="1" ht="12.75">
      <c r="A6" s="125"/>
      <c r="B6" s="125"/>
      <c r="C6" s="125"/>
      <c r="D6" s="125"/>
      <c r="E6" s="125"/>
      <c r="F6" s="125"/>
      <c r="G6" s="125"/>
    </row>
    <row r="7" spans="1:7" s="93" customFormat="1" ht="15" customHeight="1">
      <c r="A7" s="167" t="s">
        <v>464</v>
      </c>
      <c r="B7" s="166"/>
      <c r="C7" s="166"/>
      <c r="D7" s="152"/>
      <c r="E7" s="152"/>
      <c r="F7" s="152"/>
      <c r="G7" s="152"/>
    </row>
    <row r="8" spans="1:7" s="93" customFormat="1" ht="15" customHeight="1" thickBot="1">
      <c r="A8" s="167" t="s">
        <v>137</v>
      </c>
      <c r="B8" s="152"/>
      <c r="C8" s="152"/>
      <c r="D8" s="152"/>
      <c r="E8" s="152"/>
      <c r="F8" s="152"/>
      <c r="G8" s="351" t="str">
        <f>'23. mell'!C4</f>
        <v>forintban</v>
      </c>
    </row>
    <row r="9" spans="1:7" s="56" customFormat="1" ht="42" customHeight="1" thickBot="1">
      <c r="A9" s="116" t="s">
        <v>7</v>
      </c>
      <c r="B9" s="117" t="s">
        <v>138</v>
      </c>
      <c r="C9" s="117" t="s">
        <v>139</v>
      </c>
      <c r="D9" s="117" t="s">
        <v>140</v>
      </c>
      <c r="E9" s="117" t="s">
        <v>141</v>
      </c>
      <c r="F9" s="117" t="s">
        <v>142</v>
      </c>
      <c r="G9" s="118" t="s">
        <v>42</v>
      </c>
    </row>
    <row r="10" spans="1:7" ht="24" customHeight="1">
      <c r="A10" s="153" t="s">
        <v>9</v>
      </c>
      <c r="B10" s="122" t="s">
        <v>143</v>
      </c>
      <c r="C10" s="94"/>
      <c r="D10" s="94"/>
      <c r="E10" s="94"/>
      <c r="F10" s="94"/>
      <c r="G10" s="154">
        <f>SUM(C10:F10)</f>
        <v>0</v>
      </c>
    </row>
    <row r="11" spans="1:7" ht="24" customHeight="1">
      <c r="A11" s="155" t="s">
        <v>10</v>
      </c>
      <c r="B11" s="123" t="s">
        <v>144</v>
      </c>
      <c r="C11" s="95"/>
      <c r="D11" s="95"/>
      <c r="E11" s="95"/>
      <c r="F11" s="95"/>
      <c r="G11" s="156">
        <f aca="true" t="shared" si="0" ref="G11:G16">SUM(C11:F11)</f>
        <v>0</v>
      </c>
    </row>
    <row r="12" spans="1:7" ht="24" customHeight="1">
      <c r="A12" s="155" t="s">
        <v>11</v>
      </c>
      <c r="B12" s="123" t="s">
        <v>145</v>
      </c>
      <c r="C12" s="95"/>
      <c r="D12" s="95"/>
      <c r="E12" s="95"/>
      <c r="F12" s="95"/>
      <c r="G12" s="156">
        <f t="shared" si="0"/>
        <v>0</v>
      </c>
    </row>
    <row r="13" spans="1:7" ht="24" customHeight="1">
      <c r="A13" s="155" t="s">
        <v>12</v>
      </c>
      <c r="B13" s="123" t="s">
        <v>146</v>
      </c>
      <c r="C13" s="95"/>
      <c r="D13" s="95"/>
      <c r="E13" s="95"/>
      <c r="F13" s="95"/>
      <c r="G13" s="156">
        <f t="shared" si="0"/>
        <v>0</v>
      </c>
    </row>
    <row r="14" spans="1:7" ht="24" customHeight="1">
      <c r="A14" s="155" t="s">
        <v>13</v>
      </c>
      <c r="B14" s="123" t="s">
        <v>147</v>
      </c>
      <c r="C14" s="95"/>
      <c r="D14" s="95"/>
      <c r="E14" s="95"/>
      <c r="F14" s="95"/>
      <c r="G14" s="156">
        <f t="shared" si="0"/>
        <v>0</v>
      </c>
    </row>
    <row r="15" spans="1:7" ht="24" customHeight="1" thickBot="1">
      <c r="A15" s="157" t="s">
        <v>14</v>
      </c>
      <c r="B15" s="158" t="s">
        <v>148</v>
      </c>
      <c r="C15" s="96"/>
      <c r="D15" s="96"/>
      <c r="E15" s="96"/>
      <c r="F15" s="96"/>
      <c r="G15" s="159">
        <f t="shared" si="0"/>
        <v>0</v>
      </c>
    </row>
    <row r="16" spans="1:7" s="97" customFormat="1" ht="24" customHeight="1" thickBot="1">
      <c r="A16" s="160" t="s">
        <v>15</v>
      </c>
      <c r="B16" s="161" t="s">
        <v>42</v>
      </c>
      <c r="C16" s="162">
        <f>SUM(C10:C15)</f>
        <v>0</v>
      </c>
      <c r="D16" s="162">
        <f>SUM(D10:D15)</f>
        <v>0</v>
      </c>
      <c r="E16" s="162">
        <f>SUM(E10:E15)</f>
        <v>0</v>
      </c>
      <c r="F16" s="162">
        <f>SUM(F10:F15)</f>
        <v>0</v>
      </c>
      <c r="G16" s="163">
        <f t="shared" si="0"/>
        <v>0</v>
      </c>
    </row>
    <row r="17" spans="1:7" s="92" customFormat="1" ht="12.75">
      <c r="A17" s="125"/>
      <c r="B17" s="125"/>
      <c r="C17" s="125"/>
      <c r="D17" s="125"/>
      <c r="E17" s="125"/>
      <c r="F17" s="125"/>
      <c r="G17" s="125"/>
    </row>
    <row r="18" spans="1:7" s="92" customFormat="1" ht="12.75">
      <c r="A18" s="125"/>
      <c r="B18" s="125"/>
      <c r="C18" s="125"/>
      <c r="D18" s="125"/>
      <c r="E18" s="125"/>
      <c r="F18" s="125"/>
      <c r="G18" s="125"/>
    </row>
    <row r="19" spans="1:7" s="92" customFormat="1" ht="12.75">
      <c r="A19" s="125"/>
      <c r="B19" s="125"/>
      <c r="C19" s="125"/>
      <c r="D19" s="125"/>
      <c r="E19" s="125"/>
      <c r="F19" s="125"/>
      <c r="G19" s="125"/>
    </row>
    <row r="20" spans="1:7" s="92" customFormat="1" ht="15.75">
      <c r="A20" s="91" t="e">
        <f>+CONCATENATE("......................, ",LEFT(#REF!,4),". .......................... hó ..... nap")</f>
        <v>#REF!</v>
      </c>
      <c r="B20" s="125"/>
      <c r="C20" s="125"/>
      <c r="D20" s="125"/>
      <c r="E20" s="125"/>
      <c r="F20" s="125"/>
      <c r="G20" s="125"/>
    </row>
    <row r="21" spans="1:7" s="92" customFormat="1" ht="12.75">
      <c r="A21" s="125"/>
      <c r="B21" s="125"/>
      <c r="C21" s="125"/>
      <c r="D21" s="125"/>
      <c r="E21" s="125"/>
      <c r="F21" s="125"/>
      <c r="G21" s="125"/>
    </row>
    <row r="22" spans="1:7" ht="12.75">
      <c r="A22" s="125"/>
      <c r="B22" s="125"/>
      <c r="C22" s="125"/>
      <c r="D22" s="125"/>
      <c r="E22" s="125"/>
      <c r="F22" s="125"/>
      <c r="G22" s="125"/>
    </row>
    <row r="23" spans="1:7" ht="12.75">
      <c r="A23" s="125"/>
      <c r="B23" s="125"/>
      <c r="C23" s="92"/>
      <c r="D23" s="92"/>
      <c r="E23" s="92"/>
      <c r="F23" s="92"/>
      <c r="G23" s="125"/>
    </row>
    <row r="24" spans="1:7" ht="13.5">
      <c r="A24" s="125"/>
      <c r="B24" s="125"/>
      <c r="C24" s="164"/>
      <c r="D24" s="165" t="s">
        <v>149</v>
      </c>
      <c r="E24" s="165"/>
      <c r="F24" s="164"/>
      <c r="G24" s="125"/>
    </row>
    <row r="25" spans="3:6" ht="13.5">
      <c r="C25" s="98"/>
      <c r="D25" s="99"/>
      <c r="E25" s="99"/>
      <c r="F25" s="98"/>
    </row>
    <row r="26" spans="3:6" ht="13.5">
      <c r="C26" s="98"/>
      <c r="D26" s="99"/>
      <c r="E26" s="99"/>
      <c r="F26" s="9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28. melléklet az 1/2017. (II.20.)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3" sqref="C3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tr">
        <f>'2.mell.'!C2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0</v>
      </c>
    </row>
    <row r="6" spans="1:3" s="278" customFormat="1" ht="12" customHeight="1">
      <c r="A6" s="13" t="s">
        <v>69</v>
      </c>
      <c r="B6" s="279" t="s">
        <v>178</v>
      </c>
      <c r="C6" s="178"/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/>
    </row>
    <row r="9" spans="1:3" s="278" customFormat="1" ht="12" customHeight="1">
      <c r="A9" s="12" t="s">
        <v>72</v>
      </c>
      <c r="B9" s="280" t="s">
        <v>180</v>
      </c>
      <c r="C9" s="177"/>
    </row>
    <row r="10" spans="1:3" s="278" customFormat="1" ht="12" customHeight="1">
      <c r="A10" s="12" t="s">
        <v>89</v>
      </c>
      <c r="B10" s="171" t="s">
        <v>358</v>
      </c>
      <c r="C10" s="177"/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0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/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/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450</v>
      </c>
      <c r="C26" s="181">
        <f>SUM(C27:C33)</f>
        <v>0</v>
      </c>
    </row>
    <row r="27" spans="1:3" s="278" customFormat="1" ht="12" customHeight="1">
      <c r="A27" s="13" t="s">
        <v>192</v>
      </c>
      <c r="B27" s="279" t="s">
        <v>454</v>
      </c>
      <c r="C27" s="178"/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/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/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4" t="s">
        <v>198</v>
      </c>
      <c r="C33" s="179"/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0</v>
      </c>
    </row>
    <row r="35" spans="1:3" s="278" customFormat="1" ht="12" customHeight="1">
      <c r="A35" s="13" t="s">
        <v>62</v>
      </c>
      <c r="B35" s="279" t="s">
        <v>201</v>
      </c>
      <c r="C35" s="178"/>
    </row>
    <row r="36" spans="1:3" s="278" customFormat="1" ht="12" customHeight="1">
      <c r="A36" s="12" t="s">
        <v>63</v>
      </c>
      <c r="B36" s="280" t="s">
        <v>202</v>
      </c>
      <c r="C36" s="177"/>
    </row>
    <row r="37" spans="1:3" s="278" customFormat="1" ht="12" customHeight="1">
      <c r="A37" s="12" t="s">
        <v>64</v>
      </c>
      <c r="B37" s="280" t="s">
        <v>203</v>
      </c>
      <c r="C37" s="177"/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/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/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0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0</v>
      </c>
    </row>
    <row r="73" spans="1:3" s="278" customFormat="1" ht="12" customHeight="1">
      <c r="A73" s="13" t="s">
        <v>267</v>
      </c>
      <c r="B73" s="279" t="s">
        <v>245</v>
      </c>
      <c r="C73" s="180"/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0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0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0</v>
      </c>
    </row>
    <row r="94" spans="1:3" ht="12" customHeight="1">
      <c r="A94" s="15" t="s">
        <v>69</v>
      </c>
      <c r="B94" s="8" t="s">
        <v>39</v>
      </c>
      <c r="C94" s="176"/>
    </row>
    <row r="95" spans="1:3" ht="12" customHeight="1">
      <c r="A95" s="12" t="s">
        <v>70</v>
      </c>
      <c r="B95" s="6" t="s">
        <v>113</v>
      </c>
      <c r="C95" s="177"/>
    </row>
    <row r="96" spans="1:3" ht="12" customHeight="1">
      <c r="A96" s="12" t="s">
        <v>71</v>
      </c>
      <c r="B96" s="6" t="s">
        <v>88</v>
      </c>
      <c r="C96" s="179"/>
    </row>
    <row r="97" spans="1:3" ht="12" customHeight="1">
      <c r="A97" s="12" t="s">
        <v>72</v>
      </c>
      <c r="B97" s="9" t="s">
        <v>114</v>
      </c>
      <c r="C97" s="179"/>
    </row>
    <row r="98" spans="1:3" ht="12" customHeight="1">
      <c r="A98" s="12" t="s">
        <v>80</v>
      </c>
      <c r="B98" s="17" t="s">
        <v>115</v>
      </c>
      <c r="C98" s="179"/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/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/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0</v>
      </c>
    </row>
    <row r="115" spans="1:3" ht="12" customHeight="1">
      <c r="A115" s="13" t="s">
        <v>75</v>
      </c>
      <c r="B115" s="6" t="s">
        <v>154</v>
      </c>
      <c r="C115" s="178"/>
    </row>
    <row r="116" spans="1:3" ht="12" customHeight="1">
      <c r="A116" s="13" t="s">
        <v>76</v>
      </c>
      <c r="B116" s="10" t="s">
        <v>291</v>
      </c>
      <c r="C116" s="178"/>
    </row>
    <row r="117" spans="1:3" ht="12" customHeight="1">
      <c r="A117" s="13" t="s">
        <v>77</v>
      </c>
      <c r="B117" s="10" t="s">
        <v>117</v>
      </c>
      <c r="C117" s="177"/>
    </row>
    <row r="118" spans="1:3" ht="12" customHeight="1">
      <c r="A118" s="13" t="s">
        <v>78</v>
      </c>
      <c r="B118" s="10" t="s">
        <v>292</v>
      </c>
      <c r="C118" s="168"/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/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0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0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
ÖNKÉNT VÁLLALT FELADATAINAK MÉRLEGE
&amp;R&amp;"Times New Roman CE,Félkövér dőlt"&amp;11 3. melléklet az 1/2017. (II.20.)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9">
      <selection activeCell="C116" sqref="C116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tr">
        <f>'3.mell.'!C2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0</v>
      </c>
    </row>
    <row r="6" spans="1:3" s="278" customFormat="1" ht="12" customHeight="1">
      <c r="A6" s="13" t="s">
        <v>69</v>
      </c>
      <c r="B6" s="279" t="s">
        <v>178</v>
      </c>
      <c r="C6" s="178"/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/>
    </row>
    <row r="9" spans="1:3" s="278" customFormat="1" ht="12" customHeight="1">
      <c r="A9" s="12" t="s">
        <v>72</v>
      </c>
      <c r="B9" s="280" t="s">
        <v>180</v>
      </c>
      <c r="C9" s="177"/>
    </row>
    <row r="10" spans="1:3" s="278" customFormat="1" ht="12" customHeight="1">
      <c r="A10" s="12" t="s">
        <v>89</v>
      </c>
      <c r="B10" s="171" t="s">
        <v>358</v>
      </c>
      <c r="C10" s="177"/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0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/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/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459</v>
      </c>
      <c r="C26" s="181">
        <f>SUM(C27:C33)</f>
        <v>0</v>
      </c>
    </row>
    <row r="27" spans="1:3" s="278" customFormat="1" ht="12" customHeight="1">
      <c r="A27" s="13" t="s">
        <v>192</v>
      </c>
      <c r="B27" s="279" t="s">
        <v>454</v>
      </c>
      <c r="C27" s="178"/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/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/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4" t="s">
        <v>198</v>
      </c>
      <c r="C33" s="179"/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3321370</v>
      </c>
    </row>
    <row r="35" spans="1:3" s="278" customFormat="1" ht="12" customHeight="1">
      <c r="A35" s="13" t="s">
        <v>62</v>
      </c>
      <c r="B35" s="279" t="s">
        <v>201</v>
      </c>
      <c r="C35" s="178"/>
    </row>
    <row r="36" spans="1:3" s="278" customFormat="1" ht="12" customHeight="1">
      <c r="A36" s="12" t="s">
        <v>63</v>
      </c>
      <c r="B36" s="280" t="s">
        <v>202</v>
      </c>
      <c r="C36" s="177">
        <v>391000</v>
      </c>
    </row>
    <row r="37" spans="1:3" s="278" customFormat="1" ht="12" customHeight="1">
      <c r="A37" s="12" t="s">
        <v>64</v>
      </c>
      <c r="B37" s="280" t="s">
        <v>203</v>
      </c>
      <c r="C37" s="177"/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/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>
        <v>2930370</v>
      </c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/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3321370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6600480</v>
      </c>
    </row>
    <row r="73" spans="1:3" s="278" customFormat="1" ht="12" customHeight="1">
      <c r="A73" s="13" t="s">
        <v>267</v>
      </c>
      <c r="B73" s="279" t="s">
        <v>245</v>
      </c>
      <c r="C73" s="180">
        <v>6600480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6600480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9921850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104241060</v>
      </c>
    </row>
    <row r="94" spans="1:3" ht="12" customHeight="1">
      <c r="A94" s="15" t="s">
        <v>69</v>
      </c>
      <c r="B94" s="8" t="s">
        <v>39</v>
      </c>
      <c r="C94" s="176">
        <v>61761144</v>
      </c>
    </row>
    <row r="95" spans="1:3" ht="12" customHeight="1">
      <c r="A95" s="12" t="s">
        <v>70</v>
      </c>
      <c r="B95" s="6" t="s">
        <v>113</v>
      </c>
      <c r="C95" s="177">
        <v>14112982</v>
      </c>
    </row>
    <row r="96" spans="1:3" ht="12" customHeight="1">
      <c r="A96" s="12" t="s">
        <v>71</v>
      </c>
      <c r="B96" s="6" t="s">
        <v>88</v>
      </c>
      <c r="C96" s="179">
        <v>28366934</v>
      </c>
    </row>
    <row r="97" spans="1:3" ht="12" customHeight="1">
      <c r="A97" s="12" t="s">
        <v>72</v>
      </c>
      <c r="B97" s="9" t="s">
        <v>114</v>
      </c>
      <c r="C97" s="179"/>
    </row>
    <row r="98" spans="1:3" ht="12" customHeight="1">
      <c r="A98" s="12" t="s">
        <v>80</v>
      </c>
      <c r="B98" s="17" t="s">
        <v>115</v>
      </c>
      <c r="C98" s="179"/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/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/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543344</v>
      </c>
    </row>
    <row r="115" spans="1:3" ht="12" customHeight="1">
      <c r="A115" s="13" t="s">
        <v>75</v>
      </c>
      <c r="B115" s="6" t="s">
        <v>154</v>
      </c>
      <c r="C115" s="178">
        <v>543344</v>
      </c>
    </row>
    <row r="116" spans="1:3" ht="12" customHeight="1">
      <c r="A116" s="13" t="s">
        <v>76</v>
      </c>
      <c r="B116" s="10" t="s">
        <v>291</v>
      </c>
      <c r="C116" s="178"/>
    </row>
    <row r="117" spans="1:3" ht="12" customHeight="1">
      <c r="A117" s="13" t="s">
        <v>77</v>
      </c>
      <c r="B117" s="10" t="s">
        <v>117</v>
      </c>
      <c r="C117" s="177"/>
    </row>
    <row r="118" spans="1:3" ht="12" customHeight="1">
      <c r="A118" s="13" t="s">
        <v>78</v>
      </c>
      <c r="B118" s="10" t="s">
        <v>292</v>
      </c>
      <c r="C118" s="168"/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104784404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/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104784404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-101463034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6600480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
ÁLLAMIGAZGATÁSI FELADATAINAK MÉRLEGE
&amp;R&amp;"Times New Roman CE,Félkövér dőlt"&amp;11 4. melléklet az 1/2017. (II.20.)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B19">
      <selection activeCell="C29" sqref="C29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97" t="s">
        <v>97</v>
      </c>
      <c r="C1" s="198"/>
      <c r="D1" s="198"/>
      <c r="E1" s="198"/>
      <c r="F1" s="390" t="s">
        <v>508</v>
      </c>
    </row>
    <row r="2" spans="5:6" ht="14.25" thickBot="1">
      <c r="E2" s="199" t="str">
        <f>'4.mell.'!C2</f>
        <v>Forintban!</v>
      </c>
      <c r="F2" s="390"/>
    </row>
    <row r="3" spans="1:6" ht="18" customHeight="1" thickBot="1">
      <c r="A3" s="388" t="s">
        <v>57</v>
      </c>
      <c r="B3" s="200" t="s">
        <v>45</v>
      </c>
      <c r="C3" s="201"/>
      <c r="D3" s="200" t="s">
        <v>46</v>
      </c>
      <c r="E3" s="202"/>
      <c r="F3" s="390"/>
    </row>
    <row r="4" spans="1:6" s="203" customFormat="1" ht="35.25" customHeight="1" thickBot="1">
      <c r="A4" s="389"/>
      <c r="B4" s="112" t="s">
        <v>50</v>
      </c>
      <c r="C4" s="113" t="str">
        <f>+'1.mell.'!C3</f>
        <v>Eredeti előirányzat</v>
      </c>
      <c r="D4" s="112" t="s">
        <v>50</v>
      </c>
      <c r="E4" s="38" t="str">
        <f>+C4</f>
        <v>Eredeti előirányzat</v>
      </c>
      <c r="F4" s="390"/>
    </row>
    <row r="5" spans="1:6" s="208" customFormat="1" ht="12" customHeight="1" thickBot="1">
      <c r="A5" s="204"/>
      <c r="B5" s="205" t="s">
        <v>413</v>
      </c>
      <c r="C5" s="206" t="s">
        <v>414</v>
      </c>
      <c r="D5" s="205" t="s">
        <v>415</v>
      </c>
      <c r="E5" s="207" t="s">
        <v>417</v>
      </c>
      <c r="F5" s="390"/>
    </row>
    <row r="6" spans="1:6" ht="12.75" customHeight="1">
      <c r="A6" s="209" t="s">
        <v>9</v>
      </c>
      <c r="B6" s="210" t="s">
        <v>301</v>
      </c>
      <c r="C6" s="186">
        <v>371663183</v>
      </c>
      <c r="D6" s="210" t="s">
        <v>51</v>
      </c>
      <c r="E6" s="192">
        <v>382835208</v>
      </c>
      <c r="F6" s="390"/>
    </row>
    <row r="7" spans="1:6" ht="12.75" customHeight="1">
      <c r="A7" s="211" t="s">
        <v>10</v>
      </c>
      <c r="B7" s="212" t="s">
        <v>302</v>
      </c>
      <c r="C7" s="187">
        <v>383597096</v>
      </c>
      <c r="D7" s="212" t="s">
        <v>113</v>
      </c>
      <c r="E7" s="193">
        <v>57086317</v>
      </c>
      <c r="F7" s="390"/>
    </row>
    <row r="8" spans="1:6" ht="12.75" customHeight="1">
      <c r="A8" s="211" t="s">
        <v>11</v>
      </c>
      <c r="B8" s="212" t="s">
        <v>323</v>
      </c>
      <c r="C8" s="187"/>
      <c r="D8" s="212" t="s">
        <v>159</v>
      </c>
      <c r="E8" s="193">
        <v>248481809</v>
      </c>
      <c r="F8" s="390"/>
    </row>
    <row r="9" spans="1:6" ht="12.75" customHeight="1">
      <c r="A9" s="211" t="s">
        <v>12</v>
      </c>
      <c r="B9" s="212" t="s">
        <v>104</v>
      </c>
      <c r="C9" s="187">
        <v>67521408</v>
      </c>
      <c r="D9" s="212" t="s">
        <v>114</v>
      </c>
      <c r="E9" s="193">
        <v>24487000</v>
      </c>
      <c r="F9" s="390"/>
    </row>
    <row r="10" spans="1:6" ht="12.75" customHeight="1">
      <c r="A10" s="211" t="s">
        <v>13</v>
      </c>
      <c r="B10" s="213" t="s">
        <v>347</v>
      </c>
      <c r="C10" s="187">
        <v>30553892</v>
      </c>
      <c r="D10" s="212" t="s">
        <v>115</v>
      </c>
      <c r="E10" s="193">
        <v>141779042</v>
      </c>
      <c r="F10" s="390"/>
    </row>
    <row r="11" spans="1:6" ht="12.75" customHeight="1">
      <c r="A11" s="211" t="s">
        <v>14</v>
      </c>
      <c r="B11" s="212" t="s">
        <v>303</v>
      </c>
      <c r="C11" s="188">
        <v>1408000</v>
      </c>
      <c r="D11" s="212" t="s">
        <v>40</v>
      </c>
      <c r="E11" s="193"/>
      <c r="F11" s="390"/>
    </row>
    <row r="12" spans="1:6" ht="12.75" customHeight="1">
      <c r="A12" s="211" t="s">
        <v>15</v>
      </c>
      <c r="B12" s="212" t="s">
        <v>407</v>
      </c>
      <c r="C12" s="187"/>
      <c r="D12" s="34"/>
      <c r="E12" s="193"/>
      <c r="F12" s="390"/>
    </row>
    <row r="13" spans="1:6" ht="12.75" customHeight="1">
      <c r="A13" s="211" t="s">
        <v>16</v>
      </c>
      <c r="B13" s="34"/>
      <c r="C13" s="187"/>
      <c r="D13" s="34"/>
      <c r="E13" s="193"/>
      <c r="F13" s="390"/>
    </row>
    <row r="14" spans="1:6" ht="12.75" customHeight="1">
      <c r="A14" s="211" t="s">
        <v>17</v>
      </c>
      <c r="B14" s="293"/>
      <c r="C14" s="188"/>
      <c r="D14" s="34"/>
      <c r="E14" s="193"/>
      <c r="F14" s="390"/>
    </row>
    <row r="15" spans="1:6" ht="12.75" customHeight="1">
      <c r="A15" s="211" t="s">
        <v>18</v>
      </c>
      <c r="B15" s="34"/>
      <c r="C15" s="187"/>
      <c r="D15" s="34"/>
      <c r="E15" s="193"/>
      <c r="F15" s="390"/>
    </row>
    <row r="16" spans="1:6" ht="12.75" customHeight="1">
      <c r="A16" s="211" t="s">
        <v>19</v>
      </c>
      <c r="B16" s="34"/>
      <c r="C16" s="187"/>
      <c r="D16" s="34"/>
      <c r="E16" s="193"/>
      <c r="F16" s="390"/>
    </row>
    <row r="17" spans="1:6" ht="12.75" customHeight="1" thickBot="1">
      <c r="A17" s="211" t="s">
        <v>20</v>
      </c>
      <c r="B17" s="43"/>
      <c r="C17" s="189"/>
      <c r="D17" s="34"/>
      <c r="E17" s="194"/>
      <c r="F17" s="390"/>
    </row>
    <row r="18" spans="1:6" ht="15.75" customHeight="1" thickBot="1">
      <c r="A18" s="214" t="s">
        <v>21</v>
      </c>
      <c r="B18" s="71" t="s">
        <v>408</v>
      </c>
      <c r="C18" s="190">
        <f>SUM(C6:C17)</f>
        <v>854743579</v>
      </c>
      <c r="D18" s="71" t="s">
        <v>309</v>
      </c>
      <c r="E18" s="195">
        <f>SUM(E6:E17)</f>
        <v>854669376</v>
      </c>
      <c r="F18" s="390"/>
    </row>
    <row r="19" spans="1:6" ht="12.75" customHeight="1">
      <c r="A19" s="215" t="s">
        <v>22</v>
      </c>
      <c r="B19" s="216" t="s">
        <v>306</v>
      </c>
      <c r="C19" s="341">
        <f>+C20+C21+C22+C23</f>
        <v>42418111</v>
      </c>
      <c r="D19" s="217" t="s">
        <v>121</v>
      </c>
      <c r="E19" s="196"/>
      <c r="F19" s="390"/>
    </row>
    <row r="20" spans="1:6" ht="12.75" customHeight="1">
      <c r="A20" s="218" t="s">
        <v>23</v>
      </c>
      <c r="B20" s="217" t="s">
        <v>152</v>
      </c>
      <c r="C20" s="58">
        <v>42418111</v>
      </c>
      <c r="D20" s="217" t="s">
        <v>308</v>
      </c>
      <c r="E20" s="59"/>
      <c r="F20" s="390"/>
    </row>
    <row r="21" spans="1:6" ht="12.75" customHeight="1">
      <c r="A21" s="218" t="s">
        <v>24</v>
      </c>
      <c r="B21" s="217" t="s">
        <v>153</v>
      </c>
      <c r="C21" s="58"/>
      <c r="D21" s="217" t="s">
        <v>95</v>
      </c>
      <c r="E21" s="59"/>
      <c r="F21" s="390"/>
    </row>
    <row r="22" spans="1:6" ht="12.75" customHeight="1">
      <c r="A22" s="218" t="s">
        <v>25</v>
      </c>
      <c r="B22" s="217" t="s">
        <v>157</v>
      </c>
      <c r="C22" s="58"/>
      <c r="D22" s="217" t="s">
        <v>96</v>
      </c>
      <c r="E22" s="59"/>
      <c r="F22" s="390"/>
    </row>
    <row r="23" spans="1:6" ht="12.75" customHeight="1">
      <c r="A23" s="218" t="s">
        <v>26</v>
      </c>
      <c r="B23" s="217" t="s">
        <v>158</v>
      </c>
      <c r="C23" s="58"/>
      <c r="D23" s="216" t="s">
        <v>160</v>
      </c>
      <c r="E23" s="59"/>
      <c r="F23" s="390"/>
    </row>
    <row r="24" spans="1:6" ht="12.75" customHeight="1">
      <c r="A24" s="218" t="s">
        <v>27</v>
      </c>
      <c r="B24" s="217" t="s">
        <v>307</v>
      </c>
      <c r="C24" s="219">
        <f>+C25+C26</f>
        <v>0</v>
      </c>
      <c r="D24" s="217" t="s">
        <v>122</v>
      </c>
      <c r="E24" s="59"/>
      <c r="F24" s="390"/>
    </row>
    <row r="25" spans="1:6" ht="12.75" customHeight="1">
      <c r="A25" s="215" t="s">
        <v>28</v>
      </c>
      <c r="B25" s="216" t="s">
        <v>304</v>
      </c>
      <c r="C25" s="191"/>
      <c r="D25" s="210" t="s">
        <v>390</v>
      </c>
      <c r="E25" s="196"/>
      <c r="F25" s="390"/>
    </row>
    <row r="26" spans="1:6" ht="12.75" customHeight="1">
      <c r="A26" s="218" t="s">
        <v>29</v>
      </c>
      <c r="B26" s="217" t="s">
        <v>305</v>
      </c>
      <c r="C26" s="58"/>
      <c r="D26" s="212" t="s">
        <v>396</v>
      </c>
      <c r="E26" s="59">
        <v>13025940</v>
      </c>
      <c r="F26" s="390"/>
    </row>
    <row r="27" spans="1:6" ht="12.75" customHeight="1">
      <c r="A27" s="211" t="s">
        <v>30</v>
      </c>
      <c r="B27" s="217" t="s">
        <v>401</v>
      </c>
      <c r="C27" s="58"/>
      <c r="D27" s="212" t="s">
        <v>397</v>
      </c>
      <c r="E27" s="59"/>
      <c r="F27" s="390"/>
    </row>
    <row r="28" spans="1:6" ht="12.75" customHeight="1" thickBot="1">
      <c r="A28" s="265" t="s">
        <v>31</v>
      </c>
      <c r="B28" s="216" t="s">
        <v>262</v>
      </c>
      <c r="C28" s="191">
        <v>15737585</v>
      </c>
      <c r="D28" s="295"/>
      <c r="E28" s="196"/>
      <c r="F28" s="390"/>
    </row>
    <row r="29" spans="1:6" ht="15.75" customHeight="1" thickBot="1">
      <c r="A29" s="214" t="s">
        <v>32</v>
      </c>
      <c r="B29" s="71" t="s">
        <v>409</v>
      </c>
      <c r="C29" s="190">
        <f>+C19+C24+C27+C28</f>
        <v>58155696</v>
      </c>
      <c r="D29" s="71" t="s">
        <v>411</v>
      </c>
      <c r="E29" s="195">
        <f>SUM(E19:E28)</f>
        <v>13025940</v>
      </c>
      <c r="F29" s="390"/>
    </row>
    <row r="30" spans="1:6" ht="13.5" thickBot="1">
      <c r="A30" s="214" t="s">
        <v>33</v>
      </c>
      <c r="B30" s="220" t="s">
        <v>410</v>
      </c>
      <c r="C30" s="221">
        <f>+C18+C29</f>
        <v>912899275</v>
      </c>
      <c r="D30" s="220" t="s">
        <v>412</v>
      </c>
      <c r="E30" s="221">
        <f>+E18+E29</f>
        <v>867695316</v>
      </c>
      <c r="F30" s="390"/>
    </row>
    <row r="31" spans="1:6" ht="13.5" thickBot="1">
      <c r="A31" s="214" t="s">
        <v>34</v>
      </c>
      <c r="B31" s="220" t="s">
        <v>99</v>
      </c>
      <c r="C31" s="221" t="str">
        <f>IF(C18-E18&lt;0,E18-C18,"-")</f>
        <v>-</v>
      </c>
      <c r="D31" s="220" t="s">
        <v>100</v>
      </c>
      <c r="E31" s="221">
        <f>IF(C18-E18&gt;0,C18-E18,"-")</f>
        <v>74203</v>
      </c>
      <c r="F31" s="390"/>
    </row>
    <row r="32" spans="1:6" ht="13.5" thickBot="1">
      <c r="A32" s="214" t="s">
        <v>35</v>
      </c>
      <c r="B32" s="220" t="s">
        <v>465</v>
      </c>
      <c r="C32" s="221" t="str">
        <f>IF(C30-E30&lt;0,E30-C30,"-")</f>
        <v>-</v>
      </c>
      <c r="D32" s="220" t="s">
        <v>466</v>
      </c>
      <c r="E32" s="221">
        <f>IF(C30-E30&gt;0,C30-E30,"-")</f>
        <v>45203959</v>
      </c>
      <c r="F32" s="390"/>
    </row>
    <row r="33" spans="2:4" ht="18.75">
      <c r="B33" s="391"/>
      <c r="C33" s="391"/>
      <c r="D33" s="39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C19">
      <selection activeCell="E10" sqref="E10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97" t="s">
        <v>98</v>
      </c>
      <c r="C1" s="198"/>
      <c r="D1" s="198"/>
      <c r="E1" s="198"/>
      <c r="F1" s="390" t="s">
        <v>509</v>
      </c>
    </row>
    <row r="2" spans="5:6" ht="14.25" thickBot="1">
      <c r="E2" s="199" t="str">
        <f>'5.mell  '!E2</f>
        <v>Forintban!</v>
      </c>
      <c r="F2" s="390"/>
    </row>
    <row r="3" spans="1:6" ht="13.5" thickBot="1">
      <c r="A3" s="392" t="s">
        <v>57</v>
      </c>
      <c r="B3" s="200" t="s">
        <v>45</v>
      </c>
      <c r="C3" s="201"/>
      <c r="D3" s="200" t="s">
        <v>46</v>
      </c>
      <c r="E3" s="202"/>
      <c r="F3" s="390"/>
    </row>
    <row r="4" spans="1:6" s="203" customFormat="1" ht="24.75" thickBot="1">
      <c r="A4" s="393"/>
      <c r="B4" s="112" t="s">
        <v>50</v>
      </c>
      <c r="C4" s="113" t="str">
        <f>+'5.mell  '!C4</f>
        <v>Eredeti előirányzat</v>
      </c>
      <c r="D4" s="112" t="s">
        <v>50</v>
      </c>
      <c r="E4" s="38" t="str">
        <f>+'5.mell  '!C4</f>
        <v>Eredeti előirányzat</v>
      </c>
      <c r="F4" s="390"/>
    </row>
    <row r="5" spans="1:6" s="203" customFormat="1" ht="13.5" thickBot="1">
      <c r="A5" s="204"/>
      <c r="B5" s="205" t="s">
        <v>413</v>
      </c>
      <c r="C5" s="206" t="s">
        <v>414</v>
      </c>
      <c r="D5" s="205" t="s">
        <v>415</v>
      </c>
      <c r="E5" s="207" t="s">
        <v>417</v>
      </c>
      <c r="F5" s="390"/>
    </row>
    <row r="6" spans="1:6" ht="12.75" customHeight="1">
      <c r="A6" s="209" t="s">
        <v>9</v>
      </c>
      <c r="B6" s="210" t="s">
        <v>310</v>
      </c>
      <c r="C6" s="186">
        <v>295368429</v>
      </c>
      <c r="D6" s="210" t="s">
        <v>154</v>
      </c>
      <c r="E6" s="192">
        <v>71295776</v>
      </c>
      <c r="F6" s="390"/>
    </row>
    <row r="7" spans="1:6" ht="12.75">
      <c r="A7" s="211" t="s">
        <v>10</v>
      </c>
      <c r="B7" s="212" t="s">
        <v>311</v>
      </c>
      <c r="C7" s="187">
        <v>282109405</v>
      </c>
      <c r="D7" s="212" t="s">
        <v>316</v>
      </c>
      <c r="E7" s="193">
        <v>16578595</v>
      </c>
      <c r="F7" s="390"/>
    </row>
    <row r="8" spans="1:6" ht="12.75" customHeight="1">
      <c r="A8" s="211" t="s">
        <v>11</v>
      </c>
      <c r="B8" s="212" t="s">
        <v>4</v>
      </c>
      <c r="C8" s="187">
        <v>5600000</v>
      </c>
      <c r="D8" s="212" t="s">
        <v>117</v>
      </c>
      <c r="E8" s="193">
        <v>277228807</v>
      </c>
      <c r="F8" s="390"/>
    </row>
    <row r="9" spans="1:6" ht="12.75" customHeight="1">
      <c r="A9" s="211" t="s">
        <v>12</v>
      </c>
      <c r="B9" s="212" t="s">
        <v>312</v>
      </c>
      <c r="C9" s="187">
        <v>2352195</v>
      </c>
      <c r="D9" s="212" t="s">
        <v>317</v>
      </c>
      <c r="E9" s="193">
        <v>270777684</v>
      </c>
      <c r="F9" s="390"/>
    </row>
    <row r="10" spans="1:6" ht="12.75" customHeight="1">
      <c r="A10" s="211" t="s">
        <v>13</v>
      </c>
      <c r="B10" s="212" t="s">
        <v>313</v>
      </c>
      <c r="C10" s="187"/>
      <c r="D10" s="212" t="s">
        <v>156</v>
      </c>
      <c r="E10" s="193"/>
      <c r="F10" s="390"/>
    </row>
    <row r="11" spans="1:6" ht="12.75" customHeight="1">
      <c r="A11" s="211" t="s">
        <v>14</v>
      </c>
      <c r="B11" s="212" t="s">
        <v>314</v>
      </c>
      <c r="C11" s="188"/>
      <c r="D11" s="296"/>
      <c r="E11" s="193"/>
      <c r="F11" s="390"/>
    </row>
    <row r="12" spans="1:6" ht="12.75" customHeight="1">
      <c r="A12" s="211" t="s">
        <v>15</v>
      </c>
      <c r="B12" s="34"/>
      <c r="C12" s="187"/>
      <c r="D12" s="296"/>
      <c r="E12" s="193"/>
      <c r="F12" s="390"/>
    </row>
    <row r="13" spans="1:6" ht="12.75" customHeight="1">
      <c r="A13" s="211" t="s">
        <v>16</v>
      </c>
      <c r="B13" s="34"/>
      <c r="C13" s="187"/>
      <c r="D13" s="297"/>
      <c r="E13" s="193"/>
      <c r="F13" s="390"/>
    </row>
    <row r="14" spans="1:6" ht="12.75" customHeight="1">
      <c r="A14" s="211" t="s">
        <v>17</v>
      </c>
      <c r="B14" s="294"/>
      <c r="C14" s="188"/>
      <c r="D14" s="296"/>
      <c r="E14" s="193"/>
      <c r="F14" s="390"/>
    </row>
    <row r="15" spans="1:6" ht="12.75">
      <c r="A15" s="211" t="s">
        <v>18</v>
      </c>
      <c r="B15" s="34"/>
      <c r="C15" s="188"/>
      <c r="D15" s="296"/>
      <c r="E15" s="193"/>
      <c r="F15" s="390"/>
    </row>
    <row r="16" spans="1:6" ht="12.75" customHeight="1" thickBot="1">
      <c r="A16" s="265" t="s">
        <v>19</v>
      </c>
      <c r="B16" s="295"/>
      <c r="C16" s="267"/>
      <c r="D16" s="266" t="s">
        <v>40</v>
      </c>
      <c r="E16" s="242"/>
      <c r="F16" s="390"/>
    </row>
    <row r="17" spans="1:6" ht="15.75" customHeight="1" thickBot="1">
      <c r="A17" s="214" t="s">
        <v>20</v>
      </c>
      <c r="B17" s="71" t="s">
        <v>324</v>
      </c>
      <c r="C17" s="190">
        <f>+C6+C8+C9+C11+C12+C13+C14+C15+C16</f>
        <v>303320624</v>
      </c>
      <c r="D17" s="71" t="s">
        <v>325</v>
      </c>
      <c r="E17" s="195">
        <f>+E6+E8+E10+E11+E12+E13+E14+E15+E16</f>
        <v>348524583</v>
      </c>
      <c r="F17" s="390"/>
    </row>
    <row r="18" spans="1:6" ht="12.75" customHeight="1">
      <c r="A18" s="209" t="s">
        <v>21</v>
      </c>
      <c r="B18" s="224" t="s">
        <v>172</v>
      </c>
      <c r="C18" s="231">
        <f>SUM(C19:C23)</f>
        <v>0</v>
      </c>
      <c r="D18" s="217" t="s">
        <v>121</v>
      </c>
      <c r="E18" s="57"/>
      <c r="F18" s="390"/>
    </row>
    <row r="19" spans="1:6" ht="12.75" customHeight="1">
      <c r="A19" s="211" t="s">
        <v>22</v>
      </c>
      <c r="B19" s="225" t="s">
        <v>161</v>
      </c>
      <c r="C19" s="58"/>
      <c r="D19" s="217" t="s">
        <v>124</v>
      </c>
      <c r="E19" s="59"/>
      <c r="F19" s="390"/>
    </row>
    <row r="20" spans="1:6" ht="12.75" customHeight="1">
      <c r="A20" s="209" t="s">
        <v>23</v>
      </c>
      <c r="B20" s="225" t="s">
        <v>162</v>
      </c>
      <c r="C20" s="58"/>
      <c r="D20" s="217" t="s">
        <v>95</v>
      </c>
      <c r="E20" s="59"/>
      <c r="F20" s="390"/>
    </row>
    <row r="21" spans="1:6" ht="12.75" customHeight="1">
      <c r="A21" s="211" t="s">
        <v>24</v>
      </c>
      <c r="B21" s="225" t="s">
        <v>163</v>
      </c>
      <c r="C21" s="58"/>
      <c r="D21" s="217" t="s">
        <v>96</v>
      </c>
      <c r="E21" s="59"/>
      <c r="F21" s="390"/>
    </row>
    <row r="22" spans="1:6" ht="12.75" customHeight="1">
      <c r="A22" s="209" t="s">
        <v>25</v>
      </c>
      <c r="B22" s="225" t="s">
        <v>164</v>
      </c>
      <c r="C22" s="58"/>
      <c r="D22" s="216" t="s">
        <v>160</v>
      </c>
      <c r="E22" s="59"/>
      <c r="F22" s="390"/>
    </row>
    <row r="23" spans="1:6" ht="12.75" customHeight="1">
      <c r="A23" s="211" t="s">
        <v>26</v>
      </c>
      <c r="B23" s="226" t="s">
        <v>165</v>
      </c>
      <c r="C23" s="58"/>
      <c r="D23" s="217" t="s">
        <v>125</v>
      </c>
      <c r="E23" s="59"/>
      <c r="F23" s="390"/>
    </row>
    <row r="24" spans="1:6" ht="12.75" customHeight="1">
      <c r="A24" s="209" t="s">
        <v>27</v>
      </c>
      <c r="B24" s="227" t="s">
        <v>166</v>
      </c>
      <c r="C24" s="219">
        <f>+C25+C26+C27+C28+C29</f>
        <v>0</v>
      </c>
      <c r="D24" s="228" t="s">
        <v>123</v>
      </c>
      <c r="E24" s="59"/>
      <c r="F24" s="390"/>
    </row>
    <row r="25" spans="1:6" ht="12.75" customHeight="1">
      <c r="A25" s="211" t="s">
        <v>28</v>
      </c>
      <c r="B25" s="226" t="s">
        <v>167</v>
      </c>
      <c r="C25" s="58"/>
      <c r="D25" s="228" t="s">
        <v>318</v>
      </c>
      <c r="E25" s="59"/>
      <c r="F25" s="390"/>
    </row>
    <row r="26" spans="1:6" ht="12.75" customHeight="1">
      <c r="A26" s="209" t="s">
        <v>29</v>
      </c>
      <c r="B26" s="226" t="s">
        <v>168</v>
      </c>
      <c r="C26" s="58"/>
      <c r="D26" s="223"/>
      <c r="E26" s="59"/>
      <c r="F26" s="390"/>
    </row>
    <row r="27" spans="1:6" ht="12.75" customHeight="1">
      <c r="A27" s="211" t="s">
        <v>30</v>
      </c>
      <c r="B27" s="225" t="s">
        <v>169</v>
      </c>
      <c r="C27" s="58"/>
      <c r="D27" s="69"/>
      <c r="E27" s="59"/>
      <c r="F27" s="390"/>
    </row>
    <row r="28" spans="1:6" ht="12.75" customHeight="1">
      <c r="A28" s="209" t="s">
        <v>31</v>
      </c>
      <c r="B28" s="229" t="s">
        <v>170</v>
      </c>
      <c r="C28" s="58"/>
      <c r="D28" s="34"/>
      <c r="E28" s="59"/>
      <c r="F28" s="390"/>
    </row>
    <row r="29" spans="1:6" ht="12.75" customHeight="1" thickBot="1">
      <c r="A29" s="211" t="s">
        <v>32</v>
      </c>
      <c r="B29" s="230" t="s">
        <v>171</v>
      </c>
      <c r="C29" s="58"/>
      <c r="D29" s="69"/>
      <c r="E29" s="59"/>
      <c r="F29" s="390"/>
    </row>
    <row r="30" spans="1:6" ht="21.75" customHeight="1" thickBot="1">
      <c r="A30" s="214" t="s">
        <v>33</v>
      </c>
      <c r="B30" s="71" t="s">
        <v>315</v>
      </c>
      <c r="C30" s="190">
        <f>+C18+C24</f>
        <v>0</v>
      </c>
      <c r="D30" s="71" t="s">
        <v>319</v>
      </c>
      <c r="E30" s="195">
        <f>SUM(E18:E29)</f>
        <v>0</v>
      </c>
      <c r="F30" s="390"/>
    </row>
    <row r="31" spans="1:6" ht="13.5" thickBot="1">
      <c r="A31" s="214" t="s">
        <v>34</v>
      </c>
      <c r="B31" s="220" t="s">
        <v>320</v>
      </c>
      <c r="C31" s="221">
        <f>+C17+C30</f>
        <v>303320624</v>
      </c>
      <c r="D31" s="220" t="s">
        <v>321</v>
      </c>
      <c r="E31" s="221">
        <f>+E17+E30</f>
        <v>348524583</v>
      </c>
      <c r="F31" s="390"/>
    </row>
    <row r="32" spans="1:6" ht="13.5" thickBot="1">
      <c r="A32" s="214" t="s">
        <v>35</v>
      </c>
      <c r="B32" s="220" t="s">
        <v>99</v>
      </c>
      <c r="C32" s="221">
        <f>IF(C17-E17&lt;0,E17-C17,"-")</f>
        <v>45203959</v>
      </c>
      <c r="D32" s="220" t="s">
        <v>100</v>
      </c>
      <c r="E32" s="221" t="str">
        <f>IF(C17-E17&gt;0,C17-E17,"-")</f>
        <v>-</v>
      </c>
      <c r="F32" s="390"/>
    </row>
    <row r="33" spans="1:6" ht="13.5" thickBot="1">
      <c r="A33" s="214" t="s">
        <v>36</v>
      </c>
      <c r="B33" s="220" t="s">
        <v>465</v>
      </c>
      <c r="C33" s="221">
        <f>IF(C31-E31&lt;0,E31-C31,"-")</f>
        <v>45203959</v>
      </c>
      <c r="D33" s="220" t="s">
        <v>466</v>
      </c>
      <c r="E33" s="221" t="str">
        <f>IF(C31-E31&gt;0,C31-E31,"-")</f>
        <v>-</v>
      </c>
      <c r="F33" s="39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205" workbookViewId="0" topLeftCell="A1">
      <selection activeCell="E4" sqref="E4"/>
    </sheetView>
  </sheetViews>
  <sheetFormatPr defaultColWidth="9.00390625" defaultRowHeight="12.75"/>
  <cols>
    <col min="1" max="1" width="5.625" style="78" customWidth="1"/>
    <col min="2" max="2" width="35.625" style="78" customWidth="1"/>
    <col min="3" max="6" width="14.00390625" style="78" customWidth="1"/>
    <col min="7" max="16384" width="9.375" style="78" customWidth="1"/>
  </cols>
  <sheetData>
    <row r="1" spans="1:6" ht="33" customHeight="1">
      <c r="A1" s="394" t="s">
        <v>473</v>
      </c>
      <c r="B1" s="394"/>
      <c r="C1" s="394"/>
      <c r="D1" s="394"/>
      <c r="E1" s="394"/>
      <c r="F1" s="394"/>
    </row>
    <row r="2" spans="1:7" ht="15.75" customHeight="1" thickBot="1">
      <c r="A2" s="79"/>
      <c r="B2" s="79"/>
      <c r="C2" s="395"/>
      <c r="D2" s="395"/>
      <c r="E2" s="402" t="str">
        <f>'6.mell  '!E2</f>
        <v>Forintban!</v>
      </c>
      <c r="F2" s="402"/>
      <c r="G2" s="85"/>
    </row>
    <row r="3" spans="1:6" ht="63" customHeight="1">
      <c r="A3" s="398" t="s">
        <v>7</v>
      </c>
      <c r="B3" s="400" t="s">
        <v>127</v>
      </c>
      <c r="C3" s="400" t="s">
        <v>176</v>
      </c>
      <c r="D3" s="400"/>
      <c r="E3" s="400"/>
      <c r="F3" s="396" t="s">
        <v>418</v>
      </c>
    </row>
    <row r="4" spans="1:6" ht="15.75" thickBot="1">
      <c r="A4" s="399"/>
      <c r="B4" s="401"/>
      <c r="C4" s="333" t="e">
        <f>+LEFT(#REF!,4)+1</f>
        <v>#REF!</v>
      </c>
      <c r="D4" s="333" t="e">
        <f>+C4+1</f>
        <v>#REF!</v>
      </c>
      <c r="E4" s="333" t="e">
        <f>+D4+1</f>
        <v>#REF!</v>
      </c>
      <c r="F4" s="397"/>
    </row>
    <row r="5" spans="1:6" ht="15.75" thickBot="1">
      <c r="A5" s="82"/>
      <c r="B5" s="83" t="s">
        <v>413</v>
      </c>
      <c r="C5" s="83" t="s">
        <v>414</v>
      </c>
      <c r="D5" s="83" t="s">
        <v>415</v>
      </c>
      <c r="E5" s="83" t="s">
        <v>417</v>
      </c>
      <c r="F5" s="84" t="s">
        <v>416</v>
      </c>
    </row>
    <row r="6" spans="1:6" ht="15">
      <c r="A6" s="81" t="s">
        <v>9</v>
      </c>
      <c r="B6" s="100"/>
      <c r="C6" s="352"/>
      <c r="D6" s="352"/>
      <c r="E6" s="352"/>
      <c r="F6" s="353">
        <f>SUM(C6:E6)</f>
        <v>0</v>
      </c>
    </row>
    <row r="7" spans="1:6" ht="15">
      <c r="A7" s="80" t="s">
        <v>10</v>
      </c>
      <c r="B7" s="101"/>
      <c r="C7" s="354"/>
      <c r="D7" s="354"/>
      <c r="E7" s="354"/>
      <c r="F7" s="355">
        <f>SUM(C7:E7)</f>
        <v>0</v>
      </c>
    </row>
    <row r="8" spans="1:6" ht="15">
      <c r="A8" s="80" t="s">
        <v>11</v>
      </c>
      <c r="B8" s="101"/>
      <c r="C8" s="354"/>
      <c r="D8" s="354"/>
      <c r="E8" s="354"/>
      <c r="F8" s="355">
        <f>SUM(C8:E8)</f>
        <v>0</v>
      </c>
    </row>
    <row r="9" spans="1:6" ht="15">
      <c r="A9" s="80" t="s">
        <v>12</v>
      </c>
      <c r="B9" s="101"/>
      <c r="C9" s="354"/>
      <c r="D9" s="354"/>
      <c r="E9" s="354"/>
      <c r="F9" s="355">
        <f>SUM(C9:E9)</f>
        <v>0</v>
      </c>
    </row>
    <row r="10" spans="1:6" ht="15.75" thickBot="1">
      <c r="A10" s="86" t="s">
        <v>13</v>
      </c>
      <c r="B10" s="102"/>
      <c r="C10" s="356"/>
      <c r="D10" s="356"/>
      <c r="E10" s="356"/>
      <c r="F10" s="355">
        <f>SUM(C10:E10)</f>
        <v>0</v>
      </c>
    </row>
    <row r="11" spans="1:6" s="326" customFormat="1" ht="15" thickBot="1">
      <c r="A11" s="325" t="s">
        <v>14</v>
      </c>
      <c r="B11" s="87" t="s">
        <v>128</v>
      </c>
      <c r="C11" s="357">
        <f>SUM(C6:C10)</f>
        <v>0</v>
      </c>
      <c r="D11" s="357">
        <f>SUM(D6:D10)</f>
        <v>0</v>
      </c>
      <c r="E11" s="357">
        <f>SUM(E6:E10)</f>
        <v>0</v>
      </c>
      <c r="F11" s="35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az 1/2017. (II.20.)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78" customWidth="1"/>
    <col min="2" max="2" width="68.625" style="78" customWidth="1"/>
    <col min="3" max="3" width="19.50390625" style="78" customWidth="1"/>
    <col min="4" max="16384" width="9.375" style="78" customWidth="1"/>
  </cols>
  <sheetData>
    <row r="1" spans="1:3" ht="33" customHeight="1">
      <c r="A1" s="394" t="s">
        <v>474</v>
      </c>
      <c r="B1" s="394"/>
      <c r="C1" s="394"/>
    </row>
    <row r="2" spans="1:4" ht="15.75" customHeight="1" thickBot="1">
      <c r="A2" s="79"/>
      <c r="B2" s="79"/>
      <c r="C2" s="88" t="str">
        <f>'6.mell  '!E2</f>
        <v>Forintban!</v>
      </c>
      <c r="D2" s="85"/>
    </row>
    <row r="3" spans="1:3" ht="26.25" customHeight="1" thickBot="1">
      <c r="A3" s="103" t="s">
        <v>7</v>
      </c>
      <c r="B3" s="104" t="s">
        <v>126</v>
      </c>
      <c r="C3" s="105" t="str">
        <f>+'1.mell.'!C3</f>
        <v>Eredeti előirányzat</v>
      </c>
    </row>
    <row r="4" spans="1:3" ht="15.75" thickBot="1">
      <c r="A4" s="106"/>
      <c r="B4" s="345" t="s">
        <v>413</v>
      </c>
      <c r="C4" s="346" t="s">
        <v>414</v>
      </c>
    </row>
    <row r="5" spans="1:3" ht="15">
      <c r="A5" s="107" t="s">
        <v>9</v>
      </c>
      <c r="B5" s="235" t="s">
        <v>419</v>
      </c>
      <c r="C5" s="232">
        <v>53616206</v>
      </c>
    </row>
    <row r="6" spans="1:3" ht="24.75">
      <c r="A6" s="108" t="s">
        <v>10</v>
      </c>
      <c r="B6" s="256" t="s">
        <v>173</v>
      </c>
      <c r="C6" s="233"/>
    </row>
    <row r="7" spans="1:3" ht="15">
      <c r="A7" s="108" t="s">
        <v>11</v>
      </c>
      <c r="B7" s="257" t="s">
        <v>420</v>
      </c>
      <c r="C7" s="233"/>
    </row>
    <row r="8" spans="1:3" ht="24.75">
      <c r="A8" s="108" t="s">
        <v>12</v>
      </c>
      <c r="B8" s="257" t="s">
        <v>175</v>
      </c>
      <c r="C8" s="233"/>
    </row>
    <row r="9" spans="1:3" ht="15">
      <c r="A9" s="109" t="s">
        <v>13</v>
      </c>
      <c r="B9" s="257" t="s">
        <v>174</v>
      </c>
      <c r="C9" s="234">
        <v>1775405</v>
      </c>
    </row>
    <row r="10" spans="1:3" ht="15.75" thickBot="1">
      <c r="A10" s="108" t="s">
        <v>14</v>
      </c>
      <c r="B10" s="258" t="s">
        <v>421</v>
      </c>
      <c r="C10" s="233"/>
    </row>
    <row r="11" spans="1:3" ht="15.75" thickBot="1">
      <c r="A11" s="403" t="s">
        <v>129</v>
      </c>
      <c r="B11" s="404"/>
      <c r="C11" s="110">
        <f>SUM(C5:C10)</f>
        <v>55391611</v>
      </c>
    </row>
    <row r="12" spans="1:3" ht="23.25" customHeight="1">
      <c r="A12" s="405" t="s">
        <v>151</v>
      </c>
      <c r="B12" s="405"/>
      <c r="C12" s="40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az 1/2017. (II.20.)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view="pageLayout" workbookViewId="0" topLeftCell="A4">
      <selection activeCell="B9" sqref="B9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406" t="s">
        <v>0</v>
      </c>
      <c r="B1" s="406"/>
      <c r="C1" s="406"/>
      <c r="D1" s="406"/>
      <c r="E1" s="406"/>
      <c r="F1" s="406"/>
    </row>
    <row r="2" spans="1:6" ht="22.5" customHeight="1" thickBot="1">
      <c r="A2" s="111"/>
      <c r="B2" s="41"/>
      <c r="C2" s="41"/>
      <c r="D2" s="41"/>
      <c r="E2" s="41"/>
      <c r="F2" s="37" t="e">
        <f>#REF!</f>
        <v>#REF!</v>
      </c>
    </row>
    <row r="3" spans="1:6" s="33" customFormat="1" ht="44.25" customHeight="1" thickBot="1">
      <c r="A3" s="112" t="s">
        <v>53</v>
      </c>
      <c r="B3" s="113" t="s">
        <v>54</v>
      </c>
      <c r="C3" s="113" t="s">
        <v>55</v>
      </c>
      <c r="D3" s="113" t="s">
        <v>496</v>
      </c>
      <c r="E3" s="113" t="s">
        <v>497</v>
      </c>
      <c r="F3" s="38" t="s">
        <v>495</v>
      </c>
    </row>
    <row r="4" spans="1:6" s="41" customFormat="1" ht="12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49" t="s">
        <v>461</v>
      </c>
    </row>
    <row r="5" spans="1:6" ht="15.75" customHeight="1">
      <c r="A5" s="327" t="s">
        <v>499</v>
      </c>
      <c r="B5" s="23">
        <v>19689700</v>
      </c>
      <c r="C5" s="329" t="s">
        <v>501</v>
      </c>
      <c r="D5" s="23"/>
      <c r="E5" s="23">
        <v>19689700</v>
      </c>
      <c r="F5" s="42">
        <f aca="true" t="shared" si="0" ref="F5:F18">B5-D5-E5</f>
        <v>0</v>
      </c>
    </row>
    <row r="6" spans="1:6" ht="31.5" customHeight="1">
      <c r="A6" s="327" t="s">
        <v>505</v>
      </c>
      <c r="B6" s="23">
        <v>29684696</v>
      </c>
      <c r="C6" s="329" t="s">
        <v>501</v>
      </c>
      <c r="D6" s="23"/>
      <c r="E6" s="23">
        <v>29684696</v>
      </c>
      <c r="F6" s="42">
        <f t="shared" si="0"/>
        <v>0</v>
      </c>
    </row>
    <row r="7" spans="1:6" ht="29.25" customHeight="1">
      <c r="A7" s="327" t="s">
        <v>506</v>
      </c>
      <c r="B7" s="23">
        <v>1905000</v>
      </c>
      <c r="C7" s="329" t="s">
        <v>501</v>
      </c>
      <c r="D7" s="23"/>
      <c r="E7" s="23">
        <v>1905000</v>
      </c>
      <c r="F7" s="42">
        <f t="shared" si="0"/>
        <v>0</v>
      </c>
    </row>
    <row r="8" spans="1:6" ht="24.75" customHeight="1">
      <c r="A8" s="327" t="s">
        <v>507</v>
      </c>
      <c r="B8" s="23">
        <v>543344</v>
      </c>
      <c r="C8" s="329" t="s">
        <v>501</v>
      </c>
      <c r="D8" s="23"/>
      <c r="E8" s="23">
        <v>543344</v>
      </c>
      <c r="F8" s="42">
        <f t="shared" si="0"/>
        <v>0</v>
      </c>
    </row>
    <row r="9" spans="1:6" ht="15.75" customHeight="1">
      <c r="A9" s="327" t="s">
        <v>528</v>
      </c>
      <c r="B9" s="23">
        <v>13428600</v>
      </c>
      <c r="C9" s="329" t="s">
        <v>501</v>
      </c>
      <c r="D9" s="23"/>
      <c r="E9" s="23">
        <v>13428600</v>
      </c>
      <c r="F9" s="42">
        <f t="shared" si="0"/>
        <v>0</v>
      </c>
    </row>
    <row r="10" spans="1:6" ht="15.75" customHeight="1">
      <c r="A10" s="328" t="s">
        <v>527</v>
      </c>
      <c r="B10" s="23"/>
      <c r="C10" s="329" t="s">
        <v>501</v>
      </c>
      <c r="D10" s="23"/>
      <c r="E10" s="23"/>
      <c r="F10" s="42">
        <f t="shared" si="0"/>
        <v>0</v>
      </c>
    </row>
    <row r="11" spans="1:6" ht="15.75" customHeight="1">
      <c r="A11" s="327" t="s">
        <v>526</v>
      </c>
      <c r="B11" s="23">
        <v>3149995</v>
      </c>
      <c r="C11" s="329" t="s">
        <v>501</v>
      </c>
      <c r="D11" s="23"/>
      <c r="E11" s="23">
        <v>3149995</v>
      </c>
      <c r="F11" s="42">
        <f t="shared" si="0"/>
        <v>0</v>
      </c>
    </row>
    <row r="12" spans="1:6" ht="15.75" customHeight="1">
      <c r="A12" s="327" t="s">
        <v>542</v>
      </c>
      <c r="B12" s="23">
        <v>151892</v>
      </c>
      <c r="C12" s="329" t="s">
        <v>501</v>
      </c>
      <c r="D12" s="23"/>
      <c r="E12" s="23">
        <v>151892</v>
      </c>
      <c r="F12" s="42">
        <f t="shared" si="0"/>
        <v>0</v>
      </c>
    </row>
    <row r="13" spans="1:6" ht="15.75" customHeight="1">
      <c r="A13" s="327" t="s">
        <v>543</v>
      </c>
      <c r="B13" s="23">
        <v>110970</v>
      </c>
      <c r="C13" s="329" t="s">
        <v>501</v>
      </c>
      <c r="D13" s="23"/>
      <c r="E13" s="23">
        <v>110970</v>
      </c>
      <c r="F13" s="42">
        <f t="shared" si="0"/>
        <v>0</v>
      </c>
    </row>
    <row r="14" spans="1:6" ht="15.75" customHeight="1">
      <c r="A14" s="327" t="s">
        <v>547</v>
      </c>
      <c r="B14" s="23">
        <v>2631579</v>
      </c>
      <c r="C14" s="329" t="s">
        <v>501</v>
      </c>
      <c r="D14" s="23"/>
      <c r="E14" s="23">
        <v>2631579</v>
      </c>
      <c r="F14" s="42">
        <f t="shared" si="0"/>
        <v>0</v>
      </c>
    </row>
    <row r="15" spans="1:6" ht="15.75" customHeight="1">
      <c r="A15" s="327"/>
      <c r="B15" s="23"/>
      <c r="C15" s="329"/>
      <c r="D15" s="23"/>
      <c r="E15" s="23"/>
      <c r="F15" s="42">
        <f t="shared" si="0"/>
        <v>0</v>
      </c>
    </row>
    <row r="16" spans="1:6" ht="15.75" customHeight="1">
      <c r="A16" s="327"/>
      <c r="B16" s="23"/>
      <c r="C16" s="329"/>
      <c r="D16" s="23"/>
      <c r="E16" s="23"/>
      <c r="F16" s="42">
        <f t="shared" si="0"/>
        <v>0</v>
      </c>
    </row>
    <row r="17" spans="1:6" ht="15.75" customHeight="1">
      <c r="A17" s="327"/>
      <c r="B17" s="23"/>
      <c r="C17" s="329"/>
      <c r="D17" s="23"/>
      <c r="E17" s="23"/>
      <c r="F17" s="42">
        <f t="shared" si="0"/>
        <v>0</v>
      </c>
    </row>
    <row r="18" spans="1:6" ht="15.75" customHeight="1" thickBot="1">
      <c r="A18" s="43"/>
      <c r="B18" s="24"/>
      <c r="C18" s="330"/>
      <c r="D18" s="24"/>
      <c r="E18" s="24"/>
      <c r="F18" s="44">
        <f t="shared" si="0"/>
        <v>0</v>
      </c>
    </row>
    <row r="19" spans="1:6" s="47" customFormat="1" ht="18" customHeight="1" thickBot="1">
      <c r="A19" s="114" t="s">
        <v>52</v>
      </c>
      <c r="B19" s="45">
        <f>SUM(B5:B18)</f>
        <v>71295776</v>
      </c>
      <c r="C19" s="66"/>
      <c r="D19" s="45">
        <f>SUM(D5:D18)</f>
        <v>0</v>
      </c>
      <c r="E19" s="45">
        <f>SUM(E5:E18)</f>
        <v>71295776</v>
      </c>
      <c r="F19" s="46">
        <f>SUM(F5:F18)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9. melléklet az 1/2017. 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2017-02-20T07:04:46Z</cp:lastPrinted>
  <dcterms:created xsi:type="dcterms:W3CDTF">1999-10-30T10:30:45Z</dcterms:created>
  <dcterms:modified xsi:type="dcterms:W3CDTF">2018-02-28T08:11:35Z</dcterms:modified>
  <cp:category/>
  <cp:version/>
  <cp:contentType/>
  <cp:contentStatus/>
</cp:coreProperties>
</file>