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2_ncr:500000_{8DC1F10A-B3FA-4943-8347-0951AAE4DB79}" xr6:coauthVersionLast="31" xr6:coauthVersionMax="31" xr10:uidLastSave="{00000000-0000-0000-0000-000000000000}"/>
  <bookViews>
    <workbookView xWindow="0" yWindow="0" windowWidth="20496" windowHeight="8400" activeTab="3" xr2:uid="{00000000-000D-0000-FFFF-FFFF00000000}"/>
  </bookViews>
  <sheets>
    <sheet name="ÖNK" sheetId="5" r:id="rId1"/>
    <sheet name="Felújítás" sheetId="18" r:id="rId2"/>
    <sheet name="Beruházás" sheetId="19" r:id="rId3"/>
    <sheet name="Támogatás" sheetId="20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E115" i="5" l="1"/>
  <c r="D36" i="20" l="1"/>
  <c r="A1" i="20"/>
  <c r="E20" i="19"/>
  <c r="D20" i="19"/>
  <c r="B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5" i="19"/>
  <c r="F3" i="19"/>
  <c r="E3" i="19"/>
  <c r="D3" i="19"/>
  <c r="F2" i="19"/>
  <c r="E24" i="18"/>
  <c r="D24" i="18"/>
  <c r="B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3" i="18"/>
  <c r="E3" i="18"/>
  <c r="D3" i="18"/>
  <c r="F2" i="18"/>
  <c r="E94" i="5"/>
  <c r="E141" i="5"/>
  <c r="F24" i="18" l="1"/>
  <c r="F20" i="19"/>
  <c r="C147" i="5"/>
  <c r="C141" i="5"/>
  <c r="C134" i="5"/>
  <c r="C130" i="5"/>
  <c r="C115" i="5"/>
  <c r="C94" i="5"/>
  <c r="C129" i="5" s="1"/>
  <c r="C82" i="5"/>
  <c r="C78" i="5"/>
  <c r="C75" i="5"/>
  <c r="C70" i="5"/>
  <c r="C66" i="5"/>
  <c r="C60" i="5"/>
  <c r="C55" i="5"/>
  <c r="C49" i="5"/>
  <c r="C37" i="5"/>
  <c r="C29" i="5"/>
  <c r="C22" i="5"/>
  <c r="C15" i="5"/>
  <c r="C8" i="5"/>
  <c r="C155" i="5" l="1"/>
  <c r="C65" i="5"/>
  <c r="C89" i="5"/>
  <c r="C156" i="5"/>
  <c r="E155" i="5"/>
  <c r="C90" i="5" l="1"/>
  <c r="D23" i="5"/>
  <c r="E129" i="5"/>
  <c r="E156" i="5" s="1"/>
  <c r="D118" i="5" l="1"/>
  <c r="D156" i="5"/>
  <c r="D144" i="5"/>
  <c r="D129" i="5"/>
  <c r="D116" i="5"/>
  <c r="D11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H95" i="5"/>
  <c r="D95" i="5"/>
  <c r="D15" i="5"/>
  <c r="D16" i="5"/>
  <c r="D17" i="5"/>
  <c r="D18" i="5"/>
  <c r="D19" i="5"/>
  <c r="D20" i="5"/>
  <c r="D21" i="5"/>
  <c r="D22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" i="5"/>
  <c r="D10" i="5"/>
  <c r="D11" i="5"/>
  <c r="D12" i="5"/>
  <c r="D13" i="5"/>
  <c r="D14" i="5"/>
  <c r="D8" i="5"/>
  <c r="D94" i="5" l="1"/>
  <c r="E159" i="5"/>
  <c r="E158" i="5"/>
</calcChain>
</file>

<file path=xl/sharedStrings.xml><?xml version="1.0" encoding="utf-8"?>
<sst xmlns="http://schemas.openxmlformats.org/spreadsheetml/2006/main" count="407" uniqueCount="333">
  <si>
    <t>Bevételek</t>
  </si>
  <si>
    <t>Kiadások</t>
  </si>
  <si>
    <t>Megnevezés</t>
  </si>
  <si>
    <t>A</t>
  </si>
  <si>
    <t>B</t>
  </si>
  <si>
    <t>C</t>
  </si>
  <si>
    <t>D</t>
  </si>
  <si>
    <t>E=C±D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</si>
  <si>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</si>
  <si>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</si>
  <si>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</si>
  <si>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</si>
  <si>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</si>
  <si>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</si>
  <si>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</si>
  <si>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</si>
  <si>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</si>
  <si>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Tartalékok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</si>
  <si>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</si>
  <si>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</si>
  <si>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</si>
  <si>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</si>
  <si>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</si>
  <si>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</si>
  <si>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</si>
  <si>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</si>
  <si>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</si>
  <si>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</si>
  <si>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</si>
  <si>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</si>
  <si>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</si>
  <si>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Karácsond Községi Önkormányzat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</si>
  <si>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</si>
  <si>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</si>
  <si>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</si>
  <si>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</si>
  <si>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</si>
  <si>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</si>
  <si>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</si>
  <si>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</si>
  <si>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</si>
  <si>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</si>
  <si>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</si>
  <si>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</si>
  <si>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</si>
  <si>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</si>
  <si>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</si>
  <si>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</si>
  <si>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</si>
  <si>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</si>
  <si>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</si>
  <si>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</si>
  <si>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</si>
  <si>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</si>
  <si>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</si>
  <si>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</si>
  <si>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</si>
  <si>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</si>
  <si>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</si>
  <si>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</si>
  <si>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</si>
  <si>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</si>
  <si>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</si>
  <si>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</si>
  <si>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</si>
  <si>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</si>
  <si>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</si>
  <si>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</si>
  <si>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</si>
  <si>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</si>
  <si>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</si>
  <si>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</si>
  <si>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</si>
  <si>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</si>
  <si>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</si>
  <si>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</si>
  <si>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</si>
  <si>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</si>
  <si>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</si>
  <si>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</si>
  <si>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</si>
  <si>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</si>
  <si>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</si>
  <si>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</si>
  <si>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</si>
  <si>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</si>
  <si>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</si>
  <si>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</si>
  <si>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</si>
  <si>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</si>
  <si>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</si>
  <si>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</si>
  <si>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</si>
  <si>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</si>
  <si>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</si>
  <si>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</si>
  <si>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</si>
  <si>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</si>
  <si>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</si>
  <si>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</si>
  <si>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</si>
  <si>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</si>
  <si>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</si>
  <si>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</si>
  <si>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</si>
  <si>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</si>
  <si>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</si>
  <si>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</si>
  <si>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</si>
  <si>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</si>
  <si>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</si>
  <si>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</si>
  <si>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</si>
  <si>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</si>
  <si>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</si>
  <si>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</si>
  <si>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</si>
  <si>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</si>
  <si>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</si>
  <si>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</si>
  <si>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</si>
  <si>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</si>
  <si>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</si>
  <si>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</si>
  <si>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</si>
  <si>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</si>
  <si>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</si>
  <si>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</si>
  <si>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</si>
  <si>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</si>
  <si>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</si>
  <si>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</si>
  <si>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</si>
  <si>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</si>
  <si>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</si>
  <si>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</si>
  <si>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</si>
  <si>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</si>
  <si>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</si>
  <si>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</si>
  <si>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</si>
  <si>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</si>
  <si>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</si>
  <si>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</si>
  <si>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</si>
  <si>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</si>
  <si>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</si>
  <si>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</si>
  <si>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</si>
  <si>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</si>
  <si>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</si>
  <si>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</si>
  <si>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</si>
  <si>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</si>
  <si>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</si>
  <si>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</si>
  <si>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</si>
  <si>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</si>
  <si>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</si>
  <si>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</si>
  <si>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</si>
  <si>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</si>
  <si>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</si>
  <si>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</si>
  <si>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</si>
  <si>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</si>
  <si>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</si>
  <si>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</si>
  <si>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</si>
  <si>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</si>
  <si>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</si>
  <si>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</si>
  <si>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</si>
  <si>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</si>
  <si>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</si>
  <si>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</si>
  <si>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</si>
  <si>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</si>
  <si>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</si>
  <si>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</si>
  <si>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</si>
  <si>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</si>
  <si>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</si>
  <si>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</si>
  <si>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</si>
  <si>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</si>
  <si>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</si>
  <si>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</si>
  <si>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</si>
  <si>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</si>
  <si>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</si>
  <si>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</si>
  <si>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</si>
  <si>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</si>
  <si>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</si>
  <si>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</si>
  <si>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</si>
  <si>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</si>
  <si>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</si>
  <si>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</si>
  <si>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</si>
  <si>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</si>
  <si>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</si>
  <si>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</si>
  <si>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</si>
  <si>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</si>
  <si>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</si>
  <si>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</si>
  <si>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</si>
  <si>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</si>
  <si>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</si>
  <si>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</si>
  <si>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</si>
  <si>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</si>
  <si>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</si>
  <si>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</si>
  <si>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</si>
  <si>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</si>
  <si>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</si>
  <si>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</si>
  <si>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</si>
  <si>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</si>
  <si>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az 1.18-ból: - Általános tartalék</t>
  </si>
  <si>
    <t>1.20.</t>
  </si>
  <si>
    <t xml:space="preserve">     - Céltartalék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</si>
  <si>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</si>
  <si>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</si>
  <si>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</si>
  <si>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</si>
  <si>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</si>
  <si>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</si>
  <si>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</si>
  <si>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</si>
  <si>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</si>
  <si>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</si>
  <si>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</si>
  <si>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</si>
  <si>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</si>
  <si>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</si>
  <si>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</si>
  <si>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</si>
  <si>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</si>
  <si>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</si>
  <si>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</si>
  <si>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</si>
  <si>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</si>
  <si>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</si>
  <si>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</si>
  <si>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</si>
  <si>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</si>
  <si>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</si>
  <si>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</si>
  <si>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</si>
  <si>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</si>
  <si>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</si>
  <si>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</si>
  <si>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</si>
  <si>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</si>
  <si>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</si>
  <si>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</si>
  <si>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</si>
  <si>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</si>
  <si>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</si>
  <si>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</si>
  <si>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</si>
  <si>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</si>
  <si>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</si>
  <si>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</si>
  <si>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</si>
  <si>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</si>
  <si>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</si>
  <si>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</si>
  <si>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</si>
  <si>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Karácsondi Cigány Nemzetiségi Önkormányzat</t>
  </si>
  <si>
    <t>Felújítási kiadások előirányzata felújításonként</t>
  </si>
  <si>
    <t>Felújítás  megnevezése</t>
  </si>
  <si>
    <t>Teljes költség</t>
  </si>
  <si>
    <t>Kivitelezés kezdési és befejezési éve</t>
  </si>
  <si>
    <t>E</t>
  </si>
  <si>
    <t>F=(B-D-E)</t>
  </si>
  <si>
    <t xml:space="preserve">Vis maior támogatás felhasználása </t>
  </si>
  <si>
    <t>2017-2018</t>
  </si>
  <si>
    <t xml:space="preserve"> </t>
  </si>
  <si>
    <t>Karácsond Község Közintézményeinek energetikai korszerűsítése megújuló energiaforrás bevonásával</t>
  </si>
  <si>
    <t>Szociális alapszolgáltatások fejlesztése Karácsondon</t>
  </si>
  <si>
    <t>Többfunkciós Szolgáltató Központnak kialakítandó épület külső rekonstrukciója Karácsond községben - Pályázat önerő</t>
  </si>
  <si>
    <t>2018</t>
  </si>
  <si>
    <t>Vis maior támogatás felhasználásához önerő</t>
  </si>
  <si>
    <t>Belterületi utak felújítása</t>
  </si>
  <si>
    <t>Önkormányzati közintézmények, középületek, közterületek felújítása</t>
  </si>
  <si>
    <t>Barczy tó környezetének kialakítása</t>
  </si>
  <si>
    <t>ÖSSZESEN:</t>
  </si>
  <si>
    <t>Beruházási (felhalmozási) kiadások előirányzata beruházásonként</t>
  </si>
  <si>
    <t>Beruházás  megnevezése</t>
  </si>
  <si>
    <t>Gépek beszerzése VP6-7.2.1-7.4.1.2-16 kódszámú pályázathoz önerő</t>
  </si>
  <si>
    <t>adatok forintban</t>
  </si>
  <si>
    <t>Sor-
szám</t>
  </si>
  <si>
    <t>Támogatott szervezet neve</t>
  </si>
  <si>
    <t>Támogatás célja</t>
  </si>
  <si>
    <t>Támogatás összge</t>
  </si>
  <si>
    <t>Gyöngyös Körzete Kistérség Többcélú Társulás</t>
  </si>
  <si>
    <t>önkormányzati hozzájárulás</t>
  </si>
  <si>
    <t>Mátraaljai Önkormányzatok Egészségügyi Társulása</t>
  </si>
  <si>
    <t>Önkormányzatok Mátrai Szövetsége</t>
  </si>
  <si>
    <t>tagdíj</t>
  </si>
  <si>
    <t xml:space="preserve">Dél-Mátra Közhasznú Egyesület </t>
  </si>
  <si>
    <t>TÖOSZ tagdíj</t>
  </si>
  <si>
    <t>Községi Polgárőrség Karácsond Egyesület</t>
  </si>
  <si>
    <t>működési támogatás</t>
  </si>
  <si>
    <t>Polyák Sándor Önkéntes Tűzoltó  Egyesület Karácsond</t>
  </si>
  <si>
    <t>Együtt Karácsondért Egyesület</t>
  </si>
  <si>
    <t>Négy Község Harcosai Sportegyesület</t>
  </si>
  <si>
    <t>Karácsondi Községvédő- és Szépítő Egyesület</t>
  </si>
  <si>
    <t>Karácsondi Népdalkör</t>
  </si>
  <si>
    <t>Színjátszó csoport</t>
  </si>
  <si>
    <t>Vadvirág Nyugdíjasklub és Énekkar Karácsond</t>
  </si>
  <si>
    <t>Bugát Pál Kórház Alapítvány Gyöngyös</t>
  </si>
  <si>
    <t>Albert Schweitzer Kórház Alapítvány Hatvan</t>
  </si>
  <si>
    <t>Mozgássérültek Heves Megyei Egyesülete</t>
  </si>
  <si>
    <t>Lakosság/önkormányzat és intézményei</t>
  </si>
  <si>
    <t>kártalanítás bányától kapott támogatásból</t>
  </si>
  <si>
    <t>Gönczy Pál Katolikus Általános Iskola</t>
  </si>
  <si>
    <t>Működési támogatás</t>
  </si>
  <si>
    <t>Összesen:</t>
  </si>
  <si>
    <t>Nem kötelező!</t>
  </si>
  <si>
    <t xml:space="preserve">  Polgármesteri Hivatal villámhárító szerelés</t>
  </si>
  <si>
    <t xml:space="preserve">  Gépjármű beszerzés</t>
  </si>
  <si>
    <t>2018. év</t>
  </si>
  <si>
    <t>2018. Módosítás utáni</t>
  </si>
  <si>
    <t>4. melléklet az 5/2018. (III.14.) önkormányzati rendelethez</t>
  </si>
  <si>
    <t>1. melléklet az 5/2018.(III.14.) önkormányzati rendelethez</t>
  </si>
  <si>
    <t>2. melléklet az 5/2018. (III.14.) önkormányzati rendelethez</t>
  </si>
  <si>
    <t>3. melléklet az 5/2018. (III.14.)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</si>
</sst>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5" x14ac:knownFonts="1">
    <font>
      <sz val="11"/>
      <color theme="1"/>
      <name val="Calibri"/>
      <family val="2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8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7"/>
      <name val="Times New Roman CE"/>
      <charset val="23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2">
    <xf numFmtId="0" fontId="0" fillId="0" borderId="0" xfId="0"/>
    <xf numFmtId="0" fontId="5" fillId="0" borderId="9" xfId="0" applyFont="1" applyBorder="1" applyAlignment="1" applyProtection="1">
      <alignment horizontal="left" wrapText="1" indent="1"/>
    </xf>
    <xf numFmtId="0" fontId="5" fillId="0" borderId="12" xfId="0" applyFont="1" applyBorder="1" applyAlignment="1" applyProtection="1">
      <alignment horizontal="left" wrapText="1" indent="1"/>
    </xf>
    <xf numFmtId="0" fontId="5" fillId="0" borderId="14" xfId="0" applyFont="1" applyBorder="1" applyAlignment="1" applyProtection="1">
      <alignment horizontal="left" wrapText="1" indent="1"/>
    </xf>
    <xf numFmtId="0" fontId="6" fillId="0" borderId="2" xfId="0" applyFont="1" applyBorder="1" applyAlignment="1" applyProtection="1">
      <alignment horizontal="left" vertical="center" wrapText="1" indent="1"/>
    </xf>
    <xf numFmtId="0" fontId="6" fillId="0" borderId="1" xfId="0" applyFont="1" applyBorder="1" applyAlignment="1" applyProtection="1">
      <alignment horizontal="center" wrapText="1"/>
    </xf>
    <xf numFmtId="0" fontId="5" fillId="0" borderId="14" xfId="0" applyFont="1" applyBorder="1" applyAlignment="1" applyProtection="1">
      <alignment wrapText="1"/>
    </xf>
    <xf numFmtId="0" fontId="5" fillId="0" borderId="8" xfId="0" applyFont="1" applyBorder="1" applyAlignment="1" applyProtection="1">
      <alignment horizontal="center" wrapText="1"/>
    </xf>
    <xf numFmtId="0" fontId="5" fillId="0" borderId="11" xfId="0" applyFont="1" applyBorder="1" applyAlignment="1" applyProtection="1">
      <alignment horizontal="center" wrapText="1"/>
    </xf>
    <xf numFmtId="0" fontId="5" fillId="0" borderId="13" xfId="0" applyFont="1" applyBorder="1" applyAlignment="1" applyProtection="1">
      <alignment horizontal="center" wrapText="1"/>
    </xf>
    <xf numFmtId="0" fontId="6" fillId="0" borderId="2" xfId="0" applyFont="1" applyBorder="1" applyAlignment="1" applyProtection="1">
      <alignment wrapText="1"/>
    </xf>
    <xf numFmtId="0" fontId="6" fillId="0" borderId="19" xfId="0" applyFont="1" applyBorder="1" applyAlignment="1" applyProtection="1">
      <alignment horizontal="center" wrapText="1"/>
    </xf>
    <xf numFmtId="0" fontId="6" fillId="0" borderId="20" xfId="0" applyFont="1" applyBorder="1" applyAlignment="1" applyProtection="1">
      <alignment wrapText="1"/>
    </xf>
    <xf numFmtId="0" fontId="5" fillId="0" borderId="14" xfId="0" applyFont="1" applyBorder="1" applyAlignment="1" applyProtection="1">
      <alignment horizontal="left" vertical="center" wrapText="1" indent="1"/>
    </xf>
    <xf numFmtId="0" fontId="5" fillId="0" borderId="12" xfId="0" applyFont="1" applyBorder="1" applyAlignment="1" applyProtection="1">
      <alignment horizontal="left" vertical="center" wrapText="1" inden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" xfId="0" applyNumberFormat="1" applyFont="1" applyBorder="1" applyAlignment="1" applyProtection="1">
      <alignment horizontal="right" vertical="center" wrapText="1" indent="1"/>
    </xf>
    <xf numFmtId="164" fontId="6" fillId="0" borderId="3" xfId="0" applyNumberFormat="1" applyFont="1" applyBorder="1" applyAlignment="1" applyProtection="1">
      <alignment horizontal="right" vertical="center" wrapText="1" indent="1"/>
    </xf>
    <xf numFmtId="164" fontId="6" fillId="0" borderId="6" xfId="0" applyNumberFormat="1" applyFont="1" applyBorder="1" applyAlignment="1" applyProtection="1">
      <alignment horizontal="right" vertical="center" wrapText="1" indent="1"/>
    </xf>
    <xf numFmtId="164" fontId="6" fillId="0" borderId="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" xfId="0" quotePrefix="1" applyNumberFormat="1" applyFont="1" applyBorder="1" applyAlignment="1" applyProtection="1">
      <alignment horizontal="right" vertical="center" wrapText="1" indent="1"/>
    </xf>
    <xf numFmtId="164" fontId="6" fillId="0" borderId="3" xfId="0" quotePrefix="1" applyNumberFormat="1" applyFont="1" applyBorder="1" applyAlignment="1" applyProtection="1">
      <alignment horizontal="right" vertical="center" wrapText="1" indent="1"/>
    </xf>
    <xf numFmtId="164" fontId="6" fillId="0" borderId="6" xfId="0" quotePrefix="1" applyNumberFormat="1" applyFont="1" applyBorder="1" applyAlignment="1" applyProtection="1">
      <alignment horizontal="right" vertical="center" wrapText="1" indent="1"/>
    </xf>
    <xf numFmtId="0" fontId="5" fillId="0" borderId="14" xfId="0" applyFont="1" applyBorder="1" applyAlignment="1" applyProtection="1">
      <alignment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7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49" fontId="6" fillId="0" borderId="7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7" fillId="0" borderId="5" xfId="0" applyFont="1" applyFill="1" applyBorder="1" applyAlignment="1" applyProtection="1">
      <alignment horizontal="right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49" fontId="5" fillId="0" borderId="8" xfId="1" applyNumberFormat="1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1" applyNumberFormat="1" applyFont="1" applyFill="1" applyBorder="1" applyAlignment="1" applyProtection="1">
      <alignment horizontal="right" vertical="center" wrapText="1" inden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>
      <alignment vertical="center" wrapText="1"/>
    </xf>
    <xf numFmtId="49" fontId="5" fillId="0" borderId="11" xfId="1" applyNumberFormat="1" applyFont="1" applyFill="1" applyBorder="1" applyAlignment="1" applyProtection="1">
      <alignment horizontal="center" vertical="center" wrapText="1"/>
    </xf>
    <xf numFmtId="164" fontId="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7" xfId="1" applyNumberFormat="1" applyFont="1" applyFill="1" applyBorder="1" applyAlignment="1" applyProtection="1">
      <alignment horizontal="right" vertical="center" wrapText="1" indent="1"/>
    </xf>
    <xf numFmtId="49" fontId="5" fillId="0" borderId="13" xfId="1" applyNumberFormat="1" applyFont="1" applyFill="1" applyBorder="1" applyAlignment="1" applyProtection="1">
      <alignment horizontal="center" vertical="center" wrapText="1"/>
    </xf>
    <xf numFmtId="164" fontId="5" fillId="0" borderId="14" xfId="1" applyNumberFormat="1" applyFont="1" applyFill="1" applyBorder="1" applyAlignment="1" applyProtection="1">
      <alignment horizontal="right" vertical="center" wrapText="1" indent="1"/>
    </xf>
    <xf numFmtId="164" fontId="5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1" applyNumberFormat="1" applyFont="1" applyFill="1" applyBorder="1" applyAlignment="1" applyProtection="1">
      <alignment horizontal="right" vertical="center" wrapText="1" indent="1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49" fontId="5" fillId="0" borderId="31" xfId="1" applyNumberFormat="1" applyFont="1" applyFill="1" applyBorder="1" applyAlignment="1" applyProtection="1">
      <alignment horizontal="center" vertical="center" wrapTex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7" xfId="1" applyNumberFormat="1" applyFont="1" applyFill="1" applyBorder="1" applyAlignment="1" applyProtection="1">
      <alignment horizontal="right" vertical="center" wrapText="1" indent="1"/>
    </xf>
    <xf numFmtId="164" fontId="6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6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6" fillId="0" borderId="28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49" fontId="5" fillId="0" borderId="29" xfId="1" applyNumberFormat="1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left" vertical="center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0" xfId="1" applyNumberFormat="1" applyFont="1" applyFill="1" applyBorder="1" applyAlignment="1" applyProtection="1">
      <alignment horizontal="righ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2" xfId="1" applyFont="1" applyFill="1" applyBorder="1" applyAlignment="1" applyProtection="1">
      <alignment horizontal="left" indent="6"/>
    </xf>
    <xf numFmtId="0" fontId="5" fillId="0" borderId="12" xfId="1" applyFont="1" applyFill="1" applyBorder="1" applyAlignment="1" applyProtection="1">
      <alignment horizontal="left" vertical="center" wrapText="1" indent="6"/>
    </xf>
    <xf numFmtId="49" fontId="5" fillId="0" borderId="15" xfId="1" applyNumberFormat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left" vertical="center" wrapText="1" indent="6"/>
    </xf>
    <xf numFmtId="0" fontId="5" fillId="0" borderId="32" xfId="1" applyFont="1" applyFill="1" applyBorder="1" applyAlignment="1" applyProtection="1">
      <alignment horizontal="left" vertical="center" wrapText="1" indent="6"/>
    </xf>
    <xf numFmtId="164" fontId="5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3" xfId="1" applyNumberFormat="1" applyFont="1" applyFill="1" applyBorder="1" applyAlignment="1" applyProtection="1">
      <alignment horizontal="right" vertical="center" wrapText="1" indent="1"/>
    </xf>
    <xf numFmtId="0" fontId="6" fillId="0" borderId="2" xfId="1" applyFont="1" applyFill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6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1"/>
    </xf>
    <xf numFmtId="0" fontId="5" fillId="0" borderId="16" xfId="1" applyFont="1" applyFill="1" applyBorder="1" applyAlignment="1" applyProtection="1">
      <alignment horizontal="left" vertical="center" wrapText="1" indent="1"/>
    </xf>
    <xf numFmtId="16" fontId="5" fillId="0" borderId="0" xfId="0" applyNumberFormat="1" applyFont="1" applyFill="1" applyAlignment="1">
      <alignment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right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3" fillId="0" borderId="4" xfId="0" applyNumberFormat="1" applyFont="1" applyFill="1" applyBorder="1" applyAlignment="1" applyProtection="1">
      <alignment horizont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2" fillId="0" borderId="19" xfId="0" applyNumberFormat="1" applyFont="1" applyFill="1" applyBorder="1" applyAlignment="1" applyProtection="1">
      <alignment horizontal="center" vertical="center" wrapText="1"/>
    </xf>
    <xf numFmtId="164" fontId="12" fillId="0" borderId="20" xfId="0" applyNumberFormat="1" applyFont="1" applyFill="1" applyBorder="1" applyAlignment="1" applyProtection="1">
      <alignment horizontal="center" vertical="center" wrapText="1"/>
    </xf>
    <xf numFmtId="164" fontId="12" fillId="0" borderId="37" xfId="0" applyNumberFormat="1" applyFont="1" applyFill="1" applyBorder="1" applyAlignment="1" applyProtection="1">
      <alignment horizontal="center" vertical="center" wrapText="1"/>
    </xf>
    <xf numFmtId="164" fontId="14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2" xfId="0" applyNumberFormat="1" applyFont="1" applyFill="1" applyBorder="1" applyAlignment="1" applyProtection="1">
      <alignment vertical="center" wrapText="1"/>
      <protection locked="0"/>
    </xf>
    <xf numFmtId="49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8" xfId="0" applyNumberFormat="1" applyFont="1" applyFill="1" applyBorder="1" applyAlignment="1" applyProtection="1">
      <alignment vertical="center" wrapText="1"/>
    </xf>
    <xf numFmtId="0" fontId="15" fillId="0" borderId="12" xfId="0" applyFont="1" applyBorder="1" applyAlignment="1">
      <alignment horizontal="left" vertical="center" wrapText="1" indent="1"/>
    </xf>
    <xf numFmtId="0" fontId="15" fillId="0" borderId="39" xfId="0" applyFont="1" applyBorder="1" applyAlignment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0" xfId="0" applyNumberFormat="1" applyFont="1" applyFill="1" applyBorder="1" applyAlignment="1" applyProtection="1">
      <alignment vertical="center" wrapText="1"/>
    </xf>
    <xf numFmtId="164" fontId="13" fillId="0" borderId="1" xfId="0" applyNumberFormat="1" applyFont="1" applyFill="1" applyBorder="1" applyAlignment="1" applyProtection="1">
      <alignment horizontal="left" vertical="center" wrapText="1"/>
    </xf>
    <xf numFmtId="164" fontId="13" fillId="0" borderId="2" xfId="0" applyNumberFormat="1" applyFont="1" applyFill="1" applyBorder="1" applyAlignment="1" applyProtection="1">
      <alignment vertical="center" wrapText="1"/>
    </xf>
    <xf numFmtId="164" fontId="13" fillId="2" borderId="2" xfId="0" applyNumberFormat="1" applyFont="1" applyFill="1" applyBorder="1" applyAlignment="1" applyProtection="1">
      <alignment vertical="center" wrapText="1"/>
    </xf>
    <xf numFmtId="164" fontId="13" fillId="0" borderId="4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3" fillId="0" borderId="4" xfId="0" applyNumberFormat="1" applyFont="1" applyFill="1" applyBorder="1" applyAlignment="1" applyProtection="1">
      <alignment horizontal="center" vertical="center" wrapText="1"/>
    </xf>
    <xf numFmtId="164" fontId="16" fillId="0" borderId="37" xfId="0" applyNumberFormat="1" applyFont="1" applyFill="1" applyBorder="1" applyAlignment="1" applyProtection="1">
      <alignment horizontal="center" vertical="center" wrapText="1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49" fontId="1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8" xfId="0" applyNumberFormat="1" applyFont="1" applyFill="1" applyBorder="1" applyAlignment="1" applyProtection="1">
      <alignment vertical="center" wrapText="1"/>
    </xf>
    <xf numFmtId="164" fontId="9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0" applyNumberFormat="1" applyFill="1" applyBorder="1" applyAlignment="1" applyProtection="1">
      <alignment horizontal="left" vertical="center" wrapText="1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vertical="center" wrapText="1"/>
      <protection locked="0"/>
    </xf>
    <xf numFmtId="49" fontId="1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40" xfId="0" applyNumberFormat="1" applyFont="1" applyFill="1" applyBorder="1" applyAlignment="1" applyProtection="1">
      <alignment vertical="center" wrapText="1"/>
    </xf>
    <xf numFmtId="164" fontId="12" fillId="0" borderId="2" xfId="0" applyNumberFormat="1" applyFont="1" applyFill="1" applyBorder="1" applyAlignment="1" applyProtection="1">
      <alignment vertical="center" wrapText="1"/>
    </xf>
    <xf numFmtId="164" fontId="12" fillId="2" borderId="2" xfId="0" applyNumberFormat="1" applyFont="1" applyFill="1" applyBorder="1" applyAlignment="1" applyProtection="1">
      <alignment vertical="center" wrapText="1"/>
    </xf>
    <xf numFmtId="164" fontId="12" fillId="0" borderId="4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Protection="1"/>
    <xf numFmtId="0" fontId="3" fillId="0" borderId="28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right" vertical="center" indent="1"/>
    </xf>
    <xf numFmtId="0" fontId="20" fillId="0" borderId="18" xfId="0" applyFont="1" applyBorder="1" applyAlignment="1" applyProtection="1">
      <alignment horizontal="left" vertical="center" indent="1"/>
      <protection locked="0"/>
    </xf>
    <xf numFmtId="3" fontId="21" fillId="0" borderId="42" xfId="0" applyNumberFormat="1" applyFont="1" applyBorder="1" applyAlignment="1" applyProtection="1">
      <alignment horizontal="right" vertical="center" indent="1"/>
      <protection locked="0"/>
    </xf>
    <xf numFmtId="0" fontId="20" fillId="0" borderId="11" xfId="0" applyFont="1" applyBorder="1" applyAlignment="1" applyProtection="1">
      <alignment horizontal="right" vertical="center" indent="1"/>
    </xf>
    <xf numFmtId="0" fontId="20" fillId="0" borderId="12" xfId="0" applyFont="1" applyBorder="1" applyAlignment="1" applyProtection="1">
      <alignment horizontal="left" vertical="center" indent="1"/>
      <protection locked="0"/>
    </xf>
    <xf numFmtId="3" fontId="21" fillId="0" borderId="38" xfId="0" applyNumberFormat="1" applyFont="1" applyBorder="1" applyAlignment="1" applyProtection="1">
      <alignment horizontal="right" vertical="center" indent="1"/>
      <protection locked="0"/>
    </xf>
    <xf numFmtId="3" fontId="21" fillId="0" borderId="38" xfId="0" applyNumberFormat="1" applyFont="1" applyFill="1" applyBorder="1" applyAlignment="1" applyProtection="1">
      <alignment horizontal="right" vertical="center" indent="1"/>
      <protection locked="0"/>
    </xf>
    <xf numFmtId="0" fontId="20" fillId="0" borderId="13" xfId="0" applyFont="1" applyBorder="1" applyAlignment="1" applyProtection="1">
      <alignment horizontal="right" vertical="center" indent="1"/>
    </xf>
    <xf numFmtId="0" fontId="20" fillId="0" borderId="14" xfId="0" applyFont="1" applyBorder="1" applyAlignment="1" applyProtection="1">
      <alignment horizontal="left" vertical="center" indent="1"/>
      <protection locked="0"/>
    </xf>
    <xf numFmtId="3" fontId="21" fillId="0" borderId="40" xfId="0" applyNumberFormat="1" applyFont="1" applyFill="1" applyBorder="1" applyAlignment="1" applyProtection="1">
      <alignment horizontal="right" vertical="center" indent="1"/>
      <protection locked="0"/>
    </xf>
    <xf numFmtId="164" fontId="9" fillId="3" borderId="7" xfId="0" applyNumberFormat="1" applyFont="1" applyFill="1" applyBorder="1" applyAlignment="1" applyProtection="1">
      <alignment horizontal="left" vertical="center" wrapText="1" indent="2"/>
    </xf>
    <xf numFmtId="3" fontId="23" fillId="0" borderId="4" xfId="0" applyNumberFormat="1" applyFont="1" applyFill="1" applyBorder="1" applyAlignment="1" applyProtection="1">
      <alignment horizontal="right" vertical="center" indent="1"/>
    </xf>
    <xf numFmtId="0" fontId="5" fillId="0" borderId="39" xfId="0" applyFont="1" applyBorder="1" applyAlignment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vertical="center" wrapText="1"/>
      <protection locked="0"/>
    </xf>
    <xf numFmtId="49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38" xfId="0" applyNumberFormat="1" applyFont="1" applyFill="1" applyBorder="1" applyAlignment="1" applyProtection="1">
      <alignment vertical="center" wrapText="1"/>
    </xf>
    <xf numFmtId="164" fontId="24" fillId="0" borderId="0" xfId="0" applyNumberFormat="1" applyFont="1" applyFill="1" applyAlignment="1">
      <alignment vertical="center" wrapText="1"/>
    </xf>
    <xf numFmtId="164" fontId="20" fillId="0" borderId="0" xfId="1" applyNumberFormat="1" applyFont="1" applyFill="1" applyBorder="1" applyAlignment="1" applyProtection="1">
      <alignment horizontal="centerContinuous" vertical="center"/>
    </xf>
    <xf numFmtId="164" fontId="20" fillId="0" borderId="0" xfId="1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>
      <alignment horizontal="right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9" fillId="0" borderId="0" xfId="0" applyFont="1" applyAlignment="1" applyProtection="1">
      <alignment horizontal="right"/>
    </xf>
    <xf numFmtId="0" fontId="22" fillId="0" borderId="21" xfId="0" applyFont="1" applyBorder="1" applyAlignment="1" applyProtection="1">
      <alignment horizontal="left" vertical="center" indent="2"/>
    </xf>
    <xf numFmtId="0" fontId="22" fillId="0" borderId="3" xfId="0" applyFont="1" applyBorder="1" applyAlignment="1" applyProtection="1">
      <alignment horizontal="left" vertical="center" indent="2"/>
    </xf>
  </cellXfs>
  <cellStyles count="2">
    <cellStyle name="Normál" xfId="0" builtinId="0"/>
    <cellStyle name="Normál_KVRENMUNKA" xfId="1" xr:uid="{00000000-0005-0000-0000-000001000000}"/>
  </cellStyles>
  <dxfs count="1"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PAD\Desktop\K&#246;lts&#233;gvet&#233;s%202018.%20I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2018. évi előirányzat BEVÉTELEK</v>
          </cell>
        </row>
      </sheetData>
      <sheetData sheetId="1">
        <row r="3">
          <cell r="C3" t="str">
            <v>2018. évi előirányzat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Forintban!</v>
          </cell>
        </row>
      </sheetData>
      <sheetData sheetId="11">
        <row r="2">
          <cell r="F2" t="str">
            <v>Forintban!</v>
          </cell>
        </row>
        <row r="3">
          <cell r="D3" t="str">
            <v>Felhasználás   2017. XII. 31-ig</v>
          </cell>
          <cell r="E3" t="str">
            <v>2018. évi előirányzat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159"/>
  <sheetViews>
    <sheetView workbookViewId="0">
      <selection activeCell="B1" sqref="B1"/>
    </sheetView>
  </sheetViews>
  <sheetFormatPr defaultRowHeight="13.2" x14ac:dyDescent="0.3"/>
  <cols>
    <col min="1" max="1" width="13.88671875" style="104" customWidth="1"/>
    <col min="2" max="2" width="69" style="105" bestFit="1" customWidth="1"/>
    <col min="3" max="3" width="12.109375" style="106" customWidth="1"/>
    <col min="4" max="4" width="12.6640625" style="38" bestFit="1" customWidth="1"/>
    <col min="5" max="5" width="12.109375" style="38" customWidth="1"/>
    <col min="6" max="6" width="26.88671875" style="38" bestFit="1" customWidth="1"/>
    <col min="7" max="256" width="9.109375" style="38"/>
    <col min="257" max="257" width="13.88671875" style="38" customWidth="1"/>
    <col min="258" max="258" width="53.109375" style="38" customWidth="1"/>
    <col min="259" max="261" width="12.109375" style="38" customWidth="1"/>
    <col min="262" max="512" width="9.109375" style="38"/>
    <col min="513" max="513" width="13.88671875" style="38" customWidth="1"/>
    <col min="514" max="514" width="53.109375" style="38" customWidth="1"/>
    <col min="515" max="517" width="12.109375" style="38" customWidth="1"/>
    <col min="518" max="768" width="9.109375" style="38"/>
    <col min="769" max="769" width="13.88671875" style="38" customWidth="1"/>
    <col min="770" max="770" width="53.109375" style="38" customWidth="1"/>
    <col min="771" max="773" width="12.109375" style="38" customWidth="1"/>
    <col min="774" max="1024" width="9.109375" style="38"/>
    <col min="1025" max="1025" width="13.88671875" style="38" customWidth="1"/>
    <col min="1026" max="1026" width="53.109375" style="38" customWidth="1"/>
    <col min="1027" max="1029" width="12.109375" style="38" customWidth="1"/>
    <col min="1030" max="1280" width="9.109375" style="38"/>
    <col min="1281" max="1281" width="13.88671875" style="38" customWidth="1"/>
    <col min="1282" max="1282" width="53.109375" style="38" customWidth="1"/>
    <col min="1283" max="1285" width="12.109375" style="38" customWidth="1"/>
    <col min="1286" max="1536" width="9.109375" style="38"/>
    <col min="1537" max="1537" width="13.88671875" style="38" customWidth="1"/>
    <col min="1538" max="1538" width="53.109375" style="38" customWidth="1"/>
    <col min="1539" max="1541" width="12.109375" style="38" customWidth="1"/>
    <col min="1542" max="1792" width="9.109375" style="38"/>
    <col min="1793" max="1793" width="13.88671875" style="38" customWidth="1"/>
    <col min="1794" max="1794" width="53.109375" style="38" customWidth="1"/>
    <col min="1795" max="1797" width="12.109375" style="38" customWidth="1"/>
    <col min="1798" max="2048" width="9.109375" style="38"/>
    <col min="2049" max="2049" width="13.88671875" style="38" customWidth="1"/>
    <col min="2050" max="2050" width="53.109375" style="38" customWidth="1"/>
    <col min="2051" max="2053" width="12.109375" style="38" customWidth="1"/>
    <col min="2054" max="2304" width="9.109375" style="38"/>
    <col min="2305" max="2305" width="13.88671875" style="38" customWidth="1"/>
    <col min="2306" max="2306" width="53.109375" style="38" customWidth="1"/>
    <col min="2307" max="2309" width="12.109375" style="38" customWidth="1"/>
    <col min="2310" max="2560" width="9.109375" style="38"/>
    <col min="2561" max="2561" width="13.88671875" style="38" customWidth="1"/>
    <col min="2562" max="2562" width="53.109375" style="38" customWidth="1"/>
    <col min="2563" max="2565" width="12.109375" style="38" customWidth="1"/>
    <col min="2566" max="2816" width="9.109375" style="38"/>
    <col min="2817" max="2817" width="13.88671875" style="38" customWidth="1"/>
    <col min="2818" max="2818" width="53.109375" style="38" customWidth="1"/>
    <col min="2819" max="2821" width="12.109375" style="38" customWidth="1"/>
    <col min="2822" max="3072" width="9.109375" style="38"/>
    <col min="3073" max="3073" width="13.88671875" style="38" customWidth="1"/>
    <col min="3074" max="3074" width="53.109375" style="38" customWidth="1"/>
    <col min="3075" max="3077" width="12.109375" style="38" customWidth="1"/>
    <col min="3078" max="3328" width="9.109375" style="38"/>
    <col min="3329" max="3329" width="13.88671875" style="38" customWidth="1"/>
    <col min="3330" max="3330" width="53.109375" style="38" customWidth="1"/>
    <col min="3331" max="3333" width="12.109375" style="38" customWidth="1"/>
    <col min="3334" max="3584" width="9.109375" style="38"/>
    <col min="3585" max="3585" width="13.88671875" style="38" customWidth="1"/>
    <col min="3586" max="3586" width="53.109375" style="38" customWidth="1"/>
    <col min="3587" max="3589" width="12.109375" style="38" customWidth="1"/>
    <col min="3590" max="3840" width="9.109375" style="38"/>
    <col min="3841" max="3841" width="13.88671875" style="38" customWidth="1"/>
    <col min="3842" max="3842" width="53.109375" style="38" customWidth="1"/>
    <col min="3843" max="3845" width="12.109375" style="38" customWidth="1"/>
    <col min="3846" max="4096" width="9.109375" style="38"/>
    <col min="4097" max="4097" width="13.88671875" style="38" customWidth="1"/>
    <col min="4098" max="4098" width="53.109375" style="38" customWidth="1"/>
    <col min="4099" max="4101" width="12.109375" style="38" customWidth="1"/>
    <col min="4102" max="4352" width="9.109375" style="38"/>
    <col min="4353" max="4353" width="13.88671875" style="38" customWidth="1"/>
    <col min="4354" max="4354" width="53.109375" style="38" customWidth="1"/>
    <col min="4355" max="4357" width="12.109375" style="38" customWidth="1"/>
    <col min="4358" max="4608" width="9.109375" style="38"/>
    <col min="4609" max="4609" width="13.88671875" style="38" customWidth="1"/>
    <col min="4610" max="4610" width="53.109375" style="38" customWidth="1"/>
    <col min="4611" max="4613" width="12.109375" style="38" customWidth="1"/>
    <col min="4614" max="4864" width="9.109375" style="38"/>
    <col min="4865" max="4865" width="13.88671875" style="38" customWidth="1"/>
    <col min="4866" max="4866" width="53.109375" style="38" customWidth="1"/>
    <col min="4867" max="4869" width="12.109375" style="38" customWidth="1"/>
    <col min="4870" max="5120" width="9.109375" style="38"/>
    <col min="5121" max="5121" width="13.88671875" style="38" customWidth="1"/>
    <col min="5122" max="5122" width="53.109375" style="38" customWidth="1"/>
    <col min="5123" max="5125" width="12.109375" style="38" customWidth="1"/>
    <col min="5126" max="5376" width="9.109375" style="38"/>
    <col min="5377" max="5377" width="13.88671875" style="38" customWidth="1"/>
    <col min="5378" max="5378" width="53.109375" style="38" customWidth="1"/>
    <col min="5379" max="5381" width="12.109375" style="38" customWidth="1"/>
    <col min="5382" max="5632" width="9.109375" style="38"/>
    <col min="5633" max="5633" width="13.88671875" style="38" customWidth="1"/>
    <col min="5634" max="5634" width="53.109375" style="38" customWidth="1"/>
    <col min="5635" max="5637" width="12.109375" style="38" customWidth="1"/>
    <col min="5638" max="5888" width="9.109375" style="38"/>
    <col min="5889" max="5889" width="13.88671875" style="38" customWidth="1"/>
    <col min="5890" max="5890" width="53.109375" style="38" customWidth="1"/>
    <col min="5891" max="5893" width="12.109375" style="38" customWidth="1"/>
    <col min="5894" max="6144" width="9.109375" style="38"/>
    <col min="6145" max="6145" width="13.88671875" style="38" customWidth="1"/>
    <col min="6146" max="6146" width="53.109375" style="38" customWidth="1"/>
    <col min="6147" max="6149" width="12.109375" style="38" customWidth="1"/>
    <col min="6150" max="6400" width="9.109375" style="38"/>
    <col min="6401" max="6401" width="13.88671875" style="38" customWidth="1"/>
    <col min="6402" max="6402" width="53.109375" style="38" customWidth="1"/>
    <col min="6403" max="6405" width="12.109375" style="38" customWidth="1"/>
    <col min="6406" max="6656" width="9.109375" style="38"/>
    <col min="6657" max="6657" width="13.88671875" style="38" customWidth="1"/>
    <col min="6658" max="6658" width="53.109375" style="38" customWidth="1"/>
    <col min="6659" max="6661" width="12.109375" style="38" customWidth="1"/>
    <col min="6662" max="6912" width="9.109375" style="38"/>
    <col min="6913" max="6913" width="13.88671875" style="38" customWidth="1"/>
    <col min="6914" max="6914" width="53.109375" style="38" customWidth="1"/>
    <col min="6915" max="6917" width="12.109375" style="38" customWidth="1"/>
    <col min="6918" max="7168" width="9.109375" style="38"/>
    <col min="7169" max="7169" width="13.88671875" style="38" customWidth="1"/>
    <col min="7170" max="7170" width="53.109375" style="38" customWidth="1"/>
    <col min="7171" max="7173" width="12.109375" style="38" customWidth="1"/>
    <col min="7174" max="7424" width="9.109375" style="38"/>
    <col min="7425" max="7425" width="13.88671875" style="38" customWidth="1"/>
    <col min="7426" max="7426" width="53.109375" style="38" customWidth="1"/>
    <col min="7427" max="7429" width="12.109375" style="38" customWidth="1"/>
    <col min="7430" max="7680" width="9.109375" style="38"/>
    <col min="7681" max="7681" width="13.88671875" style="38" customWidth="1"/>
    <col min="7682" max="7682" width="53.109375" style="38" customWidth="1"/>
    <col min="7683" max="7685" width="12.109375" style="38" customWidth="1"/>
    <col min="7686" max="7936" width="9.109375" style="38"/>
    <col min="7937" max="7937" width="13.88671875" style="38" customWidth="1"/>
    <col min="7938" max="7938" width="53.109375" style="38" customWidth="1"/>
    <col min="7939" max="7941" width="12.109375" style="38" customWidth="1"/>
    <col min="7942" max="8192" width="9.109375" style="38"/>
    <col min="8193" max="8193" width="13.88671875" style="38" customWidth="1"/>
    <col min="8194" max="8194" width="53.109375" style="38" customWidth="1"/>
    <col min="8195" max="8197" width="12.109375" style="38" customWidth="1"/>
    <col min="8198" max="8448" width="9.109375" style="38"/>
    <col min="8449" max="8449" width="13.88671875" style="38" customWidth="1"/>
    <col min="8450" max="8450" width="53.109375" style="38" customWidth="1"/>
    <col min="8451" max="8453" width="12.109375" style="38" customWidth="1"/>
    <col min="8454" max="8704" width="9.109375" style="38"/>
    <col min="8705" max="8705" width="13.88671875" style="38" customWidth="1"/>
    <col min="8706" max="8706" width="53.109375" style="38" customWidth="1"/>
    <col min="8707" max="8709" width="12.109375" style="38" customWidth="1"/>
    <col min="8710" max="8960" width="9.109375" style="38"/>
    <col min="8961" max="8961" width="13.88671875" style="38" customWidth="1"/>
    <col min="8962" max="8962" width="53.109375" style="38" customWidth="1"/>
    <col min="8963" max="8965" width="12.109375" style="38" customWidth="1"/>
    <col min="8966" max="9216" width="9.109375" style="38"/>
    <col min="9217" max="9217" width="13.88671875" style="38" customWidth="1"/>
    <col min="9218" max="9218" width="53.109375" style="38" customWidth="1"/>
    <col min="9219" max="9221" width="12.109375" style="38" customWidth="1"/>
    <col min="9222" max="9472" width="9.109375" style="38"/>
    <col min="9473" max="9473" width="13.88671875" style="38" customWidth="1"/>
    <col min="9474" max="9474" width="53.109375" style="38" customWidth="1"/>
    <col min="9475" max="9477" width="12.109375" style="38" customWidth="1"/>
    <col min="9478" max="9728" width="9.109375" style="38"/>
    <col min="9729" max="9729" width="13.88671875" style="38" customWidth="1"/>
    <col min="9730" max="9730" width="53.109375" style="38" customWidth="1"/>
    <col min="9731" max="9733" width="12.109375" style="38" customWidth="1"/>
    <col min="9734" max="9984" width="9.109375" style="38"/>
    <col min="9985" max="9985" width="13.88671875" style="38" customWidth="1"/>
    <col min="9986" max="9986" width="53.109375" style="38" customWidth="1"/>
    <col min="9987" max="9989" width="12.109375" style="38" customWidth="1"/>
    <col min="9990" max="10240" width="9.109375" style="38"/>
    <col min="10241" max="10241" width="13.88671875" style="38" customWidth="1"/>
    <col min="10242" max="10242" width="53.109375" style="38" customWidth="1"/>
    <col min="10243" max="10245" width="12.109375" style="38" customWidth="1"/>
    <col min="10246" max="10496" width="9.109375" style="38"/>
    <col min="10497" max="10497" width="13.88671875" style="38" customWidth="1"/>
    <col min="10498" max="10498" width="53.109375" style="38" customWidth="1"/>
    <col min="10499" max="10501" width="12.109375" style="38" customWidth="1"/>
    <col min="10502" max="10752" width="9.109375" style="38"/>
    <col min="10753" max="10753" width="13.88671875" style="38" customWidth="1"/>
    <col min="10754" max="10754" width="53.109375" style="38" customWidth="1"/>
    <col min="10755" max="10757" width="12.109375" style="38" customWidth="1"/>
    <col min="10758" max="11008" width="9.109375" style="38"/>
    <col min="11009" max="11009" width="13.88671875" style="38" customWidth="1"/>
    <col min="11010" max="11010" width="53.109375" style="38" customWidth="1"/>
    <col min="11011" max="11013" width="12.109375" style="38" customWidth="1"/>
    <col min="11014" max="11264" width="9.109375" style="38"/>
    <col min="11265" max="11265" width="13.88671875" style="38" customWidth="1"/>
    <col min="11266" max="11266" width="53.109375" style="38" customWidth="1"/>
    <col min="11267" max="11269" width="12.109375" style="38" customWidth="1"/>
    <col min="11270" max="11520" width="9.109375" style="38"/>
    <col min="11521" max="11521" width="13.88671875" style="38" customWidth="1"/>
    <col min="11522" max="11522" width="53.109375" style="38" customWidth="1"/>
    <col min="11523" max="11525" width="12.109375" style="38" customWidth="1"/>
    <col min="11526" max="11776" width="9.109375" style="38"/>
    <col min="11777" max="11777" width="13.88671875" style="38" customWidth="1"/>
    <col min="11778" max="11778" width="53.109375" style="38" customWidth="1"/>
    <col min="11779" max="11781" width="12.109375" style="38" customWidth="1"/>
    <col min="11782" max="12032" width="9.109375" style="38"/>
    <col min="12033" max="12033" width="13.88671875" style="38" customWidth="1"/>
    <col min="12034" max="12034" width="53.109375" style="38" customWidth="1"/>
    <col min="12035" max="12037" width="12.109375" style="38" customWidth="1"/>
    <col min="12038" max="12288" width="9.109375" style="38"/>
    <col min="12289" max="12289" width="13.88671875" style="38" customWidth="1"/>
    <col min="12290" max="12290" width="53.109375" style="38" customWidth="1"/>
    <col min="12291" max="12293" width="12.109375" style="38" customWidth="1"/>
    <col min="12294" max="12544" width="9.109375" style="38"/>
    <col min="12545" max="12545" width="13.88671875" style="38" customWidth="1"/>
    <col min="12546" max="12546" width="53.109375" style="38" customWidth="1"/>
    <col min="12547" max="12549" width="12.109375" style="38" customWidth="1"/>
    <col min="12550" max="12800" width="9.109375" style="38"/>
    <col min="12801" max="12801" width="13.88671875" style="38" customWidth="1"/>
    <col min="12802" max="12802" width="53.109375" style="38" customWidth="1"/>
    <col min="12803" max="12805" width="12.109375" style="38" customWidth="1"/>
    <col min="12806" max="13056" width="9.109375" style="38"/>
    <col min="13057" max="13057" width="13.88671875" style="38" customWidth="1"/>
    <col min="13058" max="13058" width="53.109375" style="38" customWidth="1"/>
    <col min="13059" max="13061" width="12.109375" style="38" customWidth="1"/>
    <col min="13062" max="13312" width="9.109375" style="38"/>
    <col min="13313" max="13313" width="13.88671875" style="38" customWidth="1"/>
    <col min="13314" max="13314" width="53.109375" style="38" customWidth="1"/>
    <col min="13315" max="13317" width="12.109375" style="38" customWidth="1"/>
    <col min="13318" max="13568" width="9.109375" style="38"/>
    <col min="13569" max="13569" width="13.88671875" style="38" customWidth="1"/>
    <col min="13570" max="13570" width="53.109375" style="38" customWidth="1"/>
    <col min="13571" max="13573" width="12.109375" style="38" customWidth="1"/>
    <col min="13574" max="13824" width="9.109375" style="38"/>
    <col min="13825" max="13825" width="13.88671875" style="38" customWidth="1"/>
    <col min="13826" max="13826" width="53.109375" style="38" customWidth="1"/>
    <col min="13827" max="13829" width="12.109375" style="38" customWidth="1"/>
    <col min="13830" max="14080" width="9.109375" style="38"/>
    <col min="14081" max="14081" width="13.88671875" style="38" customWidth="1"/>
    <col min="14082" max="14082" width="53.109375" style="38" customWidth="1"/>
    <col min="14083" max="14085" width="12.109375" style="38" customWidth="1"/>
    <col min="14086" max="14336" width="9.109375" style="38"/>
    <col min="14337" max="14337" width="13.88671875" style="38" customWidth="1"/>
    <col min="14338" max="14338" width="53.109375" style="38" customWidth="1"/>
    <col min="14339" max="14341" width="12.109375" style="38" customWidth="1"/>
    <col min="14342" max="14592" width="9.109375" style="38"/>
    <col min="14593" max="14593" width="13.88671875" style="38" customWidth="1"/>
    <col min="14594" max="14594" width="53.109375" style="38" customWidth="1"/>
    <col min="14595" max="14597" width="12.109375" style="38" customWidth="1"/>
    <col min="14598" max="14848" width="9.109375" style="38"/>
    <col min="14849" max="14849" width="13.88671875" style="38" customWidth="1"/>
    <col min="14850" max="14850" width="53.109375" style="38" customWidth="1"/>
    <col min="14851" max="14853" width="12.109375" style="38" customWidth="1"/>
    <col min="14854" max="15104" width="9.109375" style="38"/>
    <col min="15105" max="15105" width="13.88671875" style="38" customWidth="1"/>
    <col min="15106" max="15106" width="53.109375" style="38" customWidth="1"/>
    <col min="15107" max="15109" width="12.109375" style="38" customWidth="1"/>
    <col min="15110" max="15360" width="9.109375" style="38"/>
    <col min="15361" max="15361" width="13.88671875" style="38" customWidth="1"/>
    <col min="15362" max="15362" width="53.109375" style="38" customWidth="1"/>
    <col min="15363" max="15365" width="12.109375" style="38" customWidth="1"/>
    <col min="15366" max="15616" width="9.109375" style="38"/>
    <col min="15617" max="15617" width="13.88671875" style="38" customWidth="1"/>
    <col min="15618" max="15618" width="53.109375" style="38" customWidth="1"/>
    <col min="15619" max="15621" width="12.109375" style="38" customWidth="1"/>
    <col min="15622" max="15872" width="9.109375" style="38"/>
    <col min="15873" max="15873" width="13.88671875" style="38" customWidth="1"/>
    <col min="15874" max="15874" width="53.109375" style="38" customWidth="1"/>
    <col min="15875" max="15877" width="12.109375" style="38" customWidth="1"/>
    <col min="15878" max="16128" width="9.109375" style="38"/>
    <col min="16129" max="16129" width="13.88671875" style="38" customWidth="1"/>
    <col min="16130" max="16130" width="53.109375" style="38" customWidth="1"/>
    <col min="16131" max="16133" width="12.109375" style="38" customWidth="1"/>
    <col min="16134" max="16384" width="9.109375" style="38"/>
  </cols>
  <sheetData>
    <row r="1" spans="1:6" s="27" customFormat="1" ht="24.75" customHeight="1" thickBot="1" x14ac:dyDescent="0.35">
      <c r="A1" s="111" t="s">
        <v>327</v>
      </c>
      <c r="B1" s="26" t="s">
        <v>330</v>
      </c>
      <c r="C1" s="186"/>
      <c r="D1" s="186"/>
      <c r="E1" s="186"/>
      <c r="F1" s="115"/>
    </row>
    <row r="2" spans="1:6" s="30" customFormat="1" ht="21" customHeight="1" thickBot="1" x14ac:dyDescent="0.35">
      <c r="A2" s="28" t="s">
        <v>2</v>
      </c>
      <c r="B2" s="182" t="s">
        <v>31</v>
      </c>
      <c r="C2" s="182"/>
      <c r="D2" s="182"/>
      <c r="E2" s="29"/>
    </row>
    <row r="3" spans="1:6" s="30" customFormat="1" ht="27" thickBot="1" x14ac:dyDescent="0.35">
      <c r="A3" s="28" t="s">
        <v>32</v>
      </c>
      <c r="B3" s="182" t="s">
        <v>33</v>
      </c>
      <c r="C3" s="182"/>
      <c r="D3" s="182"/>
      <c r="E3" s="31"/>
    </row>
    <row r="4" spans="1:6" s="30" customFormat="1" ht="15.9" customHeight="1" thickBot="1" x14ac:dyDescent="0.35">
      <c r="A4" s="32"/>
      <c r="B4" s="32"/>
      <c r="C4" s="33"/>
      <c r="E4" s="34"/>
    </row>
    <row r="5" spans="1:6" ht="40.200000000000003" thickBot="1" x14ac:dyDescent="0.35">
      <c r="A5" s="112" t="s">
        <v>34</v>
      </c>
      <c r="B5" s="35" t="s">
        <v>35</v>
      </c>
      <c r="C5" s="36" t="s">
        <v>36</v>
      </c>
      <c r="D5" s="36" t="s">
        <v>272</v>
      </c>
      <c r="E5" s="37" t="s">
        <v>328</v>
      </c>
    </row>
    <row r="6" spans="1:6" s="42" customFormat="1" ht="12.9" customHeight="1" thickBot="1" x14ac:dyDescent="0.35">
      <c r="A6" s="39" t="s">
        <v>3</v>
      </c>
      <c r="B6" s="40" t="s">
        <v>4</v>
      </c>
      <c r="C6" s="40" t="s">
        <v>5</v>
      </c>
      <c r="D6" s="113" t="s">
        <v>6</v>
      </c>
      <c r="E6" s="41" t="s">
        <v>7</v>
      </c>
    </row>
    <row r="7" spans="1:6" s="42" customFormat="1" ht="15.9" customHeight="1" thickBot="1" x14ac:dyDescent="0.35">
      <c r="A7" s="183" t="s">
        <v>0</v>
      </c>
      <c r="B7" s="184"/>
      <c r="C7" s="184"/>
      <c r="D7" s="184"/>
      <c r="E7" s="185"/>
    </row>
    <row r="8" spans="1:6" s="42" customFormat="1" ht="12" customHeight="1" thickBot="1" x14ac:dyDescent="0.35">
      <c r="A8" s="43" t="s">
        <v>8</v>
      </c>
      <c r="B8" s="44" t="s">
        <v>37</v>
      </c>
      <c r="C8" s="45">
        <f>+C9+C10+C11+C12+C13+C14</f>
        <v>154304044</v>
      </c>
      <c r="D8" s="46">
        <f>+E8-C8</f>
        <v>-154304044</v>
      </c>
      <c r="E8" s="47"/>
    </row>
    <row r="9" spans="1:6" s="52" customFormat="1" ht="12" customHeight="1" x14ac:dyDescent="0.25">
      <c r="A9" s="48" t="s">
        <v>38</v>
      </c>
      <c r="B9" s="1" t="s">
        <v>39</v>
      </c>
      <c r="C9" s="49">
        <v>67577510</v>
      </c>
      <c r="D9" s="50">
        <f t="shared" ref="D9:D72" si="0">+E9-C9</f>
        <v>0</v>
      </c>
      <c r="E9" s="51">
        <v>67577510</v>
      </c>
    </row>
    <row r="10" spans="1:6" ht="12" customHeight="1" x14ac:dyDescent="0.25">
      <c r="A10" s="53" t="s">
        <v>40</v>
      </c>
      <c r="B10" s="2" t="s">
        <v>41</v>
      </c>
      <c r="C10" s="54">
        <v>49824100</v>
      </c>
      <c r="D10" s="55">
        <f t="shared" si="0"/>
        <v>0</v>
      </c>
      <c r="E10" s="56">
        <v>49824100</v>
      </c>
    </row>
    <row r="11" spans="1:6" ht="12" customHeight="1" x14ac:dyDescent="0.25">
      <c r="A11" s="53" t="s">
        <v>42</v>
      </c>
      <c r="B11" s="2" t="s">
        <v>43</v>
      </c>
      <c r="C11" s="54">
        <v>33201044</v>
      </c>
      <c r="D11" s="55">
        <f t="shared" si="0"/>
        <v>0</v>
      </c>
      <c r="E11" s="56">
        <v>33201044</v>
      </c>
    </row>
    <row r="12" spans="1:6" ht="12" customHeight="1" x14ac:dyDescent="0.25">
      <c r="A12" s="53" t="s">
        <v>44</v>
      </c>
      <c r="B12" s="2" t="s">
        <v>45</v>
      </c>
      <c r="C12" s="54">
        <v>3701390</v>
      </c>
      <c r="D12" s="55">
        <f t="shared" si="0"/>
        <v>0</v>
      </c>
      <c r="E12" s="56">
        <v>3701390</v>
      </c>
    </row>
    <row r="13" spans="1:6" ht="12" customHeight="1" x14ac:dyDescent="0.25">
      <c r="A13" s="53" t="s">
        <v>46</v>
      </c>
      <c r="B13" s="2" t="s">
        <v>47</v>
      </c>
      <c r="C13" s="54"/>
      <c r="D13" s="55">
        <f t="shared" si="0"/>
        <v>0</v>
      </c>
      <c r="E13" s="56"/>
    </row>
    <row r="14" spans="1:6" s="52" customFormat="1" ht="12" customHeight="1" thickBot="1" x14ac:dyDescent="0.3">
      <c r="A14" s="57" t="s">
        <v>48</v>
      </c>
      <c r="B14" s="3" t="s">
        <v>49</v>
      </c>
      <c r="C14" s="54"/>
      <c r="D14" s="58">
        <f t="shared" si="0"/>
        <v>0</v>
      </c>
      <c r="E14" s="56"/>
    </row>
    <row r="15" spans="1:6" s="52" customFormat="1" ht="12" customHeight="1" thickBot="1" x14ac:dyDescent="0.35">
      <c r="A15" s="43" t="s">
        <v>9</v>
      </c>
      <c r="B15" s="4" t="s">
        <v>50</v>
      </c>
      <c r="C15" s="45">
        <f>+C16+C17+C18+C19+C20</f>
        <v>33940000</v>
      </c>
      <c r="D15" s="46">
        <f t="shared" si="0"/>
        <v>0</v>
      </c>
      <c r="E15" s="47">
        <v>33940000</v>
      </c>
    </row>
    <row r="16" spans="1:6" s="52" customFormat="1" ht="12" customHeight="1" x14ac:dyDescent="0.25">
      <c r="A16" s="48" t="s">
        <v>51</v>
      </c>
      <c r="B16" s="1" t="s">
        <v>52</v>
      </c>
      <c r="C16" s="49"/>
      <c r="D16" s="50">
        <f t="shared" si="0"/>
        <v>0</v>
      </c>
      <c r="E16" s="51"/>
    </row>
    <row r="17" spans="1:5" s="52" customFormat="1" ht="12" customHeight="1" x14ac:dyDescent="0.25">
      <c r="A17" s="53" t="s">
        <v>53</v>
      </c>
      <c r="B17" s="2" t="s">
        <v>54</v>
      </c>
      <c r="C17" s="54"/>
      <c r="D17" s="55">
        <f t="shared" si="0"/>
        <v>0</v>
      </c>
      <c r="E17" s="56"/>
    </row>
    <row r="18" spans="1:5" s="52" customFormat="1" ht="12" customHeight="1" x14ac:dyDescent="0.25">
      <c r="A18" s="53" t="s">
        <v>55</v>
      </c>
      <c r="B18" s="2" t="s">
        <v>56</v>
      </c>
      <c r="C18" s="54"/>
      <c r="D18" s="55">
        <f t="shared" si="0"/>
        <v>0</v>
      </c>
      <c r="E18" s="56"/>
    </row>
    <row r="19" spans="1:5" s="52" customFormat="1" ht="12" customHeight="1" x14ac:dyDescent="0.25">
      <c r="A19" s="53" t="s">
        <v>57</v>
      </c>
      <c r="B19" s="2" t="s">
        <v>58</v>
      </c>
      <c r="C19" s="54"/>
      <c r="D19" s="55">
        <f t="shared" si="0"/>
        <v>0</v>
      </c>
      <c r="E19" s="56"/>
    </row>
    <row r="20" spans="1:5" s="52" customFormat="1" ht="12" customHeight="1" x14ac:dyDescent="0.25">
      <c r="A20" s="53" t="s">
        <v>59</v>
      </c>
      <c r="B20" s="2" t="s">
        <v>60</v>
      </c>
      <c r="C20" s="54">
        <v>33940000</v>
      </c>
      <c r="D20" s="55">
        <f t="shared" si="0"/>
        <v>0</v>
      </c>
      <c r="E20" s="56">
        <v>33940000</v>
      </c>
    </row>
    <row r="21" spans="1:5" ht="12" customHeight="1" thickBot="1" x14ac:dyDescent="0.3">
      <c r="A21" s="57" t="s">
        <v>61</v>
      </c>
      <c r="B21" s="3" t="s">
        <v>62</v>
      </c>
      <c r="C21" s="59"/>
      <c r="D21" s="58">
        <f t="shared" si="0"/>
        <v>0</v>
      </c>
      <c r="E21" s="60"/>
    </row>
    <row r="22" spans="1:5" ht="13.8" thickBot="1" x14ac:dyDescent="0.35">
      <c r="A22" s="43" t="s">
        <v>11</v>
      </c>
      <c r="B22" s="44" t="s">
        <v>63</v>
      </c>
      <c r="C22" s="45">
        <f>+C23+C24+C25+C26+C27</f>
        <v>141019000</v>
      </c>
      <c r="D22" s="46">
        <f t="shared" si="0"/>
        <v>0</v>
      </c>
      <c r="E22" s="47">
        <v>141019000</v>
      </c>
    </row>
    <row r="23" spans="1:5" ht="12" customHeight="1" x14ac:dyDescent="0.25">
      <c r="A23" s="48" t="s">
        <v>64</v>
      </c>
      <c r="B23" s="1" t="s">
        <v>65</v>
      </c>
      <c r="C23" s="49">
        <v>141019000</v>
      </c>
      <c r="D23" s="50">
        <f t="shared" si="0"/>
        <v>0</v>
      </c>
      <c r="E23" s="51">
        <v>141019000</v>
      </c>
    </row>
    <row r="24" spans="1:5" s="52" customFormat="1" ht="12" customHeight="1" x14ac:dyDescent="0.25">
      <c r="A24" s="53" t="s">
        <v>66</v>
      </c>
      <c r="B24" s="2" t="s">
        <v>67</v>
      </c>
      <c r="C24" s="54"/>
      <c r="D24" s="55">
        <f t="shared" si="0"/>
        <v>0</v>
      </c>
      <c r="E24" s="56"/>
    </row>
    <row r="25" spans="1:5" ht="12" customHeight="1" x14ac:dyDescent="0.25">
      <c r="A25" s="53" t="s">
        <v>68</v>
      </c>
      <c r="B25" s="2" t="s">
        <v>69</v>
      </c>
      <c r="C25" s="54"/>
      <c r="D25" s="55">
        <f t="shared" si="0"/>
        <v>0</v>
      </c>
      <c r="E25" s="56"/>
    </row>
    <row r="26" spans="1:5" ht="12" customHeight="1" x14ac:dyDescent="0.25">
      <c r="A26" s="53" t="s">
        <v>70</v>
      </c>
      <c r="B26" s="2" t="s">
        <v>71</v>
      </c>
      <c r="C26" s="54"/>
      <c r="D26" s="55">
        <f t="shared" si="0"/>
        <v>0</v>
      </c>
      <c r="E26" s="56"/>
    </row>
    <row r="27" spans="1:5" ht="12" customHeight="1" x14ac:dyDescent="0.25">
      <c r="A27" s="53" t="s">
        <v>72</v>
      </c>
      <c r="B27" s="2" t="s">
        <v>73</v>
      </c>
      <c r="C27" s="54"/>
      <c r="D27" s="55">
        <f t="shared" si="0"/>
        <v>0</v>
      </c>
      <c r="E27" s="56"/>
    </row>
    <row r="28" spans="1:5" ht="12" customHeight="1" thickBot="1" x14ac:dyDescent="0.3">
      <c r="A28" s="57" t="s">
        <v>74</v>
      </c>
      <c r="B28" s="3" t="s">
        <v>75</v>
      </c>
      <c r="C28" s="59"/>
      <c r="D28" s="58">
        <f t="shared" si="0"/>
        <v>0</v>
      </c>
      <c r="E28" s="60"/>
    </row>
    <row r="29" spans="1:5" ht="12" customHeight="1" thickBot="1" x14ac:dyDescent="0.35">
      <c r="A29" s="43" t="s">
        <v>76</v>
      </c>
      <c r="B29" s="44" t="s">
        <v>77</v>
      </c>
      <c r="C29" s="45">
        <f>+C30+C34+C35+C36+C31+C32+C33</f>
        <v>64200000</v>
      </c>
      <c r="D29" s="46">
        <f t="shared" si="0"/>
        <v>0</v>
      </c>
      <c r="E29" s="47">
        <v>64200000</v>
      </c>
    </row>
    <row r="30" spans="1:5" ht="12" customHeight="1" x14ac:dyDescent="0.25">
      <c r="A30" s="48" t="s">
        <v>78</v>
      </c>
      <c r="B30" s="1" t="s">
        <v>79</v>
      </c>
      <c r="C30" s="49">
        <v>6500000</v>
      </c>
      <c r="D30" s="50">
        <f t="shared" si="0"/>
        <v>0</v>
      </c>
      <c r="E30" s="51">
        <v>6500000</v>
      </c>
    </row>
    <row r="31" spans="1:5" ht="12" customHeight="1" x14ac:dyDescent="0.25">
      <c r="A31" s="53" t="s">
        <v>80</v>
      </c>
      <c r="B31" s="2" t="s">
        <v>81</v>
      </c>
      <c r="C31" s="54"/>
      <c r="D31" s="55">
        <f t="shared" si="0"/>
        <v>0</v>
      </c>
      <c r="E31" s="56"/>
    </row>
    <row r="32" spans="1:5" ht="12" customHeight="1" x14ac:dyDescent="0.25">
      <c r="A32" s="53" t="s">
        <v>82</v>
      </c>
      <c r="B32" s="2" t="s">
        <v>83</v>
      </c>
      <c r="C32" s="54">
        <v>53000000</v>
      </c>
      <c r="D32" s="55">
        <f t="shared" si="0"/>
        <v>0</v>
      </c>
      <c r="E32" s="56">
        <v>53000000</v>
      </c>
    </row>
    <row r="33" spans="1:5" ht="12" customHeight="1" x14ac:dyDescent="0.25">
      <c r="A33" s="53" t="s">
        <v>84</v>
      </c>
      <c r="B33" s="2" t="s">
        <v>85</v>
      </c>
      <c r="C33" s="54"/>
      <c r="D33" s="55">
        <f t="shared" si="0"/>
        <v>0</v>
      </c>
      <c r="E33" s="56"/>
    </row>
    <row r="34" spans="1:5" ht="12" customHeight="1" x14ac:dyDescent="0.25">
      <c r="A34" s="53" t="s">
        <v>86</v>
      </c>
      <c r="B34" s="2" t="s">
        <v>87</v>
      </c>
      <c r="C34" s="54">
        <v>4500000</v>
      </c>
      <c r="D34" s="55">
        <f t="shared" si="0"/>
        <v>0</v>
      </c>
      <c r="E34" s="56">
        <v>4500000</v>
      </c>
    </row>
    <row r="35" spans="1:5" ht="12" customHeight="1" x14ac:dyDescent="0.25">
      <c r="A35" s="53" t="s">
        <v>88</v>
      </c>
      <c r="B35" s="2" t="s">
        <v>89</v>
      </c>
      <c r="C35" s="54"/>
      <c r="D35" s="55">
        <f t="shared" si="0"/>
        <v>0</v>
      </c>
      <c r="E35" s="56"/>
    </row>
    <row r="36" spans="1:5" ht="12" customHeight="1" thickBot="1" x14ac:dyDescent="0.3">
      <c r="A36" s="57" t="s">
        <v>90</v>
      </c>
      <c r="B36" s="3" t="s">
        <v>91</v>
      </c>
      <c r="C36" s="59">
        <v>200000</v>
      </c>
      <c r="D36" s="58">
        <f t="shared" si="0"/>
        <v>0</v>
      </c>
      <c r="E36" s="60">
        <v>200000</v>
      </c>
    </row>
    <row r="37" spans="1:5" ht="12" customHeight="1" thickBot="1" x14ac:dyDescent="0.35">
      <c r="A37" s="43" t="s">
        <v>14</v>
      </c>
      <c r="B37" s="44" t="s">
        <v>92</v>
      </c>
      <c r="C37" s="45">
        <f>SUM(C38:C48)</f>
        <v>6400000</v>
      </c>
      <c r="D37" s="46">
        <f t="shared" si="0"/>
        <v>0</v>
      </c>
      <c r="E37" s="47">
        <v>6400000</v>
      </c>
    </row>
    <row r="38" spans="1:5" ht="12" customHeight="1" x14ac:dyDescent="0.25">
      <c r="A38" s="48" t="s">
        <v>93</v>
      </c>
      <c r="B38" s="1" t="s">
        <v>94</v>
      </c>
      <c r="C38" s="49"/>
      <c r="D38" s="50">
        <f t="shared" si="0"/>
        <v>0</v>
      </c>
      <c r="E38" s="51"/>
    </row>
    <row r="39" spans="1:5" ht="12" customHeight="1" x14ac:dyDescent="0.25">
      <c r="A39" s="53" t="s">
        <v>95</v>
      </c>
      <c r="B39" s="2" t="s">
        <v>96</v>
      </c>
      <c r="C39" s="54"/>
      <c r="D39" s="55">
        <f t="shared" si="0"/>
        <v>0</v>
      </c>
      <c r="E39" s="56"/>
    </row>
    <row r="40" spans="1:5" ht="12" customHeight="1" x14ac:dyDescent="0.25">
      <c r="A40" s="53" t="s">
        <v>97</v>
      </c>
      <c r="B40" s="2" t="s">
        <v>98</v>
      </c>
      <c r="C40" s="54"/>
      <c r="D40" s="55">
        <f t="shared" si="0"/>
        <v>0</v>
      </c>
      <c r="E40" s="56"/>
    </row>
    <row r="41" spans="1:5" ht="12" customHeight="1" x14ac:dyDescent="0.25">
      <c r="A41" s="53" t="s">
        <v>99</v>
      </c>
      <c r="B41" s="2" t="s">
        <v>100</v>
      </c>
      <c r="C41" s="54">
        <v>3200000</v>
      </c>
      <c r="D41" s="55">
        <f t="shared" si="0"/>
        <v>0</v>
      </c>
      <c r="E41" s="56">
        <v>3200000</v>
      </c>
    </row>
    <row r="42" spans="1:5" ht="12" customHeight="1" x14ac:dyDescent="0.25">
      <c r="A42" s="53" t="s">
        <v>101</v>
      </c>
      <c r="B42" s="2" t="s">
        <v>102</v>
      </c>
      <c r="C42" s="54"/>
      <c r="D42" s="55">
        <f t="shared" si="0"/>
        <v>0</v>
      </c>
      <c r="E42" s="56"/>
    </row>
    <row r="43" spans="1:5" ht="12" customHeight="1" x14ac:dyDescent="0.25">
      <c r="A43" s="53" t="s">
        <v>103</v>
      </c>
      <c r="B43" s="2" t="s">
        <v>104</v>
      </c>
      <c r="C43" s="54"/>
      <c r="D43" s="55">
        <f t="shared" si="0"/>
        <v>0</v>
      </c>
      <c r="E43" s="56"/>
    </row>
    <row r="44" spans="1:5" ht="12" customHeight="1" x14ac:dyDescent="0.25">
      <c r="A44" s="53" t="s">
        <v>105</v>
      </c>
      <c r="B44" s="2" t="s">
        <v>106</v>
      </c>
      <c r="C44" s="54"/>
      <c r="D44" s="55">
        <f t="shared" si="0"/>
        <v>0</v>
      </c>
      <c r="E44" s="56"/>
    </row>
    <row r="45" spans="1:5" ht="12" customHeight="1" x14ac:dyDescent="0.25">
      <c r="A45" s="53" t="s">
        <v>107</v>
      </c>
      <c r="B45" s="2" t="s">
        <v>108</v>
      </c>
      <c r="C45" s="54"/>
      <c r="D45" s="55">
        <f t="shared" si="0"/>
        <v>0</v>
      </c>
      <c r="E45" s="56"/>
    </row>
    <row r="46" spans="1:5" ht="12" customHeight="1" x14ac:dyDescent="0.25">
      <c r="A46" s="53" t="s">
        <v>109</v>
      </c>
      <c r="B46" s="2" t="s">
        <v>110</v>
      </c>
      <c r="C46" s="54"/>
      <c r="D46" s="55">
        <f t="shared" si="0"/>
        <v>0</v>
      </c>
      <c r="E46" s="56"/>
    </row>
    <row r="47" spans="1:5" ht="12" customHeight="1" x14ac:dyDescent="0.25">
      <c r="A47" s="57" t="s">
        <v>111</v>
      </c>
      <c r="B47" s="3" t="s">
        <v>112</v>
      </c>
      <c r="C47" s="59"/>
      <c r="D47" s="55">
        <f t="shared" si="0"/>
        <v>0</v>
      </c>
      <c r="E47" s="60"/>
    </row>
    <row r="48" spans="1:5" ht="12" customHeight="1" thickBot="1" x14ac:dyDescent="0.3">
      <c r="A48" s="57" t="s">
        <v>113</v>
      </c>
      <c r="B48" s="3" t="s">
        <v>114</v>
      </c>
      <c r="C48" s="59">
        <v>3200000</v>
      </c>
      <c r="D48" s="58">
        <f t="shared" si="0"/>
        <v>0</v>
      </c>
      <c r="E48" s="60">
        <v>3200000</v>
      </c>
    </row>
    <row r="49" spans="1:5" ht="12" customHeight="1" thickBot="1" x14ac:dyDescent="0.35">
      <c r="A49" s="43" t="s">
        <v>16</v>
      </c>
      <c r="B49" s="44" t="s">
        <v>115</v>
      </c>
      <c r="C49" s="45">
        <f>SUM(C50:C54)</f>
        <v>0</v>
      </c>
      <c r="D49" s="46">
        <f t="shared" si="0"/>
        <v>0</v>
      </c>
      <c r="E49" s="47"/>
    </row>
    <row r="50" spans="1:5" ht="12" customHeight="1" x14ac:dyDescent="0.25">
      <c r="A50" s="48" t="s">
        <v>116</v>
      </c>
      <c r="B50" s="1" t="s">
        <v>117</v>
      </c>
      <c r="C50" s="49"/>
      <c r="D50" s="50">
        <f t="shared" si="0"/>
        <v>0</v>
      </c>
      <c r="E50" s="51"/>
    </row>
    <row r="51" spans="1:5" ht="12" customHeight="1" x14ac:dyDescent="0.25">
      <c r="A51" s="53" t="s">
        <v>118</v>
      </c>
      <c r="B51" s="2" t="s">
        <v>119</v>
      </c>
      <c r="C51" s="54"/>
      <c r="D51" s="55">
        <f t="shared" si="0"/>
        <v>0</v>
      </c>
      <c r="E51" s="56"/>
    </row>
    <row r="52" spans="1:5" ht="12" customHeight="1" x14ac:dyDescent="0.25">
      <c r="A52" s="53" t="s">
        <v>120</v>
      </c>
      <c r="B52" s="2" t="s">
        <v>121</v>
      </c>
      <c r="C52" s="54"/>
      <c r="D52" s="55">
        <f t="shared" si="0"/>
        <v>0</v>
      </c>
      <c r="E52" s="56"/>
    </row>
    <row r="53" spans="1:5" ht="12" customHeight="1" x14ac:dyDescent="0.25">
      <c r="A53" s="53" t="s">
        <v>122</v>
      </c>
      <c r="B53" s="2" t="s">
        <v>123</v>
      </c>
      <c r="C53" s="54"/>
      <c r="D53" s="55">
        <f t="shared" si="0"/>
        <v>0</v>
      </c>
      <c r="E53" s="56"/>
    </row>
    <row r="54" spans="1:5" ht="12" customHeight="1" thickBot="1" x14ac:dyDescent="0.3">
      <c r="A54" s="57" t="s">
        <v>124</v>
      </c>
      <c r="B54" s="3" t="s">
        <v>125</v>
      </c>
      <c r="C54" s="59"/>
      <c r="D54" s="58">
        <f t="shared" si="0"/>
        <v>0</v>
      </c>
      <c r="E54" s="60"/>
    </row>
    <row r="55" spans="1:5" ht="12" customHeight="1" thickBot="1" x14ac:dyDescent="0.35">
      <c r="A55" s="43" t="s">
        <v>126</v>
      </c>
      <c r="B55" s="44" t="s">
        <v>127</v>
      </c>
      <c r="C55" s="45">
        <f>SUM(C56:C58)</f>
        <v>4331395</v>
      </c>
      <c r="D55" s="46">
        <f t="shared" si="0"/>
        <v>0</v>
      </c>
      <c r="E55" s="47">
        <v>4331395</v>
      </c>
    </row>
    <row r="56" spans="1:5" ht="12" customHeight="1" x14ac:dyDescent="0.25">
      <c r="A56" s="48" t="s">
        <v>128</v>
      </c>
      <c r="B56" s="1" t="s">
        <v>129</v>
      </c>
      <c r="C56" s="49"/>
      <c r="D56" s="50">
        <f t="shared" si="0"/>
        <v>0</v>
      </c>
      <c r="E56" s="51"/>
    </row>
    <row r="57" spans="1:5" ht="12" customHeight="1" x14ac:dyDescent="0.25">
      <c r="A57" s="53" t="s">
        <v>130</v>
      </c>
      <c r="B57" s="2" t="s">
        <v>131</v>
      </c>
      <c r="C57" s="54">
        <v>4331395</v>
      </c>
      <c r="D57" s="55">
        <f t="shared" si="0"/>
        <v>0</v>
      </c>
      <c r="E57" s="56">
        <v>4331395</v>
      </c>
    </row>
    <row r="58" spans="1:5" ht="12" customHeight="1" x14ac:dyDescent="0.25">
      <c r="A58" s="53" t="s">
        <v>132</v>
      </c>
      <c r="B58" s="2" t="s">
        <v>133</v>
      </c>
      <c r="C58" s="54"/>
      <c r="D58" s="55">
        <f t="shared" si="0"/>
        <v>0</v>
      </c>
      <c r="E58" s="56"/>
    </row>
    <row r="59" spans="1:5" ht="12" customHeight="1" thickBot="1" x14ac:dyDescent="0.3">
      <c r="A59" s="57" t="s">
        <v>134</v>
      </c>
      <c r="B59" s="3" t="s">
        <v>135</v>
      </c>
      <c r="C59" s="59"/>
      <c r="D59" s="58">
        <f t="shared" si="0"/>
        <v>0</v>
      </c>
      <c r="E59" s="60"/>
    </row>
    <row r="60" spans="1:5" ht="12" customHeight="1" thickBot="1" x14ac:dyDescent="0.35">
      <c r="A60" s="43" t="s">
        <v>19</v>
      </c>
      <c r="B60" s="4" t="s">
        <v>136</v>
      </c>
      <c r="C60" s="45">
        <f>SUM(C61:C63)</f>
        <v>0</v>
      </c>
      <c r="D60" s="46"/>
      <c r="E60" s="47"/>
    </row>
    <row r="61" spans="1:5" ht="12" customHeight="1" x14ac:dyDescent="0.25">
      <c r="A61" s="48" t="s">
        <v>137</v>
      </c>
      <c r="B61" s="1" t="s">
        <v>138</v>
      </c>
      <c r="C61" s="54"/>
      <c r="D61" s="50">
        <f t="shared" si="0"/>
        <v>0</v>
      </c>
      <c r="E61" s="56"/>
    </row>
    <row r="62" spans="1:5" ht="12" customHeight="1" x14ac:dyDescent="0.25">
      <c r="A62" s="53" t="s">
        <v>139</v>
      </c>
      <c r="B62" s="2" t="s">
        <v>140</v>
      </c>
      <c r="C62" s="54"/>
      <c r="D62" s="55">
        <f t="shared" si="0"/>
        <v>0</v>
      </c>
      <c r="E62" s="56"/>
    </row>
    <row r="63" spans="1:5" ht="12" customHeight="1" x14ac:dyDescent="0.25">
      <c r="A63" s="53" t="s">
        <v>141</v>
      </c>
      <c r="B63" s="2" t="s">
        <v>142</v>
      </c>
      <c r="C63" s="54"/>
      <c r="D63" s="55">
        <f t="shared" si="0"/>
        <v>0</v>
      </c>
      <c r="E63" s="56"/>
    </row>
    <row r="64" spans="1:5" ht="12" customHeight="1" thickBot="1" x14ac:dyDescent="0.3">
      <c r="A64" s="57" t="s">
        <v>143</v>
      </c>
      <c r="B64" s="3" t="s">
        <v>144</v>
      </c>
      <c r="C64" s="54"/>
      <c r="D64" s="58">
        <f t="shared" si="0"/>
        <v>0</v>
      </c>
      <c r="E64" s="56"/>
    </row>
    <row r="65" spans="1:5" ht="12" customHeight="1" thickBot="1" x14ac:dyDescent="0.35">
      <c r="A65" s="43" t="s">
        <v>20</v>
      </c>
      <c r="B65" s="44" t="s">
        <v>145</v>
      </c>
      <c r="C65" s="45">
        <f>+C8+C15+C22+C29+C37+C49+C55+C60</f>
        <v>404194439</v>
      </c>
      <c r="D65" s="66">
        <f t="shared" si="0"/>
        <v>0</v>
      </c>
      <c r="E65" s="47">
        <v>404194439</v>
      </c>
    </row>
    <row r="66" spans="1:5" ht="12" customHeight="1" thickBot="1" x14ac:dyDescent="0.3">
      <c r="A66" s="5" t="s">
        <v>146</v>
      </c>
      <c r="B66" s="4" t="s">
        <v>147</v>
      </c>
      <c r="C66" s="45">
        <f>SUM(C67:C69)</f>
        <v>0</v>
      </c>
      <c r="D66" s="66">
        <f t="shared" si="0"/>
        <v>0</v>
      </c>
      <c r="E66" s="47"/>
    </row>
    <row r="67" spans="1:5" ht="12" customHeight="1" x14ac:dyDescent="0.25">
      <c r="A67" s="48" t="s">
        <v>148</v>
      </c>
      <c r="B67" s="1" t="s">
        <v>149</v>
      </c>
      <c r="C67" s="54"/>
      <c r="D67" s="50">
        <f t="shared" si="0"/>
        <v>0</v>
      </c>
      <c r="E67" s="56"/>
    </row>
    <row r="68" spans="1:5" ht="12" customHeight="1" x14ac:dyDescent="0.25">
      <c r="A68" s="53" t="s">
        <v>150</v>
      </c>
      <c r="B68" s="2" t="s">
        <v>151</v>
      </c>
      <c r="C68" s="54"/>
      <c r="D68" s="55">
        <f t="shared" si="0"/>
        <v>0</v>
      </c>
      <c r="E68" s="56"/>
    </row>
    <row r="69" spans="1:5" ht="12" customHeight="1" thickBot="1" x14ac:dyDescent="0.3">
      <c r="A69" s="57" t="s">
        <v>152</v>
      </c>
      <c r="B69" s="6" t="s">
        <v>153</v>
      </c>
      <c r="C69" s="54"/>
      <c r="D69" s="58">
        <f t="shared" si="0"/>
        <v>0</v>
      </c>
      <c r="E69" s="56"/>
    </row>
    <row r="70" spans="1:5" ht="12" customHeight="1" thickBot="1" x14ac:dyDescent="0.3">
      <c r="A70" s="5" t="s">
        <v>154</v>
      </c>
      <c r="B70" s="4" t="s">
        <v>155</v>
      </c>
      <c r="C70" s="45">
        <f>SUM(C71:C74)</f>
        <v>0</v>
      </c>
      <c r="D70" s="46">
        <f t="shared" si="0"/>
        <v>0</v>
      </c>
      <c r="E70" s="47"/>
    </row>
    <row r="71" spans="1:5" ht="12" customHeight="1" x14ac:dyDescent="0.25">
      <c r="A71" s="48" t="s">
        <v>156</v>
      </c>
      <c r="B71" s="1" t="s">
        <v>157</v>
      </c>
      <c r="C71" s="54"/>
      <c r="D71" s="50">
        <f t="shared" si="0"/>
        <v>0</v>
      </c>
      <c r="E71" s="56"/>
    </row>
    <row r="72" spans="1:5" ht="12" customHeight="1" x14ac:dyDescent="0.25">
      <c r="A72" s="53" t="s">
        <v>158</v>
      </c>
      <c r="B72" s="2" t="s">
        <v>159</v>
      </c>
      <c r="C72" s="54"/>
      <c r="D72" s="55">
        <f t="shared" si="0"/>
        <v>0</v>
      </c>
      <c r="E72" s="56"/>
    </row>
    <row r="73" spans="1:5" ht="12" customHeight="1" x14ac:dyDescent="0.25">
      <c r="A73" s="53" t="s">
        <v>160</v>
      </c>
      <c r="B73" s="2" t="s">
        <v>161</v>
      </c>
      <c r="C73" s="54"/>
      <c r="D73" s="55">
        <f t="shared" ref="D73:D91" si="1">+E73-C73</f>
        <v>0</v>
      </c>
      <c r="E73" s="56"/>
    </row>
    <row r="74" spans="1:5" ht="12" customHeight="1" thickBot="1" x14ac:dyDescent="0.3">
      <c r="A74" s="57" t="s">
        <v>162</v>
      </c>
      <c r="B74" s="3" t="s">
        <v>163</v>
      </c>
      <c r="C74" s="54"/>
      <c r="D74" s="58">
        <f t="shared" si="1"/>
        <v>0</v>
      </c>
      <c r="E74" s="56"/>
    </row>
    <row r="75" spans="1:5" ht="12" customHeight="1" thickBot="1" x14ac:dyDescent="0.3">
      <c r="A75" s="5" t="s">
        <v>164</v>
      </c>
      <c r="B75" s="4" t="s">
        <v>165</v>
      </c>
      <c r="C75" s="45">
        <f>SUM(C76:C77)</f>
        <v>255835846</v>
      </c>
      <c r="D75" s="46">
        <f t="shared" si="1"/>
        <v>55916300</v>
      </c>
      <c r="E75" s="47">
        <v>311752146</v>
      </c>
    </row>
    <row r="76" spans="1:5" ht="12" customHeight="1" x14ac:dyDescent="0.25">
      <c r="A76" s="48" t="s">
        <v>166</v>
      </c>
      <c r="B76" s="1" t="s">
        <v>167</v>
      </c>
      <c r="C76" s="54">
        <v>255835846</v>
      </c>
      <c r="D76" s="50">
        <f t="shared" si="1"/>
        <v>55916300</v>
      </c>
      <c r="E76" s="56">
        <v>311752146</v>
      </c>
    </row>
    <row r="77" spans="1:5" ht="12" customHeight="1" thickBot="1" x14ac:dyDescent="0.3">
      <c r="A77" s="57" t="s">
        <v>168</v>
      </c>
      <c r="B77" s="3" t="s">
        <v>169</v>
      </c>
      <c r="C77" s="54"/>
      <c r="D77" s="58">
        <f t="shared" si="1"/>
        <v>0</v>
      </c>
      <c r="E77" s="56"/>
    </row>
    <row r="78" spans="1:5" s="52" customFormat="1" ht="12" customHeight="1" thickBot="1" x14ac:dyDescent="0.3">
      <c r="A78" s="5" t="s">
        <v>170</v>
      </c>
      <c r="B78" s="4" t="s">
        <v>267</v>
      </c>
      <c r="C78" s="45">
        <f>SUM(C79:C81)</f>
        <v>0</v>
      </c>
      <c r="D78" s="46">
        <f t="shared" si="1"/>
        <v>0</v>
      </c>
      <c r="E78" s="47"/>
    </row>
    <row r="79" spans="1:5" ht="12" customHeight="1" x14ac:dyDescent="0.25">
      <c r="A79" s="48" t="s">
        <v>171</v>
      </c>
      <c r="B79" s="1" t="s">
        <v>172</v>
      </c>
      <c r="C79" s="54"/>
      <c r="D79" s="50">
        <f t="shared" si="1"/>
        <v>0</v>
      </c>
      <c r="E79" s="56"/>
    </row>
    <row r="80" spans="1:5" ht="12" customHeight="1" x14ac:dyDescent="0.25">
      <c r="A80" s="53" t="s">
        <v>173</v>
      </c>
      <c r="B80" s="2" t="s">
        <v>174</v>
      </c>
      <c r="C80" s="54"/>
      <c r="D80" s="55">
        <f t="shared" si="1"/>
        <v>0</v>
      </c>
      <c r="E80" s="56"/>
    </row>
    <row r="81" spans="1:14" ht="12" customHeight="1" x14ac:dyDescent="0.25">
      <c r="A81" s="57" t="s">
        <v>175</v>
      </c>
      <c r="B81" s="3" t="s">
        <v>176</v>
      </c>
      <c r="C81" s="54"/>
      <c r="D81" s="55">
        <f t="shared" si="1"/>
        <v>0</v>
      </c>
      <c r="E81" s="56"/>
    </row>
    <row r="82" spans="1:14" ht="12" customHeight="1" thickBot="1" x14ac:dyDescent="0.35">
      <c r="A82" s="62" t="s">
        <v>268</v>
      </c>
      <c r="B82" s="25" t="s">
        <v>269</v>
      </c>
      <c r="C82" s="63">
        <f>SUM(C83:C86)</f>
        <v>0</v>
      </c>
      <c r="D82" s="58">
        <f t="shared" si="1"/>
        <v>0</v>
      </c>
      <c r="E82" s="58"/>
      <c r="F82" s="64"/>
      <c r="G82" s="64"/>
      <c r="H82" s="65"/>
      <c r="I82" s="64"/>
      <c r="J82" s="64"/>
      <c r="K82" s="65"/>
      <c r="L82" s="64"/>
      <c r="M82" s="64"/>
      <c r="N82" s="65"/>
    </row>
    <row r="83" spans="1:14" ht="13.8" thickBot="1" x14ac:dyDescent="0.3">
      <c r="A83" s="5" t="s">
        <v>177</v>
      </c>
      <c r="B83" s="4" t="s">
        <v>178</v>
      </c>
      <c r="C83" s="45"/>
      <c r="D83" s="66">
        <f t="shared" si="1"/>
        <v>0</v>
      </c>
      <c r="E83" s="46"/>
    </row>
    <row r="84" spans="1:14" ht="12" customHeight="1" x14ac:dyDescent="0.25">
      <c r="A84" s="7" t="s">
        <v>179</v>
      </c>
      <c r="B84" s="1" t="s">
        <v>180</v>
      </c>
      <c r="C84" s="54"/>
      <c r="D84" s="50">
        <f t="shared" si="1"/>
        <v>0</v>
      </c>
      <c r="E84" s="56"/>
    </row>
    <row r="85" spans="1:14" ht="12" customHeight="1" x14ac:dyDescent="0.25">
      <c r="A85" s="8" t="s">
        <v>181</v>
      </c>
      <c r="B85" s="2" t="s">
        <v>182</v>
      </c>
      <c r="C85" s="54"/>
      <c r="D85" s="55">
        <f t="shared" si="1"/>
        <v>0</v>
      </c>
      <c r="E85" s="56"/>
    </row>
    <row r="86" spans="1:14" ht="12" customHeight="1" x14ac:dyDescent="0.25">
      <c r="A86" s="8" t="s">
        <v>183</v>
      </c>
      <c r="B86" s="2" t="s">
        <v>184</v>
      </c>
      <c r="C86" s="54"/>
      <c r="D86" s="55">
        <f t="shared" si="1"/>
        <v>0</v>
      </c>
      <c r="E86" s="56"/>
    </row>
    <row r="87" spans="1:14" s="52" customFormat="1" ht="12" customHeight="1" thickBot="1" x14ac:dyDescent="0.3">
      <c r="A87" s="9" t="s">
        <v>185</v>
      </c>
      <c r="B87" s="3" t="s">
        <v>186</v>
      </c>
      <c r="C87" s="54"/>
      <c r="D87" s="58">
        <f t="shared" si="1"/>
        <v>0</v>
      </c>
      <c r="E87" s="56"/>
    </row>
    <row r="88" spans="1:14" s="52" customFormat="1" ht="12" customHeight="1" thickBot="1" x14ac:dyDescent="0.3">
      <c r="A88" s="5" t="s">
        <v>187</v>
      </c>
      <c r="B88" s="4" t="s">
        <v>188</v>
      </c>
      <c r="C88" s="67"/>
      <c r="D88" s="66">
        <f t="shared" si="1"/>
        <v>0</v>
      </c>
      <c r="E88" s="47"/>
    </row>
    <row r="89" spans="1:14" s="52" customFormat="1" ht="12" customHeight="1" thickBot="1" x14ac:dyDescent="0.3">
      <c r="A89" s="5" t="s">
        <v>189</v>
      </c>
      <c r="B89" s="4" t="s">
        <v>26</v>
      </c>
      <c r="C89" s="68">
        <f>+C66+C70+C75+C78+C82+C88+C87</f>
        <v>255835846</v>
      </c>
      <c r="D89" s="69">
        <f t="shared" si="1"/>
        <v>55916300</v>
      </c>
      <c r="E89" s="47">
        <v>311752146</v>
      </c>
    </row>
    <row r="90" spans="1:14" s="52" customFormat="1" ht="12" customHeight="1" thickBot="1" x14ac:dyDescent="0.3">
      <c r="A90" s="5" t="s">
        <v>190</v>
      </c>
      <c r="B90" s="10" t="s">
        <v>191</v>
      </c>
      <c r="C90" s="45">
        <f>+C65+C89</f>
        <v>660030285</v>
      </c>
      <c r="D90" s="46">
        <f t="shared" si="1"/>
        <v>55916300</v>
      </c>
      <c r="E90" s="47">
        <v>715946585</v>
      </c>
    </row>
    <row r="91" spans="1:14" s="52" customFormat="1" ht="12" customHeight="1" thickBot="1" x14ac:dyDescent="0.3">
      <c r="A91" s="11" t="s">
        <v>192</v>
      </c>
      <c r="B91" s="12" t="s">
        <v>193</v>
      </c>
      <c r="C91" s="45"/>
      <c r="D91" s="46">
        <f t="shared" si="1"/>
        <v>0</v>
      </c>
      <c r="E91" s="70"/>
    </row>
    <row r="92" spans="1:14" ht="15" customHeight="1" thickBot="1" x14ac:dyDescent="0.35">
      <c r="A92" s="71"/>
      <c r="B92" s="72"/>
      <c r="C92" s="73"/>
    </row>
    <row r="93" spans="1:14" s="42" customFormat="1" ht="16.5" customHeight="1" thickBot="1" x14ac:dyDescent="0.35">
      <c r="A93" s="183" t="s">
        <v>1</v>
      </c>
      <c r="B93" s="184"/>
      <c r="C93" s="184"/>
      <c r="D93" s="184"/>
      <c r="E93" s="185"/>
    </row>
    <row r="94" spans="1:14" s="52" customFormat="1" ht="12" customHeight="1" thickBot="1" x14ac:dyDescent="0.35">
      <c r="A94" s="74" t="s">
        <v>8</v>
      </c>
      <c r="B94" s="75" t="s">
        <v>270</v>
      </c>
      <c r="C94" s="76">
        <f>+C95+C96+C97+C98+C99+C112</f>
        <v>147701765</v>
      </c>
      <c r="D94" s="76">
        <f>SUM(D95:D99)</f>
        <v>3600000</v>
      </c>
      <c r="E94" s="77">
        <f>SUM(E95:E99)+E112</f>
        <v>155773527</v>
      </c>
    </row>
    <row r="95" spans="1:14" ht="12" customHeight="1" thickBot="1" x14ac:dyDescent="0.35">
      <c r="A95" s="78" t="s">
        <v>38</v>
      </c>
      <c r="B95" s="79" t="s">
        <v>194</v>
      </c>
      <c r="C95" s="80">
        <v>54042652</v>
      </c>
      <c r="D95" s="80">
        <f>+E95-C95</f>
        <v>0</v>
      </c>
      <c r="E95" s="81">
        <v>54042652</v>
      </c>
      <c r="H95" s="82">
        <f>+I95-G95</f>
        <v>0</v>
      </c>
    </row>
    <row r="96" spans="1:14" ht="12" customHeight="1" thickBot="1" x14ac:dyDescent="0.35">
      <c r="A96" s="53" t="s">
        <v>40</v>
      </c>
      <c r="B96" s="83" t="s">
        <v>10</v>
      </c>
      <c r="C96" s="54">
        <v>10056239</v>
      </c>
      <c r="D96" s="80">
        <f t="shared" ref="D96:D114" si="2">+E96-C96</f>
        <v>0</v>
      </c>
      <c r="E96" s="56">
        <v>10056239</v>
      </c>
    </row>
    <row r="97" spans="1:6" ht="12" customHeight="1" thickBot="1" x14ac:dyDescent="0.35">
      <c r="A97" s="53" t="s">
        <v>42</v>
      </c>
      <c r="B97" s="83" t="s">
        <v>195</v>
      </c>
      <c r="C97" s="59">
        <v>51265874</v>
      </c>
      <c r="D97" s="80">
        <f t="shared" si="2"/>
        <v>0</v>
      </c>
      <c r="E97" s="60">
        <v>51265874</v>
      </c>
    </row>
    <row r="98" spans="1:6" ht="12" customHeight="1" thickBot="1" x14ac:dyDescent="0.35">
      <c r="A98" s="53" t="s">
        <v>44</v>
      </c>
      <c r="B98" s="84" t="s">
        <v>13</v>
      </c>
      <c r="C98" s="59">
        <v>22437000</v>
      </c>
      <c r="D98" s="80">
        <f t="shared" si="2"/>
        <v>0</v>
      </c>
      <c r="E98" s="60">
        <v>22437000</v>
      </c>
    </row>
    <row r="99" spans="1:6" ht="12" customHeight="1" thickBot="1" x14ac:dyDescent="0.35">
      <c r="A99" s="53" t="s">
        <v>196</v>
      </c>
      <c r="B99" s="85" t="s">
        <v>15</v>
      </c>
      <c r="C99" s="59">
        <v>9900000</v>
      </c>
      <c r="D99" s="80">
        <f t="shared" si="2"/>
        <v>3600000</v>
      </c>
      <c r="E99" s="60">
        <v>13500000</v>
      </c>
    </row>
    <row r="100" spans="1:6" ht="12" customHeight="1" thickBot="1" x14ac:dyDescent="0.35">
      <c r="A100" s="53" t="s">
        <v>48</v>
      </c>
      <c r="B100" s="83" t="s">
        <v>197</v>
      </c>
      <c r="C100" s="59"/>
      <c r="D100" s="80">
        <f t="shared" si="2"/>
        <v>0</v>
      </c>
      <c r="E100" s="60"/>
    </row>
    <row r="101" spans="1:6" ht="12" customHeight="1" thickBot="1" x14ac:dyDescent="0.3">
      <c r="A101" s="53" t="s">
        <v>198</v>
      </c>
      <c r="B101" s="86" t="s">
        <v>199</v>
      </c>
      <c r="C101" s="59"/>
      <c r="D101" s="80">
        <f t="shared" si="2"/>
        <v>0</v>
      </c>
      <c r="E101" s="60"/>
    </row>
    <row r="102" spans="1:6" ht="12" customHeight="1" thickBot="1" x14ac:dyDescent="0.3">
      <c r="A102" s="53" t="s">
        <v>200</v>
      </c>
      <c r="B102" s="86" t="s">
        <v>201</v>
      </c>
      <c r="C102" s="59">
        <v>2000000</v>
      </c>
      <c r="D102" s="80">
        <f t="shared" si="2"/>
        <v>0</v>
      </c>
      <c r="E102" s="60">
        <v>2000000</v>
      </c>
    </row>
    <row r="103" spans="1:6" ht="12" customHeight="1" thickBot="1" x14ac:dyDescent="0.3">
      <c r="A103" s="53" t="s">
        <v>202</v>
      </c>
      <c r="B103" s="86" t="s">
        <v>203</v>
      </c>
      <c r="C103" s="59"/>
      <c r="D103" s="80">
        <f t="shared" si="2"/>
        <v>0</v>
      </c>
      <c r="E103" s="60"/>
    </row>
    <row r="104" spans="1:6" ht="12" customHeight="1" thickBot="1" x14ac:dyDescent="0.35">
      <c r="A104" s="53" t="s">
        <v>204</v>
      </c>
      <c r="B104" s="87" t="s">
        <v>205</v>
      </c>
      <c r="C104" s="59"/>
      <c r="D104" s="80">
        <f t="shared" si="2"/>
        <v>0</v>
      </c>
      <c r="E104" s="60"/>
    </row>
    <row r="105" spans="1:6" ht="12" customHeight="1" thickBot="1" x14ac:dyDescent="0.35">
      <c r="A105" s="53" t="s">
        <v>206</v>
      </c>
      <c r="B105" s="87" t="s">
        <v>207</v>
      </c>
      <c r="C105" s="59"/>
      <c r="D105" s="80">
        <f t="shared" si="2"/>
        <v>0</v>
      </c>
      <c r="E105" s="60"/>
    </row>
    <row r="106" spans="1:6" ht="12" customHeight="1" thickBot="1" x14ac:dyDescent="0.3">
      <c r="A106" s="53" t="s">
        <v>208</v>
      </c>
      <c r="B106" s="86" t="s">
        <v>209</v>
      </c>
      <c r="C106" s="59"/>
      <c r="D106" s="80">
        <f t="shared" si="2"/>
        <v>0</v>
      </c>
      <c r="E106" s="60"/>
      <c r="F106" s="114"/>
    </row>
    <row r="107" spans="1:6" ht="12" customHeight="1" thickBot="1" x14ac:dyDescent="0.3">
      <c r="A107" s="53" t="s">
        <v>210</v>
      </c>
      <c r="B107" s="86" t="s">
        <v>211</v>
      </c>
      <c r="C107" s="59"/>
      <c r="D107" s="80">
        <f t="shared" si="2"/>
        <v>0</v>
      </c>
      <c r="E107" s="60"/>
    </row>
    <row r="108" spans="1:6" ht="12" customHeight="1" thickBot="1" x14ac:dyDescent="0.35">
      <c r="A108" s="53" t="s">
        <v>212</v>
      </c>
      <c r="B108" s="87" t="s">
        <v>213</v>
      </c>
      <c r="C108" s="54"/>
      <c r="D108" s="80">
        <f t="shared" si="2"/>
        <v>0</v>
      </c>
      <c r="E108" s="60"/>
      <c r="F108" s="114"/>
    </row>
    <row r="109" spans="1:6" ht="12" customHeight="1" thickBot="1" x14ac:dyDescent="0.35">
      <c r="A109" s="88" t="s">
        <v>214</v>
      </c>
      <c r="B109" s="89" t="s">
        <v>215</v>
      </c>
      <c r="C109" s="59"/>
      <c r="D109" s="80">
        <f t="shared" si="2"/>
        <v>0</v>
      </c>
      <c r="E109" s="60"/>
    </row>
    <row r="110" spans="1:6" ht="12" customHeight="1" thickBot="1" x14ac:dyDescent="0.35">
      <c r="A110" s="53" t="s">
        <v>216</v>
      </c>
      <c r="B110" s="89" t="s">
        <v>217</v>
      </c>
      <c r="C110" s="59"/>
      <c r="D110" s="80">
        <f t="shared" si="2"/>
        <v>0</v>
      </c>
      <c r="E110" s="60"/>
    </row>
    <row r="111" spans="1:6" ht="12" customHeight="1" thickBot="1" x14ac:dyDescent="0.35">
      <c r="A111" s="53" t="s">
        <v>218</v>
      </c>
      <c r="B111" s="87" t="s">
        <v>219</v>
      </c>
      <c r="C111" s="54">
        <v>7900000</v>
      </c>
      <c r="D111" s="80">
        <f t="shared" si="2"/>
        <v>3600000</v>
      </c>
      <c r="E111" s="56">
        <v>11500000</v>
      </c>
    </row>
    <row r="112" spans="1:6" ht="12" customHeight="1" thickBot="1" x14ac:dyDescent="0.35">
      <c r="A112" s="53" t="s">
        <v>220</v>
      </c>
      <c r="B112" s="84" t="s">
        <v>17</v>
      </c>
      <c r="C112" s="54"/>
      <c r="D112" s="80">
        <f t="shared" si="2"/>
        <v>4471762</v>
      </c>
      <c r="E112" s="56">
        <v>4471762</v>
      </c>
    </row>
    <row r="113" spans="1:5" ht="12" customHeight="1" thickBot="1" x14ac:dyDescent="0.35">
      <c r="A113" s="57" t="s">
        <v>221</v>
      </c>
      <c r="B113" s="83" t="s">
        <v>222</v>
      </c>
      <c r="C113" s="59"/>
      <c r="D113" s="80">
        <f t="shared" si="2"/>
        <v>4471762</v>
      </c>
      <c r="E113" s="60">
        <v>4471762</v>
      </c>
    </row>
    <row r="114" spans="1:5" ht="12" customHeight="1" thickBot="1" x14ac:dyDescent="0.35">
      <c r="A114" s="62" t="s">
        <v>223</v>
      </c>
      <c r="B114" s="90" t="s">
        <v>224</v>
      </c>
      <c r="C114" s="91"/>
      <c r="D114" s="80">
        <f t="shared" si="2"/>
        <v>0</v>
      </c>
      <c r="E114" s="92"/>
    </row>
    <row r="115" spans="1:5" ht="12" customHeight="1" thickBot="1" x14ac:dyDescent="0.35">
      <c r="A115" s="43" t="s">
        <v>9</v>
      </c>
      <c r="B115" s="93" t="s">
        <v>271</v>
      </c>
      <c r="C115" s="61">
        <f>+C116+C118+C120</f>
        <v>372439645</v>
      </c>
      <c r="D115" s="94">
        <f>+E115-C115</f>
        <v>27844538</v>
      </c>
      <c r="E115" s="47">
        <f>+E116+E118+E120</f>
        <v>400284183</v>
      </c>
    </row>
    <row r="116" spans="1:5" ht="12" customHeight="1" x14ac:dyDescent="0.3">
      <c r="A116" s="48" t="s">
        <v>51</v>
      </c>
      <c r="B116" s="83" t="s">
        <v>27</v>
      </c>
      <c r="C116" s="49">
        <v>3618390</v>
      </c>
      <c r="D116" s="95">
        <f>+E116-C116</f>
        <v>3000000</v>
      </c>
      <c r="E116" s="51">
        <v>6618390</v>
      </c>
    </row>
    <row r="117" spans="1:5" ht="12" customHeight="1" x14ac:dyDescent="0.3">
      <c r="A117" s="48" t="s">
        <v>53</v>
      </c>
      <c r="B117" s="96" t="s">
        <v>225</v>
      </c>
      <c r="C117" s="49"/>
      <c r="D117" s="95"/>
      <c r="E117" s="51"/>
    </row>
    <row r="118" spans="1:5" ht="12" customHeight="1" x14ac:dyDescent="0.3">
      <c r="A118" s="48" t="s">
        <v>55</v>
      </c>
      <c r="B118" s="96" t="s">
        <v>28</v>
      </c>
      <c r="C118" s="54">
        <v>368821255</v>
      </c>
      <c r="D118" s="97">
        <f>+E118-C118</f>
        <v>24844538</v>
      </c>
      <c r="E118" s="56">
        <v>393665793</v>
      </c>
    </row>
    <row r="119" spans="1:5" ht="12" customHeight="1" x14ac:dyDescent="0.3">
      <c r="A119" s="48" t="s">
        <v>57</v>
      </c>
      <c r="B119" s="96" t="s">
        <v>226</v>
      </c>
      <c r="C119" s="54">
        <v>168349019</v>
      </c>
      <c r="D119" s="97"/>
      <c r="E119" s="56">
        <v>168349019</v>
      </c>
    </row>
    <row r="120" spans="1:5" ht="12" customHeight="1" x14ac:dyDescent="0.3">
      <c r="A120" s="48" t="s">
        <v>59</v>
      </c>
      <c r="B120" s="13" t="s">
        <v>29</v>
      </c>
      <c r="C120" s="54"/>
      <c r="D120" s="97"/>
      <c r="E120" s="56"/>
    </row>
    <row r="121" spans="1:5" ht="12" customHeight="1" x14ac:dyDescent="0.3">
      <c r="A121" s="48" t="s">
        <v>61</v>
      </c>
      <c r="B121" s="14" t="s">
        <v>227</v>
      </c>
      <c r="C121" s="54"/>
      <c r="D121" s="97"/>
      <c r="E121" s="56"/>
    </row>
    <row r="122" spans="1:5" ht="12" customHeight="1" x14ac:dyDescent="0.3">
      <c r="A122" s="48" t="s">
        <v>228</v>
      </c>
      <c r="B122" s="98" t="s">
        <v>229</v>
      </c>
      <c r="C122" s="54"/>
      <c r="D122" s="97"/>
      <c r="E122" s="56"/>
    </row>
    <row r="123" spans="1:5" ht="12" customHeight="1" x14ac:dyDescent="0.3">
      <c r="A123" s="48" t="s">
        <v>230</v>
      </c>
      <c r="B123" s="87" t="s">
        <v>207</v>
      </c>
      <c r="C123" s="54"/>
      <c r="D123" s="97"/>
      <c r="E123" s="56"/>
    </row>
    <row r="124" spans="1:5" ht="12" customHeight="1" x14ac:dyDescent="0.3">
      <c r="A124" s="48" t="s">
        <v>231</v>
      </c>
      <c r="B124" s="87" t="s">
        <v>232</v>
      </c>
      <c r="C124" s="54"/>
      <c r="D124" s="97"/>
      <c r="E124" s="56"/>
    </row>
    <row r="125" spans="1:5" ht="12" customHeight="1" x14ac:dyDescent="0.3">
      <c r="A125" s="48" t="s">
        <v>233</v>
      </c>
      <c r="B125" s="87" t="s">
        <v>234</v>
      </c>
      <c r="C125" s="54"/>
      <c r="D125" s="97"/>
      <c r="E125" s="56"/>
    </row>
    <row r="126" spans="1:5" ht="12" customHeight="1" x14ac:dyDescent="0.3">
      <c r="A126" s="48" t="s">
        <v>235</v>
      </c>
      <c r="B126" s="87" t="s">
        <v>213</v>
      </c>
      <c r="C126" s="54"/>
      <c r="D126" s="97"/>
      <c r="E126" s="56"/>
    </row>
    <row r="127" spans="1:5" ht="12" customHeight="1" x14ac:dyDescent="0.3">
      <c r="A127" s="48" t="s">
        <v>236</v>
      </c>
      <c r="B127" s="87" t="s">
        <v>237</v>
      </c>
      <c r="C127" s="54"/>
      <c r="D127" s="97"/>
      <c r="E127" s="56"/>
    </row>
    <row r="128" spans="1:5" ht="12" customHeight="1" thickBot="1" x14ac:dyDescent="0.35">
      <c r="A128" s="88" t="s">
        <v>238</v>
      </c>
      <c r="B128" s="87" t="s">
        <v>239</v>
      </c>
      <c r="C128" s="59"/>
      <c r="D128" s="99"/>
      <c r="E128" s="60"/>
    </row>
    <row r="129" spans="1:11" ht="12" customHeight="1" thickBot="1" x14ac:dyDescent="0.35">
      <c r="A129" s="43" t="s">
        <v>11</v>
      </c>
      <c r="B129" s="44" t="s">
        <v>240</v>
      </c>
      <c r="C129" s="61">
        <f>+C94+C115</f>
        <v>520141410</v>
      </c>
      <c r="D129" s="94">
        <f>+E129-C129</f>
        <v>35916300</v>
      </c>
      <c r="E129" s="47">
        <f>SUM(E94,E115)</f>
        <v>556057710</v>
      </c>
    </row>
    <row r="130" spans="1:11" ht="12" customHeight="1" thickBot="1" x14ac:dyDescent="0.35">
      <c r="A130" s="43" t="s">
        <v>12</v>
      </c>
      <c r="B130" s="44" t="s">
        <v>241</v>
      </c>
      <c r="C130" s="61">
        <f>+C131+C132+C133</f>
        <v>0</v>
      </c>
      <c r="D130" s="94"/>
      <c r="E130" s="47"/>
    </row>
    <row r="131" spans="1:11" s="52" customFormat="1" ht="12" customHeight="1" x14ac:dyDescent="0.3">
      <c r="A131" s="48" t="s">
        <v>78</v>
      </c>
      <c r="B131" s="100" t="s">
        <v>242</v>
      </c>
      <c r="C131" s="54"/>
      <c r="D131" s="97"/>
      <c r="E131" s="56"/>
    </row>
    <row r="132" spans="1:11" ht="12" customHeight="1" x14ac:dyDescent="0.3">
      <c r="A132" s="48" t="s">
        <v>80</v>
      </c>
      <c r="B132" s="100" t="s">
        <v>243</v>
      </c>
      <c r="C132" s="54"/>
      <c r="D132" s="97"/>
      <c r="E132" s="56"/>
    </row>
    <row r="133" spans="1:11" ht="12" customHeight="1" thickBot="1" x14ac:dyDescent="0.35">
      <c r="A133" s="88" t="s">
        <v>82</v>
      </c>
      <c r="B133" s="101" t="s">
        <v>244</v>
      </c>
      <c r="C133" s="54"/>
      <c r="D133" s="97"/>
      <c r="E133" s="56"/>
    </row>
    <row r="134" spans="1:11" ht="12" customHeight="1" thickBot="1" x14ac:dyDescent="0.35">
      <c r="A134" s="43" t="s">
        <v>14</v>
      </c>
      <c r="B134" s="44" t="s">
        <v>245</v>
      </c>
      <c r="C134" s="61">
        <f>+C135+C136+C137+C138+C139+C140</f>
        <v>0</v>
      </c>
      <c r="D134" s="94">
        <v>20000000</v>
      </c>
      <c r="E134" s="47">
        <v>20000000</v>
      </c>
    </row>
    <row r="135" spans="1:11" ht="12" customHeight="1" x14ac:dyDescent="0.3">
      <c r="A135" s="48" t="s">
        <v>93</v>
      </c>
      <c r="B135" s="100" t="s">
        <v>246</v>
      </c>
      <c r="C135" s="54"/>
      <c r="D135" s="97">
        <v>20000000</v>
      </c>
      <c r="E135" s="56">
        <v>20000000</v>
      </c>
    </row>
    <row r="136" spans="1:11" ht="12" customHeight="1" x14ac:dyDescent="0.3">
      <c r="A136" s="48" t="s">
        <v>95</v>
      </c>
      <c r="B136" s="100" t="s">
        <v>247</v>
      </c>
      <c r="C136" s="54"/>
      <c r="D136" s="97"/>
      <c r="E136" s="56"/>
    </row>
    <row r="137" spans="1:11" ht="12" customHeight="1" x14ac:dyDescent="0.3">
      <c r="A137" s="48" t="s">
        <v>97</v>
      </c>
      <c r="B137" s="100" t="s">
        <v>248</v>
      </c>
      <c r="C137" s="54"/>
      <c r="D137" s="97"/>
      <c r="E137" s="56"/>
    </row>
    <row r="138" spans="1:11" ht="12" customHeight="1" x14ac:dyDescent="0.3">
      <c r="A138" s="48" t="s">
        <v>99</v>
      </c>
      <c r="B138" s="100" t="s">
        <v>249</v>
      </c>
      <c r="C138" s="54"/>
      <c r="D138" s="97"/>
      <c r="E138" s="56"/>
    </row>
    <row r="139" spans="1:11" ht="12" customHeight="1" x14ac:dyDescent="0.3">
      <c r="A139" s="48" t="s">
        <v>101</v>
      </c>
      <c r="B139" s="100" t="s">
        <v>250</v>
      </c>
      <c r="C139" s="54"/>
      <c r="D139" s="97"/>
      <c r="E139" s="56"/>
    </row>
    <row r="140" spans="1:11" s="52" customFormat="1" ht="12" customHeight="1" thickBot="1" x14ac:dyDescent="0.35">
      <c r="A140" s="88" t="s">
        <v>103</v>
      </c>
      <c r="B140" s="101" t="s">
        <v>251</v>
      </c>
      <c r="C140" s="54"/>
      <c r="D140" s="97"/>
      <c r="E140" s="56"/>
    </row>
    <row r="141" spans="1:11" ht="12" customHeight="1" thickBot="1" x14ac:dyDescent="0.35">
      <c r="A141" s="43" t="s">
        <v>16</v>
      </c>
      <c r="B141" s="44" t="s">
        <v>252</v>
      </c>
      <c r="C141" s="61">
        <f>+C142+C143+C145+C146+C144</f>
        <v>139888875</v>
      </c>
      <c r="D141" s="94"/>
      <c r="E141" s="47">
        <f>+E142+E143+E145+E146+E144</f>
        <v>139888875</v>
      </c>
      <c r="K141" s="102"/>
    </row>
    <row r="142" spans="1:11" x14ac:dyDescent="0.3">
      <c r="A142" s="48" t="s">
        <v>116</v>
      </c>
      <c r="B142" s="100" t="s">
        <v>253</v>
      </c>
      <c r="C142" s="54"/>
      <c r="D142" s="97"/>
      <c r="E142" s="56"/>
    </row>
    <row r="143" spans="1:11" ht="12" customHeight="1" x14ac:dyDescent="0.3">
      <c r="A143" s="48" t="s">
        <v>118</v>
      </c>
      <c r="B143" s="100" t="s">
        <v>254</v>
      </c>
      <c r="C143" s="54">
        <v>5486454</v>
      </c>
      <c r="D143" s="97"/>
      <c r="E143" s="56">
        <v>5486454</v>
      </c>
    </row>
    <row r="144" spans="1:11" ht="12" customHeight="1" x14ac:dyDescent="0.3">
      <c r="A144" s="48" t="s">
        <v>120</v>
      </c>
      <c r="B144" s="100" t="s">
        <v>255</v>
      </c>
      <c r="C144" s="54">
        <v>134402421</v>
      </c>
      <c r="D144" s="97">
        <f>+E144-C144</f>
        <v>0</v>
      </c>
      <c r="E144" s="56">
        <v>134402421</v>
      </c>
    </row>
    <row r="145" spans="1:5" s="52" customFormat="1" ht="12" customHeight="1" x14ac:dyDescent="0.3">
      <c r="A145" s="48" t="s">
        <v>122</v>
      </c>
      <c r="B145" s="100" t="s">
        <v>23</v>
      </c>
      <c r="C145" s="54"/>
      <c r="D145" s="97"/>
      <c r="E145" s="56"/>
    </row>
    <row r="146" spans="1:5" s="52" customFormat="1" ht="12" customHeight="1" thickBot="1" x14ac:dyDescent="0.35">
      <c r="A146" s="88" t="s">
        <v>124</v>
      </c>
      <c r="B146" s="101" t="s">
        <v>30</v>
      </c>
      <c r="C146" s="54"/>
      <c r="D146" s="97"/>
      <c r="E146" s="56"/>
    </row>
    <row r="147" spans="1:5" s="52" customFormat="1" ht="12" customHeight="1" thickBot="1" x14ac:dyDescent="0.35">
      <c r="A147" s="43" t="s">
        <v>18</v>
      </c>
      <c r="B147" s="44" t="s">
        <v>256</v>
      </c>
      <c r="C147" s="17">
        <f>+C148+C149+C150+C151+C152</f>
        <v>0</v>
      </c>
      <c r="D147" s="18"/>
      <c r="E147" s="19"/>
    </row>
    <row r="148" spans="1:5" s="52" customFormat="1" ht="12" customHeight="1" x14ac:dyDescent="0.3">
      <c r="A148" s="48" t="s">
        <v>128</v>
      </c>
      <c r="B148" s="100" t="s">
        <v>257</v>
      </c>
      <c r="C148" s="54"/>
      <c r="D148" s="97"/>
      <c r="E148" s="56"/>
    </row>
    <row r="149" spans="1:5" s="52" customFormat="1" ht="12" customHeight="1" x14ac:dyDescent="0.3">
      <c r="A149" s="48" t="s">
        <v>130</v>
      </c>
      <c r="B149" s="100" t="s">
        <v>258</v>
      </c>
      <c r="C149" s="54"/>
      <c r="D149" s="97"/>
      <c r="E149" s="56"/>
    </row>
    <row r="150" spans="1:5" s="52" customFormat="1" ht="12" customHeight="1" x14ac:dyDescent="0.3">
      <c r="A150" s="48" t="s">
        <v>132</v>
      </c>
      <c r="B150" s="100" t="s">
        <v>259</v>
      </c>
      <c r="C150" s="54"/>
      <c r="D150" s="97"/>
      <c r="E150" s="56"/>
    </row>
    <row r="151" spans="1:5" s="52" customFormat="1" ht="12" customHeight="1" x14ac:dyDescent="0.3">
      <c r="A151" s="48" t="s">
        <v>134</v>
      </c>
      <c r="B151" s="100" t="s">
        <v>260</v>
      </c>
      <c r="C151" s="54"/>
      <c r="D151" s="97"/>
      <c r="E151" s="56"/>
    </row>
    <row r="152" spans="1:5" ht="12.75" customHeight="1" thickBot="1" x14ac:dyDescent="0.35">
      <c r="A152" s="88" t="s">
        <v>261</v>
      </c>
      <c r="B152" s="101" t="s">
        <v>262</v>
      </c>
      <c r="C152" s="59"/>
      <c r="D152" s="99"/>
      <c r="E152" s="60"/>
    </row>
    <row r="153" spans="1:5" ht="12.75" customHeight="1" thickBot="1" x14ac:dyDescent="0.35">
      <c r="A153" s="103" t="s">
        <v>19</v>
      </c>
      <c r="B153" s="44" t="s">
        <v>24</v>
      </c>
      <c r="C153" s="20"/>
      <c r="D153" s="21"/>
      <c r="E153" s="19"/>
    </row>
    <row r="154" spans="1:5" ht="12.75" customHeight="1" thickBot="1" x14ac:dyDescent="0.35">
      <c r="A154" s="103" t="s">
        <v>20</v>
      </c>
      <c r="B154" s="44" t="s">
        <v>25</v>
      </c>
      <c r="C154" s="20"/>
      <c r="D154" s="21"/>
      <c r="E154" s="19"/>
    </row>
    <row r="155" spans="1:5" ht="12" customHeight="1" thickBot="1" x14ac:dyDescent="0.35">
      <c r="A155" s="43" t="s">
        <v>21</v>
      </c>
      <c r="B155" s="44" t="s">
        <v>263</v>
      </c>
      <c r="C155" s="22">
        <f>+C130+C134+C141+C147+C153+C154</f>
        <v>139888875</v>
      </c>
      <c r="D155" s="23">
        <v>20000000</v>
      </c>
      <c r="E155" s="24">
        <f>SUM(E134,E141)</f>
        <v>159888875</v>
      </c>
    </row>
    <row r="156" spans="1:5" ht="15" customHeight="1" thickBot="1" x14ac:dyDescent="0.35">
      <c r="A156" s="15" t="s">
        <v>22</v>
      </c>
      <c r="B156" s="16" t="s">
        <v>264</v>
      </c>
      <c r="C156" s="22">
        <f>+C129+C155</f>
        <v>660030285</v>
      </c>
      <c r="D156" s="23">
        <f>+E156-C156</f>
        <v>55916300</v>
      </c>
      <c r="E156" s="24">
        <f>SUM(E129+E155)</f>
        <v>715946585</v>
      </c>
    </row>
    <row r="157" spans="1:5" ht="13.8" thickBot="1" x14ac:dyDescent="0.35">
      <c r="D157" s="106"/>
      <c r="E157" s="106"/>
    </row>
    <row r="158" spans="1:5" ht="15" customHeight="1" thickBot="1" x14ac:dyDescent="0.35">
      <c r="A158" s="107" t="s">
        <v>265</v>
      </c>
      <c r="B158" s="108"/>
      <c r="C158" s="109"/>
      <c r="D158" s="109"/>
      <c r="E158" s="110">
        <f>C158+D158</f>
        <v>0</v>
      </c>
    </row>
    <row r="159" spans="1:5" ht="14.25" customHeight="1" thickBot="1" x14ac:dyDescent="0.35">
      <c r="A159" s="107" t="s">
        <v>266</v>
      </c>
      <c r="B159" s="108"/>
      <c r="C159" s="109"/>
      <c r="D159" s="109"/>
      <c r="E159" s="110">
        <f>C159+D159</f>
        <v>0</v>
      </c>
    </row>
  </sheetData>
  <mergeCells count="5">
    <mergeCell ref="B2:D2"/>
    <mergeCell ref="B3:D3"/>
    <mergeCell ref="A7:E7"/>
    <mergeCell ref="A93:E93"/>
    <mergeCell ref="C1:E1"/>
  </mergeCells>
  <pageMargins left="0.70866141732283472" right="0.70866141732283472" top="0.35433070866141736" bottom="0.35433070866141736" header="0.31496062992125984" footer="0.31496062992125984"/>
  <pageSetup paperSize="8" scale="8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G24"/>
  <sheetViews>
    <sheetView workbookViewId="0">
      <selection activeCell="A2" sqref="A2"/>
    </sheetView>
  </sheetViews>
  <sheetFormatPr defaultRowHeight="14.4" x14ac:dyDescent="0.3"/>
  <cols>
    <col min="1" max="1" width="52" style="141" customWidth="1"/>
    <col min="2" max="2" width="13.44140625" style="116" customWidth="1"/>
    <col min="3" max="3" width="14" style="116" customWidth="1"/>
    <col min="4" max="4" width="15.44140625" style="116" customWidth="1"/>
    <col min="5" max="5" width="14.33203125" style="116" customWidth="1"/>
    <col min="6" max="6" width="16.109375" style="116" customWidth="1"/>
    <col min="7" max="8" width="11" style="116" customWidth="1"/>
    <col min="9" max="9" width="11.88671875" style="116" customWidth="1"/>
    <col min="10" max="256" width="9.109375" style="116"/>
    <col min="257" max="257" width="52" style="116" customWidth="1"/>
    <col min="258" max="258" width="13.44140625" style="116" customWidth="1"/>
    <col min="259" max="259" width="14" style="116" customWidth="1"/>
    <col min="260" max="260" width="15.44140625" style="116" customWidth="1"/>
    <col min="261" max="261" width="14.33203125" style="116" customWidth="1"/>
    <col min="262" max="262" width="16.109375" style="116" customWidth="1"/>
    <col min="263" max="264" width="11" style="116" customWidth="1"/>
    <col min="265" max="265" width="11.88671875" style="116" customWidth="1"/>
    <col min="266" max="512" width="9.109375" style="116"/>
    <col min="513" max="513" width="52" style="116" customWidth="1"/>
    <col min="514" max="514" width="13.44140625" style="116" customWidth="1"/>
    <col min="515" max="515" width="14" style="116" customWidth="1"/>
    <col min="516" max="516" width="15.44140625" style="116" customWidth="1"/>
    <col min="517" max="517" width="14.33203125" style="116" customWidth="1"/>
    <col min="518" max="518" width="16.109375" style="116" customWidth="1"/>
    <col min="519" max="520" width="11" style="116" customWidth="1"/>
    <col min="521" max="521" width="11.88671875" style="116" customWidth="1"/>
    <col min="522" max="768" width="9.109375" style="116"/>
    <col min="769" max="769" width="52" style="116" customWidth="1"/>
    <col min="770" max="770" width="13.44140625" style="116" customWidth="1"/>
    <col min="771" max="771" width="14" style="116" customWidth="1"/>
    <col min="772" max="772" width="15.44140625" style="116" customWidth="1"/>
    <col min="773" max="773" width="14.33203125" style="116" customWidth="1"/>
    <col min="774" max="774" width="16.109375" style="116" customWidth="1"/>
    <col min="775" max="776" width="11" style="116" customWidth="1"/>
    <col min="777" max="777" width="11.88671875" style="116" customWidth="1"/>
    <col min="778" max="1024" width="9.109375" style="116"/>
    <col min="1025" max="1025" width="52" style="116" customWidth="1"/>
    <col min="1026" max="1026" width="13.44140625" style="116" customWidth="1"/>
    <col min="1027" max="1027" width="14" style="116" customWidth="1"/>
    <col min="1028" max="1028" width="15.44140625" style="116" customWidth="1"/>
    <col min="1029" max="1029" width="14.33203125" style="116" customWidth="1"/>
    <col min="1030" max="1030" width="16.109375" style="116" customWidth="1"/>
    <col min="1031" max="1032" width="11" style="116" customWidth="1"/>
    <col min="1033" max="1033" width="11.88671875" style="116" customWidth="1"/>
    <col min="1034" max="1280" width="9.109375" style="116"/>
    <col min="1281" max="1281" width="52" style="116" customWidth="1"/>
    <col min="1282" max="1282" width="13.44140625" style="116" customWidth="1"/>
    <col min="1283" max="1283" width="14" style="116" customWidth="1"/>
    <col min="1284" max="1284" width="15.44140625" style="116" customWidth="1"/>
    <col min="1285" max="1285" width="14.33203125" style="116" customWidth="1"/>
    <col min="1286" max="1286" width="16.109375" style="116" customWidth="1"/>
    <col min="1287" max="1288" width="11" style="116" customWidth="1"/>
    <col min="1289" max="1289" width="11.88671875" style="116" customWidth="1"/>
    <col min="1290" max="1536" width="9.109375" style="116"/>
    <col min="1537" max="1537" width="52" style="116" customWidth="1"/>
    <col min="1538" max="1538" width="13.44140625" style="116" customWidth="1"/>
    <col min="1539" max="1539" width="14" style="116" customWidth="1"/>
    <col min="1540" max="1540" width="15.44140625" style="116" customWidth="1"/>
    <col min="1541" max="1541" width="14.33203125" style="116" customWidth="1"/>
    <col min="1542" max="1542" width="16.109375" style="116" customWidth="1"/>
    <col min="1543" max="1544" width="11" style="116" customWidth="1"/>
    <col min="1545" max="1545" width="11.88671875" style="116" customWidth="1"/>
    <col min="1546" max="1792" width="9.109375" style="116"/>
    <col min="1793" max="1793" width="52" style="116" customWidth="1"/>
    <col min="1794" max="1794" width="13.44140625" style="116" customWidth="1"/>
    <col min="1795" max="1795" width="14" style="116" customWidth="1"/>
    <col min="1796" max="1796" width="15.44140625" style="116" customWidth="1"/>
    <col min="1797" max="1797" width="14.33203125" style="116" customWidth="1"/>
    <col min="1798" max="1798" width="16.109375" style="116" customWidth="1"/>
    <col min="1799" max="1800" width="11" style="116" customWidth="1"/>
    <col min="1801" max="1801" width="11.88671875" style="116" customWidth="1"/>
    <col min="1802" max="2048" width="9.109375" style="116"/>
    <col min="2049" max="2049" width="52" style="116" customWidth="1"/>
    <col min="2050" max="2050" width="13.44140625" style="116" customWidth="1"/>
    <col min="2051" max="2051" width="14" style="116" customWidth="1"/>
    <col min="2052" max="2052" width="15.44140625" style="116" customWidth="1"/>
    <col min="2053" max="2053" width="14.33203125" style="116" customWidth="1"/>
    <col min="2054" max="2054" width="16.109375" style="116" customWidth="1"/>
    <col min="2055" max="2056" width="11" style="116" customWidth="1"/>
    <col min="2057" max="2057" width="11.88671875" style="116" customWidth="1"/>
    <col min="2058" max="2304" width="9.109375" style="116"/>
    <col min="2305" max="2305" width="52" style="116" customWidth="1"/>
    <col min="2306" max="2306" width="13.44140625" style="116" customWidth="1"/>
    <col min="2307" max="2307" width="14" style="116" customWidth="1"/>
    <col min="2308" max="2308" width="15.44140625" style="116" customWidth="1"/>
    <col min="2309" max="2309" width="14.33203125" style="116" customWidth="1"/>
    <col min="2310" max="2310" width="16.109375" style="116" customWidth="1"/>
    <col min="2311" max="2312" width="11" style="116" customWidth="1"/>
    <col min="2313" max="2313" width="11.88671875" style="116" customWidth="1"/>
    <col min="2314" max="2560" width="9.109375" style="116"/>
    <col min="2561" max="2561" width="52" style="116" customWidth="1"/>
    <col min="2562" max="2562" width="13.44140625" style="116" customWidth="1"/>
    <col min="2563" max="2563" width="14" style="116" customWidth="1"/>
    <col min="2564" max="2564" width="15.44140625" style="116" customWidth="1"/>
    <col min="2565" max="2565" width="14.33203125" style="116" customWidth="1"/>
    <col min="2566" max="2566" width="16.109375" style="116" customWidth="1"/>
    <col min="2567" max="2568" width="11" style="116" customWidth="1"/>
    <col min="2569" max="2569" width="11.88671875" style="116" customWidth="1"/>
    <col min="2570" max="2816" width="9.109375" style="116"/>
    <col min="2817" max="2817" width="52" style="116" customWidth="1"/>
    <col min="2818" max="2818" width="13.44140625" style="116" customWidth="1"/>
    <col min="2819" max="2819" width="14" style="116" customWidth="1"/>
    <col min="2820" max="2820" width="15.44140625" style="116" customWidth="1"/>
    <col min="2821" max="2821" width="14.33203125" style="116" customWidth="1"/>
    <col min="2822" max="2822" width="16.109375" style="116" customWidth="1"/>
    <col min="2823" max="2824" width="11" style="116" customWidth="1"/>
    <col min="2825" max="2825" width="11.88671875" style="116" customWidth="1"/>
    <col min="2826" max="3072" width="9.109375" style="116"/>
    <col min="3073" max="3073" width="52" style="116" customWidth="1"/>
    <col min="3074" max="3074" width="13.44140625" style="116" customWidth="1"/>
    <col min="3075" max="3075" width="14" style="116" customWidth="1"/>
    <col min="3076" max="3076" width="15.44140625" style="116" customWidth="1"/>
    <col min="3077" max="3077" width="14.33203125" style="116" customWidth="1"/>
    <col min="3078" max="3078" width="16.109375" style="116" customWidth="1"/>
    <col min="3079" max="3080" width="11" style="116" customWidth="1"/>
    <col min="3081" max="3081" width="11.88671875" style="116" customWidth="1"/>
    <col min="3082" max="3328" width="9.109375" style="116"/>
    <col min="3329" max="3329" width="52" style="116" customWidth="1"/>
    <col min="3330" max="3330" width="13.44140625" style="116" customWidth="1"/>
    <col min="3331" max="3331" width="14" style="116" customWidth="1"/>
    <col min="3332" max="3332" width="15.44140625" style="116" customWidth="1"/>
    <col min="3333" max="3333" width="14.33203125" style="116" customWidth="1"/>
    <col min="3334" max="3334" width="16.109375" style="116" customWidth="1"/>
    <col min="3335" max="3336" width="11" style="116" customWidth="1"/>
    <col min="3337" max="3337" width="11.88671875" style="116" customWidth="1"/>
    <col min="3338" max="3584" width="9.109375" style="116"/>
    <col min="3585" max="3585" width="52" style="116" customWidth="1"/>
    <col min="3586" max="3586" width="13.44140625" style="116" customWidth="1"/>
    <col min="3587" max="3587" width="14" style="116" customWidth="1"/>
    <col min="3588" max="3588" width="15.44140625" style="116" customWidth="1"/>
    <col min="3589" max="3589" width="14.33203125" style="116" customWidth="1"/>
    <col min="3590" max="3590" width="16.109375" style="116" customWidth="1"/>
    <col min="3591" max="3592" width="11" style="116" customWidth="1"/>
    <col min="3593" max="3593" width="11.88671875" style="116" customWidth="1"/>
    <col min="3594" max="3840" width="9.109375" style="116"/>
    <col min="3841" max="3841" width="52" style="116" customWidth="1"/>
    <col min="3842" max="3842" width="13.44140625" style="116" customWidth="1"/>
    <col min="3843" max="3843" width="14" style="116" customWidth="1"/>
    <col min="3844" max="3844" width="15.44140625" style="116" customWidth="1"/>
    <col min="3845" max="3845" width="14.33203125" style="116" customWidth="1"/>
    <col min="3846" max="3846" width="16.109375" style="116" customWidth="1"/>
    <col min="3847" max="3848" width="11" style="116" customWidth="1"/>
    <col min="3849" max="3849" width="11.88671875" style="116" customWidth="1"/>
    <col min="3850" max="4096" width="9.109375" style="116"/>
    <col min="4097" max="4097" width="52" style="116" customWidth="1"/>
    <col min="4098" max="4098" width="13.44140625" style="116" customWidth="1"/>
    <col min="4099" max="4099" width="14" style="116" customWidth="1"/>
    <col min="4100" max="4100" width="15.44140625" style="116" customWidth="1"/>
    <col min="4101" max="4101" width="14.33203125" style="116" customWidth="1"/>
    <col min="4102" max="4102" width="16.109375" style="116" customWidth="1"/>
    <col min="4103" max="4104" width="11" style="116" customWidth="1"/>
    <col min="4105" max="4105" width="11.88671875" style="116" customWidth="1"/>
    <col min="4106" max="4352" width="9.109375" style="116"/>
    <col min="4353" max="4353" width="52" style="116" customWidth="1"/>
    <col min="4354" max="4354" width="13.44140625" style="116" customWidth="1"/>
    <col min="4355" max="4355" width="14" style="116" customWidth="1"/>
    <col min="4356" max="4356" width="15.44140625" style="116" customWidth="1"/>
    <col min="4357" max="4357" width="14.33203125" style="116" customWidth="1"/>
    <col min="4358" max="4358" width="16.109375" style="116" customWidth="1"/>
    <col min="4359" max="4360" width="11" style="116" customWidth="1"/>
    <col min="4361" max="4361" width="11.88671875" style="116" customWidth="1"/>
    <col min="4362" max="4608" width="9.109375" style="116"/>
    <col min="4609" max="4609" width="52" style="116" customWidth="1"/>
    <col min="4610" max="4610" width="13.44140625" style="116" customWidth="1"/>
    <col min="4611" max="4611" width="14" style="116" customWidth="1"/>
    <col min="4612" max="4612" width="15.44140625" style="116" customWidth="1"/>
    <col min="4613" max="4613" width="14.33203125" style="116" customWidth="1"/>
    <col min="4614" max="4614" width="16.109375" style="116" customWidth="1"/>
    <col min="4615" max="4616" width="11" style="116" customWidth="1"/>
    <col min="4617" max="4617" width="11.88671875" style="116" customWidth="1"/>
    <col min="4618" max="4864" width="9.109375" style="116"/>
    <col min="4865" max="4865" width="52" style="116" customWidth="1"/>
    <col min="4866" max="4866" width="13.44140625" style="116" customWidth="1"/>
    <col min="4867" max="4867" width="14" style="116" customWidth="1"/>
    <col min="4868" max="4868" width="15.44140625" style="116" customWidth="1"/>
    <col min="4869" max="4869" width="14.33203125" style="116" customWidth="1"/>
    <col min="4870" max="4870" width="16.109375" style="116" customWidth="1"/>
    <col min="4871" max="4872" width="11" style="116" customWidth="1"/>
    <col min="4873" max="4873" width="11.88671875" style="116" customWidth="1"/>
    <col min="4874" max="5120" width="9.109375" style="116"/>
    <col min="5121" max="5121" width="52" style="116" customWidth="1"/>
    <col min="5122" max="5122" width="13.44140625" style="116" customWidth="1"/>
    <col min="5123" max="5123" width="14" style="116" customWidth="1"/>
    <col min="5124" max="5124" width="15.44140625" style="116" customWidth="1"/>
    <col min="5125" max="5125" width="14.33203125" style="116" customWidth="1"/>
    <col min="5126" max="5126" width="16.109375" style="116" customWidth="1"/>
    <col min="5127" max="5128" width="11" style="116" customWidth="1"/>
    <col min="5129" max="5129" width="11.88671875" style="116" customWidth="1"/>
    <col min="5130" max="5376" width="9.109375" style="116"/>
    <col min="5377" max="5377" width="52" style="116" customWidth="1"/>
    <col min="5378" max="5378" width="13.44140625" style="116" customWidth="1"/>
    <col min="5379" max="5379" width="14" style="116" customWidth="1"/>
    <col min="5380" max="5380" width="15.44140625" style="116" customWidth="1"/>
    <col min="5381" max="5381" width="14.33203125" style="116" customWidth="1"/>
    <col min="5382" max="5382" width="16.109375" style="116" customWidth="1"/>
    <col min="5383" max="5384" width="11" style="116" customWidth="1"/>
    <col min="5385" max="5385" width="11.88671875" style="116" customWidth="1"/>
    <col min="5386" max="5632" width="9.109375" style="116"/>
    <col min="5633" max="5633" width="52" style="116" customWidth="1"/>
    <col min="5634" max="5634" width="13.44140625" style="116" customWidth="1"/>
    <col min="5635" max="5635" width="14" style="116" customWidth="1"/>
    <col min="5636" max="5636" width="15.44140625" style="116" customWidth="1"/>
    <col min="5637" max="5637" width="14.33203125" style="116" customWidth="1"/>
    <col min="5638" max="5638" width="16.109375" style="116" customWidth="1"/>
    <col min="5639" max="5640" width="11" style="116" customWidth="1"/>
    <col min="5641" max="5641" width="11.88671875" style="116" customWidth="1"/>
    <col min="5642" max="5888" width="9.109375" style="116"/>
    <col min="5889" max="5889" width="52" style="116" customWidth="1"/>
    <col min="5890" max="5890" width="13.44140625" style="116" customWidth="1"/>
    <col min="5891" max="5891" width="14" style="116" customWidth="1"/>
    <col min="5892" max="5892" width="15.44140625" style="116" customWidth="1"/>
    <col min="5893" max="5893" width="14.33203125" style="116" customWidth="1"/>
    <col min="5894" max="5894" width="16.109375" style="116" customWidth="1"/>
    <col min="5895" max="5896" width="11" style="116" customWidth="1"/>
    <col min="5897" max="5897" width="11.88671875" style="116" customWidth="1"/>
    <col min="5898" max="6144" width="9.109375" style="116"/>
    <col min="6145" max="6145" width="52" style="116" customWidth="1"/>
    <col min="6146" max="6146" width="13.44140625" style="116" customWidth="1"/>
    <col min="6147" max="6147" width="14" style="116" customWidth="1"/>
    <col min="6148" max="6148" width="15.44140625" style="116" customWidth="1"/>
    <col min="6149" max="6149" width="14.33203125" style="116" customWidth="1"/>
    <col min="6150" max="6150" width="16.109375" style="116" customWidth="1"/>
    <col min="6151" max="6152" width="11" style="116" customWidth="1"/>
    <col min="6153" max="6153" width="11.88671875" style="116" customWidth="1"/>
    <col min="6154" max="6400" width="9.109375" style="116"/>
    <col min="6401" max="6401" width="52" style="116" customWidth="1"/>
    <col min="6402" max="6402" width="13.44140625" style="116" customWidth="1"/>
    <col min="6403" max="6403" width="14" style="116" customWidth="1"/>
    <col min="6404" max="6404" width="15.44140625" style="116" customWidth="1"/>
    <col min="6405" max="6405" width="14.33203125" style="116" customWidth="1"/>
    <col min="6406" max="6406" width="16.109375" style="116" customWidth="1"/>
    <col min="6407" max="6408" width="11" style="116" customWidth="1"/>
    <col min="6409" max="6409" width="11.88671875" style="116" customWidth="1"/>
    <col min="6410" max="6656" width="9.109375" style="116"/>
    <col min="6657" max="6657" width="52" style="116" customWidth="1"/>
    <col min="6658" max="6658" width="13.44140625" style="116" customWidth="1"/>
    <col min="6659" max="6659" width="14" style="116" customWidth="1"/>
    <col min="6660" max="6660" width="15.44140625" style="116" customWidth="1"/>
    <col min="6661" max="6661" width="14.33203125" style="116" customWidth="1"/>
    <col min="6662" max="6662" width="16.109375" style="116" customWidth="1"/>
    <col min="6663" max="6664" width="11" style="116" customWidth="1"/>
    <col min="6665" max="6665" width="11.88671875" style="116" customWidth="1"/>
    <col min="6666" max="6912" width="9.109375" style="116"/>
    <col min="6913" max="6913" width="52" style="116" customWidth="1"/>
    <col min="6914" max="6914" width="13.44140625" style="116" customWidth="1"/>
    <col min="6915" max="6915" width="14" style="116" customWidth="1"/>
    <col min="6916" max="6916" width="15.44140625" style="116" customWidth="1"/>
    <col min="6917" max="6917" width="14.33203125" style="116" customWidth="1"/>
    <col min="6918" max="6918" width="16.109375" style="116" customWidth="1"/>
    <col min="6919" max="6920" width="11" style="116" customWidth="1"/>
    <col min="6921" max="6921" width="11.88671875" style="116" customWidth="1"/>
    <col min="6922" max="7168" width="9.109375" style="116"/>
    <col min="7169" max="7169" width="52" style="116" customWidth="1"/>
    <col min="7170" max="7170" width="13.44140625" style="116" customWidth="1"/>
    <col min="7171" max="7171" width="14" style="116" customWidth="1"/>
    <col min="7172" max="7172" width="15.44140625" style="116" customWidth="1"/>
    <col min="7173" max="7173" width="14.33203125" style="116" customWidth="1"/>
    <col min="7174" max="7174" width="16.109375" style="116" customWidth="1"/>
    <col min="7175" max="7176" width="11" style="116" customWidth="1"/>
    <col min="7177" max="7177" width="11.88671875" style="116" customWidth="1"/>
    <col min="7178" max="7424" width="9.109375" style="116"/>
    <col min="7425" max="7425" width="52" style="116" customWidth="1"/>
    <col min="7426" max="7426" width="13.44140625" style="116" customWidth="1"/>
    <col min="7427" max="7427" width="14" style="116" customWidth="1"/>
    <col min="7428" max="7428" width="15.44140625" style="116" customWidth="1"/>
    <col min="7429" max="7429" width="14.33203125" style="116" customWidth="1"/>
    <col min="7430" max="7430" width="16.109375" style="116" customWidth="1"/>
    <col min="7431" max="7432" width="11" style="116" customWidth="1"/>
    <col min="7433" max="7433" width="11.88671875" style="116" customWidth="1"/>
    <col min="7434" max="7680" width="9.109375" style="116"/>
    <col min="7681" max="7681" width="52" style="116" customWidth="1"/>
    <col min="7682" max="7682" width="13.44140625" style="116" customWidth="1"/>
    <col min="7683" max="7683" width="14" style="116" customWidth="1"/>
    <col min="7684" max="7684" width="15.44140625" style="116" customWidth="1"/>
    <col min="7685" max="7685" width="14.33203125" style="116" customWidth="1"/>
    <col min="7686" max="7686" width="16.109375" style="116" customWidth="1"/>
    <col min="7687" max="7688" width="11" style="116" customWidth="1"/>
    <col min="7689" max="7689" width="11.88671875" style="116" customWidth="1"/>
    <col min="7690" max="7936" width="9.109375" style="116"/>
    <col min="7937" max="7937" width="52" style="116" customWidth="1"/>
    <col min="7938" max="7938" width="13.44140625" style="116" customWidth="1"/>
    <col min="7939" max="7939" width="14" style="116" customWidth="1"/>
    <col min="7940" max="7940" width="15.44140625" style="116" customWidth="1"/>
    <col min="7941" max="7941" width="14.33203125" style="116" customWidth="1"/>
    <col min="7942" max="7942" width="16.109375" style="116" customWidth="1"/>
    <col min="7943" max="7944" width="11" style="116" customWidth="1"/>
    <col min="7945" max="7945" width="11.88671875" style="116" customWidth="1"/>
    <col min="7946" max="8192" width="9.109375" style="116"/>
    <col min="8193" max="8193" width="52" style="116" customWidth="1"/>
    <col min="8194" max="8194" width="13.44140625" style="116" customWidth="1"/>
    <col min="8195" max="8195" width="14" style="116" customWidth="1"/>
    <col min="8196" max="8196" width="15.44140625" style="116" customWidth="1"/>
    <col min="8197" max="8197" width="14.33203125" style="116" customWidth="1"/>
    <col min="8198" max="8198" width="16.109375" style="116" customWidth="1"/>
    <col min="8199" max="8200" width="11" style="116" customWidth="1"/>
    <col min="8201" max="8201" width="11.88671875" style="116" customWidth="1"/>
    <col min="8202" max="8448" width="9.109375" style="116"/>
    <col min="8449" max="8449" width="52" style="116" customWidth="1"/>
    <col min="8450" max="8450" width="13.44140625" style="116" customWidth="1"/>
    <col min="8451" max="8451" width="14" style="116" customWidth="1"/>
    <col min="8452" max="8452" width="15.44140625" style="116" customWidth="1"/>
    <col min="8453" max="8453" width="14.33203125" style="116" customWidth="1"/>
    <col min="8454" max="8454" width="16.109375" style="116" customWidth="1"/>
    <col min="8455" max="8456" width="11" style="116" customWidth="1"/>
    <col min="8457" max="8457" width="11.88671875" style="116" customWidth="1"/>
    <col min="8458" max="8704" width="9.109375" style="116"/>
    <col min="8705" max="8705" width="52" style="116" customWidth="1"/>
    <col min="8706" max="8706" width="13.44140625" style="116" customWidth="1"/>
    <col min="8707" max="8707" width="14" style="116" customWidth="1"/>
    <col min="8708" max="8708" width="15.44140625" style="116" customWidth="1"/>
    <col min="8709" max="8709" width="14.33203125" style="116" customWidth="1"/>
    <col min="8710" max="8710" width="16.109375" style="116" customWidth="1"/>
    <col min="8711" max="8712" width="11" style="116" customWidth="1"/>
    <col min="8713" max="8713" width="11.88671875" style="116" customWidth="1"/>
    <col min="8714" max="8960" width="9.109375" style="116"/>
    <col min="8961" max="8961" width="52" style="116" customWidth="1"/>
    <col min="8962" max="8962" width="13.44140625" style="116" customWidth="1"/>
    <col min="8963" max="8963" width="14" style="116" customWidth="1"/>
    <col min="8964" max="8964" width="15.44140625" style="116" customWidth="1"/>
    <col min="8965" max="8965" width="14.33203125" style="116" customWidth="1"/>
    <col min="8966" max="8966" width="16.109375" style="116" customWidth="1"/>
    <col min="8967" max="8968" width="11" style="116" customWidth="1"/>
    <col min="8969" max="8969" width="11.88671875" style="116" customWidth="1"/>
    <col min="8970" max="9216" width="9.109375" style="116"/>
    <col min="9217" max="9217" width="52" style="116" customWidth="1"/>
    <col min="9218" max="9218" width="13.44140625" style="116" customWidth="1"/>
    <col min="9219" max="9219" width="14" style="116" customWidth="1"/>
    <col min="9220" max="9220" width="15.44140625" style="116" customWidth="1"/>
    <col min="9221" max="9221" width="14.33203125" style="116" customWidth="1"/>
    <col min="9222" max="9222" width="16.109375" style="116" customWidth="1"/>
    <col min="9223" max="9224" width="11" style="116" customWidth="1"/>
    <col min="9225" max="9225" width="11.88671875" style="116" customWidth="1"/>
    <col min="9226" max="9472" width="9.109375" style="116"/>
    <col min="9473" max="9473" width="52" style="116" customWidth="1"/>
    <col min="9474" max="9474" width="13.44140625" style="116" customWidth="1"/>
    <col min="9475" max="9475" width="14" style="116" customWidth="1"/>
    <col min="9476" max="9476" width="15.44140625" style="116" customWidth="1"/>
    <col min="9477" max="9477" width="14.33203125" style="116" customWidth="1"/>
    <col min="9478" max="9478" width="16.109375" style="116" customWidth="1"/>
    <col min="9479" max="9480" width="11" style="116" customWidth="1"/>
    <col min="9481" max="9481" width="11.88671875" style="116" customWidth="1"/>
    <col min="9482" max="9728" width="9.109375" style="116"/>
    <col min="9729" max="9729" width="52" style="116" customWidth="1"/>
    <col min="9730" max="9730" width="13.44140625" style="116" customWidth="1"/>
    <col min="9731" max="9731" width="14" style="116" customWidth="1"/>
    <col min="9732" max="9732" width="15.44140625" style="116" customWidth="1"/>
    <col min="9733" max="9733" width="14.33203125" style="116" customWidth="1"/>
    <col min="9734" max="9734" width="16.109375" style="116" customWidth="1"/>
    <col min="9735" max="9736" width="11" style="116" customWidth="1"/>
    <col min="9737" max="9737" width="11.88671875" style="116" customWidth="1"/>
    <col min="9738" max="9984" width="9.109375" style="116"/>
    <col min="9985" max="9985" width="52" style="116" customWidth="1"/>
    <col min="9986" max="9986" width="13.44140625" style="116" customWidth="1"/>
    <col min="9987" max="9987" width="14" style="116" customWidth="1"/>
    <col min="9988" max="9988" width="15.44140625" style="116" customWidth="1"/>
    <col min="9989" max="9989" width="14.33203125" style="116" customWidth="1"/>
    <col min="9990" max="9990" width="16.109375" style="116" customWidth="1"/>
    <col min="9991" max="9992" width="11" style="116" customWidth="1"/>
    <col min="9993" max="9993" width="11.88671875" style="116" customWidth="1"/>
    <col min="9994" max="10240" width="9.109375" style="116"/>
    <col min="10241" max="10241" width="52" style="116" customWidth="1"/>
    <col min="10242" max="10242" width="13.44140625" style="116" customWidth="1"/>
    <col min="10243" max="10243" width="14" style="116" customWidth="1"/>
    <col min="10244" max="10244" width="15.44140625" style="116" customWidth="1"/>
    <col min="10245" max="10245" width="14.33203125" style="116" customWidth="1"/>
    <col min="10246" max="10246" width="16.109375" style="116" customWidth="1"/>
    <col min="10247" max="10248" width="11" style="116" customWidth="1"/>
    <col min="10249" max="10249" width="11.88671875" style="116" customWidth="1"/>
    <col min="10250" max="10496" width="9.109375" style="116"/>
    <col min="10497" max="10497" width="52" style="116" customWidth="1"/>
    <col min="10498" max="10498" width="13.44140625" style="116" customWidth="1"/>
    <col min="10499" max="10499" width="14" style="116" customWidth="1"/>
    <col min="10500" max="10500" width="15.44140625" style="116" customWidth="1"/>
    <col min="10501" max="10501" width="14.33203125" style="116" customWidth="1"/>
    <col min="10502" max="10502" width="16.109375" style="116" customWidth="1"/>
    <col min="10503" max="10504" width="11" style="116" customWidth="1"/>
    <col min="10505" max="10505" width="11.88671875" style="116" customWidth="1"/>
    <col min="10506" max="10752" width="9.109375" style="116"/>
    <col min="10753" max="10753" width="52" style="116" customWidth="1"/>
    <col min="10754" max="10754" width="13.44140625" style="116" customWidth="1"/>
    <col min="10755" max="10755" width="14" style="116" customWidth="1"/>
    <col min="10756" max="10756" width="15.44140625" style="116" customWidth="1"/>
    <col min="10757" max="10757" width="14.33203125" style="116" customWidth="1"/>
    <col min="10758" max="10758" width="16.109375" style="116" customWidth="1"/>
    <col min="10759" max="10760" width="11" style="116" customWidth="1"/>
    <col min="10761" max="10761" width="11.88671875" style="116" customWidth="1"/>
    <col min="10762" max="11008" width="9.109375" style="116"/>
    <col min="11009" max="11009" width="52" style="116" customWidth="1"/>
    <col min="11010" max="11010" width="13.44140625" style="116" customWidth="1"/>
    <col min="11011" max="11011" width="14" style="116" customWidth="1"/>
    <col min="11012" max="11012" width="15.44140625" style="116" customWidth="1"/>
    <col min="11013" max="11013" width="14.33203125" style="116" customWidth="1"/>
    <col min="11014" max="11014" width="16.109375" style="116" customWidth="1"/>
    <col min="11015" max="11016" width="11" style="116" customWidth="1"/>
    <col min="11017" max="11017" width="11.88671875" style="116" customWidth="1"/>
    <col min="11018" max="11264" width="9.109375" style="116"/>
    <col min="11265" max="11265" width="52" style="116" customWidth="1"/>
    <col min="11266" max="11266" width="13.44140625" style="116" customWidth="1"/>
    <col min="11267" max="11267" width="14" style="116" customWidth="1"/>
    <col min="11268" max="11268" width="15.44140625" style="116" customWidth="1"/>
    <col min="11269" max="11269" width="14.33203125" style="116" customWidth="1"/>
    <col min="11270" max="11270" width="16.109375" style="116" customWidth="1"/>
    <col min="11271" max="11272" width="11" style="116" customWidth="1"/>
    <col min="11273" max="11273" width="11.88671875" style="116" customWidth="1"/>
    <col min="11274" max="11520" width="9.109375" style="116"/>
    <col min="11521" max="11521" width="52" style="116" customWidth="1"/>
    <col min="11522" max="11522" width="13.44140625" style="116" customWidth="1"/>
    <col min="11523" max="11523" width="14" style="116" customWidth="1"/>
    <col min="11524" max="11524" width="15.44140625" style="116" customWidth="1"/>
    <col min="11525" max="11525" width="14.33203125" style="116" customWidth="1"/>
    <col min="11526" max="11526" width="16.109375" style="116" customWidth="1"/>
    <col min="11527" max="11528" width="11" style="116" customWidth="1"/>
    <col min="11529" max="11529" width="11.88671875" style="116" customWidth="1"/>
    <col min="11530" max="11776" width="9.109375" style="116"/>
    <col min="11777" max="11777" width="52" style="116" customWidth="1"/>
    <col min="11778" max="11778" width="13.44140625" style="116" customWidth="1"/>
    <col min="11779" max="11779" width="14" style="116" customWidth="1"/>
    <col min="11780" max="11780" width="15.44140625" style="116" customWidth="1"/>
    <col min="11781" max="11781" width="14.33203125" style="116" customWidth="1"/>
    <col min="11782" max="11782" width="16.109375" style="116" customWidth="1"/>
    <col min="11783" max="11784" width="11" style="116" customWidth="1"/>
    <col min="11785" max="11785" width="11.88671875" style="116" customWidth="1"/>
    <col min="11786" max="12032" width="9.109375" style="116"/>
    <col min="12033" max="12033" width="52" style="116" customWidth="1"/>
    <col min="12034" max="12034" width="13.44140625" style="116" customWidth="1"/>
    <col min="12035" max="12035" width="14" style="116" customWidth="1"/>
    <col min="12036" max="12036" width="15.44140625" style="116" customWidth="1"/>
    <col min="12037" max="12037" width="14.33203125" style="116" customWidth="1"/>
    <col min="12038" max="12038" width="16.109375" style="116" customWidth="1"/>
    <col min="12039" max="12040" width="11" style="116" customWidth="1"/>
    <col min="12041" max="12041" width="11.88671875" style="116" customWidth="1"/>
    <col min="12042" max="12288" width="9.109375" style="116"/>
    <col min="12289" max="12289" width="52" style="116" customWidth="1"/>
    <col min="12290" max="12290" width="13.44140625" style="116" customWidth="1"/>
    <col min="12291" max="12291" width="14" style="116" customWidth="1"/>
    <col min="12292" max="12292" width="15.44140625" style="116" customWidth="1"/>
    <col min="12293" max="12293" width="14.33203125" style="116" customWidth="1"/>
    <col min="12294" max="12294" width="16.109375" style="116" customWidth="1"/>
    <col min="12295" max="12296" width="11" style="116" customWidth="1"/>
    <col min="12297" max="12297" width="11.88671875" style="116" customWidth="1"/>
    <col min="12298" max="12544" width="9.109375" style="116"/>
    <col min="12545" max="12545" width="52" style="116" customWidth="1"/>
    <col min="12546" max="12546" width="13.44140625" style="116" customWidth="1"/>
    <col min="12547" max="12547" width="14" style="116" customWidth="1"/>
    <col min="12548" max="12548" width="15.44140625" style="116" customWidth="1"/>
    <col min="12549" max="12549" width="14.33203125" style="116" customWidth="1"/>
    <col min="12550" max="12550" width="16.109375" style="116" customWidth="1"/>
    <col min="12551" max="12552" width="11" style="116" customWidth="1"/>
    <col min="12553" max="12553" width="11.88671875" style="116" customWidth="1"/>
    <col min="12554" max="12800" width="9.109375" style="116"/>
    <col min="12801" max="12801" width="52" style="116" customWidth="1"/>
    <col min="12802" max="12802" width="13.44140625" style="116" customWidth="1"/>
    <col min="12803" max="12803" width="14" style="116" customWidth="1"/>
    <col min="12804" max="12804" width="15.44140625" style="116" customWidth="1"/>
    <col min="12805" max="12805" width="14.33203125" style="116" customWidth="1"/>
    <col min="12806" max="12806" width="16.109375" style="116" customWidth="1"/>
    <col min="12807" max="12808" width="11" style="116" customWidth="1"/>
    <col min="12809" max="12809" width="11.88671875" style="116" customWidth="1"/>
    <col min="12810" max="13056" width="9.109375" style="116"/>
    <col min="13057" max="13057" width="52" style="116" customWidth="1"/>
    <col min="13058" max="13058" width="13.44140625" style="116" customWidth="1"/>
    <col min="13059" max="13059" width="14" style="116" customWidth="1"/>
    <col min="13060" max="13060" width="15.44140625" style="116" customWidth="1"/>
    <col min="13061" max="13061" width="14.33203125" style="116" customWidth="1"/>
    <col min="13062" max="13062" width="16.109375" style="116" customWidth="1"/>
    <col min="13063" max="13064" width="11" style="116" customWidth="1"/>
    <col min="13065" max="13065" width="11.88671875" style="116" customWidth="1"/>
    <col min="13066" max="13312" width="9.109375" style="116"/>
    <col min="13313" max="13313" width="52" style="116" customWidth="1"/>
    <col min="13314" max="13314" width="13.44140625" style="116" customWidth="1"/>
    <col min="13315" max="13315" width="14" style="116" customWidth="1"/>
    <col min="13316" max="13316" width="15.44140625" style="116" customWidth="1"/>
    <col min="13317" max="13317" width="14.33203125" style="116" customWidth="1"/>
    <col min="13318" max="13318" width="16.109375" style="116" customWidth="1"/>
    <col min="13319" max="13320" width="11" style="116" customWidth="1"/>
    <col min="13321" max="13321" width="11.88671875" style="116" customWidth="1"/>
    <col min="13322" max="13568" width="9.109375" style="116"/>
    <col min="13569" max="13569" width="52" style="116" customWidth="1"/>
    <col min="13570" max="13570" width="13.44140625" style="116" customWidth="1"/>
    <col min="13571" max="13571" width="14" style="116" customWidth="1"/>
    <col min="13572" max="13572" width="15.44140625" style="116" customWidth="1"/>
    <col min="13573" max="13573" width="14.33203125" style="116" customWidth="1"/>
    <col min="13574" max="13574" width="16.109375" style="116" customWidth="1"/>
    <col min="13575" max="13576" width="11" style="116" customWidth="1"/>
    <col min="13577" max="13577" width="11.88671875" style="116" customWidth="1"/>
    <col min="13578" max="13824" width="9.109375" style="116"/>
    <col min="13825" max="13825" width="52" style="116" customWidth="1"/>
    <col min="13826" max="13826" width="13.44140625" style="116" customWidth="1"/>
    <col min="13827" max="13827" width="14" style="116" customWidth="1"/>
    <col min="13828" max="13828" width="15.44140625" style="116" customWidth="1"/>
    <col min="13829" max="13829" width="14.33203125" style="116" customWidth="1"/>
    <col min="13830" max="13830" width="16.109375" style="116" customWidth="1"/>
    <col min="13831" max="13832" width="11" style="116" customWidth="1"/>
    <col min="13833" max="13833" width="11.88671875" style="116" customWidth="1"/>
    <col min="13834" max="14080" width="9.109375" style="116"/>
    <col min="14081" max="14081" width="52" style="116" customWidth="1"/>
    <col min="14082" max="14082" width="13.44140625" style="116" customWidth="1"/>
    <col min="14083" max="14083" width="14" style="116" customWidth="1"/>
    <col min="14084" max="14084" width="15.44140625" style="116" customWidth="1"/>
    <col min="14085" max="14085" width="14.33203125" style="116" customWidth="1"/>
    <col min="14086" max="14086" width="16.109375" style="116" customWidth="1"/>
    <col min="14087" max="14088" width="11" style="116" customWidth="1"/>
    <col min="14089" max="14089" width="11.88671875" style="116" customWidth="1"/>
    <col min="14090" max="14336" width="9.109375" style="116"/>
    <col min="14337" max="14337" width="52" style="116" customWidth="1"/>
    <col min="14338" max="14338" width="13.44140625" style="116" customWidth="1"/>
    <col min="14339" max="14339" width="14" style="116" customWidth="1"/>
    <col min="14340" max="14340" width="15.44140625" style="116" customWidth="1"/>
    <col min="14341" max="14341" width="14.33203125" style="116" customWidth="1"/>
    <col min="14342" max="14342" width="16.109375" style="116" customWidth="1"/>
    <col min="14343" max="14344" width="11" style="116" customWidth="1"/>
    <col min="14345" max="14345" width="11.88671875" style="116" customWidth="1"/>
    <col min="14346" max="14592" width="9.109375" style="116"/>
    <col min="14593" max="14593" width="52" style="116" customWidth="1"/>
    <col min="14594" max="14594" width="13.44140625" style="116" customWidth="1"/>
    <col min="14595" max="14595" width="14" style="116" customWidth="1"/>
    <col min="14596" max="14596" width="15.44140625" style="116" customWidth="1"/>
    <col min="14597" max="14597" width="14.33203125" style="116" customWidth="1"/>
    <col min="14598" max="14598" width="16.109375" style="116" customWidth="1"/>
    <col min="14599" max="14600" width="11" style="116" customWidth="1"/>
    <col min="14601" max="14601" width="11.88671875" style="116" customWidth="1"/>
    <col min="14602" max="14848" width="9.109375" style="116"/>
    <col min="14849" max="14849" width="52" style="116" customWidth="1"/>
    <col min="14850" max="14850" width="13.44140625" style="116" customWidth="1"/>
    <col min="14851" max="14851" width="14" style="116" customWidth="1"/>
    <col min="14852" max="14852" width="15.44140625" style="116" customWidth="1"/>
    <col min="14853" max="14853" width="14.33203125" style="116" customWidth="1"/>
    <col min="14854" max="14854" width="16.109375" style="116" customWidth="1"/>
    <col min="14855" max="14856" width="11" style="116" customWidth="1"/>
    <col min="14857" max="14857" width="11.88671875" style="116" customWidth="1"/>
    <col min="14858" max="15104" width="9.109375" style="116"/>
    <col min="15105" max="15105" width="52" style="116" customWidth="1"/>
    <col min="15106" max="15106" width="13.44140625" style="116" customWidth="1"/>
    <col min="15107" max="15107" width="14" style="116" customWidth="1"/>
    <col min="15108" max="15108" width="15.44140625" style="116" customWidth="1"/>
    <col min="15109" max="15109" width="14.33203125" style="116" customWidth="1"/>
    <col min="15110" max="15110" width="16.109375" style="116" customWidth="1"/>
    <col min="15111" max="15112" width="11" style="116" customWidth="1"/>
    <col min="15113" max="15113" width="11.88671875" style="116" customWidth="1"/>
    <col min="15114" max="15360" width="9.109375" style="116"/>
    <col min="15361" max="15361" width="52" style="116" customWidth="1"/>
    <col min="15362" max="15362" width="13.44140625" style="116" customWidth="1"/>
    <col min="15363" max="15363" width="14" style="116" customWidth="1"/>
    <col min="15364" max="15364" width="15.44140625" style="116" customWidth="1"/>
    <col min="15365" max="15365" width="14.33203125" style="116" customWidth="1"/>
    <col min="15366" max="15366" width="16.109375" style="116" customWidth="1"/>
    <col min="15367" max="15368" width="11" style="116" customWidth="1"/>
    <col min="15369" max="15369" width="11.88671875" style="116" customWidth="1"/>
    <col min="15370" max="15616" width="9.109375" style="116"/>
    <col min="15617" max="15617" width="52" style="116" customWidth="1"/>
    <col min="15618" max="15618" width="13.44140625" style="116" customWidth="1"/>
    <col min="15619" max="15619" width="14" style="116" customWidth="1"/>
    <col min="15620" max="15620" width="15.44140625" style="116" customWidth="1"/>
    <col min="15621" max="15621" width="14.33203125" style="116" customWidth="1"/>
    <col min="15622" max="15622" width="16.109375" style="116" customWidth="1"/>
    <col min="15623" max="15624" width="11" style="116" customWidth="1"/>
    <col min="15625" max="15625" width="11.88671875" style="116" customWidth="1"/>
    <col min="15626" max="15872" width="9.109375" style="116"/>
    <col min="15873" max="15873" width="52" style="116" customWidth="1"/>
    <col min="15874" max="15874" width="13.44140625" style="116" customWidth="1"/>
    <col min="15875" max="15875" width="14" style="116" customWidth="1"/>
    <col min="15876" max="15876" width="15.44140625" style="116" customWidth="1"/>
    <col min="15877" max="15877" width="14.33203125" style="116" customWidth="1"/>
    <col min="15878" max="15878" width="16.109375" style="116" customWidth="1"/>
    <col min="15879" max="15880" width="11" style="116" customWidth="1"/>
    <col min="15881" max="15881" width="11.88671875" style="116" customWidth="1"/>
    <col min="15882" max="16128" width="9.109375" style="116"/>
    <col min="16129" max="16129" width="52" style="116" customWidth="1"/>
    <col min="16130" max="16130" width="13.44140625" style="116" customWidth="1"/>
    <col min="16131" max="16131" width="14" style="116" customWidth="1"/>
    <col min="16132" max="16132" width="15.44140625" style="116" customWidth="1"/>
    <col min="16133" max="16133" width="14.33203125" style="116" customWidth="1"/>
    <col min="16134" max="16134" width="16.109375" style="116" customWidth="1"/>
    <col min="16135" max="16136" width="11" style="116" customWidth="1"/>
    <col min="16137" max="16137" width="11.88671875" style="116" customWidth="1"/>
    <col min="16138" max="16384" width="9.109375" style="116"/>
  </cols>
  <sheetData>
    <row r="1" spans="1:7" ht="15.6" x14ac:dyDescent="0.3">
      <c r="A1" s="187" t="s">
        <v>274</v>
      </c>
      <c r="B1" s="187"/>
      <c r="C1" s="187"/>
      <c r="D1" s="187"/>
      <c r="E1" s="187"/>
      <c r="F1" s="187"/>
    </row>
    <row r="2" spans="1:7" ht="15" thickBot="1" x14ac:dyDescent="0.35">
      <c r="A2" s="180" t="s">
        <v>331</v>
      </c>
      <c r="B2" s="117"/>
      <c r="C2" s="117"/>
      <c r="D2" s="117"/>
      <c r="E2" s="117"/>
      <c r="F2" s="118" t="str">
        <f>'[1]6.sz.mell.'!F2</f>
        <v>Forintban!</v>
      </c>
    </row>
    <row r="3" spans="1:7" s="122" customFormat="1" ht="34.799999999999997" thickBot="1" x14ac:dyDescent="0.25">
      <c r="A3" s="119" t="s">
        <v>275</v>
      </c>
      <c r="B3" s="120" t="s">
        <v>276</v>
      </c>
      <c r="C3" s="120" t="s">
        <v>277</v>
      </c>
      <c r="D3" s="120" t="str">
        <f>+'[1]6.sz.mell.'!D3</f>
        <v>Felhasználás   2017. XII. 31-ig</v>
      </c>
      <c r="E3" s="120" t="str">
        <f>+'[1]6.sz.mell.'!E3</f>
        <v>2018. évi előirányzat</v>
      </c>
      <c r="F3" s="121" t="str">
        <f>+CONCATENATE(LEFT([1]ÖSSZEFÜGGÉSEK!A5,4),". utáni szükséglet ",CHAR(10),"")</f>
        <v xml:space="preserve">2018. utáni szükséglet 
</v>
      </c>
    </row>
    <row r="4" spans="1:7" s="117" customFormat="1" ht="15" customHeight="1" thickBot="1" x14ac:dyDescent="0.35">
      <c r="A4" s="123" t="s">
        <v>3</v>
      </c>
      <c r="B4" s="124" t="s">
        <v>4</v>
      </c>
      <c r="C4" s="124" t="s">
        <v>5</v>
      </c>
      <c r="D4" s="124" t="s">
        <v>6</v>
      </c>
      <c r="E4" s="124" t="s">
        <v>278</v>
      </c>
      <c r="F4" s="125" t="s">
        <v>279</v>
      </c>
    </row>
    <row r="5" spans="1:7" x14ac:dyDescent="0.3">
      <c r="A5" s="126" t="s">
        <v>280</v>
      </c>
      <c r="B5" s="127">
        <v>161219000</v>
      </c>
      <c r="C5" s="128" t="s">
        <v>281</v>
      </c>
      <c r="D5" s="127">
        <v>971000</v>
      </c>
      <c r="E5" s="127">
        <v>160248000</v>
      </c>
      <c r="F5" s="129">
        <f t="shared" ref="F5:F23" si="0">B5-D5-E5</f>
        <v>0</v>
      </c>
      <c r="G5" s="116" t="s">
        <v>282</v>
      </c>
    </row>
    <row r="6" spans="1:7" ht="24" x14ac:dyDescent="0.3">
      <c r="A6" s="126" t="s">
        <v>283</v>
      </c>
      <c r="B6" s="127">
        <v>85106551</v>
      </c>
      <c r="C6" s="128" t="s">
        <v>281</v>
      </c>
      <c r="D6" s="127">
        <v>2774950</v>
      </c>
      <c r="E6" s="127">
        <v>82331601</v>
      </c>
      <c r="F6" s="129">
        <f t="shared" si="0"/>
        <v>0</v>
      </c>
    </row>
    <row r="7" spans="1:7" x14ac:dyDescent="0.3">
      <c r="A7" s="126" t="s">
        <v>284</v>
      </c>
      <c r="B7" s="127">
        <v>88906668</v>
      </c>
      <c r="C7" s="128" t="s">
        <v>281</v>
      </c>
      <c r="D7" s="127">
        <v>2889250</v>
      </c>
      <c r="E7" s="127">
        <v>86017418</v>
      </c>
      <c r="F7" s="129">
        <f t="shared" si="0"/>
        <v>0</v>
      </c>
    </row>
    <row r="8" spans="1:7" ht="24" x14ac:dyDescent="0.3">
      <c r="A8" s="130" t="s">
        <v>285</v>
      </c>
      <c r="B8" s="127">
        <v>9047063</v>
      </c>
      <c r="C8" s="128" t="s">
        <v>286</v>
      </c>
      <c r="D8" s="127"/>
      <c r="E8" s="127">
        <v>9047063</v>
      </c>
      <c r="F8" s="129">
        <f t="shared" si="0"/>
        <v>0</v>
      </c>
    </row>
    <row r="9" spans="1:7" x14ac:dyDescent="0.3">
      <c r="A9" s="131" t="s">
        <v>287</v>
      </c>
      <c r="B9" s="127">
        <v>18021711</v>
      </c>
      <c r="C9" s="128" t="s">
        <v>286</v>
      </c>
      <c r="D9" s="127"/>
      <c r="E9" s="127">
        <v>18021711</v>
      </c>
      <c r="F9" s="129">
        <f t="shared" si="0"/>
        <v>0</v>
      </c>
    </row>
    <row r="10" spans="1:7" x14ac:dyDescent="0.3">
      <c r="A10" s="126" t="s">
        <v>288</v>
      </c>
      <c r="B10" s="127">
        <v>20000000</v>
      </c>
      <c r="C10" s="128" t="s">
        <v>286</v>
      </c>
      <c r="D10" s="127"/>
      <c r="E10" s="127">
        <v>20000000</v>
      </c>
      <c r="F10" s="129">
        <f t="shared" si="0"/>
        <v>0</v>
      </c>
    </row>
    <row r="11" spans="1:7" x14ac:dyDescent="0.3">
      <c r="A11" s="126" t="s">
        <v>289</v>
      </c>
      <c r="B11" s="127">
        <v>15000000</v>
      </c>
      <c r="C11" s="128" t="s">
        <v>286</v>
      </c>
      <c r="D11" s="127"/>
      <c r="E11" s="127">
        <v>15000000</v>
      </c>
      <c r="F11" s="129">
        <f t="shared" si="0"/>
        <v>0</v>
      </c>
    </row>
    <row r="12" spans="1:7" x14ac:dyDescent="0.3">
      <c r="A12" s="126" t="s">
        <v>290</v>
      </c>
      <c r="B12" s="127">
        <v>3000000</v>
      </c>
      <c r="C12" s="128" t="s">
        <v>286</v>
      </c>
      <c r="D12" s="127"/>
      <c r="E12" s="127">
        <v>3000000</v>
      </c>
      <c r="F12" s="129">
        <f>B12-D12-E12</f>
        <v>0</v>
      </c>
    </row>
    <row r="13" spans="1:7" x14ac:dyDescent="0.3">
      <c r="A13" s="126"/>
      <c r="B13" s="127"/>
      <c r="C13" s="128"/>
      <c r="D13" s="127"/>
      <c r="E13" s="127"/>
      <c r="F13" s="129">
        <f t="shared" si="0"/>
        <v>0</v>
      </c>
    </row>
    <row r="14" spans="1:7" x14ac:dyDescent="0.3">
      <c r="A14" s="126"/>
      <c r="B14" s="127"/>
      <c r="C14" s="128"/>
      <c r="D14" s="127"/>
      <c r="E14" s="127"/>
      <c r="F14" s="129">
        <f t="shared" si="0"/>
        <v>0</v>
      </c>
    </row>
    <row r="15" spans="1:7" x14ac:dyDescent="0.3">
      <c r="A15" s="126"/>
      <c r="B15" s="127"/>
      <c r="C15" s="128"/>
      <c r="D15" s="127"/>
      <c r="E15" s="127"/>
      <c r="F15" s="129">
        <f t="shared" si="0"/>
        <v>0</v>
      </c>
    </row>
    <row r="16" spans="1:7" x14ac:dyDescent="0.3">
      <c r="A16" s="126"/>
      <c r="B16" s="127"/>
      <c r="C16" s="128"/>
      <c r="D16" s="127"/>
      <c r="E16" s="127"/>
      <c r="F16" s="129">
        <f t="shared" si="0"/>
        <v>0</v>
      </c>
    </row>
    <row r="17" spans="1:6" x14ac:dyDescent="0.3">
      <c r="A17" s="126"/>
      <c r="B17" s="127"/>
      <c r="C17" s="128"/>
      <c r="D17" s="127"/>
      <c r="E17" s="127"/>
      <c r="F17" s="129">
        <f t="shared" si="0"/>
        <v>0</v>
      </c>
    </row>
    <row r="18" spans="1:6" x14ac:dyDescent="0.3">
      <c r="A18" s="126"/>
      <c r="B18" s="127"/>
      <c r="C18" s="128"/>
      <c r="D18" s="127"/>
      <c r="E18" s="127"/>
      <c r="F18" s="129">
        <f t="shared" si="0"/>
        <v>0</v>
      </c>
    </row>
    <row r="19" spans="1:6" x14ac:dyDescent="0.3">
      <c r="A19" s="126"/>
      <c r="B19" s="127"/>
      <c r="C19" s="128"/>
      <c r="D19" s="127"/>
      <c r="E19" s="127"/>
      <c r="F19" s="129">
        <f t="shared" si="0"/>
        <v>0</v>
      </c>
    </row>
    <row r="20" spans="1:6" x14ac:dyDescent="0.3">
      <c r="A20" s="126"/>
      <c r="B20" s="127"/>
      <c r="C20" s="128"/>
      <c r="D20" s="127"/>
      <c r="E20" s="127"/>
      <c r="F20" s="129">
        <f t="shared" si="0"/>
        <v>0</v>
      </c>
    </row>
    <row r="21" spans="1:6" x14ac:dyDescent="0.3">
      <c r="A21" s="126"/>
      <c r="B21" s="127"/>
      <c r="C21" s="128"/>
      <c r="D21" s="127"/>
      <c r="E21" s="127"/>
      <c r="F21" s="129">
        <f t="shared" si="0"/>
        <v>0</v>
      </c>
    </row>
    <row r="22" spans="1:6" x14ac:dyDescent="0.3">
      <c r="A22" s="126"/>
      <c r="B22" s="127"/>
      <c r="C22" s="128"/>
      <c r="D22" s="127"/>
      <c r="E22" s="127"/>
      <c r="F22" s="129">
        <f t="shared" si="0"/>
        <v>0</v>
      </c>
    </row>
    <row r="23" spans="1:6" ht="15.9" customHeight="1" thickBot="1" x14ac:dyDescent="0.35">
      <c r="A23" s="132"/>
      <c r="B23" s="133"/>
      <c r="C23" s="134"/>
      <c r="D23" s="133"/>
      <c r="E23" s="133"/>
      <c r="F23" s="135">
        <f t="shared" si="0"/>
        <v>0</v>
      </c>
    </row>
    <row r="24" spans="1:6" s="140" customFormat="1" ht="13.8" thickBot="1" x14ac:dyDescent="0.35">
      <c r="A24" s="136" t="s">
        <v>291</v>
      </c>
      <c r="B24" s="137">
        <f>SUM(B5:B23)</f>
        <v>400300993</v>
      </c>
      <c r="C24" s="138"/>
      <c r="D24" s="137">
        <f>SUM(D5:D23)</f>
        <v>6635200</v>
      </c>
      <c r="E24" s="137">
        <f>SUM(E5:E23)</f>
        <v>393665793</v>
      </c>
      <c r="F24" s="139">
        <f>SUM(F5:F23)</f>
        <v>0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F20"/>
  <sheetViews>
    <sheetView workbookViewId="0">
      <selection activeCell="A2" sqref="A2"/>
    </sheetView>
  </sheetViews>
  <sheetFormatPr defaultColWidth="8" defaultRowHeight="14.4" x14ac:dyDescent="0.3"/>
  <cols>
    <col min="1" max="1" width="40.44140625" style="141" customWidth="1"/>
    <col min="2" max="2" width="13.44140625" style="116" customWidth="1"/>
    <col min="3" max="3" width="14" style="116" customWidth="1"/>
    <col min="4" max="4" width="15.44140625" style="116" customWidth="1"/>
    <col min="5" max="5" width="14.33203125" style="116" customWidth="1"/>
    <col min="6" max="6" width="16.109375" style="117" customWidth="1"/>
    <col min="7" max="8" width="11" style="116" customWidth="1"/>
    <col min="9" max="9" width="11.88671875" style="116" customWidth="1"/>
    <col min="10" max="256" width="8" style="116"/>
    <col min="257" max="257" width="40.44140625" style="116" customWidth="1"/>
    <col min="258" max="258" width="13.44140625" style="116" customWidth="1"/>
    <col min="259" max="259" width="14" style="116" customWidth="1"/>
    <col min="260" max="260" width="15.44140625" style="116" customWidth="1"/>
    <col min="261" max="261" width="14.33203125" style="116" customWidth="1"/>
    <col min="262" max="262" width="16.109375" style="116" customWidth="1"/>
    <col min="263" max="264" width="11" style="116" customWidth="1"/>
    <col min="265" max="265" width="11.88671875" style="116" customWidth="1"/>
    <col min="266" max="512" width="8" style="116"/>
    <col min="513" max="513" width="40.44140625" style="116" customWidth="1"/>
    <col min="514" max="514" width="13.44140625" style="116" customWidth="1"/>
    <col min="515" max="515" width="14" style="116" customWidth="1"/>
    <col min="516" max="516" width="15.44140625" style="116" customWidth="1"/>
    <col min="517" max="517" width="14.33203125" style="116" customWidth="1"/>
    <col min="518" max="518" width="16.109375" style="116" customWidth="1"/>
    <col min="519" max="520" width="11" style="116" customWidth="1"/>
    <col min="521" max="521" width="11.88671875" style="116" customWidth="1"/>
    <col min="522" max="768" width="8" style="116"/>
    <col min="769" max="769" width="40.44140625" style="116" customWidth="1"/>
    <col min="770" max="770" width="13.44140625" style="116" customWidth="1"/>
    <col min="771" max="771" width="14" style="116" customWidth="1"/>
    <col min="772" max="772" width="15.44140625" style="116" customWidth="1"/>
    <col min="773" max="773" width="14.33203125" style="116" customWidth="1"/>
    <col min="774" max="774" width="16.109375" style="116" customWidth="1"/>
    <col min="775" max="776" width="11" style="116" customWidth="1"/>
    <col min="777" max="777" width="11.88671875" style="116" customWidth="1"/>
    <col min="778" max="1024" width="8" style="116"/>
    <col min="1025" max="1025" width="40.44140625" style="116" customWidth="1"/>
    <col min="1026" max="1026" width="13.44140625" style="116" customWidth="1"/>
    <col min="1027" max="1027" width="14" style="116" customWidth="1"/>
    <col min="1028" max="1028" width="15.44140625" style="116" customWidth="1"/>
    <col min="1029" max="1029" width="14.33203125" style="116" customWidth="1"/>
    <col min="1030" max="1030" width="16.109375" style="116" customWidth="1"/>
    <col min="1031" max="1032" width="11" style="116" customWidth="1"/>
    <col min="1033" max="1033" width="11.88671875" style="116" customWidth="1"/>
    <col min="1034" max="1280" width="8" style="116"/>
    <col min="1281" max="1281" width="40.44140625" style="116" customWidth="1"/>
    <col min="1282" max="1282" width="13.44140625" style="116" customWidth="1"/>
    <col min="1283" max="1283" width="14" style="116" customWidth="1"/>
    <col min="1284" max="1284" width="15.44140625" style="116" customWidth="1"/>
    <col min="1285" max="1285" width="14.33203125" style="116" customWidth="1"/>
    <col min="1286" max="1286" width="16.109375" style="116" customWidth="1"/>
    <col min="1287" max="1288" width="11" style="116" customWidth="1"/>
    <col min="1289" max="1289" width="11.88671875" style="116" customWidth="1"/>
    <col min="1290" max="1536" width="8" style="116"/>
    <col min="1537" max="1537" width="40.44140625" style="116" customWidth="1"/>
    <col min="1538" max="1538" width="13.44140625" style="116" customWidth="1"/>
    <col min="1539" max="1539" width="14" style="116" customWidth="1"/>
    <col min="1540" max="1540" width="15.44140625" style="116" customWidth="1"/>
    <col min="1541" max="1541" width="14.33203125" style="116" customWidth="1"/>
    <col min="1542" max="1542" width="16.109375" style="116" customWidth="1"/>
    <col min="1543" max="1544" width="11" style="116" customWidth="1"/>
    <col min="1545" max="1545" width="11.88671875" style="116" customWidth="1"/>
    <col min="1546" max="1792" width="8" style="116"/>
    <col min="1793" max="1793" width="40.44140625" style="116" customWidth="1"/>
    <col min="1794" max="1794" width="13.44140625" style="116" customWidth="1"/>
    <col min="1795" max="1795" width="14" style="116" customWidth="1"/>
    <col min="1796" max="1796" width="15.44140625" style="116" customWidth="1"/>
    <col min="1797" max="1797" width="14.33203125" style="116" customWidth="1"/>
    <col min="1798" max="1798" width="16.109375" style="116" customWidth="1"/>
    <col min="1799" max="1800" width="11" style="116" customWidth="1"/>
    <col min="1801" max="1801" width="11.88671875" style="116" customWidth="1"/>
    <col min="1802" max="2048" width="8" style="116"/>
    <col min="2049" max="2049" width="40.44140625" style="116" customWidth="1"/>
    <col min="2050" max="2050" width="13.44140625" style="116" customWidth="1"/>
    <col min="2051" max="2051" width="14" style="116" customWidth="1"/>
    <col min="2052" max="2052" width="15.44140625" style="116" customWidth="1"/>
    <col min="2053" max="2053" width="14.33203125" style="116" customWidth="1"/>
    <col min="2054" max="2054" width="16.109375" style="116" customWidth="1"/>
    <col min="2055" max="2056" width="11" style="116" customWidth="1"/>
    <col min="2057" max="2057" width="11.88671875" style="116" customWidth="1"/>
    <col min="2058" max="2304" width="8" style="116"/>
    <col min="2305" max="2305" width="40.44140625" style="116" customWidth="1"/>
    <col min="2306" max="2306" width="13.44140625" style="116" customWidth="1"/>
    <col min="2307" max="2307" width="14" style="116" customWidth="1"/>
    <col min="2308" max="2308" width="15.44140625" style="116" customWidth="1"/>
    <col min="2309" max="2309" width="14.33203125" style="116" customWidth="1"/>
    <col min="2310" max="2310" width="16.109375" style="116" customWidth="1"/>
    <col min="2311" max="2312" width="11" style="116" customWidth="1"/>
    <col min="2313" max="2313" width="11.88671875" style="116" customWidth="1"/>
    <col min="2314" max="2560" width="8" style="116"/>
    <col min="2561" max="2561" width="40.44140625" style="116" customWidth="1"/>
    <col min="2562" max="2562" width="13.44140625" style="116" customWidth="1"/>
    <col min="2563" max="2563" width="14" style="116" customWidth="1"/>
    <col min="2564" max="2564" width="15.44140625" style="116" customWidth="1"/>
    <col min="2565" max="2565" width="14.33203125" style="116" customWidth="1"/>
    <col min="2566" max="2566" width="16.109375" style="116" customWidth="1"/>
    <col min="2567" max="2568" width="11" style="116" customWidth="1"/>
    <col min="2569" max="2569" width="11.88671875" style="116" customWidth="1"/>
    <col min="2570" max="2816" width="8" style="116"/>
    <col min="2817" max="2817" width="40.44140625" style="116" customWidth="1"/>
    <col min="2818" max="2818" width="13.44140625" style="116" customWidth="1"/>
    <col min="2819" max="2819" width="14" style="116" customWidth="1"/>
    <col min="2820" max="2820" width="15.44140625" style="116" customWidth="1"/>
    <col min="2821" max="2821" width="14.33203125" style="116" customWidth="1"/>
    <col min="2822" max="2822" width="16.109375" style="116" customWidth="1"/>
    <col min="2823" max="2824" width="11" style="116" customWidth="1"/>
    <col min="2825" max="2825" width="11.88671875" style="116" customWidth="1"/>
    <col min="2826" max="3072" width="8" style="116"/>
    <col min="3073" max="3073" width="40.44140625" style="116" customWidth="1"/>
    <col min="3074" max="3074" width="13.44140625" style="116" customWidth="1"/>
    <col min="3075" max="3075" width="14" style="116" customWidth="1"/>
    <col min="3076" max="3076" width="15.44140625" style="116" customWidth="1"/>
    <col min="3077" max="3077" width="14.33203125" style="116" customWidth="1"/>
    <col min="3078" max="3078" width="16.109375" style="116" customWidth="1"/>
    <col min="3079" max="3080" width="11" style="116" customWidth="1"/>
    <col min="3081" max="3081" width="11.88671875" style="116" customWidth="1"/>
    <col min="3082" max="3328" width="8" style="116"/>
    <col min="3329" max="3329" width="40.44140625" style="116" customWidth="1"/>
    <col min="3330" max="3330" width="13.44140625" style="116" customWidth="1"/>
    <col min="3331" max="3331" width="14" style="116" customWidth="1"/>
    <col min="3332" max="3332" width="15.44140625" style="116" customWidth="1"/>
    <col min="3333" max="3333" width="14.33203125" style="116" customWidth="1"/>
    <col min="3334" max="3334" width="16.109375" style="116" customWidth="1"/>
    <col min="3335" max="3336" width="11" style="116" customWidth="1"/>
    <col min="3337" max="3337" width="11.88671875" style="116" customWidth="1"/>
    <col min="3338" max="3584" width="8" style="116"/>
    <col min="3585" max="3585" width="40.44140625" style="116" customWidth="1"/>
    <col min="3586" max="3586" width="13.44140625" style="116" customWidth="1"/>
    <col min="3587" max="3587" width="14" style="116" customWidth="1"/>
    <col min="3588" max="3588" width="15.44140625" style="116" customWidth="1"/>
    <col min="3589" max="3589" width="14.33203125" style="116" customWidth="1"/>
    <col min="3590" max="3590" width="16.109375" style="116" customWidth="1"/>
    <col min="3591" max="3592" width="11" style="116" customWidth="1"/>
    <col min="3593" max="3593" width="11.88671875" style="116" customWidth="1"/>
    <col min="3594" max="3840" width="8" style="116"/>
    <col min="3841" max="3841" width="40.44140625" style="116" customWidth="1"/>
    <col min="3842" max="3842" width="13.44140625" style="116" customWidth="1"/>
    <col min="3843" max="3843" width="14" style="116" customWidth="1"/>
    <col min="3844" max="3844" width="15.44140625" style="116" customWidth="1"/>
    <col min="3845" max="3845" width="14.33203125" style="116" customWidth="1"/>
    <col min="3846" max="3846" width="16.109375" style="116" customWidth="1"/>
    <col min="3847" max="3848" width="11" style="116" customWidth="1"/>
    <col min="3849" max="3849" width="11.88671875" style="116" customWidth="1"/>
    <col min="3850" max="4096" width="8" style="116"/>
    <col min="4097" max="4097" width="40.44140625" style="116" customWidth="1"/>
    <col min="4098" max="4098" width="13.44140625" style="116" customWidth="1"/>
    <col min="4099" max="4099" width="14" style="116" customWidth="1"/>
    <col min="4100" max="4100" width="15.44140625" style="116" customWidth="1"/>
    <col min="4101" max="4101" width="14.33203125" style="116" customWidth="1"/>
    <col min="4102" max="4102" width="16.109375" style="116" customWidth="1"/>
    <col min="4103" max="4104" width="11" style="116" customWidth="1"/>
    <col min="4105" max="4105" width="11.88671875" style="116" customWidth="1"/>
    <col min="4106" max="4352" width="8" style="116"/>
    <col min="4353" max="4353" width="40.44140625" style="116" customWidth="1"/>
    <col min="4354" max="4354" width="13.44140625" style="116" customWidth="1"/>
    <col min="4355" max="4355" width="14" style="116" customWidth="1"/>
    <col min="4356" max="4356" width="15.44140625" style="116" customWidth="1"/>
    <col min="4357" max="4357" width="14.33203125" style="116" customWidth="1"/>
    <col min="4358" max="4358" width="16.109375" style="116" customWidth="1"/>
    <col min="4359" max="4360" width="11" style="116" customWidth="1"/>
    <col min="4361" max="4361" width="11.88671875" style="116" customWidth="1"/>
    <col min="4362" max="4608" width="8" style="116"/>
    <col min="4609" max="4609" width="40.44140625" style="116" customWidth="1"/>
    <col min="4610" max="4610" width="13.44140625" style="116" customWidth="1"/>
    <col min="4611" max="4611" width="14" style="116" customWidth="1"/>
    <col min="4612" max="4612" width="15.44140625" style="116" customWidth="1"/>
    <col min="4613" max="4613" width="14.33203125" style="116" customWidth="1"/>
    <col min="4614" max="4614" width="16.109375" style="116" customWidth="1"/>
    <col min="4615" max="4616" width="11" style="116" customWidth="1"/>
    <col min="4617" max="4617" width="11.88671875" style="116" customWidth="1"/>
    <col min="4618" max="4864" width="8" style="116"/>
    <col min="4865" max="4865" width="40.44140625" style="116" customWidth="1"/>
    <col min="4866" max="4866" width="13.44140625" style="116" customWidth="1"/>
    <col min="4867" max="4867" width="14" style="116" customWidth="1"/>
    <col min="4868" max="4868" width="15.44140625" style="116" customWidth="1"/>
    <col min="4869" max="4869" width="14.33203125" style="116" customWidth="1"/>
    <col min="4870" max="4870" width="16.109375" style="116" customWidth="1"/>
    <col min="4871" max="4872" width="11" style="116" customWidth="1"/>
    <col min="4873" max="4873" width="11.88671875" style="116" customWidth="1"/>
    <col min="4874" max="5120" width="8" style="116"/>
    <col min="5121" max="5121" width="40.44140625" style="116" customWidth="1"/>
    <col min="5122" max="5122" width="13.44140625" style="116" customWidth="1"/>
    <col min="5123" max="5123" width="14" style="116" customWidth="1"/>
    <col min="5124" max="5124" width="15.44140625" style="116" customWidth="1"/>
    <col min="5125" max="5125" width="14.33203125" style="116" customWidth="1"/>
    <col min="5126" max="5126" width="16.109375" style="116" customWidth="1"/>
    <col min="5127" max="5128" width="11" style="116" customWidth="1"/>
    <col min="5129" max="5129" width="11.88671875" style="116" customWidth="1"/>
    <col min="5130" max="5376" width="8" style="116"/>
    <col min="5377" max="5377" width="40.44140625" style="116" customWidth="1"/>
    <col min="5378" max="5378" width="13.44140625" style="116" customWidth="1"/>
    <col min="5379" max="5379" width="14" style="116" customWidth="1"/>
    <col min="5380" max="5380" width="15.44140625" style="116" customWidth="1"/>
    <col min="5381" max="5381" width="14.33203125" style="116" customWidth="1"/>
    <col min="5382" max="5382" width="16.109375" style="116" customWidth="1"/>
    <col min="5383" max="5384" width="11" style="116" customWidth="1"/>
    <col min="5385" max="5385" width="11.88671875" style="116" customWidth="1"/>
    <col min="5386" max="5632" width="8" style="116"/>
    <col min="5633" max="5633" width="40.44140625" style="116" customWidth="1"/>
    <col min="5634" max="5634" width="13.44140625" style="116" customWidth="1"/>
    <col min="5635" max="5635" width="14" style="116" customWidth="1"/>
    <col min="5636" max="5636" width="15.44140625" style="116" customWidth="1"/>
    <col min="5637" max="5637" width="14.33203125" style="116" customWidth="1"/>
    <col min="5638" max="5638" width="16.109375" style="116" customWidth="1"/>
    <col min="5639" max="5640" width="11" style="116" customWidth="1"/>
    <col min="5641" max="5641" width="11.88671875" style="116" customWidth="1"/>
    <col min="5642" max="5888" width="8" style="116"/>
    <col min="5889" max="5889" width="40.44140625" style="116" customWidth="1"/>
    <col min="5890" max="5890" width="13.44140625" style="116" customWidth="1"/>
    <col min="5891" max="5891" width="14" style="116" customWidth="1"/>
    <col min="5892" max="5892" width="15.44140625" style="116" customWidth="1"/>
    <col min="5893" max="5893" width="14.33203125" style="116" customWidth="1"/>
    <col min="5894" max="5894" width="16.109375" style="116" customWidth="1"/>
    <col min="5895" max="5896" width="11" style="116" customWidth="1"/>
    <col min="5897" max="5897" width="11.88671875" style="116" customWidth="1"/>
    <col min="5898" max="6144" width="8" style="116"/>
    <col min="6145" max="6145" width="40.44140625" style="116" customWidth="1"/>
    <col min="6146" max="6146" width="13.44140625" style="116" customWidth="1"/>
    <col min="6147" max="6147" width="14" style="116" customWidth="1"/>
    <col min="6148" max="6148" width="15.44140625" style="116" customWidth="1"/>
    <col min="6149" max="6149" width="14.33203125" style="116" customWidth="1"/>
    <col min="6150" max="6150" width="16.109375" style="116" customWidth="1"/>
    <col min="6151" max="6152" width="11" style="116" customWidth="1"/>
    <col min="6153" max="6153" width="11.88671875" style="116" customWidth="1"/>
    <col min="6154" max="6400" width="8" style="116"/>
    <col min="6401" max="6401" width="40.44140625" style="116" customWidth="1"/>
    <col min="6402" max="6402" width="13.44140625" style="116" customWidth="1"/>
    <col min="6403" max="6403" width="14" style="116" customWidth="1"/>
    <col min="6404" max="6404" width="15.44140625" style="116" customWidth="1"/>
    <col min="6405" max="6405" width="14.33203125" style="116" customWidth="1"/>
    <col min="6406" max="6406" width="16.109375" style="116" customWidth="1"/>
    <col min="6407" max="6408" width="11" style="116" customWidth="1"/>
    <col min="6409" max="6409" width="11.88671875" style="116" customWidth="1"/>
    <col min="6410" max="6656" width="8" style="116"/>
    <col min="6657" max="6657" width="40.44140625" style="116" customWidth="1"/>
    <col min="6658" max="6658" width="13.44140625" style="116" customWidth="1"/>
    <col min="6659" max="6659" width="14" style="116" customWidth="1"/>
    <col min="6660" max="6660" width="15.44140625" style="116" customWidth="1"/>
    <col min="6661" max="6661" width="14.33203125" style="116" customWidth="1"/>
    <col min="6662" max="6662" width="16.109375" style="116" customWidth="1"/>
    <col min="6663" max="6664" width="11" style="116" customWidth="1"/>
    <col min="6665" max="6665" width="11.88671875" style="116" customWidth="1"/>
    <col min="6666" max="6912" width="8" style="116"/>
    <col min="6913" max="6913" width="40.44140625" style="116" customWidth="1"/>
    <col min="6914" max="6914" width="13.44140625" style="116" customWidth="1"/>
    <col min="6915" max="6915" width="14" style="116" customWidth="1"/>
    <col min="6916" max="6916" width="15.44140625" style="116" customWidth="1"/>
    <col min="6917" max="6917" width="14.33203125" style="116" customWidth="1"/>
    <col min="6918" max="6918" width="16.109375" style="116" customWidth="1"/>
    <col min="6919" max="6920" width="11" style="116" customWidth="1"/>
    <col min="6921" max="6921" width="11.88671875" style="116" customWidth="1"/>
    <col min="6922" max="7168" width="8" style="116"/>
    <col min="7169" max="7169" width="40.44140625" style="116" customWidth="1"/>
    <col min="7170" max="7170" width="13.44140625" style="116" customWidth="1"/>
    <col min="7171" max="7171" width="14" style="116" customWidth="1"/>
    <col min="7172" max="7172" width="15.44140625" style="116" customWidth="1"/>
    <col min="7173" max="7173" width="14.33203125" style="116" customWidth="1"/>
    <col min="7174" max="7174" width="16.109375" style="116" customWidth="1"/>
    <col min="7175" max="7176" width="11" style="116" customWidth="1"/>
    <col min="7177" max="7177" width="11.88671875" style="116" customWidth="1"/>
    <col min="7178" max="7424" width="8" style="116"/>
    <col min="7425" max="7425" width="40.44140625" style="116" customWidth="1"/>
    <col min="7426" max="7426" width="13.44140625" style="116" customWidth="1"/>
    <col min="7427" max="7427" width="14" style="116" customWidth="1"/>
    <col min="7428" max="7428" width="15.44140625" style="116" customWidth="1"/>
    <col min="7429" max="7429" width="14.33203125" style="116" customWidth="1"/>
    <col min="7430" max="7430" width="16.109375" style="116" customWidth="1"/>
    <col min="7431" max="7432" width="11" style="116" customWidth="1"/>
    <col min="7433" max="7433" width="11.88671875" style="116" customWidth="1"/>
    <col min="7434" max="7680" width="8" style="116"/>
    <col min="7681" max="7681" width="40.44140625" style="116" customWidth="1"/>
    <col min="7682" max="7682" width="13.44140625" style="116" customWidth="1"/>
    <col min="7683" max="7683" width="14" style="116" customWidth="1"/>
    <col min="7684" max="7684" width="15.44140625" style="116" customWidth="1"/>
    <col min="7685" max="7685" width="14.33203125" style="116" customWidth="1"/>
    <col min="7686" max="7686" width="16.109375" style="116" customWidth="1"/>
    <col min="7687" max="7688" width="11" style="116" customWidth="1"/>
    <col min="7689" max="7689" width="11.88671875" style="116" customWidth="1"/>
    <col min="7690" max="7936" width="8" style="116"/>
    <col min="7937" max="7937" width="40.44140625" style="116" customWidth="1"/>
    <col min="7938" max="7938" width="13.44140625" style="116" customWidth="1"/>
    <col min="7939" max="7939" width="14" style="116" customWidth="1"/>
    <col min="7940" max="7940" width="15.44140625" style="116" customWidth="1"/>
    <col min="7941" max="7941" width="14.33203125" style="116" customWidth="1"/>
    <col min="7942" max="7942" width="16.109375" style="116" customWidth="1"/>
    <col min="7943" max="7944" width="11" style="116" customWidth="1"/>
    <col min="7945" max="7945" width="11.88671875" style="116" customWidth="1"/>
    <col min="7946" max="8192" width="8" style="116"/>
    <col min="8193" max="8193" width="40.44140625" style="116" customWidth="1"/>
    <col min="8194" max="8194" width="13.44140625" style="116" customWidth="1"/>
    <col min="8195" max="8195" width="14" style="116" customWidth="1"/>
    <col min="8196" max="8196" width="15.44140625" style="116" customWidth="1"/>
    <col min="8197" max="8197" width="14.33203125" style="116" customWidth="1"/>
    <col min="8198" max="8198" width="16.109375" style="116" customWidth="1"/>
    <col min="8199" max="8200" width="11" style="116" customWidth="1"/>
    <col min="8201" max="8201" width="11.88671875" style="116" customWidth="1"/>
    <col min="8202" max="8448" width="8" style="116"/>
    <col min="8449" max="8449" width="40.44140625" style="116" customWidth="1"/>
    <col min="8450" max="8450" width="13.44140625" style="116" customWidth="1"/>
    <col min="8451" max="8451" width="14" style="116" customWidth="1"/>
    <col min="8452" max="8452" width="15.44140625" style="116" customWidth="1"/>
    <col min="8453" max="8453" width="14.33203125" style="116" customWidth="1"/>
    <col min="8454" max="8454" width="16.109375" style="116" customWidth="1"/>
    <col min="8455" max="8456" width="11" style="116" customWidth="1"/>
    <col min="8457" max="8457" width="11.88671875" style="116" customWidth="1"/>
    <col min="8458" max="8704" width="8" style="116"/>
    <col min="8705" max="8705" width="40.44140625" style="116" customWidth="1"/>
    <col min="8706" max="8706" width="13.44140625" style="116" customWidth="1"/>
    <col min="8707" max="8707" width="14" style="116" customWidth="1"/>
    <col min="8708" max="8708" width="15.44140625" style="116" customWidth="1"/>
    <col min="8709" max="8709" width="14.33203125" style="116" customWidth="1"/>
    <col min="8710" max="8710" width="16.109375" style="116" customWidth="1"/>
    <col min="8711" max="8712" width="11" style="116" customWidth="1"/>
    <col min="8713" max="8713" width="11.88671875" style="116" customWidth="1"/>
    <col min="8714" max="8960" width="8" style="116"/>
    <col min="8961" max="8961" width="40.44140625" style="116" customWidth="1"/>
    <col min="8962" max="8962" width="13.44140625" style="116" customWidth="1"/>
    <col min="8963" max="8963" width="14" style="116" customWidth="1"/>
    <col min="8964" max="8964" width="15.44140625" style="116" customWidth="1"/>
    <col min="8965" max="8965" width="14.33203125" style="116" customWidth="1"/>
    <col min="8966" max="8966" width="16.109375" style="116" customWidth="1"/>
    <col min="8967" max="8968" width="11" style="116" customWidth="1"/>
    <col min="8969" max="8969" width="11.88671875" style="116" customWidth="1"/>
    <col min="8970" max="9216" width="8" style="116"/>
    <col min="9217" max="9217" width="40.44140625" style="116" customWidth="1"/>
    <col min="9218" max="9218" width="13.44140625" style="116" customWidth="1"/>
    <col min="9219" max="9219" width="14" style="116" customWidth="1"/>
    <col min="9220" max="9220" width="15.44140625" style="116" customWidth="1"/>
    <col min="9221" max="9221" width="14.33203125" style="116" customWidth="1"/>
    <col min="9222" max="9222" width="16.109375" style="116" customWidth="1"/>
    <col min="9223" max="9224" width="11" style="116" customWidth="1"/>
    <col min="9225" max="9225" width="11.88671875" style="116" customWidth="1"/>
    <col min="9226" max="9472" width="8" style="116"/>
    <col min="9473" max="9473" width="40.44140625" style="116" customWidth="1"/>
    <col min="9474" max="9474" width="13.44140625" style="116" customWidth="1"/>
    <col min="9475" max="9475" width="14" style="116" customWidth="1"/>
    <col min="9476" max="9476" width="15.44140625" style="116" customWidth="1"/>
    <col min="9477" max="9477" width="14.33203125" style="116" customWidth="1"/>
    <col min="9478" max="9478" width="16.109375" style="116" customWidth="1"/>
    <col min="9479" max="9480" width="11" style="116" customWidth="1"/>
    <col min="9481" max="9481" width="11.88671875" style="116" customWidth="1"/>
    <col min="9482" max="9728" width="8" style="116"/>
    <col min="9729" max="9729" width="40.44140625" style="116" customWidth="1"/>
    <col min="9730" max="9730" width="13.44140625" style="116" customWidth="1"/>
    <col min="9731" max="9731" width="14" style="116" customWidth="1"/>
    <col min="9732" max="9732" width="15.44140625" style="116" customWidth="1"/>
    <col min="9733" max="9733" width="14.33203125" style="116" customWidth="1"/>
    <col min="9734" max="9734" width="16.109375" style="116" customWidth="1"/>
    <col min="9735" max="9736" width="11" style="116" customWidth="1"/>
    <col min="9737" max="9737" width="11.88671875" style="116" customWidth="1"/>
    <col min="9738" max="9984" width="8" style="116"/>
    <col min="9985" max="9985" width="40.44140625" style="116" customWidth="1"/>
    <col min="9986" max="9986" width="13.44140625" style="116" customWidth="1"/>
    <col min="9987" max="9987" width="14" style="116" customWidth="1"/>
    <col min="9988" max="9988" width="15.44140625" style="116" customWidth="1"/>
    <col min="9989" max="9989" width="14.33203125" style="116" customWidth="1"/>
    <col min="9990" max="9990" width="16.109375" style="116" customWidth="1"/>
    <col min="9991" max="9992" width="11" style="116" customWidth="1"/>
    <col min="9993" max="9993" width="11.88671875" style="116" customWidth="1"/>
    <col min="9994" max="10240" width="8" style="116"/>
    <col min="10241" max="10241" width="40.44140625" style="116" customWidth="1"/>
    <col min="10242" max="10242" width="13.44140625" style="116" customWidth="1"/>
    <col min="10243" max="10243" width="14" style="116" customWidth="1"/>
    <col min="10244" max="10244" width="15.44140625" style="116" customWidth="1"/>
    <col min="10245" max="10245" width="14.33203125" style="116" customWidth="1"/>
    <col min="10246" max="10246" width="16.109375" style="116" customWidth="1"/>
    <col min="10247" max="10248" width="11" style="116" customWidth="1"/>
    <col min="10249" max="10249" width="11.88671875" style="116" customWidth="1"/>
    <col min="10250" max="10496" width="8" style="116"/>
    <col min="10497" max="10497" width="40.44140625" style="116" customWidth="1"/>
    <col min="10498" max="10498" width="13.44140625" style="116" customWidth="1"/>
    <col min="10499" max="10499" width="14" style="116" customWidth="1"/>
    <col min="10500" max="10500" width="15.44140625" style="116" customWidth="1"/>
    <col min="10501" max="10501" width="14.33203125" style="116" customWidth="1"/>
    <col min="10502" max="10502" width="16.109375" style="116" customWidth="1"/>
    <col min="10503" max="10504" width="11" style="116" customWidth="1"/>
    <col min="10505" max="10505" width="11.88671875" style="116" customWidth="1"/>
    <col min="10506" max="10752" width="8" style="116"/>
    <col min="10753" max="10753" width="40.44140625" style="116" customWidth="1"/>
    <col min="10754" max="10754" width="13.44140625" style="116" customWidth="1"/>
    <col min="10755" max="10755" width="14" style="116" customWidth="1"/>
    <col min="10756" max="10756" width="15.44140625" style="116" customWidth="1"/>
    <col min="10757" max="10757" width="14.33203125" style="116" customWidth="1"/>
    <col min="10758" max="10758" width="16.109375" style="116" customWidth="1"/>
    <col min="10759" max="10760" width="11" style="116" customWidth="1"/>
    <col min="10761" max="10761" width="11.88671875" style="116" customWidth="1"/>
    <col min="10762" max="11008" width="8" style="116"/>
    <col min="11009" max="11009" width="40.44140625" style="116" customWidth="1"/>
    <col min="11010" max="11010" width="13.44140625" style="116" customWidth="1"/>
    <col min="11011" max="11011" width="14" style="116" customWidth="1"/>
    <col min="11012" max="11012" width="15.44140625" style="116" customWidth="1"/>
    <col min="11013" max="11013" width="14.33203125" style="116" customWidth="1"/>
    <col min="11014" max="11014" width="16.109375" style="116" customWidth="1"/>
    <col min="11015" max="11016" width="11" style="116" customWidth="1"/>
    <col min="11017" max="11017" width="11.88671875" style="116" customWidth="1"/>
    <col min="11018" max="11264" width="8" style="116"/>
    <col min="11265" max="11265" width="40.44140625" style="116" customWidth="1"/>
    <col min="11266" max="11266" width="13.44140625" style="116" customWidth="1"/>
    <col min="11267" max="11267" width="14" style="116" customWidth="1"/>
    <col min="11268" max="11268" width="15.44140625" style="116" customWidth="1"/>
    <col min="11269" max="11269" width="14.33203125" style="116" customWidth="1"/>
    <col min="11270" max="11270" width="16.109375" style="116" customWidth="1"/>
    <col min="11271" max="11272" width="11" style="116" customWidth="1"/>
    <col min="11273" max="11273" width="11.88671875" style="116" customWidth="1"/>
    <col min="11274" max="11520" width="8" style="116"/>
    <col min="11521" max="11521" width="40.44140625" style="116" customWidth="1"/>
    <col min="11522" max="11522" width="13.44140625" style="116" customWidth="1"/>
    <col min="11523" max="11523" width="14" style="116" customWidth="1"/>
    <col min="11524" max="11524" width="15.44140625" style="116" customWidth="1"/>
    <col min="11525" max="11525" width="14.33203125" style="116" customWidth="1"/>
    <col min="11526" max="11526" width="16.109375" style="116" customWidth="1"/>
    <col min="11527" max="11528" width="11" style="116" customWidth="1"/>
    <col min="11529" max="11529" width="11.88671875" style="116" customWidth="1"/>
    <col min="11530" max="11776" width="8" style="116"/>
    <col min="11777" max="11777" width="40.44140625" style="116" customWidth="1"/>
    <col min="11778" max="11778" width="13.44140625" style="116" customWidth="1"/>
    <col min="11779" max="11779" width="14" style="116" customWidth="1"/>
    <col min="11780" max="11780" width="15.44140625" style="116" customWidth="1"/>
    <col min="11781" max="11781" width="14.33203125" style="116" customWidth="1"/>
    <col min="11782" max="11782" width="16.109375" style="116" customWidth="1"/>
    <col min="11783" max="11784" width="11" style="116" customWidth="1"/>
    <col min="11785" max="11785" width="11.88671875" style="116" customWidth="1"/>
    <col min="11786" max="12032" width="8" style="116"/>
    <col min="12033" max="12033" width="40.44140625" style="116" customWidth="1"/>
    <col min="12034" max="12034" width="13.44140625" style="116" customWidth="1"/>
    <col min="12035" max="12035" width="14" style="116" customWidth="1"/>
    <col min="12036" max="12036" width="15.44140625" style="116" customWidth="1"/>
    <col min="12037" max="12037" width="14.33203125" style="116" customWidth="1"/>
    <col min="12038" max="12038" width="16.109375" style="116" customWidth="1"/>
    <col min="12039" max="12040" width="11" style="116" customWidth="1"/>
    <col min="12041" max="12041" width="11.88671875" style="116" customWidth="1"/>
    <col min="12042" max="12288" width="8" style="116"/>
    <col min="12289" max="12289" width="40.44140625" style="116" customWidth="1"/>
    <col min="12290" max="12290" width="13.44140625" style="116" customWidth="1"/>
    <col min="12291" max="12291" width="14" style="116" customWidth="1"/>
    <col min="12292" max="12292" width="15.44140625" style="116" customWidth="1"/>
    <col min="12293" max="12293" width="14.33203125" style="116" customWidth="1"/>
    <col min="12294" max="12294" width="16.109375" style="116" customWidth="1"/>
    <col min="12295" max="12296" width="11" style="116" customWidth="1"/>
    <col min="12297" max="12297" width="11.88671875" style="116" customWidth="1"/>
    <col min="12298" max="12544" width="8" style="116"/>
    <col min="12545" max="12545" width="40.44140625" style="116" customWidth="1"/>
    <col min="12546" max="12546" width="13.44140625" style="116" customWidth="1"/>
    <col min="12547" max="12547" width="14" style="116" customWidth="1"/>
    <col min="12548" max="12548" width="15.44140625" style="116" customWidth="1"/>
    <col min="12549" max="12549" width="14.33203125" style="116" customWidth="1"/>
    <col min="12550" max="12550" width="16.109375" style="116" customWidth="1"/>
    <col min="12551" max="12552" width="11" style="116" customWidth="1"/>
    <col min="12553" max="12553" width="11.88671875" style="116" customWidth="1"/>
    <col min="12554" max="12800" width="8" style="116"/>
    <col min="12801" max="12801" width="40.44140625" style="116" customWidth="1"/>
    <col min="12802" max="12802" width="13.44140625" style="116" customWidth="1"/>
    <col min="12803" max="12803" width="14" style="116" customWidth="1"/>
    <col min="12804" max="12804" width="15.44140625" style="116" customWidth="1"/>
    <col min="12805" max="12805" width="14.33203125" style="116" customWidth="1"/>
    <col min="12806" max="12806" width="16.109375" style="116" customWidth="1"/>
    <col min="12807" max="12808" width="11" style="116" customWidth="1"/>
    <col min="12809" max="12809" width="11.88671875" style="116" customWidth="1"/>
    <col min="12810" max="13056" width="8" style="116"/>
    <col min="13057" max="13057" width="40.44140625" style="116" customWidth="1"/>
    <col min="13058" max="13058" width="13.44140625" style="116" customWidth="1"/>
    <col min="13059" max="13059" width="14" style="116" customWidth="1"/>
    <col min="13060" max="13060" width="15.44140625" style="116" customWidth="1"/>
    <col min="13061" max="13061" width="14.33203125" style="116" customWidth="1"/>
    <col min="13062" max="13062" width="16.109375" style="116" customWidth="1"/>
    <col min="13063" max="13064" width="11" style="116" customWidth="1"/>
    <col min="13065" max="13065" width="11.88671875" style="116" customWidth="1"/>
    <col min="13066" max="13312" width="8" style="116"/>
    <col min="13313" max="13313" width="40.44140625" style="116" customWidth="1"/>
    <col min="13314" max="13314" width="13.44140625" style="116" customWidth="1"/>
    <col min="13315" max="13315" width="14" style="116" customWidth="1"/>
    <col min="13316" max="13316" width="15.44140625" style="116" customWidth="1"/>
    <col min="13317" max="13317" width="14.33203125" style="116" customWidth="1"/>
    <col min="13318" max="13318" width="16.109375" style="116" customWidth="1"/>
    <col min="13319" max="13320" width="11" style="116" customWidth="1"/>
    <col min="13321" max="13321" width="11.88671875" style="116" customWidth="1"/>
    <col min="13322" max="13568" width="8" style="116"/>
    <col min="13569" max="13569" width="40.44140625" style="116" customWidth="1"/>
    <col min="13570" max="13570" width="13.44140625" style="116" customWidth="1"/>
    <col min="13571" max="13571" width="14" style="116" customWidth="1"/>
    <col min="13572" max="13572" width="15.44140625" style="116" customWidth="1"/>
    <col min="13573" max="13573" width="14.33203125" style="116" customWidth="1"/>
    <col min="13574" max="13574" width="16.109375" style="116" customWidth="1"/>
    <col min="13575" max="13576" width="11" style="116" customWidth="1"/>
    <col min="13577" max="13577" width="11.88671875" style="116" customWidth="1"/>
    <col min="13578" max="13824" width="8" style="116"/>
    <col min="13825" max="13825" width="40.44140625" style="116" customWidth="1"/>
    <col min="13826" max="13826" width="13.44140625" style="116" customWidth="1"/>
    <col min="13827" max="13827" width="14" style="116" customWidth="1"/>
    <col min="13828" max="13828" width="15.44140625" style="116" customWidth="1"/>
    <col min="13829" max="13829" width="14.33203125" style="116" customWidth="1"/>
    <col min="13830" max="13830" width="16.109375" style="116" customWidth="1"/>
    <col min="13831" max="13832" width="11" style="116" customWidth="1"/>
    <col min="13833" max="13833" width="11.88671875" style="116" customWidth="1"/>
    <col min="13834" max="14080" width="8" style="116"/>
    <col min="14081" max="14081" width="40.44140625" style="116" customWidth="1"/>
    <col min="14082" max="14082" width="13.44140625" style="116" customWidth="1"/>
    <col min="14083" max="14083" width="14" style="116" customWidth="1"/>
    <col min="14084" max="14084" width="15.44140625" style="116" customWidth="1"/>
    <col min="14085" max="14085" width="14.33203125" style="116" customWidth="1"/>
    <col min="14086" max="14086" width="16.109375" style="116" customWidth="1"/>
    <col min="14087" max="14088" width="11" style="116" customWidth="1"/>
    <col min="14089" max="14089" width="11.88671875" style="116" customWidth="1"/>
    <col min="14090" max="14336" width="8" style="116"/>
    <col min="14337" max="14337" width="40.44140625" style="116" customWidth="1"/>
    <col min="14338" max="14338" width="13.44140625" style="116" customWidth="1"/>
    <col min="14339" max="14339" width="14" style="116" customWidth="1"/>
    <col min="14340" max="14340" width="15.44140625" style="116" customWidth="1"/>
    <col min="14341" max="14341" width="14.33203125" style="116" customWidth="1"/>
    <col min="14342" max="14342" width="16.109375" style="116" customWidth="1"/>
    <col min="14343" max="14344" width="11" style="116" customWidth="1"/>
    <col min="14345" max="14345" width="11.88671875" style="116" customWidth="1"/>
    <col min="14346" max="14592" width="8" style="116"/>
    <col min="14593" max="14593" width="40.44140625" style="116" customWidth="1"/>
    <col min="14594" max="14594" width="13.44140625" style="116" customWidth="1"/>
    <col min="14595" max="14595" width="14" style="116" customWidth="1"/>
    <col min="14596" max="14596" width="15.44140625" style="116" customWidth="1"/>
    <col min="14597" max="14597" width="14.33203125" style="116" customWidth="1"/>
    <col min="14598" max="14598" width="16.109375" style="116" customWidth="1"/>
    <col min="14599" max="14600" width="11" style="116" customWidth="1"/>
    <col min="14601" max="14601" width="11.88671875" style="116" customWidth="1"/>
    <col min="14602" max="14848" width="8" style="116"/>
    <col min="14849" max="14849" width="40.44140625" style="116" customWidth="1"/>
    <col min="14850" max="14850" width="13.44140625" style="116" customWidth="1"/>
    <col min="14851" max="14851" width="14" style="116" customWidth="1"/>
    <col min="14852" max="14852" width="15.44140625" style="116" customWidth="1"/>
    <col min="14853" max="14853" width="14.33203125" style="116" customWidth="1"/>
    <col min="14854" max="14854" width="16.109375" style="116" customWidth="1"/>
    <col min="14855" max="14856" width="11" style="116" customWidth="1"/>
    <col min="14857" max="14857" width="11.88671875" style="116" customWidth="1"/>
    <col min="14858" max="15104" width="8" style="116"/>
    <col min="15105" max="15105" width="40.44140625" style="116" customWidth="1"/>
    <col min="15106" max="15106" width="13.44140625" style="116" customWidth="1"/>
    <col min="15107" max="15107" width="14" style="116" customWidth="1"/>
    <col min="15108" max="15108" width="15.44140625" style="116" customWidth="1"/>
    <col min="15109" max="15109" width="14.33203125" style="116" customWidth="1"/>
    <col min="15110" max="15110" width="16.109375" style="116" customWidth="1"/>
    <col min="15111" max="15112" width="11" style="116" customWidth="1"/>
    <col min="15113" max="15113" width="11.88671875" style="116" customWidth="1"/>
    <col min="15114" max="15360" width="8" style="116"/>
    <col min="15361" max="15361" width="40.44140625" style="116" customWidth="1"/>
    <col min="15362" max="15362" width="13.44140625" style="116" customWidth="1"/>
    <col min="15363" max="15363" width="14" style="116" customWidth="1"/>
    <col min="15364" max="15364" width="15.44140625" style="116" customWidth="1"/>
    <col min="15365" max="15365" width="14.33203125" style="116" customWidth="1"/>
    <col min="15366" max="15366" width="16.109375" style="116" customWidth="1"/>
    <col min="15367" max="15368" width="11" style="116" customWidth="1"/>
    <col min="15369" max="15369" width="11.88671875" style="116" customWidth="1"/>
    <col min="15370" max="15616" width="8" style="116"/>
    <col min="15617" max="15617" width="40.44140625" style="116" customWidth="1"/>
    <col min="15618" max="15618" width="13.44140625" style="116" customWidth="1"/>
    <col min="15619" max="15619" width="14" style="116" customWidth="1"/>
    <col min="15620" max="15620" width="15.44140625" style="116" customWidth="1"/>
    <col min="15621" max="15621" width="14.33203125" style="116" customWidth="1"/>
    <col min="15622" max="15622" width="16.109375" style="116" customWidth="1"/>
    <col min="15623" max="15624" width="11" style="116" customWidth="1"/>
    <col min="15625" max="15625" width="11.88671875" style="116" customWidth="1"/>
    <col min="15626" max="15872" width="8" style="116"/>
    <col min="15873" max="15873" width="40.44140625" style="116" customWidth="1"/>
    <col min="15874" max="15874" width="13.44140625" style="116" customWidth="1"/>
    <col min="15875" max="15875" width="14" style="116" customWidth="1"/>
    <col min="15876" max="15876" width="15.44140625" style="116" customWidth="1"/>
    <col min="15877" max="15877" width="14.33203125" style="116" customWidth="1"/>
    <col min="15878" max="15878" width="16.109375" style="116" customWidth="1"/>
    <col min="15879" max="15880" width="11" style="116" customWidth="1"/>
    <col min="15881" max="15881" width="11.88671875" style="116" customWidth="1"/>
    <col min="15882" max="16128" width="8" style="116"/>
    <col min="16129" max="16129" width="40.44140625" style="116" customWidth="1"/>
    <col min="16130" max="16130" width="13.44140625" style="116" customWidth="1"/>
    <col min="16131" max="16131" width="14" style="116" customWidth="1"/>
    <col min="16132" max="16132" width="15.44140625" style="116" customWidth="1"/>
    <col min="16133" max="16133" width="14.33203125" style="116" customWidth="1"/>
    <col min="16134" max="16134" width="16.109375" style="116" customWidth="1"/>
    <col min="16135" max="16136" width="11" style="116" customWidth="1"/>
    <col min="16137" max="16137" width="11.88671875" style="116" customWidth="1"/>
    <col min="16138" max="16384" width="8" style="116"/>
  </cols>
  <sheetData>
    <row r="1" spans="1:6" ht="15.6" x14ac:dyDescent="0.3">
      <c r="A1" s="187" t="s">
        <v>292</v>
      </c>
      <c r="B1" s="187"/>
      <c r="C1" s="187"/>
      <c r="D1" s="187"/>
      <c r="E1" s="187"/>
      <c r="F1" s="187"/>
    </row>
    <row r="2" spans="1:6" ht="15" thickBot="1" x14ac:dyDescent="0.35">
      <c r="A2" s="181" t="s">
        <v>332</v>
      </c>
      <c r="B2" s="117"/>
      <c r="C2" s="117"/>
      <c r="D2" s="117"/>
      <c r="E2" s="117"/>
      <c r="F2" s="118" t="str">
        <f>'[1]5.sz.mell.'!C2</f>
        <v>Forintban!</v>
      </c>
    </row>
    <row r="3" spans="1:6" s="122" customFormat="1" ht="34.799999999999997" thickBot="1" x14ac:dyDescent="0.35">
      <c r="A3" s="119" t="s">
        <v>293</v>
      </c>
      <c r="B3" s="120" t="s">
        <v>276</v>
      </c>
      <c r="C3" s="120" t="s">
        <v>277</v>
      </c>
      <c r="D3" s="120" t="str">
        <f>+CONCATENATE("Felhasználás   ",LEFT([1]ÖSSZEFÜGGÉSEK!A5,4)-1,". XII. 31-ig")</f>
        <v>Felhasználás   2017. XII. 31-ig</v>
      </c>
      <c r="E3" s="120" t="str">
        <f>+'[1]1.1.sz.mell.'!C3</f>
        <v>2018. évi előirányzat</v>
      </c>
      <c r="F3" s="142" t="str">
        <f>+CONCATENATE(LEFT([1]ÖSSZEFÜGGÉSEK!A5,4),". utáni szükséglet")</f>
        <v>2018. utáni szükséglet</v>
      </c>
    </row>
    <row r="4" spans="1:6" s="117" customFormat="1" ht="32.25" customHeight="1" thickBot="1" x14ac:dyDescent="0.35">
      <c r="A4" s="123" t="s">
        <v>3</v>
      </c>
      <c r="B4" s="124" t="s">
        <v>4</v>
      </c>
      <c r="C4" s="124" t="s">
        <v>5</v>
      </c>
      <c r="D4" s="124" t="s">
        <v>6</v>
      </c>
      <c r="E4" s="124" t="s">
        <v>278</v>
      </c>
      <c r="F4" s="143" t="s">
        <v>279</v>
      </c>
    </row>
    <row r="5" spans="1:6" s="179" customFormat="1" ht="26.4" x14ac:dyDescent="0.3">
      <c r="A5" s="175" t="s">
        <v>294</v>
      </c>
      <c r="B5" s="176">
        <v>3318390</v>
      </c>
      <c r="C5" s="177" t="s">
        <v>286</v>
      </c>
      <c r="D5" s="176"/>
      <c r="E5" s="176">
        <v>3318390</v>
      </c>
      <c r="F5" s="178">
        <f t="shared" ref="F5:F19" si="0">B5-D5-E5</f>
        <v>0</v>
      </c>
    </row>
    <row r="6" spans="1:6" s="179" customFormat="1" ht="13.8" x14ac:dyDescent="0.3">
      <c r="A6" s="147" t="s">
        <v>325</v>
      </c>
      <c r="B6" s="176">
        <v>300000</v>
      </c>
      <c r="C6" s="177" t="s">
        <v>286</v>
      </c>
      <c r="D6" s="176"/>
      <c r="E6" s="176">
        <v>300000</v>
      </c>
      <c r="F6" s="178">
        <f t="shared" si="0"/>
        <v>0</v>
      </c>
    </row>
    <row r="7" spans="1:6" s="179" customFormat="1" ht="13.8" x14ac:dyDescent="0.3">
      <c r="A7" s="147" t="s">
        <v>326</v>
      </c>
      <c r="B7" s="176">
        <v>3000000</v>
      </c>
      <c r="C7" s="177" t="s">
        <v>286</v>
      </c>
      <c r="D7" s="176"/>
      <c r="E7" s="176">
        <v>3000000</v>
      </c>
      <c r="F7" s="178">
        <f t="shared" si="0"/>
        <v>0</v>
      </c>
    </row>
    <row r="8" spans="1:6" x14ac:dyDescent="0.3">
      <c r="A8" s="149"/>
      <c r="B8" s="144"/>
      <c r="C8" s="145"/>
      <c r="D8" s="144"/>
      <c r="E8" s="144"/>
      <c r="F8" s="146">
        <f t="shared" si="0"/>
        <v>0</v>
      </c>
    </row>
    <row r="9" spans="1:6" x14ac:dyDescent="0.3">
      <c r="A9" s="148"/>
      <c r="B9" s="144"/>
      <c r="C9" s="145"/>
      <c r="D9" s="144"/>
      <c r="E9" s="144"/>
      <c r="F9" s="146">
        <f t="shared" si="0"/>
        <v>0</v>
      </c>
    </row>
    <row r="10" spans="1:6" x14ac:dyDescent="0.3">
      <c r="A10" s="149"/>
      <c r="B10" s="144"/>
      <c r="C10" s="145"/>
      <c r="D10" s="144"/>
      <c r="E10" s="144"/>
      <c r="F10" s="146">
        <f t="shared" si="0"/>
        <v>0</v>
      </c>
    </row>
    <row r="11" spans="1:6" x14ac:dyDescent="0.3">
      <c r="A11" s="148"/>
      <c r="B11" s="144"/>
      <c r="C11" s="145"/>
      <c r="D11" s="144"/>
      <c r="E11" s="144"/>
      <c r="F11" s="146">
        <f t="shared" si="0"/>
        <v>0</v>
      </c>
    </row>
    <row r="12" spans="1:6" x14ac:dyDescent="0.3">
      <c r="A12" s="148"/>
      <c r="B12" s="144"/>
      <c r="C12" s="145"/>
      <c r="D12" s="144"/>
      <c r="E12" s="144"/>
      <c r="F12" s="146">
        <f t="shared" si="0"/>
        <v>0</v>
      </c>
    </row>
    <row r="13" spans="1:6" x14ac:dyDescent="0.3">
      <c r="A13" s="148"/>
      <c r="B13" s="144"/>
      <c r="C13" s="145"/>
      <c r="D13" s="144"/>
      <c r="E13" s="144"/>
      <c r="F13" s="146">
        <f t="shared" si="0"/>
        <v>0</v>
      </c>
    </row>
    <row r="14" spans="1:6" x14ac:dyDescent="0.3">
      <c r="A14" s="148"/>
      <c r="B14" s="144"/>
      <c r="C14" s="145"/>
      <c r="D14" s="144"/>
      <c r="E14" s="144"/>
      <c r="F14" s="146">
        <f t="shared" si="0"/>
        <v>0</v>
      </c>
    </row>
    <row r="15" spans="1:6" x14ac:dyDescent="0.3">
      <c r="A15" s="148"/>
      <c r="B15" s="144"/>
      <c r="C15" s="145"/>
      <c r="D15" s="144"/>
      <c r="E15" s="144"/>
      <c r="F15" s="146">
        <f t="shared" si="0"/>
        <v>0</v>
      </c>
    </row>
    <row r="16" spans="1:6" x14ac:dyDescent="0.3">
      <c r="A16" s="148"/>
      <c r="B16" s="144"/>
      <c r="C16" s="145"/>
      <c r="D16" s="144"/>
      <c r="E16" s="144"/>
      <c r="F16" s="146">
        <f t="shared" si="0"/>
        <v>0</v>
      </c>
    </row>
    <row r="17" spans="1:6" x14ac:dyDescent="0.3">
      <c r="A17" s="148"/>
      <c r="B17" s="144"/>
      <c r="C17" s="145"/>
      <c r="D17" s="144"/>
      <c r="E17" s="144"/>
      <c r="F17" s="146">
        <f t="shared" si="0"/>
        <v>0</v>
      </c>
    </row>
    <row r="18" spans="1:6" x14ac:dyDescent="0.3">
      <c r="A18" s="148"/>
      <c r="B18" s="144"/>
      <c r="C18" s="145"/>
      <c r="D18" s="144"/>
      <c r="E18" s="144"/>
      <c r="F18" s="146">
        <f t="shared" si="0"/>
        <v>0</v>
      </c>
    </row>
    <row r="19" spans="1:6" ht="15.9" customHeight="1" thickBot="1" x14ac:dyDescent="0.35">
      <c r="A19" s="150"/>
      <c r="B19" s="151"/>
      <c r="C19" s="152"/>
      <c r="D19" s="151"/>
      <c r="E19" s="151"/>
      <c r="F19" s="153">
        <f t="shared" si="0"/>
        <v>0</v>
      </c>
    </row>
    <row r="20" spans="1:6" s="140" customFormat="1" ht="13.8" thickBot="1" x14ac:dyDescent="0.35">
      <c r="A20" s="136" t="s">
        <v>291</v>
      </c>
      <c r="B20" s="154">
        <f>SUM(B5:B19)</f>
        <v>6618390</v>
      </c>
      <c r="C20" s="155"/>
      <c r="D20" s="154">
        <f>SUM(D5:D19)</f>
        <v>0</v>
      </c>
      <c r="E20" s="154">
        <f>SUM(E5:E19)</f>
        <v>6618390</v>
      </c>
      <c r="F20" s="156">
        <f>SUM(F5:F19)</f>
        <v>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E37"/>
  <sheetViews>
    <sheetView tabSelected="1" workbookViewId="0">
      <selection activeCell="B2" sqref="B2"/>
    </sheetView>
  </sheetViews>
  <sheetFormatPr defaultRowHeight="14.4" x14ac:dyDescent="0.3"/>
  <cols>
    <col min="1" max="1" width="5.6640625" customWidth="1"/>
    <col min="2" max="2" width="37.109375" customWidth="1"/>
    <col min="3" max="3" width="26.6640625" customWidth="1"/>
    <col min="4" max="4" width="12.6640625" customWidth="1"/>
    <col min="257" max="257" width="5.6640625" customWidth="1"/>
    <col min="258" max="258" width="37.109375" customWidth="1"/>
    <col min="259" max="259" width="26.6640625" customWidth="1"/>
    <col min="260" max="260" width="12.6640625" customWidth="1"/>
    <col min="513" max="513" width="5.6640625" customWidth="1"/>
    <col min="514" max="514" width="37.109375" customWidth="1"/>
    <col min="515" max="515" width="26.6640625" customWidth="1"/>
    <col min="516" max="516" width="12.6640625" customWidth="1"/>
    <col min="769" max="769" width="5.6640625" customWidth="1"/>
    <col min="770" max="770" width="37.109375" customWidth="1"/>
    <col min="771" max="771" width="26.6640625" customWidth="1"/>
    <col min="772" max="772" width="12.6640625" customWidth="1"/>
    <col min="1025" max="1025" width="5.6640625" customWidth="1"/>
    <col min="1026" max="1026" width="37.109375" customWidth="1"/>
    <col min="1027" max="1027" width="26.6640625" customWidth="1"/>
    <col min="1028" max="1028" width="12.6640625" customWidth="1"/>
    <col min="1281" max="1281" width="5.6640625" customWidth="1"/>
    <col min="1282" max="1282" width="37.109375" customWidth="1"/>
    <col min="1283" max="1283" width="26.6640625" customWidth="1"/>
    <col min="1284" max="1284" width="12.6640625" customWidth="1"/>
    <col min="1537" max="1537" width="5.6640625" customWidth="1"/>
    <col min="1538" max="1538" width="37.109375" customWidth="1"/>
    <col min="1539" max="1539" width="26.6640625" customWidth="1"/>
    <col min="1540" max="1540" width="12.6640625" customWidth="1"/>
    <col min="1793" max="1793" width="5.6640625" customWidth="1"/>
    <col min="1794" max="1794" width="37.109375" customWidth="1"/>
    <col min="1795" max="1795" width="26.6640625" customWidth="1"/>
    <col min="1796" max="1796" width="12.6640625" customWidth="1"/>
    <col min="2049" max="2049" width="5.6640625" customWidth="1"/>
    <col min="2050" max="2050" width="37.109375" customWidth="1"/>
    <col min="2051" max="2051" width="26.6640625" customWidth="1"/>
    <col min="2052" max="2052" width="12.6640625" customWidth="1"/>
    <col min="2305" max="2305" width="5.6640625" customWidth="1"/>
    <col min="2306" max="2306" width="37.109375" customWidth="1"/>
    <col min="2307" max="2307" width="26.6640625" customWidth="1"/>
    <col min="2308" max="2308" width="12.6640625" customWidth="1"/>
    <col min="2561" max="2561" width="5.6640625" customWidth="1"/>
    <col min="2562" max="2562" width="37.109375" customWidth="1"/>
    <col min="2563" max="2563" width="26.6640625" customWidth="1"/>
    <col min="2564" max="2564" width="12.6640625" customWidth="1"/>
    <col min="2817" max="2817" width="5.6640625" customWidth="1"/>
    <col min="2818" max="2818" width="37.109375" customWidth="1"/>
    <col min="2819" max="2819" width="26.6640625" customWidth="1"/>
    <col min="2820" max="2820" width="12.6640625" customWidth="1"/>
    <col min="3073" max="3073" width="5.6640625" customWidth="1"/>
    <col min="3074" max="3074" width="37.109375" customWidth="1"/>
    <col min="3075" max="3075" width="26.6640625" customWidth="1"/>
    <col min="3076" max="3076" width="12.6640625" customWidth="1"/>
    <col min="3329" max="3329" width="5.6640625" customWidth="1"/>
    <col min="3330" max="3330" width="37.109375" customWidth="1"/>
    <col min="3331" max="3331" width="26.6640625" customWidth="1"/>
    <col min="3332" max="3332" width="12.6640625" customWidth="1"/>
    <col min="3585" max="3585" width="5.6640625" customWidth="1"/>
    <col min="3586" max="3586" width="37.109375" customWidth="1"/>
    <col min="3587" max="3587" width="26.6640625" customWidth="1"/>
    <col min="3588" max="3588" width="12.6640625" customWidth="1"/>
    <col min="3841" max="3841" width="5.6640625" customWidth="1"/>
    <col min="3842" max="3842" width="37.109375" customWidth="1"/>
    <col min="3843" max="3843" width="26.6640625" customWidth="1"/>
    <col min="3844" max="3844" width="12.6640625" customWidth="1"/>
    <col min="4097" max="4097" width="5.6640625" customWidth="1"/>
    <col min="4098" max="4098" width="37.109375" customWidth="1"/>
    <col min="4099" max="4099" width="26.6640625" customWidth="1"/>
    <col min="4100" max="4100" width="12.6640625" customWidth="1"/>
    <col min="4353" max="4353" width="5.6640625" customWidth="1"/>
    <col min="4354" max="4354" width="37.109375" customWidth="1"/>
    <col min="4355" max="4355" width="26.6640625" customWidth="1"/>
    <col min="4356" max="4356" width="12.6640625" customWidth="1"/>
    <col min="4609" max="4609" width="5.6640625" customWidth="1"/>
    <col min="4610" max="4610" width="37.109375" customWidth="1"/>
    <col min="4611" max="4611" width="26.6640625" customWidth="1"/>
    <col min="4612" max="4612" width="12.6640625" customWidth="1"/>
    <col min="4865" max="4865" width="5.6640625" customWidth="1"/>
    <col min="4866" max="4866" width="37.109375" customWidth="1"/>
    <col min="4867" max="4867" width="26.6640625" customWidth="1"/>
    <col min="4868" max="4868" width="12.6640625" customWidth="1"/>
    <col min="5121" max="5121" width="5.6640625" customWidth="1"/>
    <col min="5122" max="5122" width="37.109375" customWidth="1"/>
    <col min="5123" max="5123" width="26.6640625" customWidth="1"/>
    <col min="5124" max="5124" width="12.6640625" customWidth="1"/>
    <col min="5377" max="5377" width="5.6640625" customWidth="1"/>
    <col min="5378" max="5378" width="37.109375" customWidth="1"/>
    <col min="5379" max="5379" width="26.6640625" customWidth="1"/>
    <col min="5380" max="5380" width="12.6640625" customWidth="1"/>
    <col min="5633" max="5633" width="5.6640625" customWidth="1"/>
    <col min="5634" max="5634" width="37.109375" customWidth="1"/>
    <col min="5635" max="5635" width="26.6640625" customWidth="1"/>
    <col min="5636" max="5636" width="12.6640625" customWidth="1"/>
    <col min="5889" max="5889" width="5.6640625" customWidth="1"/>
    <col min="5890" max="5890" width="37.109375" customWidth="1"/>
    <col min="5891" max="5891" width="26.6640625" customWidth="1"/>
    <col min="5892" max="5892" width="12.6640625" customWidth="1"/>
    <col min="6145" max="6145" width="5.6640625" customWidth="1"/>
    <col min="6146" max="6146" width="37.109375" customWidth="1"/>
    <col min="6147" max="6147" width="26.6640625" customWidth="1"/>
    <col min="6148" max="6148" width="12.6640625" customWidth="1"/>
    <col min="6401" max="6401" width="5.6640625" customWidth="1"/>
    <col min="6402" max="6402" width="37.109375" customWidth="1"/>
    <col min="6403" max="6403" width="26.6640625" customWidth="1"/>
    <col min="6404" max="6404" width="12.6640625" customWidth="1"/>
    <col min="6657" max="6657" width="5.6640625" customWidth="1"/>
    <col min="6658" max="6658" width="37.109375" customWidth="1"/>
    <col min="6659" max="6659" width="26.6640625" customWidth="1"/>
    <col min="6660" max="6660" width="12.6640625" customWidth="1"/>
    <col min="6913" max="6913" width="5.6640625" customWidth="1"/>
    <col min="6914" max="6914" width="37.109375" customWidth="1"/>
    <col min="6915" max="6915" width="26.6640625" customWidth="1"/>
    <col min="6916" max="6916" width="12.6640625" customWidth="1"/>
    <col min="7169" max="7169" width="5.6640625" customWidth="1"/>
    <col min="7170" max="7170" width="37.109375" customWidth="1"/>
    <col min="7171" max="7171" width="26.6640625" customWidth="1"/>
    <col min="7172" max="7172" width="12.6640625" customWidth="1"/>
    <col min="7425" max="7425" width="5.6640625" customWidth="1"/>
    <col min="7426" max="7426" width="37.109375" customWidth="1"/>
    <col min="7427" max="7427" width="26.6640625" customWidth="1"/>
    <col min="7428" max="7428" width="12.6640625" customWidth="1"/>
    <col min="7681" max="7681" width="5.6640625" customWidth="1"/>
    <col min="7682" max="7682" width="37.109375" customWidth="1"/>
    <col min="7683" max="7683" width="26.6640625" customWidth="1"/>
    <col min="7684" max="7684" width="12.6640625" customWidth="1"/>
    <col min="7937" max="7937" width="5.6640625" customWidth="1"/>
    <col min="7938" max="7938" width="37.109375" customWidth="1"/>
    <col min="7939" max="7939" width="26.6640625" customWidth="1"/>
    <col min="7940" max="7940" width="12.6640625" customWidth="1"/>
    <col min="8193" max="8193" width="5.6640625" customWidth="1"/>
    <col min="8194" max="8194" width="37.109375" customWidth="1"/>
    <col min="8195" max="8195" width="26.6640625" customWidth="1"/>
    <col min="8196" max="8196" width="12.6640625" customWidth="1"/>
    <col min="8449" max="8449" width="5.6640625" customWidth="1"/>
    <col min="8450" max="8450" width="37.109375" customWidth="1"/>
    <col min="8451" max="8451" width="26.6640625" customWidth="1"/>
    <col min="8452" max="8452" width="12.6640625" customWidth="1"/>
    <col min="8705" max="8705" width="5.6640625" customWidth="1"/>
    <col min="8706" max="8706" width="37.109375" customWidth="1"/>
    <col min="8707" max="8707" width="26.6640625" customWidth="1"/>
    <col min="8708" max="8708" width="12.6640625" customWidth="1"/>
    <col min="8961" max="8961" width="5.6640625" customWidth="1"/>
    <col min="8962" max="8962" width="37.109375" customWidth="1"/>
    <col min="8963" max="8963" width="26.6640625" customWidth="1"/>
    <col min="8964" max="8964" width="12.6640625" customWidth="1"/>
    <col min="9217" max="9217" width="5.6640625" customWidth="1"/>
    <col min="9218" max="9218" width="37.109375" customWidth="1"/>
    <col min="9219" max="9219" width="26.6640625" customWidth="1"/>
    <col min="9220" max="9220" width="12.6640625" customWidth="1"/>
    <col min="9473" max="9473" width="5.6640625" customWidth="1"/>
    <col min="9474" max="9474" width="37.109375" customWidth="1"/>
    <col min="9475" max="9475" width="26.6640625" customWidth="1"/>
    <col min="9476" max="9476" width="12.6640625" customWidth="1"/>
    <col min="9729" max="9729" width="5.6640625" customWidth="1"/>
    <col min="9730" max="9730" width="37.109375" customWidth="1"/>
    <col min="9731" max="9731" width="26.6640625" customWidth="1"/>
    <col min="9732" max="9732" width="12.6640625" customWidth="1"/>
    <col min="9985" max="9985" width="5.6640625" customWidth="1"/>
    <col min="9986" max="9986" width="37.109375" customWidth="1"/>
    <col min="9987" max="9987" width="26.6640625" customWidth="1"/>
    <col min="9988" max="9988" width="12.6640625" customWidth="1"/>
    <col min="10241" max="10241" width="5.6640625" customWidth="1"/>
    <col min="10242" max="10242" width="37.109375" customWidth="1"/>
    <col min="10243" max="10243" width="26.6640625" customWidth="1"/>
    <col min="10244" max="10244" width="12.6640625" customWidth="1"/>
    <col min="10497" max="10497" width="5.6640625" customWidth="1"/>
    <col min="10498" max="10498" width="37.109375" customWidth="1"/>
    <col min="10499" max="10499" width="26.6640625" customWidth="1"/>
    <col min="10500" max="10500" width="12.6640625" customWidth="1"/>
    <col min="10753" max="10753" width="5.6640625" customWidth="1"/>
    <col min="10754" max="10754" width="37.109375" customWidth="1"/>
    <col min="10755" max="10755" width="26.6640625" customWidth="1"/>
    <col min="10756" max="10756" width="12.6640625" customWidth="1"/>
    <col min="11009" max="11009" width="5.6640625" customWidth="1"/>
    <col min="11010" max="11010" width="37.109375" customWidth="1"/>
    <col min="11011" max="11011" width="26.6640625" customWidth="1"/>
    <col min="11012" max="11012" width="12.6640625" customWidth="1"/>
    <col min="11265" max="11265" width="5.6640625" customWidth="1"/>
    <col min="11266" max="11266" width="37.109375" customWidth="1"/>
    <col min="11267" max="11267" width="26.6640625" customWidth="1"/>
    <col min="11268" max="11268" width="12.6640625" customWidth="1"/>
    <col min="11521" max="11521" width="5.6640625" customWidth="1"/>
    <col min="11522" max="11522" width="37.109375" customWidth="1"/>
    <col min="11523" max="11523" width="26.6640625" customWidth="1"/>
    <col min="11524" max="11524" width="12.6640625" customWidth="1"/>
    <col min="11777" max="11777" width="5.6640625" customWidth="1"/>
    <col min="11778" max="11778" width="37.109375" customWidth="1"/>
    <col min="11779" max="11779" width="26.6640625" customWidth="1"/>
    <col min="11780" max="11780" width="12.6640625" customWidth="1"/>
    <col min="12033" max="12033" width="5.6640625" customWidth="1"/>
    <col min="12034" max="12034" width="37.109375" customWidth="1"/>
    <col min="12035" max="12035" width="26.6640625" customWidth="1"/>
    <col min="12036" max="12036" width="12.6640625" customWidth="1"/>
    <col min="12289" max="12289" width="5.6640625" customWidth="1"/>
    <col min="12290" max="12290" width="37.109375" customWidth="1"/>
    <col min="12291" max="12291" width="26.6640625" customWidth="1"/>
    <col min="12292" max="12292" width="12.6640625" customWidth="1"/>
    <col min="12545" max="12545" width="5.6640625" customWidth="1"/>
    <col min="12546" max="12546" width="37.109375" customWidth="1"/>
    <col min="12547" max="12547" width="26.6640625" customWidth="1"/>
    <col min="12548" max="12548" width="12.6640625" customWidth="1"/>
    <col min="12801" max="12801" width="5.6640625" customWidth="1"/>
    <col min="12802" max="12802" width="37.109375" customWidth="1"/>
    <col min="12803" max="12803" width="26.6640625" customWidth="1"/>
    <col min="12804" max="12804" width="12.6640625" customWidth="1"/>
    <col min="13057" max="13057" width="5.6640625" customWidth="1"/>
    <col min="13058" max="13058" width="37.109375" customWidth="1"/>
    <col min="13059" max="13059" width="26.6640625" customWidth="1"/>
    <col min="13060" max="13060" width="12.6640625" customWidth="1"/>
    <col min="13313" max="13313" width="5.6640625" customWidth="1"/>
    <col min="13314" max="13314" width="37.109375" customWidth="1"/>
    <col min="13315" max="13315" width="26.6640625" customWidth="1"/>
    <col min="13316" max="13316" width="12.6640625" customWidth="1"/>
    <col min="13569" max="13569" width="5.6640625" customWidth="1"/>
    <col min="13570" max="13570" width="37.109375" customWidth="1"/>
    <col min="13571" max="13571" width="26.6640625" customWidth="1"/>
    <col min="13572" max="13572" width="12.6640625" customWidth="1"/>
    <col min="13825" max="13825" width="5.6640625" customWidth="1"/>
    <col min="13826" max="13826" width="37.109375" customWidth="1"/>
    <col min="13827" max="13827" width="26.6640625" customWidth="1"/>
    <col min="13828" max="13828" width="12.6640625" customWidth="1"/>
    <col min="14081" max="14081" width="5.6640625" customWidth="1"/>
    <col min="14082" max="14082" width="37.109375" customWidth="1"/>
    <col min="14083" max="14083" width="26.6640625" customWidth="1"/>
    <col min="14084" max="14084" width="12.6640625" customWidth="1"/>
    <col min="14337" max="14337" width="5.6640625" customWidth="1"/>
    <col min="14338" max="14338" width="37.109375" customWidth="1"/>
    <col min="14339" max="14339" width="26.6640625" customWidth="1"/>
    <col min="14340" max="14340" width="12.6640625" customWidth="1"/>
    <col min="14593" max="14593" width="5.6640625" customWidth="1"/>
    <col min="14594" max="14594" width="37.109375" customWidth="1"/>
    <col min="14595" max="14595" width="26.6640625" customWidth="1"/>
    <col min="14596" max="14596" width="12.6640625" customWidth="1"/>
    <col min="14849" max="14849" width="5.6640625" customWidth="1"/>
    <col min="14850" max="14850" width="37.109375" customWidth="1"/>
    <col min="14851" max="14851" width="26.6640625" customWidth="1"/>
    <col min="14852" max="14852" width="12.6640625" customWidth="1"/>
    <col min="15105" max="15105" width="5.6640625" customWidth="1"/>
    <col min="15106" max="15106" width="37.109375" customWidth="1"/>
    <col min="15107" max="15107" width="26.6640625" customWidth="1"/>
    <col min="15108" max="15108" width="12.6640625" customWidth="1"/>
    <col min="15361" max="15361" width="5.6640625" customWidth="1"/>
    <col min="15362" max="15362" width="37.109375" customWidth="1"/>
    <col min="15363" max="15363" width="26.6640625" customWidth="1"/>
    <col min="15364" max="15364" width="12.6640625" customWidth="1"/>
    <col min="15617" max="15617" width="5.6640625" customWidth="1"/>
    <col min="15618" max="15618" width="37.109375" customWidth="1"/>
    <col min="15619" max="15619" width="26.6640625" customWidth="1"/>
    <col min="15620" max="15620" width="12.6640625" customWidth="1"/>
    <col min="15873" max="15873" width="5.6640625" customWidth="1"/>
    <col min="15874" max="15874" width="37.109375" customWidth="1"/>
    <col min="15875" max="15875" width="26.6640625" customWidth="1"/>
    <col min="15876" max="15876" width="12.6640625" customWidth="1"/>
    <col min="16129" max="16129" width="5.6640625" customWidth="1"/>
    <col min="16130" max="16130" width="37.109375" customWidth="1"/>
    <col min="16131" max="16131" width="26.6640625" customWidth="1"/>
    <col min="16132" max="16132" width="12.6640625" customWidth="1"/>
  </cols>
  <sheetData>
    <row r="1" spans="1:4" ht="15.6" x14ac:dyDescent="0.3">
      <c r="A1" s="188" t="str">
        <f>+CONCATENATE("K I M U T A T Á S",CHAR(10),"a ",LEFT([1]ÖSSZEFÜGGÉSEK!A5,4),". évben céljelleggel juttatott támogatásokról")</f>
        <v>K I M U T A T Á S
a 2018. évben céljelleggel juttatott támogatásokról</v>
      </c>
      <c r="B1" s="188"/>
      <c r="C1" s="188"/>
      <c r="D1" s="188"/>
    </row>
    <row r="2" spans="1:4" ht="24.6" x14ac:dyDescent="0.3">
      <c r="A2" s="157"/>
      <c r="B2" s="158" t="s">
        <v>329</v>
      </c>
      <c r="C2" s="157"/>
      <c r="D2" s="157"/>
    </row>
    <row r="3" spans="1:4" ht="15" thickBot="1" x14ac:dyDescent="0.35">
      <c r="A3" s="159"/>
      <c r="B3" s="159"/>
      <c r="C3" s="189" t="s">
        <v>295</v>
      </c>
      <c r="D3" s="189"/>
    </row>
    <row r="4" spans="1:4" ht="27" thickBot="1" x14ac:dyDescent="0.35">
      <c r="A4" s="160" t="s">
        <v>296</v>
      </c>
      <c r="B4" s="161" t="s">
        <v>297</v>
      </c>
      <c r="C4" s="161" t="s">
        <v>298</v>
      </c>
      <c r="D4" s="162" t="s">
        <v>299</v>
      </c>
    </row>
    <row r="5" spans="1:4" x14ac:dyDescent="0.3">
      <c r="A5" s="163">
        <v>1</v>
      </c>
      <c r="B5" s="164" t="s">
        <v>300</v>
      </c>
      <c r="C5" s="164" t="s">
        <v>301</v>
      </c>
      <c r="D5" s="165">
        <v>1330000</v>
      </c>
    </row>
    <row r="6" spans="1:4" x14ac:dyDescent="0.3">
      <c r="A6" s="166">
        <v>2</v>
      </c>
      <c r="B6" s="167" t="s">
        <v>302</v>
      </c>
      <c r="C6" s="167" t="s">
        <v>301</v>
      </c>
      <c r="D6" s="168">
        <v>525644</v>
      </c>
    </row>
    <row r="7" spans="1:4" x14ac:dyDescent="0.3">
      <c r="A7" s="166">
        <v>3</v>
      </c>
      <c r="B7" s="167" t="s">
        <v>303</v>
      </c>
      <c r="C7" s="167" t="s">
        <v>304</v>
      </c>
      <c r="D7" s="168">
        <v>30000</v>
      </c>
    </row>
    <row r="8" spans="1:4" x14ac:dyDescent="0.3">
      <c r="A8" s="166">
        <v>4</v>
      </c>
      <c r="B8" s="167" t="s">
        <v>305</v>
      </c>
      <c r="C8" s="167" t="s">
        <v>304</v>
      </c>
      <c r="D8" s="168">
        <v>30000</v>
      </c>
    </row>
    <row r="9" spans="1:4" x14ac:dyDescent="0.3">
      <c r="A9" s="166">
        <v>5</v>
      </c>
      <c r="B9" s="167" t="s">
        <v>306</v>
      </c>
      <c r="C9" s="167" t="s">
        <v>304</v>
      </c>
      <c r="D9" s="168">
        <v>75000</v>
      </c>
    </row>
    <row r="10" spans="1:4" x14ac:dyDescent="0.3">
      <c r="A10" s="166">
        <v>6</v>
      </c>
      <c r="B10" s="167" t="s">
        <v>307</v>
      </c>
      <c r="C10" s="167" t="s">
        <v>308</v>
      </c>
      <c r="D10" s="168">
        <v>500000</v>
      </c>
    </row>
    <row r="11" spans="1:4" x14ac:dyDescent="0.3">
      <c r="A11" s="166">
        <v>7</v>
      </c>
      <c r="B11" s="167" t="s">
        <v>309</v>
      </c>
      <c r="C11" s="167" t="s">
        <v>308</v>
      </c>
      <c r="D11" s="168">
        <v>275000</v>
      </c>
    </row>
    <row r="12" spans="1:4" x14ac:dyDescent="0.3">
      <c r="A12" s="166">
        <v>8</v>
      </c>
      <c r="B12" s="167" t="s">
        <v>310</v>
      </c>
      <c r="C12" s="167" t="s">
        <v>308</v>
      </c>
      <c r="D12" s="168">
        <v>200000</v>
      </c>
    </row>
    <row r="13" spans="1:4" x14ac:dyDescent="0.3">
      <c r="A13" s="166">
        <v>9</v>
      </c>
      <c r="B13" s="167" t="s">
        <v>311</v>
      </c>
      <c r="C13" s="167" t="s">
        <v>308</v>
      </c>
      <c r="D13" s="168">
        <v>450000</v>
      </c>
    </row>
    <row r="14" spans="1:4" x14ac:dyDescent="0.3">
      <c r="A14" s="166">
        <v>10</v>
      </c>
      <c r="B14" s="167" t="s">
        <v>273</v>
      </c>
      <c r="C14" s="167" t="s">
        <v>308</v>
      </c>
      <c r="D14" s="168">
        <v>425000</v>
      </c>
    </row>
    <row r="15" spans="1:4" x14ac:dyDescent="0.3">
      <c r="A15" s="166">
        <v>11</v>
      </c>
      <c r="B15" s="167" t="s">
        <v>312</v>
      </c>
      <c r="C15" s="167" t="s">
        <v>308</v>
      </c>
      <c r="D15" s="168">
        <v>200000</v>
      </c>
    </row>
    <row r="16" spans="1:4" x14ac:dyDescent="0.3">
      <c r="A16" s="166">
        <v>12</v>
      </c>
      <c r="B16" s="167" t="s">
        <v>313</v>
      </c>
      <c r="C16" s="167" t="s">
        <v>308</v>
      </c>
      <c r="D16" s="168">
        <v>100000</v>
      </c>
    </row>
    <row r="17" spans="1:4" x14ac:dyDescent="0.3">
      <c r="A17" s="166">
        <v>13</v>
      </c>
      <c r="B17" s="167" t="s">
        <v>314</v>
      </c>
      <c r="C17" s="167" t="s">
        <v>308</v>
      </c>
      <c r="D17" s="168">
        <v>150000</v>
      </c>
    </row>
    <row r="18" spans="1:4" x14ac:dyDescent="0.3">
      <c r="A18" s="166">
        <v>14</v>
      </c>
      <c r="B18" s="167" t="s">
        <v>315</v>
      </c>
      <c r="C18" s="167" t="s">
        <v>308</v>
      </c>
      <c r="D18" s="168">
        <v>100000</v>
      </c>
    </row>
    <row r="19" spans="1:4" x14ac:dyDescent="0.3">
      <c r="A19" s="166">
        <v>15</v>
      </c>
      <c r="B19" s="167" t="s">
        <v>316</v>
      </c>
      <c r="C19" s="167" t="s">
        <v>308</v>
      </c>
      <c r="D19" s="168">
        <v>30000</v>
      </c>
    </row>
    <row r="20" spans="1:4" x14ac:dyDescent="0.3">
      <c r="A20" s="166">
        <v>16</v>
      </c>
      <c r="B20" s="167" t="s">
        <v>317</v>
      </c>
      <c r="C20" s="167" t="s">
        <v>308</v>
      </c>
      <c r="D20" s="168">
        <v>30000</v>
      </c>
    </row>
    <row r="21" spans="1:4" x14ac:dyDescent="0.3">
      <c r="A21" s="166">
        <v>17</v>
      </c>
      <c r="B21" s="167" t="s">
        <v>318</v>
      </c>
      <c r="C21" s="167" t="s">
        <v>308</v>
      </c>
      <c r="D21" s="168">
        <v>15000</v>
      </c>
    </row>
    <row r="22" spans="1:4" x14ac:dyDescent="0.3">
      <c r="A22" s="166">
        <v>18</v>
      </c>
      <c r="B22" s="167" t="s">
        <v>319</v>
      </c>
      <c r="C22" s="167" t="s">
        <v>320</v>
      </c>
      <c r="D22" s="168">
        <v>3200000</v>
      </c>
    </row>
    <row r="23" spans="1:4" x14ac:dyDescent="0.3">
      <c r="A23" s="166">
        <v>19</v>
      </c>
      <c r="B23" s="167" t="s">
        <v>321</v>
      </c>
      <c r="C23" s="167" t="s">
        <v>322</v>
      </c>
      <c r="D23" s="168">
        <v>3600000</v>
      </c>
    </row>
    <row r="24" spans="1:4" x14ac:dyDescent="0.3">
      <c r="A24" s="166">
        <v>20</v>
      </c>
      <c r="B24" s="167"/>
      <c r="C24" s="167"/>
      <c r="D24" s="168"/>
    </row>
    <row r="25" spans="1:4" x14ac:dyDescent="0.3">
      <c r="A25" s="166">
        <v>21</v>
      </c>
      <c r="B25" s="167"/>
      <c r="C25" s="167"/>
      <c r="D25" s="168"/>
    </row>
    <row r="26" spans="1:4" x14ac:dyDescent="0.3">
      <c r="A26" s="166">
        <v>22</v>
      </c>
      <c r="B26" s="167"/>
      <c r="C26" s="167"/>
      <c r="D26" s="168"/>
    </row>
    <row r="27" spans="1:4" x14ac:dyDescent="0.3">
      <c r="A27" s="166">
        <v>23</v>
      </c>
      <c r="B27" s="167"/>
      <c r="C27" s="167"/>
      <c r="D27" s="168"/>
    </row>
    <row r="28" spans="1:4" x14ac:dyDescent="0.3">
      <c r="A28" s="166">
        <v>24</v>
      </c>
      <c r="B28" s="167"/>
      <c r="C28" s="167"/>
      <c r="D28" s="168"/>
    </row>
    <row r="29" spans="1:4" x14ac:dyDescent="0.3">
      <c r="A29" s="166">
        <v>25</v>
      </c>
      <c r="B29" s="167"/>
      <c r="C29" s="167"/>
      <c r="D29" s="168"/>
    </row>
    <row r="30" spans="1:4" x14ac:dyDescent="0.3">
      <c r="A30" s="166">
        <v>26</v>
      </c>
      <c r="B30" s="167"/>
      <c r="C30" s="167"/>
      <c r="D30" s="168"/>
    </row>
    <row r="31" spans="1:4" x14ac:dyDescent="0.3">
      <c r="A31" s="166">
        <v>27</v>
      </c>
      <c r="B31" s="167"/>
      <c r="C31" s="167"/>
      <c r="D31" s="168"/>
    </row>
    <row r="32" spans="1:4" x14ac:dyDescent="0.3">
      <c r="A32" s="166">
        <v>28</v>
      </c>
      <c r="B32" s="167"/>
      <c r="C32" s="167"/>
      <c r="D32" s="169"/>
    </row>
    <row r="33" spans="1:5" x14ac:dyDescent="0.3">
      <c r="A33" s="166">
        <v>29</v>
      </c>
      <c r="B33" s="167"/>
      <c r="C33" s="167"/>
      <c r="D33" s="169"/>
    </row>
    <row r="34" spans="1:5" x14ac:dyDescent="0.3">
      <c r="A34" s="166">
        <v>30</v>
      </c>
      <c r="B34" s="167"/>
      <c r="C34" s="167"/>
      <c r="D34" s="169"/>
    </row>
    <row r="35" spans="1:5" ht="15.9" customHeight="1" thickBot="1" x14ac:dyDescent="0.35">
      <c r="A35" s="170">
        <v>31</v>
      </c>
      <c r="B35" s="171"/>
      <c r="C35" s="171"/>
      <c r="D35" s="172"/>
    </row>
    <row r="36" spans="1:5" ht="15.9" customHeight="1" thickBot="1" x14ac:dyDescent="0.35">
      <c r="A36" s="190" t="s">
        <v>323</v>
      </c>
      <c r="B36" s="191"/>
      <c r="C36" s="173"/>
      <c r="D36" s="174">
        <f>SUM(D5:D31)</f>
        <v>11265644</v>
      </c>
      <c r="E36">
        <v>11500000</v>
      </c>
    </row>
    <row r="37" spans="1:5" x14ac:dyDescent="0.3">
      <c r="A37" t="s">
        <v>324</v>
      </c>
    </row>
  </sheetData>
  <mergeCells count="3">
    <mergeCell ref="A1:D1"/>
    <mergeCell ref="C3:D3"/>
    <mergeCell ref="A36:B36"/>
  </mergeCells>
  <conditionalFormatting sqref="D3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</vt:lpstr>
      <vt:lpstr>Felújítás</vt:lpstr>
      <vt:lpstr>Beruházás</vt:lpstr>
      <vt:lpstr>Támogatás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2018-04-25T09:33:21Z</dcterms:modified>
</cp:coreProperties>
</file>