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2017 évi költségvetés" sheetId="22" r:id="rId1"/>
    <sheet name="Védőnő" sheetId="23" r:id="rId2"/>
  </sheets>
  <definedNames>
    <definedName name="_xlnm.Print_Area" localSheetId="0">'2017 évi költségvetés'!$A$1:$C$325</definedName>
  </definedNames>
  <calcPr calcId="124519"/>
</workbook>
</file>

<file path=xl/calcChain.xml><?xml version="1.0" encoding="utf-8"?>
<calcChain xmlns="http://schemas.openxmlformats.org/spreadsheetml/2006/main">
  <c r="C18" i="23"/>
  <c r="C15"/>
  <c r="C6"/>
  <c r="C27" i="22"/>
  <c r="C322" s="1"/>
  <c r="C183"/>
  <c r="C184" s="1"/>
  <c r="C189"/>
  <c r="C321" s="1"/>
  <c r="C148"/>
  <c r="C195"/>
  <c r="C316"/>
  <c r="C73"/>
  <c r="C308" s="1"/>
  <c r="C275"/>
  <c r="C253"/>
  <c r="C239"/>
  <c r="C213"/>
  <c r="C210"/>
  <c r="C162"/>
  <c r="C50"/>
  <c r="C56" s="1"/>
  <c r="C55"/>
  <c r="C41"/>
  <c r="C42" s="1"/>
  <c r="F42" s="1"/>
  <c r="C36"/>
  <c r="C37" s="1"/>
  <c r="E37" s="1"/>
  <c r="C25"/>
  <c r="C323" s="1"/>
  <c r="C22"/>
  <c r="C225"/>
  <c r="C226" s="1"/>
  <c r="F226" s="1"/>
  <c r="C203"/>
  <c r="C204" s="1"/>
  <c r="E204" s="1"/>
  <c r="C175"/>
  <c r="C176" s="1"/>
  <c r="F176" s="1"/>
  <c r="C170"/>
  <c r="E170" s="1"/>
  <c r="C159"/>
  <c r="C151"/>
  <c r="C139"/>
  <c r="E139" s="1"/>
  <c r="C131"/>
  <c r="C303" s="1"/>
  <c r="C124"/>
  <c r="C305" s="1"/>
  <c r="C114"/>
  <c r="C115" s="1"/>
  <c r="E115" s="1"/>
  <c r="C106"/>
  <c r="C107" s="1"/>
  <c r="F107" s="1"/>
  <c r="C97"/>
  <c r="C98" s="1"/>
  <c r="F98" s="1"/>
  <c r="C90"/>
  <c r="C307" s="1"/>
  <c r="C88"/>
  <c r="C78"/>
  <c r="C79" s="1"/>
  <c r="F79" s="1"/>
  <c r="C15"/>
  <c r="C315" s="1"/>
  <c r="C11"/>
  <c r="E11" s="1"/>
  <c r="C19" i="23" l="1"/>
  <c r="C318" i="22"/>
  <c r="C304"/>
  <c r="C214"/>
  <c r="C319"/>
  <c r="C306"/>
  <c r="C196"/>
  <c r="F196" s="1"/>
  <c r="C320"/>
  <c r="C28"/>
  <c r="F28" s="1"/>
  <c r="F56"/>
  <c r="C309"/>
  <c r="F214"/>
  <c r="C264"/>
  <c r="C265" s="1"/>
  <c r="F265" s="1"/>
  <c r="C285"/>
  <c r="C286" s="1"/>
  <c r="F286" s="1"/>
  <c r="C297"/>
  <c r="C298" s="1"/>
  <c r="F298" s="1"/>
  <c r="C91"/>
  <c r="E91" s="1"/>
  <c r="C132"/>
  <c r="E132" s="1"/>
  <c r="C65"/>
  <c r="C276"/>
  <c r="F276" s="1"/>
  <c r="C152"/>
  <c r="C240"/>
  <c r="F240" s="1"/>
  <c r="C254"/>
  <c r="F254" s="1"/>
  <c r="C317" l="1"/>
  <c r="C324" s="1"/>
  <c r="C163"/>
  <c r="F163" s="1"/>
  <c r="C310"/>
  <c r="C66"/>
  <c r="F66" s="1"/>
  <c r="E299"/>
  <c r="C326" l="1"/>
  <c r="F299"/>
  <c r="E300" s="1"/>
  <c r="F326" l="1"/>
</calcChain>
</file>

<file path=xl/sharedStrings.xml><?xml version="1.0" encoding="utf-8"?>
<sst xmlns="http://schemas.openxmlformats.org/spreadsheetml/2006/main" count="499" uniqueCount="197">
  <si>
    <t>Bevételek összesen:</t>
  </si>
  <si>
    <t>Adatok eFt-ban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</si>
  <si>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</si>
  <si>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</si>
  <si>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</si>
  <si>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</si>
  <si>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</si>
  <si>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</si>
  <si>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</si>
  <si>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</si>
  <si>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</si>
  <si>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</si>
  <si>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</si>
  <si>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</si>
  <si>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</si>
  <si>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</si>
  <si>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</si>
  <si>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</si>
  <si>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</si>
  <si>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</si>
  <si>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</si>
  <si>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Talajterhelési díj</t>
  </si>
  <si>
    <t>Működési célú bevételek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</si>
  <si>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</si>
  <si>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</si>
  <si>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</si>
  <si>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</si>
  <si>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</si>
  <si>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</si>
  <si>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</si>
  <si>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</si>
  <si>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</si>
  <si>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</si>
  <si>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</si>
  <si>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</si>
  <si>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</si>
  <si>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</si>
  <si>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</si>
  <si>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</si>
  <si>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</si>
  <si>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</si>
  <si>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</si>
  <si>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</si>
  <si>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Közös hivatal működési kiadásainak támogatása</t>
  </si>
  <si>
    <t>Önkormányzati támogatás helyi civil szervezeteknek</t>
  </si>
  <si>
    <t>EZER-JÓ Vidékfejlesztési Egyesület</t>
  </si>
  <si>
    <t>Gyermekétkeztetés üzemeltetési támogatássa</t>
  </si>
  <si>
    <t>Helyi adók összesen</t>
  </si>
  <si>
    <t xml:space="preserve">Települési önkormányzatok könyvtári, közművelődési feladatok támogatása </t>
  </si>
  <si>
    <t>B4</t>
  </si>
  <si>
    <t>K122</t>
  </si>
  <si>
    <t>K311</t>
  </si>
  <si>
    <t>K312</t>
  </si>
  <si>
    <t>K331</t>
  </si>
  <si>
    <t>K351</t>
  </si>
  <si>
    <t>K32</t>
  </si>
  <si>
    <t>K31</t>
  </si>
  <si>
    <t>K6</t>
  </si>
  <si>
    <t>Felújítási kiadások Áfa</t>
  </si>
  <si>
    <t>K7</t>
  </si>
  <si>
    <t>K11</t>
  </si>
  <si>
    <t>BURSA HUNGARICA ösztöndíj</t>
  </si>
  <si>
    <t>Egyéb üzemeltetési szolgáltatádsok</t>
  </si>
  <si>
    <t>Távhő szolgáltatás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</si>
  <si>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</si>
  <si>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</si>
  <si>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</si>
  <si>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</si>
  <si>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</si>
  <si>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</si>
  <si>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</si>
  <si>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</si>
  <si>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</si>
  <si>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</si>
  <si>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</si>
  <si>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</si>
  <si>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</si>
  <si>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</si>
  <si>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</si>
  <si>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</si>
  <si>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</si>
  <si>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</si>
  <si>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</si>
  <si>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</si>
  <si>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</si>
  <si>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</si>
  <si>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</si>
  <si>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</si>
  <si>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</si>
  <si>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</si>
  <si>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</si>
  <si>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</si>
  <si>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</si>
  <si>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</si>
  <si>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</si>
  <si>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</si>
  <si>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</si>
  <si>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</si>
  <si>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Kommunikációs szolgáltatások igénybevétele</t>
  </si>
  <si>
    <t>B343</t>
  </si>
  <si>
    <t>B35107</t>
  </si>
  <si>
    <t>B355</t>
  </si>
  <si>
    <t>B354</t>
  </si>
  <si>
    <t>B11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</si>
  <si>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</si>
  <si>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</si>
  <si>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</si>
  <si>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</si>
  <si>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</si>
  <si>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</si>
  <si>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</si>
  <si>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</si>
  <si>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</si>
  <si>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</si>
  <si>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</si>
  <si>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</si>
  <si>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</si>
  <si>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</si>
  <si>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</si>
  <si>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</si>
  <si>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</si>
  <si>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</si>
  <si>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</si>
  <si>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</si>
  <si>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</si>
  <si>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</si>
  <si>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B6</t>
  </si>
  <si>
    <t>Müködési célú átvett pénzeszközök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</si>
  <si>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</si>
  <si>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</si>
  <si>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</si>
  <si>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</si>
  <si>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</si>
  <si>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Különféle befizetések  (ÁFA)</t>
  </si>
  <si>
    <t>Fejlesztési kiadások összesen</t>
  </si>
  <si>
    <t>Fejlesztési kiadások ÁFA</t>
  </si>
  <si>
    <t>045160 Közutak, hidak, alagutak üzemeltetése, fenntartása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</si>
  <si>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</si>
  <si>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</si>
  <si>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</si>
  <si>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</si>
  <si>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</si>
  <si>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</si>
  <si>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841908 Általános tartalék elszámolása</t>
  </si>
  <si>
    <t>074031 Család- és nővédelem, egészségügyi gondozás</t>
  </si>
  <si>
    <t>074032 Ifjúság - egészségügyi gondozás</t>
  </si>
  <si>
    <t>041233 FoHe támogatás , hosszabb időtartamú közfoglalkoztatás</t>
  </si>
  <si>
    <t>890301 Civil szervezetek működési támogatása</t>
  </si>
  <si>
    <t>081091 Közművelődési intézmények, közösségi színterek működtetése</t>
  </si>
  <si>
    <t>910123 Könyvtári szolgáltatások</t>
  </si>
  <si>
    <t>091140 Óvodai nevelés, ellátás működési kiadásai</t>
  </si>
  <si>
    <t>Készletbeszerzés ÁFA</t>
  </si>
  <si>
    <t>Belföldi kiadás finanszirozásai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</si>
  <si>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</si>
  <si>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</si>
  <si>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</si>
  <si>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</si>
  <si>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</si>
  <si>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</si>
  <si>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</si>
  <si>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>felújítási kiadások</t>
  </si>
  <si>
    <t>Gyermekétkeztetési támogatása</t>
  </si>
  <si>
    <t xml:space="preserve">OEP finanszírozási többlet (Kincsesbánya műk kiad.  98 fő hozzájárulás </t>
  </si>
  <si>
    <t>082092 Közművelődési tevékenység támogatása</t>
  </si>
  <si>
    <t>018030 Támogatás célú finanszírozási műveletek</t>
  </si>
  <si>
    <t>900020 Önkormányzatok, TKT elszámolásai</t>
  </si>
  <si>
    <t>OEP finanszírozási többlet (Isztimér mük kiad. Hozzájárulás  61  fő)</t>
  </si>
  <si>
    <t>Kisértékű eszközök vásárlása</t>
  </si>
  <si>
    <t>Kisérték Áfa</t>
  </si>
  <si>
    <t>Fejlesztési kiadáok összesen</t>
  </si>
  <si>
    <t>Konyha működési kiadásainak támogatása</t>
  </si>
  <si>
    <t>Mór TKT</t>
  </si>
  <si>
    <t>Pénzügyi alap</t>
  </si>
  <si>
    <t>Mór Város buszöböl</t>
  </si>
  <si>
    <t>Munkaruha, szerszámok</t>
  </si>
  <si>
    <t>Kisértékű eszközök beszerzése</t>
  </si>
  <si>
    <t>Kisértékű eszközök ÁFA</t>
  </si>
  <si>
    <t>Kisértékű eszközök összesen:</t>
  </si>
  <si>
    <t>016080 Kiemelt állami és önkormányzati rendezvények</t>
  </si>
  <si>
    <t>066010 Zöldterület kezelés</t>
  </si>
  <si>
    <t>Kincsesbánya Önkormányzat 2017. évi bevételei</t>
  </si>
  <si>
    <t>Kincsesbánya Önkormányzat 2017. évi kiadásai</t>
  </si>
  <si>
    <t>Rászoruló gyermekek szünidei étkeztetése</t>
  </si>
  <si>
    <t>BEVÉTEL</t>
  </si>
  <si>
    <t>Szociális kölcsön törlesztése</t>
  </si>
  <si>
    <t>ÁHT-n kivülről átvett pénzeszközök</t>
  </si>
  <si>
    <t>ÁHT-n belüli támogatások összesen:</t>
  </si>
  <si>
    <t>K914</t>
  </si>
  <si>
    <t>Elöző évek megelőlegezés visszafizetés</t>
  </si>
  <si>
    <t>ÁHT-n belüli támogatások (2317908*0,377)</t>
  </si>
  <si>
    <t>Egyéb működési támogatások ÁHT-n belülről</t>
  </si>
  <si>
    <t>Kincsesbánya Község Önkormányzata 2017. évi költségvetése</t>
  </si>
  <si>
    <t>Szociális Alapszolgáltató Mór</t>
  </si>
  <si>
    <t>Hulladékgazdálkodási Társulás</t>
  </si>
  <si>
    <t>Fejlesztési kiadások(Rendezési Terv II. Ütem, kisértékű beszerzés, ASP)</t>
  </si>
  <si>
    <t>Fejlesztések összesen:</t>
  </si>
  <si>
    <t>13. számú melléklet az 1/2017.(II.21.) önkormányzati rendelethez</t>
  </si>
</sst>
</file>

<file path=xl/styles.xml><?xml version="1.0" encoding="utf-8"?>
<styleSheet xmlns="http://schemas.openxmlformats.org/spreadsheetml/2006/main">
  <fonts count="20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horizontal="right" vertical="center"/>
    </xf>
    <xf numFmtId="0" fontId="8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3" fontId="1" fillId="3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7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vertical="center" shrinkToFit="1"/>
    </xf>
    <xf numFmtId="0" fontId="17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18" fillId="3" borderId="0" xfId="0" applyNumberFormat="1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11" fillId="2" borderId="5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3" fontId="4" fillId="3" borderId="2" xfId="0" applyNumberFormat="1" applyFont="1" applyFill="1" applyBorder="1" applyAlignment="1">
      <alignment vertical="center"/>
    </xf>
    <xf numFmtId="0" fontId="0" fillId="3" borderId="0" xfId="0" applyFill="1" applyAlignment="1"/>
    <xf numFmtId="0" fontId="0" fillId="3" borderId="0" xfId="0" applyFill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right"/>
    </xf>
    <xf numFmtId="0" fontId="1" fillId="0" borderId="0" xfId="0" applyFont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12" fillId="3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158750</xdr:rowOff>
    </xdr:to>
    <xdr:pic>
      <xdr:nvPicPr>
        <xdr:cNvPr id="2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3</xdr:row>
      <xdr:rowOff>0</xdr:rowOff>
    </xdr:from>
    <xdr:to>
      <xdr:col>1</xdr:col>
      <xdr:colOff>2343150</xdr:colOff>
      <xdr:row>6</xdr:row>
      <xdr:rowOff>98425</xdr:rowOff>
    </xdr:to>
    <xdr:pic>
      <xdr:nvPicPr>
        <xdr:cNvPr id="3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3</xdr:row>
      <xdr:rowOff>0</xdr:rowOff>
    </xdr:from>
    <xdr:to>
      <xdr:col>1</xdr:col>
      <xdr:colOff>2428875</xdr:colOff>
      <xdr:row>5</xdr:row>
      <xdr:rowOff>196850</xdr:rowOff>
    </xdr:to>
    <xdr:pic>
      <xdr:nvPicPr>
        <xdr:cNvPr id="4" name="Kép 3" descr="Kincsesbanya címer 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7"/>
  <sheetViews>
    <sheetView tabSelected="1" view="pageBreakPreview" zoomScale="60" workbookViewId="0">
      <selection activeCell="B4" sqref="B4"/>
    </sheetView>
  </sheetViews>
  <sheetFormatPr defaultRowHeight="15.75"/>
  <cols>
    <col min="1" max="1" width="9.140625" style="34"/>
    <col min="2" max="2" width="71.7109375" style="12" customWidth="1"/>
    <col min="3" max="3" width="16.7109375" style="12" customWidth="1"/>
    <col min="4" max="4" width="5.28515625" style="1" customWidth="1"/>
    <col min="5" max="5" width="12.85546875" style="1" customWidth="1"/>
    <col min="6" max="6" width="18" style="1" customWidth="1"/>
    <col min="7" max="16384" width="9.140625" style="1"/>
  </cols>
  <sheetData>
    <row r="1" spans="1:5" ht="14.25">
      <c r="A1" s="109" t="s">
        <v>196</v>
      </c>
      <c r="B1" s="109"/>
      <c r="C1" s="109"/>
      <c r="D1" s="92"/>
      <c r="E1" s="92"/>
    </row>
    <row r="2" spans="1:5" ht="14.25">
      <c r="A2" s="93"/>
      <c r="B2" s="93"/>
      <c r="C2" s="93"/>
      <c r="D2" s="92"/>
      <c r="E2" s="92"/>
    </row>
    <row r="3" spans="1:5" s="2" customFormat="1" ht="20.25" customHeight="1">
      <c r="A3" s="104" t="s">
        <v>191</v>
      </c>
      <c r="B3" s="104"/>
      <c r="C3" s="104"/>
      <c r="E3" s="1"/>
    </row>
    <row r="4" spans="1:5">
      <c r="B4" s="36"/>
      <c r="C4" s="37"/>
    </row>
    <row r="5" spans="1:5">
      <c r="B5" s="36"/>
      <c r="C5" s="31" t="s">
        <v>1</v>
      </c>
    </row>
    <row r="6" spans="1:5" ht="15.75" customHeight="1">
      <c r="A6" s="102" t="s">
        <v>159</v>
      </c>
      <c r="B6" s="96" t="s">
        <v>131</v>
      </c>
      <c r="C6" s="97" t="s">
        <v>9</v>
      </c>
    </row>
    <row r="7" spans="1:5" ht="15.75" customHeight="1">
      <c r="A7" s="102"/>
      <c r="B7" s="96"/>
      <c r="C7" s="97"/>
    </row>
    <row r="8" spans="1:5" ht="15.75" customHeight="1">
      <c r="A8" s="102"/>
      <c r="B8" s="96"/>
      <c r="C8" s="98"/>
    </row>
    <row r="9" spans="1:5" ht="20.100000000000001" customHeight="1">
      <c r="A9" s="103" t="s">
        <v>30</v>
      </c>
      <c r="B9" s="103"/>
      <c r="C9" s="103"/>
    </row>
    <row r="10" spans="1:5" ht="15.75" customHeight="1">
      <c r="A10" s="38" t="s">
        <v>49</v>
      </c>
      <c r="B10" s="39" t="s">
        <v>22</v>
      </c>
      <c r="C10" s="35">
        <v>350000</v>
      </c>
    </row>
    <row r="11" spans="1:5" s="59" customFormat="1" ht="15.75" customHeight="1">
      <c r="A11" s="108" t="s">
        <v>85</v>
      </c>
      <c r="B11" s="108"/>
      <c r="C11" s="58">
        <f>C10</f>
        <v>350000</v>
      </c>
      <c r="E11" s="72">
        <f>C11</f>
        <v>350000</v>
      </c>
    </row>
    <row r="12" spans="1:5" ht="20.100000000000001" customHeight="1">
      <c r="A12" s="103" t="s">
        <v>31</v>
      </c>
      <c r="B12" s="103"/>
      <c r="C12" s="103"/>
    </row>
    <row r="13" spans="1:5" s="16" customFormat="1" ht="15.75" customHeight="1">
      <c r="A13" s="43" t="s">
        <v>50</v>
      </c>
      <c r="B13" s="25" t="s">
        <v>5</v>
      </c>
      <c r="C13" s="20">
        <v>8731200</v>
      </c>
      <c r="E13" s="1"/>
    </row>
    <row r="14" spans="1:5" s="16" customFormat="1" ht="15.75" customHeight="1">
      <c r="A14" s="43" t="s">
        <v>118</v>
      </c>
      <c r="B14" s="25" t="s">
        <v>4</v>
      </c>
      <c r="C14" s="20">
        <v>1329332</v>
      </c>
      <c r="E14" s="1"/>
    </row>
    <row r="15" spans="1:5" s="27" customFormat="1" ht="15.75" customHeight="1">
      <c r="A15" s="62" t="s">
        <v>60</v>
      </c>
      <c r="B15" s="42" t="s">
        <v>5</v>
      </c>
      <c r="C15" s="24">
        <f>C13+C14</f>
        <v>10060532</v>
      </c>
      <c r="E15" s="1"/>
    </row>
    <row r="16" spans="1:5" s="27" customFormat="1" ht="15.75" customHeight="1">
      <c r="A16" s="62" t="s">
        <v>72</v>
      </c>
      <c r="B16" s="42" t="s">
        <v>6</v>
      </c>
      <c r="C16" s="24">
        <v>2291918</v>
      </c>
      <c r="E16" s="1"/>
    </row>
    <row r="17" spans="1:6" s="16" customFormat="1" ht="15.75" customHeight="1">
      <c r="A17" s="43" t="s">
        <v>56</v>
      </c>
      <c r="B17" s="25" t="s">
        <v>64</v>
      </c>
      <c r="C17" s="20">
        <v>950404</v>
      </c>
      <c r="E17" s="1"/>
    </row>
    <row r="18" spans="1:6" s="16" customFormat="1" ht="15.75" customHeight="1">
      <c r="A18" s="43" t="s">
        <v>55</v>
      </c>
      <c r="B18" s="25" t="s">
        <v>65</v>
      </c>
      <c r="C18" s="20">
        <v>1107351</v>
      </c>
      <c r="E18" s="1"/>
    </row>
    <row r="19" spans="1:6" s="16" customFormat="1" ht="15.75" customHeight="1">
      <c r="A19" s="43" t="s">
        <v>66</v>
      </c>
      <c r="B19" s="25" t="s">
        <v>132</v>
      </c>
      <c r="C19" s="20">
        <v>5130233</v>
      </c>
      <c r="E19" s="1"/>
    </row>
    <row r="20" spans="1:6" s="16" customFormat="1" ht="15.75" customHeight="1">
      <c r="A20" s="43" t="s">
        <v>68</v>
      </c>
      <c r="B20" s="25" t="s">
        <v>69</v>
      </c>
      <c r="C20" s="20">
        <v>229764</v>
      </c>
      <c r="E20" s="1"/>
    </row>
    <row r="21" spans="1:6" s="16" customFormat="1" ht="15.75" customHeight="1">
      <c r="A21" s="43" t="s">
        <v>70</v>
      </c>
      <c r="B21" s="25" t="s">
        <v>129</v>
      </c>
      <c r="C21" s="20">
        <v>1704418</v>
      </c>
      <c r="E21" s="1"/>
    </row>
    <row r="22" spans="1:6" s="27" customFormat="1" ht="15.75" customHeight="1">
      <c r="A22" s="62" t="s">
        <v>71</v>
      </c>
      <c r="B22" s="42" t="s">
        <v>2</v>
      </c>
      <c r="C22" s="24">
        <f>SUM(C17:C21)</f>
        <v>9122170</v>
      </c>
      <c r="E22" s="1"/>
    </row>
    <row r="23" spans="1:6" s="16" customFormat="1" ht="15.75" customHeight="1">
      <c r="A23" s="43" t="s">
        <v>57</v>
      </c>
      <c r="B23" s="25" t="s">
        <v>194</v>
      </c>
      <c r="C23" s="20">
        <v>8474400</v>
      </c>
    </row>
    <row r="24" spans="1:6" s="16" customFormat="1" ht="15.75" customHeight="1">
      <c r="A24" s="43" t="s">
        <v>57</v>
      </c>
      <c r="B24" s="25" t="s">
        <v>135</v>
      </c>
      <c r="C24" s="20">
        <v>2288100</v>
      </c>
    </row>
    <row r="25" spans="1:6" s="27" customFormat="1" ht="15.75" customHeight="1">
      <c r="A25" s="62" t="s">
        <v>57</v>
      </c>
      <c r="B25" s="42" t="s">
        <v>134</v>
      </c>
      <c r="C25" s="24">
        <f>C23+C24</f>
        <v>10762500</v>
      </c>
    </row>
    <row r="26" spans="1:6" s="16" customFormat="1" ht="15.75" customHeight="1">
      <c r="A26" s="43" t="s">
        <v>121</v>
      </c>
      <c r="B26" s="25" t="s">
        <v>157</v>
      </c>
      <c r="C26" s="20">
        <v>1968462</v>
      </c>
    </row>
    <row r="27" spans="1:6" ht="15.75" customHeight="1">
      <c r="A27" s="62" t="s">
        <v>121</v>
      </c>
      <c r="B27" s="42" t="s">
        <v>158</v>
      </c>
      <c r="C27" s="24">
        <f>C26</f>
        <v>1968462</v>
      </c>
    </row>
    <row r="28" spans="1:6" s="4" customFormat="1" ht="15.75" customHeight="1">
      <c r="A28" s="108" t="s">
        <v>78</v>
      </c>
      <c r="B28" s="108"/>
      <c r="C28" s="58">
        <f>SUM(C15+C16+C22+C27+C25)</f>
        <v>34205582</v>
      </c>
      <c r="E28" s="1"/>
      <c r="F28" s="73">
        <f>C28</f>
        <v>34205582</v>
      </c>
    </row>
    <row r="29" spans="1:6" s="4" customFormat="1" ht="15.75" customHeight="1">
      <c r="A29" s="79"/>
      <c r="B29" s="79"/>
      <c r="C29" s="80"/>
      <c r="E29" s="1"/>
      <c r="F29" s="73"/>
    </row>
    <row r="30" spans="1:6" s="4" customFormat="1" ht="15.75" customHeight="1">
      <c r="A30" s="102" t="s">
        <v>159</v>
      </c>
      <c r="B30" s="96" t="s">
        <v>153</v>
      </c>
      <c r="C30" s="97" t="s">
        <v>9</v>
      </c>
      <c r="E30" s="1"/>
      <c r="F30" s="73"/>
    </row>
    <row r="31" spans="1:6" s="4" customFormat="1" ht="15.75" customHeight="1">
      <c r="A31" s="102"/>
      <c r="B31" s="96"/>
      <c r="C31" s="97"/>
      <c r="E31" s="1"/>
      <c r="F31" s="73"/>
    </row>
    <row r="32" spans="1:6" s="4" customFormat="1" ht="15.75" customHeight="1">
      <c r="A32" s="102"/>
      <c r="B32" s="96"/>
      <c r="C32" s="98"/>
      <c r="E32" s="1"/>
      <c r="F32" s="73"/>
    </row>
    <row r="33" spans="1:6" s="4" customFormat="1" ht="20.100000000000001" customHeight="1">
      <c r="A33" s="105" t="s">
        <v>30</v>
      </c>
      <c r="B33" s="106"/>
      <c r="C33" s="107"/>
      <c r="E33" s="1"/>
      <c r="F33" s="73"/>
    </row>
    <row r="34" spans="1:6" s="17" customFormat="1" ht="15.75" customHeight="1">
      <c r="A34" s="19" t="s">
        <v>49</v>
      </c>
      <c r="B34" s="19" t="s">
        <v>154</v>
      </c>
      <c r="C34" s="22">
        <v>5000420</v>
      </c>
      <c r="F34" s="85"/>
    </row>
    <row r="35" spans="1:6" s="17" customFormat="1" ht="15.75" customHeight="1">
      <c r="A35" s="19" t="s">
        <v>49</v>
      </c>
      <c r="B35" s="19" t="s">
        <v>155</v>
      </c>
      <c r="C35" s="22">
        <v>1350113</v>
      </c>
      <c r="F35" s="85"/>
    </row>
    <row r="36" spans="1:6" ht="15.75" customHeight="1">
      <c r="A36" s="28" t="s">
        <v>49</v>
      </c>
      <c r="B36" s="28" t="s">
        <v>12</v>
      </c>
      <c r="C36" s="83">
        <f>C34+C35</f>
        <v>6350533</v>
      </c>
      <c r="F36" s="18"/>
    </row>
    <row r="37" spans="1:6" s="33" customFormat="1" ht="15.75" customHeight="1">
      <c r="A37" s="94" t="s">
        <v>85</v>
      </c>
      <c r="B37" s="95"/>
      <c r="C37" s="66">
        <f>C36</f>
        <v>6350533</v>
      </c>
      <c r="E37" s="74">
        <f>C37</f>
        <v>6350533</v>
      </c>
      <c r="F37" s="74"/>
    </row>
    <row r="38" spans="1:6" s="4" customFormat="1" ht="20.100000000000001" customHeight="1">
      <c r="A38" s="103" t="s">
        <v>31</v>
      </c>
      <c r="B38" s="103"/>
      <c r="C38" s="103"/>
      <c r="E38" s="1"/>
      <c r="F38" s="73"/>
    </row>
    <row r="39" spans="1:6" s="4" customFormat="1" ht="15.75" customHeight="1">
      <c r="A39" s="19" t="s">
        <v>59</v>
      </c>
      <c r="B39" s="19" t="s">
        <v>160</v>
      </c>
      <c r="C39" s="22">
        <v>5000420</v>
      </c>
      <c r="E39" s="1"/>
      <c r="F39" s="73"/>
    </row>
    <row r="40" spans="1:6" s="4" customFormat="1" ht="15.75" customHeight="1">
      <c r="A40" s="19" t="s">
        <v>59</v>
      </c>
      <c r="B40" s="19" t="s">
        <v>58</v>
      </c>
      <c r="C40" s="22">
        <v>1350113</v>
      </c>
      <c r="E40" s="1"/>
      <c r="F40" s="73"/>
    </row>
    <row r="41" spans="1:6" s="4" customFormat="1" ht="15.75" customHeight="1">
      <c r="A41" s="28" t="s">
        <v>59</v>
      </c>
      <c r="B41" s="28" t="s">
        <v>12</v>
      </c>
      <c r="C41" s="83">
        <f>C39+C40</f>
        <v>6350533</v>
      </c>
      <c r="E41" s="1"/>
      <c r="F41" s="73"/>
    </row>
    <row r="42" spans="1:6" s="4" customFormat="1" ht="15.75" customHeight="1">
      <c r="A42" s="94" t="s">
        <v>78</v>
      </c>
      <c r="B42" s="95"/>
      <c r="C42" s="66">
        <f>C41</f>
        <v>6350533</v>
      </c>
      <c r="E42" s="1"/>
      <c r="F42" s="73">
        <f>C42</f>
        <v>6350533</v>
      </c>
    </row>
    <row r="43" spans="1:6" s="4" customFormat="1" ht="15.75" customHeight="1">
      <c r="A43" s="81"/>
      <c r="B43" s="81"/>
      <c r="C43" s="82"/>
      <c r="E43" s="1"/>
      <c r="F43" s="73"/>
    </row>
    <row r="44" spans="1:6" ht="15.75" customHeight="1">
      <c r="A44" s="102" t="s">
        <v>159</v>
      </c>
      <c r="B44" s="111" t="s">
        <v>130</v>
      </c>
      <c r="C44" s="97" t="s">
        <v>9</v>
      </c>
    </row>
    <row r="45" spans="1:6" ht="15.75" customHeight="1">
      <c r="A45" s="102"/>
      <c r="B45" s="111"/>
      <c r="C45" s="97"/>
    </row>
    <row r="46" spans="1:6" ht="15.75" customHeight="1">
      <c r="A46" s="102"/>
      <c r="B46" s="111"/>
      <c r="C46" s="98"/>
    </row>
    <row r="47" spans="1:6" s="3" customFormat="1" ht="20.100000000000001" customHeight="1">
      <c r="A47" s="103" t="s">
        <v>31</v>
      </c>
      <c r="B47" s="103"/>
      <c r="C47" s="103"/>
    </row>
    <row r="48" spans="1:6" s="16" customFormat="1" ht="15.75" customHeight="1">
      <c r="A48" s="43" t="s">
        <v>60</v>
      </c>
      <c r="B48" s="25" t="s">
        <v>3</v>
      </c>
      <c r="C48" s="20">
        <v>3498750</v>
      </c>
      <c r="E48" s="1"/>
    </row>
    <row r="49" spans="1:6" s="16" customFormat="1" ht="15.75" customHeight="1">
      <c r="A49" s="43" t="s">
        <v>60</v>
      </c>
      <c r="B49" s="25" t="s">
        <v>4</v>
      </c>
      <c r="C49" s="20">
        <v>297376</v>
      </c>
      <c r="E49" s="1"/>
    </row>
    <row r="50" spans="1:6" s="27" customFormat="1" ht="15.75" customHeight="1">
      <c r="A50" s="62" t="s">
        <v>60</v>
      </c>
      <c r="B50" s="42" t="s">
        <v>5</v>
      </c>
      <c r="C50" s="24">
        <f>SUM(C48+C49)</f>
        <v>3796126</v>
      </c>
      <c r="E50" s="1"/>
    </row>
    <row r="51" spans="1:6" s="27" customFormat="1" ht="15.75" customHeight="1">
      <c r="A51" s="62" t="s">
        <v>72</v>
      </c>
      <c r="B51" s="42" t="s">
        <v>7</v>
      </c>
      <c r="C51" s="24">
        <v>872349</v>
      </c>
      <c r="E51" s="1"/>
    </row>
    <row r="52" spans="1:6" s="16" customFormat="1" ht="15.75" customHeight="1">
      <c r="A52" s="43" t="s">
        <v>56</v>
      </c>
      <c r="B52" s="25" t="s">
        <v>74</v>
      </c>
      <c r="C52" s="20">
        <v>1252000</v>
      </c>
      <c r="E52" s="1"/>
    </row>
    <row r="53" spans="1:6" s="16" customFormat="1" ht="15.75" customHeight="1">
      <c r="A53" s="43" t="s">
        <v>66</v>
      </c>
      <c r="B53" s="25" t="s">
        <v>77</v>
      </c>
      <c r="C53" s="20">
        <v>1376268</v>
      </c>
      <c r="E53" s="1"/>
    </row>
    <row r="54" spans="1:6" s="16" customFormat="1" ht="15.75" customHeight="1">
      <c r="A54" s="43" t="s">
        <v>70</v>
      </c>
      <c r="B54" s="25" t="s">
        <v>133</v>
      </c>
      <c r="C54" s="20">
        <v>747733</v>
      </c>
      <c r="E54" s="1"/>
    </row>
    <row r="55" spans="1:6" s="27" customFormat="1" ht="15.75" customHeight="1">
      <c r="A55" s="62" t="s">
        <v>71</v>
      </c>
      <c r="B55" s="42" t="s">
        <v>8</v>
      </c>
      <c r="C55" s="24">
        <f>SUM(C52:C54)</f>
        <v>3376001</v>
      </c>
      <c r="E55" s="1"/>
    </row>
    <row r="56" spans="1:6" s="33" customFormat="1" ht="15.75" customHeight="1">
      <c r="A56" s="108" t="s">
        <v>78</v>
      </c>
      <c r="B56" s="108"/>
      <c r="C56" s="58">
        <f>C51+C50+C55</f>
        <v>8044476</v>
      </c>
      <c r="E56" s="3"/>
      <c r="F56" s="74">
        <f>C56</f>
        <v>8044476</v>
      </c>
    </row>
    <row r="57" spans="1:6" s="14" customFormat="1" ht="15.75" customHeight="1">
      <c r="A57" s="34"/>
      <c r="B57" s="7"/>
      <c r="C57" s="11"/>
      <c r="E57" s="71"/>
    </row>
    <row r="58" spans="1:6" s="14" customFormat="1" ht="15.75" customHeight="1">
      <c r="A58" s="102" t="s">
        <v>159</v>
      </c>
      <c r="B58" s="96" t="s">
        <v>136</v>
      </c>
      <c r="C58" s="97" t="s">
        <v>9</v>
      </c>
      <c r="E58" s="71"/>
    </row>
    <row r="59" spans="1:6" s="14" customFormat="1" ht="15.75" customHeight="1">
      <c r="A59" s="102"/>
      <c r="B59" s="96"/>
      <c r="C59" s="97"/>
      <c r="E59" s="71"/>
    </row>
    <row r="60" spans="1:6" s="14" customFormat="1" ht="15.75" customHeight="1">
      <c r="A60" s="102"/>
      <c r="B60" s="96"/>
      <c r="C60" s="98"/>
      <c r="E60" s="71"/>
    </row>
    <row r="61" spans="1:6" s="14" customFormat="1" ht="20.100000000000001" customHeight="1">
      <c r="A61" s="103" t="s">
        <v>31</v>
      </c>
      <c r="B61" s="103"/>
      <c r="C61" s="103"/>
      <c r="E61" s="71"/>
    </row>
    <row r="62" spans="1:6" s="17" customFormat="1" ht="15.75" customHeight="1">
      <c r="A62" s="43" t="s">
        <v>56</v>
      </c>
      <c r="B62" s="25" t="s">
        <v>74</v>
      </c>
      <c r="C62" s="21">
        <v>200000</v>
      </c>
      <c r="E62" s="12"/>
    </row>
    <row r="63" spans="1:6" s="17" customFormat="1" ht="15.75" customHeight="1">
      <c r="A63" s="43" t="s">
        <v>66</v>
      </c>
      <c r="B63" s="25" t="s">
        <v>77</v>
      </c>
      <c r="C63" s="21">
        <v>2123250</v>
      </c>
      <c r="E63" s="12"/>
    </row>
    <row r="64" spans="1:6" s="17" customFormat="1" ht="15.75" customHeight="1">
      <c r="A64" s="43" t="s">
        <v>70</v>
      </c>
      <c r="B64" s="25" t="s">
        <v>142</v>
      </c>
      <c r="C64" s="21">
        <v>627277</v>
      </c>
      <c r="E64" s="12"/>
    </row>
    <row r="65" spans="1:6" s="30" customFormat="1" ht="15.75" customHeight="1">
      <c r="A65" s="62" t="s">
        <v>71</v>
      </c>
      <c r="B65" s="42" t="s">
        <v>2</v>
      </c>
      <c r="C65" s="44">
        <f>SUM(C62+C63+C64)</f>
        <v>2950527</v>
      </c>
      <c r="E65" s="12"/>
    </row>
    <row r="66" spans="1:6" s="34" customFormat="1" ht="15.75" customHeight="1">
      <c r="A66" s="94" t="s">
        <v>78</v>
      </c>
      <c r="B66" s="95"/>
      <c r="C66" s="61">
        <f>SUM(C65)</f>
        <v>2950527</v>
      </c>
      <c r="E66" s="71"/>
      <c r="F66" s="75">
        <f>C66</f>
        <v>2950527</v>
      </c>
    </row>
    <row r="67" spans="1:6" s="8" customFormat="1" ht="15.75" customHeight="1">
      <c r="A67" s="34"/>
      <c r="B67" s="7"/>
      <c r="C67" s="9"/>
      <c r="E67" s="12"/>
    </row>
    <row r="68" spans="1:6" s="5" customFormat="1" ht="15.75" customHeight="1">
      <c r="A68" s="102" t="s">
        <v>159</v>
      </c>
      <c r="B68" s="96" t="s">
        <v>137</v>
      </c>
      <c r="C68" s="97" t="s">
        <v>9</v>
      </c>
      <c r="E68" s="1"/>
    </row>
    <row r="69" spans="1:6" s="5" customFormat="1" ht="15.75" customHeight="1">
      <c r="A69" s="102"/>
      <c r="B69" s="96"/>
      <c r="C69" s="97"/>
      <c r="E69" s="1"/>
    </row>
    <row r="70" spans="1:6" s="5" customFormat="1" ht="15.75" customHeight="1">
      <c r="A70" s="102"/>
      <c r="B70" s="96"/>
      <c r="C70" s="98"/>
      <c r="E70" s="1"/>
    </row>
    <row r="71" spans="1:6" s="5" customFormat="1" ht="20.100000000000001" customHeight="1">
      <c r="A71" s="99" t="s">
        <v>183</v>
      </c>
      <c r="B71" s="100"/>
      <c r="C71" s="101"/>
      <c r="E71" s="1"/>
    </row>
    <row r="72" spans="1:6" s="5" customFormat="1" ht="15.75" customHeight="1">
      <c r="A72" s="47" t="s">
        <v>126</v>
      </c>
      <c r="B72" s="47" t="s">
        <v>184</v>
      </c>
      <c r="C72" s="20">
        <v>70000</v>
      </c>
      <c r="E72" s="1"/>
    </row>
    <row r="73" spans="1:6" s="5" customFormat="1" ht="15.75" customHeight="1">
      <c r="A73" s="48" t="s">
        <v>126</v>
      </c>
      <c r="B73" s="48" t="s">
        <v>185</v>
      </c>
      <c r="C73" s="24">
        <f>SUM(C72)</f>
        <v>70000</v>
      </c>
      <c r="E73" s="18">
        <v>70000</v>
      </c>
    </row>
    <row r="74" spans="1:6" s="5" customFormat="1" ht="20.100000000000001" customHeight="1">
      <c r="A74" s="103" t="s">
        <v>31</v>
      </c>
      <c r="B74" s="103"/>
      <c r="C74" s="103"/>
      <c r="E74" s="1"/>
    </row>
    <row r="75" spans="1:6" s="16" customFormat="1" ht="15.75" customHeight="1">
      <c r="A75" s="43" t="s">
        <v>81</v>
      </c>
      <c r="B75" s="25" t="s">
        <v>61</v>
      </c>
      <c r="C75" s="21">
        <v>50000</v>
      </c>
      <c r="E75" s="1"/>
    </row>
    <row r="76" spans="1:6" s="16" customFormat="1" ht="15.75" customHeight="1">
      <c r="A76" s="43" t="s">
        <v>82</v>
      </c>
      <c r="B76" s="25" t="s">
        <v>138</v>
      </c>
      <c r="C76" s="21">
        <v>2304000</v>
      </c>
      <c r="E76" s="1"/>
    </row>
    <row r="77" spans="1:6" s="16" customFormat="1" ht="15.75" customHeight="1">
      <c r="A77" s="43" t="s">
        <v>83</v>
      </c>
      <c r="B77" s="25" t="s">
        <v>84</v>
      </c>
      <c r="C77" s="21">
        <v>250000</v>
      </c>
      <c r="E77" s="1"/>
    </row>
    <row r="78" spans="1:6" s="27" customFormat="1" ht="15.75" customHeight="1">
      <c r="A78" s="62" t="s">
        <v>79</v>
      </c>
      <c r="B78" s="42" t="s">
        <v>80</v>
      </c>
      <c r="C78" s="44">
        <f>SUM(C75:C77)</f>
        <v>2604000</v>
      </c>
      <c r="E78" s="1"/>
    </row>
    <row r="79" spans="1:6" s="4" customFormat="1" ht="15.75" customHeight="1">
      <c r="A79" s="94" t="s">
        <v>78</v>
      </c>
      <c r="B79" s="95"/>
      <c r="C79" s="61">
        <f>SUM(C78)</f>
        <v>2604000</v>
      </c>
      <c r="E79" s="1"/>
      <c r="F79" s="73">
        <f>C79</f>
        <v>2604000</v>
      </c>
    </row>
    <row r="80" spans="1:6" s="5" customFormat="1" ht="15.75" customHeight="1">
      <c r="A80" s="34"/>
      <c r="B80" s="7"/>
      <c r="C80" s="9"/>
      <c r="E80" s="1"/>
    </row>
    <row r="81" spans="1:5" s="5" customFormat="1" ht="15.75" customHeight="1">
      <c r="A81" s="102" t="s">
        <v>159</v>
      </c>
      <c r="B81" s="96" t="s">
        <v>139</v>
      </c>
      <c r="C81" s="97" t="s">
        <v>9</v>
      </c>
      <c r="E81" s="1"/>
    </row>
    <row r="82" spans="1:5" s="5" customFormat="1" ht="15.75" customHeight="1">
      <c r="A82" s="102"/>
      <c r="B82" s="96"/>
      <c r="C82" s="97"/>
      <c r="E82" s="1"/>
    </row>
    <row r="83" spans="1:5" s="5" customFormat="1" ht="15.75" customHeight="1">
      <c r="A83" s="102"/>
      <c r="B83" s="96"/>
      <c r="C83" s="97"/>
      <c r="E83" s="1"/>
    </row>
    <row r="84" spans="1:5" s="5" customFormat="1" ht="20.100000000000001" customHeight="1">
      <c r="A84" s="103" t="s">
        <v>30</v>
      </c>
      <c r="B84" s="103"/>
      <c r="C84" s="103"/>
      <c r="E84" s="1"/>
    </row>
    <row r="85" spans="1:5" s="17" customFormat="1" ht="15.75" customHeight="1">
      <c r="A85" s="43" t="s">
        <v>86</v>
      </c>
      <c r="B85" s="25" t="s">
        <v>27</v>
      </c>
      <c r="C85" s="21">
        <v>423070</v>
      </c>
      <c r="E85" s="12"/>
    </row>
    <row r="86" spans="1:5" s="17" customFormat="1" ht="15.75" customHeight="1">
      <c r="A86" s="43" t="s">
        <v>87</v>
      </c>
      <c r="B86" s="19" t="s">
        <v>32</v>
      </c>
      <c r="C86" s="22">
        <v>1566928</v>
      </c>
      <c r="E86" s="12"/>
    </row>
    <row r="87" spans="1:5" s="16" customFormat="1" ht="15.75" customHeight="1">
      <c r="A87" s="43" t="s">
        <v>88</v>
      </c>
      <c r="B87" s="19" t="s">
        <v>156</v>
      </c>
      <c r="C87" s="20">
        <v>3600000</v>
      </c>
      <c r="E87" s="1"/>
    </row>
    <row r="88" spans="1:5" s="27" customFormat="1" ht="15.75" customHeight="1">
      <c r="A88" s="62" t="s">
        <v>49</v>
      </c>
      <c r="B88" s="28" t="s">
        <v>89</v>
      </c>
      <c r="C88" s="24">
        <f>SUM(C85:C87)</f>
        <v>5589998</v>
      </c>
      <c r="E88" s="1"/>
    </row>
    <row r="89" spans="1:5" s="16" customFormat="1" ht="15.75" customHeight="1">
      <c r="A89" s="43" t="s">
        <v>90</v>
      </c>
      <c r="B89" s="19" t="s">
        <v>140</v>
      </c>
      <c r="C89" s="20">
        <v>98420</v>
      </c>
      <c r="E89" s="1"/>
    </row>
    <row r="90" spans="1:5" s="27" customFormat="1" ht="15.75" customHeight="1">
      <c r="A90" s="40" t="s">
        <v>91</v>
      </c>
      <c r="B90" s="28" t="s">
        <v>92</v>
      </c>
      <c r="C90" s="24">
        <f>SUM(C89)</f>
        <v>98420</v>
      </c>
      <c r="E90" s="1"/>
    </row>
    <row r="91" spans="1:5" s="4" customFormat="1" ht="15.75" customHeight="1">
      <c r="A91" s="94" t="s">
        <v>85</v>
      </c>
      <c r="B91" s="95"/>
      <c r="C91" s="63">
        <f>SUM(C88+C90)</f>
        <v>5688418</v>
      </c>
      <c r="E91" s="18">
        <f>C91</f>
        <v>5688418</v>
      </c>
    </row>
    <row r="92" spans="1:5" s="5" customFormat="1" ht="20.100000000000001" customHeight="1">
      <c r="A92" s="105" t="s">
        <v>31</v>
      </c>
      <c r="B92" s="106"/>
      <c r="C92" s="107"/>
      <c r="E92" s="1"/>
    </row>
    <row r="93" spans="1:5" s="16" customFormat="1" ht="15.75" customHeight="1">
      <c r="A93" s="43" t="s">
        <v>93</v>
      </c>
      <c r="B93" s="25" t="s">
        <v>28</v>
      </c>
      <c r="C93" s="21">
        <v>1566928</v>
      </c>
      <c r="E93" s="1"/>
    </row>
    <row r="94" spans="1:5" s="16" customFormat="1" ht="15.75" customHeight="1">
      <c r="A94" s="43" t="s">
        <v>54</v>
      </c>
      <c r="B94" s="25" t="s">
        <v>29</v>
      </c>
      <c r="C94" s="21">
        <v>423070</v>
      </c>
      <c r="E94" s="1"/>
    </row>
    <row r="95" spans="1:5" s="16" customFormat="1" ht="15.75" customHeight="1">
      <c r="A95" s="43" t="s">
        <v>76</v>
      </c>
      <c r="B95" s="25" t="s">
        <v>62</v>
      </c>
      <c r="C95" s="21">
        <v>488000</v>
      </c>
      <c r="E95" s="1"/>
    </row>
    <row r="96" spans="1:5" s="16" customFormat="1" ht="15.75" customHeight="1">
      <c r="A96" s="43" t="s">
        <v>53</v>
      </c>
      <c r="B96" s="25" t="s">
        <v>63</v>
      </c>
      <c r="C96" s="21">
        <v>169300</v>
      </c>
      <c r="E96" s="1"/>
    </row>
    <row r="97" spans="1:6" s="27" customFormat="1" ht="15.75" customHeight="1">
      <c r="A97" s="62" t="s">
        <v>71</v>
      </c>
      <c r="B97" s="42" t="s">
        <v>2</v>
      </c>
      <c r="C97" s="44">
        <f>SUM(C93:C96)</f>
        <v>2647298</v>
      </c>
      <c r="E97" s="1"/>
    </row>
    <row r="98" spans="1:6" s="4" customFormat="1" ht="15.75" customHeight="1">
      <c r="A98" s="94" t="s">
        <v>78</v>
      </c>
      <c r="B98" s="95"/>
      <c r="C98" s="61">
        <f>SUM(C97)</f>
        <v>2647298</v>
      </c>
      <c r="E98" s="1"/>
      <c r="F98" s="73">
        <f>C98</f>
        <v>2647298</v>
      </c>
    </row>
    <row r="99" spans="1:6" ht="15.75" customHeight="1">
      <c r="B99" s="112"/>
      <c r="C99" s="112"/>
    </row>
    <row r="100" spans="1:6" ht="15.75" customHeight="1">
      <c r="A100" s="102" t="s">
        <v>159</v>
      </c>
      <c r="B100" s="96" t="s">
        <v>141</v>
      </c>
      <c r="C100" s="97" t="s">
        <v>9</v>
      </c>
    </row>
    <row r="101" spans="1:6" ht="15.75" customHeight="1">
      <c r="A101" s="102"/>
      <c r="B101" s="96"/>
      <c r="C101" s="97"/>
    </row>
    <row r="102" spans="1:6" ht="15.75" customHeight="1">
      <c r="A102" s="102"/>
      <c r="B102" s="96"/>
      <c r="C102" s="98"/>
    </row>
    <row r="103" spans="1:6" s="6" customFormat="1" ht="20.100000000000001" customHeight="1">
      <c r="A103" s="105" t="s">
        <v>31</v>
      </c>
      <c r="B103" s="106"/>
      <c r="C103" s="107"/>
      <c r="E103" s="3"/>
    </row>
    <row r="104" spans="1:6" s="16" customFormat="1" ht="15.75" customHeight="1">
      <c r="A104" s="43" t="s">
        <v>66</v>
      </c>
      <c r="B104" s="25" t="s">
        <v>67</v>
      </c>
      <c r="C104" s="20">
        <v>2758629</v>
      </c>
      <c r="E104" s="1"/>
    </row>
    <row r="105" spans="1:6" s="16" customFormat="1" ht="15.75" customHeight="1">
      <c r="A105" s="43" t="s">
        <v>70</v>
      </c>
      <c r="B105" s="25" t="s">
        <v>142</v>
      </c>
      <c r="C105" s="20">
        <v>744830</v>
      </c>
      <c r="E105" s="1"/>
    </row>
    <row r="106" spans="1:6" s="27" customFormat="1" ht="15.75" customHeight="1">
      <c r="A106" s="60" t="s">
        <v>71</v>
      </c>
      <c r="B106" s="42" t="s">
        <v>2</v>
      </c>
      <c r="C106" s="24">
        <f>SUM(C104+C105)</f>
        <v>3503459</v>
      </c>
      <c r="E106" s="1"/>
    </row>
    <row r="107" spans="1:6" s="4" customFormat="1" ht="15.75" customHeight="1">
      <c r="A107" s="94" t="s">
        <v>78</v>
      </c>
      <c r="B107" s="95"/>
      <c r="C107" s="58">
        <f>SUM(C106)</f>
        <v>3503459</v>
      </c>
      <c r="E107" s="1"/>
      <c r="F107" s="73">
        <f>C107</f>
        <v>3503459</v>
      </c>
    </row>
    <row r="108" spans="1:6" ht="15.75" customHeight="1">
      <c r="B108" s="45"/>
      <c r="C108" s="46"/>
    </row>
    <row r="109" spans="1:6" s="3" customFormat="1" ht="15.75" customHeight="1">
      <c r="A109" s="102" t="s">
        <v>159</v>
      </c>
      <c r="B109" s="96" t="s">
        <v>143</v>
      </c>
      <c r="C109" s="97" t="s">
        <v>9</v>
      </c>
    </row>
    <row r="110" spans="1:6" s="3" customFormat="1" ht="15.75" customHeight="1">
      <c r="A110" s="102"/>
      <c r="B110" s="96"/>
      <c r="C110" s="97"/>
    </row>
    <row r="111" spans="1:6" s="4" customFormat="1" ht="15.75" customHeight="1">
      <c r="A111" s="102"/>
      <c r="B111" s="96"/>
      <c r="C111" s="98"/>
      <c r="E111" s="1"/>
    </row>
    <row r="112" spans="1:6" s="5" customFormat="1" ht="20.100000000000001" customHeight="1">
      <c r="A112" s="105" t="s">
        <v>30</v>
      </c>
      <c r="B112" s="106"/>
      <c r="C112" s="107"/>
      <c r="E112" s="1"/>
    </row>
    <row r="113" spans="1:5" s="16" customFormat="1" ht="15.75" customHeight="1">
      <c r="A113" s="43" t="s">
        <v>94</v>
      </c>
      <c r="B113" s="25" t="s">
        <v>96</v>
      </c>
      <c r="C113" s="20">
        <v>40014810</v>
      </c>
      <c r="E113" s="1"/>
    </row>
    <row r="114" spans="1:5" s="27" customFormat="1" ht="15.75" customHeight="1">
      <c r="A114" s="62" t="s">
        <v>95</v>
      </c>
      <c r="B114" s="42" t="s">
        <v>97</v>
      </c>
      <c r="C114" s="24">
        <f>C113</f>
        <v>40014810</v>
      </c>
      <c r="E114" s="1"/>
    </row>
    <row r="115" spans="1:5" s="32" customFormat="1" ht="15.75" customHeight="1">
      <c r="A115" s="94" t="s">
        <v>85</v>
      </c>
      <c r="B115" s="95"/>
      <c r="C115" s="64">
        <f>C114</f>
        <v>40014810</v>
      </c>
      <c r="E115" s="18">
        <f>C115</f>
        <v>40014810</v>
      </c>
    </row>
    <row r="116" spans="1:5" s="4" customFormat="1" ht="15.75" customHeight="1">
      <c r="A116" s="34"/>
      <c r="B116" s="45"/>
      <c r="C116" s="46"/>
      <c r="E116" s="1"/>
    </row>
    <row r="117" spans="1:5" s="4" customFormat="1" ht="15.75" customHeight="1">
      <c r="A117" s="102" t="s">
        <v>159</v>
      </c>
      <c r="B117" s="96" t="s">
        <v>165</v>
      </c>
      <c r="C117" s="97" t="s">
        <v>9</v>
      </c>
      <c r="E117" s="1"/>
    </row>
    <row r="118" spans="1:5" s="4" customFormat="1" ht="15.75" customHeight="1">
      <c r="A118" s="102"/>
      <c r="B118" s="96"/>
      <c r="C118" s="97"/>
      <c r="E118" s="1"/>
    </row>
    <row r="119" spans="1:5" s="4" customFormat="1" ht="15.75" customHeight="1">
      <c r="A119" s="102"/>
      <c r="B119" s="96"/>
      <c r="C119" s="98"/>
      <c r="E119" s="1"/>
    </row>
    <row r="120" spans="1:5" s="5" customFormat="1" ht="20.100000000000001" customHeight="1">
      <c r="A120" s="105" t="s">
        <v>30</v>
      </c>
      <c r="B120" s="106"/>
      <c r="C120" s="107"/>
      <c r="E120" s="1"/>
    </row>
    <row r="121" spans="1:5" s="16" customFormat="1" ht="15.75" customHeight="1">
      <c r="A121" s="43" t="s">
        <v>99</v>
      </c>
      <c r="B121" s="25" t="s">
        <v>38</v>
      </c>
      <c r="C121" s="20">
        <v>3425000</v>
      </c>
      <c r="E121" s="1"/>
    </row>
    <row r="122" spans="1:5" s="16" customFormat="1" ht="15.75" customHeight="1">
      <c r="A122" s="43" t="s">
        <v>100</v>
      </c>
      <c r="B122" s="25" t="s">
        <v>18</v>
      </c>
      <c r="C122" s="20">
        <v>46000000</v>
      </c>
      <c r="E122" s="1"/>
    </row>
    <row r="123" spans="1:5" s="16" customFormat="1" ht="15.75" customHeight="1">
      <c r="A123" s="43" t="s">
        <v>101</v>
      </c>
      <c r="B123" s="25" t="s">
        <v>21</v>
      </c>
      <c r="C123" s="20">
        <v>125130</v>
      </c>
      <c r="E123" s="1"/>
    </row>
    <row r="124" spans="1:5" s="27" customFormat="1" ht="15.75" customHeight="1">
      <c r="A124" s="113" t="s">
        <v>47</v>
      </c>
      <c r="B124" s="114"/>
      <c r="C124" s="84">
        <f>SUM(C121:C123)</f>
        <v>49550130</v>
      </c>
      <c r="E124" s="1"/>
    </row>
    <row r="125" spans="1:5" s="27" customFormat="1" ht="15.75" customHeight="1">
      <c r="A125" s="62" t="s">
        <v>102</v>
      </c>
      <c r="B125" s="42" t="s">
        <v>19</v>
      </c>
      <c r="C125" s="24">
        <v>3767000</v>
      </c>
      <c r="E125" s="1"/>
    </row>
    <row r="126" spans="1:5" s="16" customFormat="1" ht="15.75" customHeight="1">
      <c r="A126" s="43" t="s">
        <v>103</v>
      </c>
      <c r="B126" s="25" t="s">
        <v>42</v>
      </c>
      <c r="C126" s="20">
        <v>33257975</v>
      </c>
      <c r="E126" s="1"/>
    </row>
    <row r="127" spans="1:5" s="16" customFormat="1" ht="15.75" customHeight="1">
      <c r="A127" s="43" t="s">
        <v>103</v>
      </c>
      <c r="B127" s="25" t="s">
        <v>161</v>
      </c>
      <c r="C127" s="20">
        <v>9808320</v>
      </c>
      <c r="E127" s="1"/>
    </row>
    <row r="128" spans="1:5" s="16" customFormat="1" ht="15.75" customHeight="1">
      <c r="A128" s="43" t="s">
        <v>103</v>
      </c>
      <c r="B128" s="25" t="s">
        <v>48</v>
      </c>
      <c r="C128" s="49">
        <v>1768140</v>
      </c>
      <c r="E128" s="1"/>
    </row>
    <row r="129" spans="1:5" s="16" customFormat="1" ht="15.75" customHeight="1">
      <c r="A129" s="43" t="s">
        <v>103</v>
      </c>
      <c r="B129" s="25" t="s">
        <v>182</v>
      </c>
      <c r="C129" s="49">
        <v>27132</v>
      </c>
      <c r="E129" s="1"/>
    </row>
    <row r="130" spans="1:5" s="16" customFormat="1" ht="15.75" customHeight="1">
      <c r="A130" s="43" t="s">
        <v>103</v>
      </c>
      <c r="B130" s="25" t="s">
        <v>46</v>
      </c>
      <c r="C130" s="49">
        <v>5374889</v>
      </c>
      <c r="E130" s="1"/>
    </row>
    <row r="131" spans="1:5" ht="15.75" customHeight="1">
      <c r="A131" s="115" t="s">
        <v>20</v>
      </c>
      <c r="B131" s="116"/>
      <c r="C131" s="50">
        <f>SUM(C126:C130)</f>
        <v>50236456</v>
      </c>
    </row>
    <row r="132" spans="1:5" s="4" customFormat="1" ht="15.75" customHeight="1">
      <c r="A132" s="94" t="s">
        <v>85</v>
      </c>
      <c r="B132" s="95"/>
      <c r="C132" s="58">
        <f>SUM(C124+C125+C131)</f>
        <v>103553586</v>
      </c>
      <c r="E132" s="18">
        <f>C132</f>
        <v>103553586</v>
      </c>
    </row>
    <row r="133" spans="1:5" s="8" customFormat="1" ht="15.75" customHeight="1">
      <c r="A133" s="34"/>
      <c r="B133" s="7"/>
      <c r="C133" s="15"/>
      <c r="E133" s="12"/>
    </row>
    <row r="134" spans="1:5" s="4" customFormat="1" ht="15.75" customHeight="1">
      <c r="A134" s="102" t="s">
        <v>159</v>
      </c>
      <c r="B134" s="96" t="s">
        <v>144</v>
      </c>
      <c r="C134" s="96" t="s">
        <v>9</v>
      </c>
      <c r="E134" s="1"/>
    </row>
    <row r="135" spans="1:5" s="4" customFormat="1" ht="15.75" customHeight="1">
      <c r="A135" s="102"/>
      <c r="B135" s="96"/>
      <c r="C135" s="96"/>
      <c r="E135" s="1"/>
    </row>
    <row r="136" spans="1:5" s="4" customFormat="1" ht="15.75" customHeight="1">
      <c r="A136" s="102"/>
      <c r="B136" s="96"/>
      <c r="C136" s="98"/>
      <c r="E136" s="1"/>
    </row>
    <row r="137" spans="1:5" s="5" customFormat="1" ht="20.100000000000001" customHeight="1">
      <c r="A137" s="103" t="s">
        <v>30</v>
      </c>
      <c r="B137" s="103"/>
      <c r="C137" s="103"/>
      <c r="E137" s="1"/>
    </row>
    <row r="138" spans="1:5" s="27" customFormat="1" ht="15.75" customHeight="1">
      <c r="A138" s="62" t="s">
        <v>105</v>
      </c>
      <c r="B138" s="42" t="s">
        <v>106</v>
      </c>
      <c r="C138" s="26">
        <v>4767600</v>
      </c>
      <c r="E138" s="1"/>
    </row>
    <row r="139" spans="1:5" s="33" customFormat="1" ht="15.75" customHeight="1">
      <c r="A139" s="94" t="s">
        <v>85</v>
      </c>
      <c r="B139" s="95"/>
      <c r="C139" s="66">
        <f>C138</f>
        <v>4767600</v>
      </c>
      <c r="E139" s="77">
        <f>C139</f>
        <v>4767600</v>
      </c>
    </row>
    <row r="140" spans="1:5" s="5" customFormat="1" ht="20.100000000000001" customHeight="1">
      <c r="A140" s="105" t="s">
        <v>31</v>
      </c>
      <c r="B140" s="106"/>
      <c r="C140" s="107"/>
      <c r="E140" s="1"/>
    </row>
    <row r="141" spans="1:5" s="27" customFormat="1" ht="15.75" customHeight="1">
      <c r="A141" s="62" t="s">
        <v>60</v>
      </c>
      <c r="B141" s="42" t="s">
        <v>5</v>
      </c>
      <c r="C141" s="24">
        <v>3280688</v>
      </c>
      <c r="E141" s="1"/>
    </row>
    <row r="142" spans="1:5" s="27" customFormat="1" ht="15.75" customHeight="1">
      <c r="A142" s="62" t="s">
        <v>72</v>
      </c>
      <c r="B142" s="42" t="s">
        <v>7</v>
      </c>
      <c r="C142" s="24">
        <v>740352</v>
      </c>
      <c r="E142" s="1"/>
    </row>
    <row r="143" spans="1:5" s="16" customFormat="1" ht="15.75" customHeight="1">
      <c r="A143" s="43" t="s">
        <v>56</v>
      </c>
      <c r="B143" s="25" t="s">
        <v>74</v>
      </c>
      <c r="C143" s="20">
        <v>60000</v>
      </c>
      <c r="E143" s="1"/>
    </row>
    <row r="144" spans="1:5" s="16" customFormat="1" ht="15.75" customHeight="1">
      <c r="A144" s="43" t="s">
        <v>55</v>
      </c>
      <c r="B144" s="25" t="s">
        <v>98</v>
      </c>
      <c r="C144" s="20">
        <v>88240</v>
      </c>
      <c r="E144" s="1"/>
    </row>
    <row r="145" spans="1:5" s="16" customFormat="1" ht="15.75" customHeight="1">
      <c r="A145" s="43" t="s">
        <v>66</v>
      </c>
      <c r="B145" s="25" t="s">
        <v>77</v>
      </c>
      <c r="C145" s="20">
        <v>50000</v>
      </c>
      <c r="E145" s="1"/>
    </row>
    <row r="146" spans="1:5" s="16" customFormat="1" ht="15.75" customHeight="1">
      <c r="A146" s="43" t="s">
        <v>70</v>
      </c>
      <c r="B146" s="25" t="s">
        <v>142</v>
      </c>
      <c r="C146" s="20">
        <v>42725</v>
      </c>
      <c r="E146" s="1"/>
    </row>
    <row r="147" spans="1:5" s="16" customFormat="1" ht="15.75" customHeight="1">
      <c r="A147" s="43" t="s">
        <v>68</v>
      </c>
      <c r="B147" s="25" t="s">
        <v>107</v>
      </c>
      <c r="C147" s="20">
        <v>48686</v>
      </c>
      <c r="E147" s="1"/>
    </row>
    <row r="148" spans="1:5" s="27" customFormat="1" ht="15.75" customHeight="1">
      <c r="A148" s="62" t="s">
        <v>71</v>
      </c>
      <c r="B148" s="42" t="s">
        <v>2</v>
      </c>
      <c r="C148" s="24">
        <f>SUM(C143:C147)</f>
        <v>289651</v>
      </c>
      <c r="E148" s="1"/>
    </row>
    <row r="149" spans="1:5" s="16" customFormat="1" ht="15.75" customHeight="1">
      <c r="A149" s="43" t="s">
        <v>115</v>
      </c>
      <c r="B149" s="25" t="s">
        <v>166</v>
      </c>
      <c r="C149" s="20">
        <v>253231</v>
      </c>
      <c r="E149" s="1"/>
    </row>
    <row r="150" spans="1:5" s="16" customFormat="1" ht="15.75" customHeight="1">
      <c r="A150" s="117" t="s">
        <v>162</v>
      </c>
      <c r="B150" s="118"/>
      <c r="C150" s="119"/>
      <c r="E150" s="1"/>
    </row>
    <row r="151" spans="1:5" s="27" customFormat="1" ht="15.75" customHeight="1">
      <c r="A151" s="62" t="s">
        <v>110</v>
      </c>
      <c r="B151" s="42" t="s">
        <v>116</v>
      </c>
      <c r="C151" s="24">
        <f>SUM(C149:C150)</f>
        <v>253231</v>
      </c>
      <c r="E151" s="1"/>
    </row>
    <row r="152" spans="1:5" s="27" customFormat="1" ht="15.75" customHeight="1">
      <c r="A152" s="115" t="s">
        <v>25</v>
      </c>
      <c r="B152" s="116"/>
      <c r="C152" s="41">
        <f>C141+C142+C148+C151</f>
        <v>4563922</v>
      </c>
      <c r="E152" s="1"/>
    </row>
    <row r="153" spans="1:5" s="30" customFormat="1" ht="15.75" customHeight="1">
      <c r="A153" s="62" t="s">
        <v>60</v>
      </c>
      <c r="B153" s="42" t="s">
        <v>5</v>
      </c>
      <c r="C153" s="24">
        <v>191250</v>
      </c>
    </row>
    <row r="154" spans="1:5" s="30" customFormat="1" ht="15.75" customHeight="1">
      <c r="A154" s="62" t="s">
        <v>72</v>
      </c>
      <c r="B154" s="42" t="s">
        <v>7</v>
      </c>
      <c r="C154" s="24">
        <v>42075</v>
      </c>
    </row>
    <row r="155" spans="1:5" s="17" customFormat="1" ht="15.75" customHeight="1">
      <c r="A155" s="43" t="s">
        <v>51</v>
      </c>
      <c r="B155" s="25" t="s">
        <v>33</v>
      </c>
      <c r="C155" s="20">
        <v>20000</v>
      </c>
    </row>
    <row r="156" spans="1:5" s="17" customFormat="1" ht="15.75" customHeight="1">
      <c r="A156" s="43" t="s">
        <v>52</v>
      </c>
      <c r="B156" s="25" t="s">
        <v>10</v>
      </c>
      <c r="C156" s="20">
        <v>35500</v>
      </c>
    </row>
    <row r="157" spans="1:5" s="17" customFormat="1" ht="15.75" customHeight="1">
      <c r="A157" s="43" t="s">
        <v>53</v>
      </c>
      <c r="B157" s="25" t="s">
        <v>75</v>
      </c>
      <c r="C157" s="20">
        <v>132000</v>
      </c>
    </row>
    <row r="158" spans="1:5" s="17" customFormat="1" ht="15.75" customHeight="1">
      <c r="A158" s="43" t="s">
        <v>54</v>
      </c>
      <c r="B158" s="25" t="s">
        <v>17</v>
      </c>
      <c r="C158" s="20">
        <v>50490</v>
      </c>
    </row>
    <row r="159" spans="1:5" s="27" customFormat="1" ht="15.75" customHeight="1">
      <c r="A159" s="62" t="s">
        <v>71</v>
      </c>
      <c r="B159" s="42" t="s">
        <v>26</v>
      </c>
      <c r="C159" s="24">
        <f>SUM(C155:C158)</f>
        <v>237990</v>
      </c>
      <c r="E159" s="1"/>
    </row>
    <row r="160" spans="1:5" s="27" customFormat="1" ht="15.75" customHeight="1">
      <c r="A160" s="43" t="s">
        <v>57</v>
      </c>
      <c r="B160" s="87" t="s">
        <v>167</v>
      </c>
      <c r="C160" s="20">
        <v>200000</v>
      </c>
      <c r="E160" s="1"/>
    </row>
    <row r="161" spans="1:6" s="27" customFormat="1" ht="15.75" customHeight="1">
      <c r="A161" s="43" t="s">
        <v>57</v>
      </c>
      <c r="B161" s="87" t="s">
        <v>168</v>
      </c>
      <c r="C161" s="20">
        <v>54000</v>
      </c>
      <c r="E161" s="1"/>
    </row>
    <row r="162" spans="1:6" s="27" customFormat="1" ht="15.75" customHeight="1">
      <c r="A162" s="62" t="s">
        <v>57</v>
      </c>
      <c r="B162" s="86" t="s">
        <v>169</v>
      </c>
      <c r="C162" s="24">
        <f>SUM(C160:C161)</f>
        <v>254000</v>
      </c>
      <c r="E162" s="1"/>
    </row>
    <row r="163" spans="1:6" s="33" customFormat="1" ht="15.75" customHeight="1">
      <c r="A163" s="94" t="s">
        <v>78</v>
      </c>
      <c r="B163" s="95"/>
      <c r="C163" s="58">
        <f>C152+C153+C154+C159+C162</f>
        <v>5289237</v>
      </c>
      <c r="E163" s="3"/>
      <c r="F163" s="74">
        <f>C163</f>
        <v>5289237</v>
      </c>
    </row>
    <row r="164" spans="1:6" s="14" customFormat="1" ht="15.75" customHeight="1">
      <c r="A164" s="34"/>
      <c r="B164" s="7"/>
      <c r="C164" s="11"/>
      <c r="E164" s="71"/>
    </row>
    <row r="165" spans="1:6" ht="15.75" customHeight="1">
      <c r="A165" s="102" t="s">
        <v>159</v>
      </c>
      <c r="B165" s="96" t="s">
        <v>145</v>
      </c>
      <c r="C165" s="97" t="s">
        <v>9</v>
      </c>
    </row>
    <row r="166" spans="1:6" ht="15.75" customHeight="1">
      <c r="A166" s="102"/>
      <c r="B166" s="96"/>
      <c r="C166" s="97"/>
    </row>
    <row r="167" spans="1:6" ht="15.75" customHeight="1">
      <c r="A167" s="102"/>
      <c r="B167" s="96"/>
      <c r="C167" s="98"/>
    </row>
    <row r="168" spans="1:6" s="3" customFormat="1" ht="20.100000000000001" customHeight="1">
      <c r="A168" s="99" t="s">
        <v>30</v>
      </c>
      <c r="B168" s="100"/>
      <c r="C168" s="101"/>
    </row>
    <row r="169" spans="1:6" s="27" customFormat="1" ht="15.75" customHeight="1">
      <c r="A169" s="62" t="s">
        <v>105</v>
      </c>
      <c r="B169" s="42" t="s">
        <v>106</v>
      </c>
      <c r="C169" s="26">
        <v>123600</v>
      </c>
      <c r="E169" s="1"/>
    </row>
    <row r="170" spans="1:6" s="33" customFormat="1" ht="15.75" customHeight="1">
      <c r="A170" s="94" t="s">
        <v>85</v>
      </c>
      <c r="B170" s="95"/>
      <c r="C170" s="67">
        <f>C169</f>
        <v>123600</v>
      </c>
      <c r="E170" s="77">
        <f>C170</f>
        <v>123600</v>
      </c>
    </row>
    <row r="171" spans="1:6" s="5" customFormat="1" ht="20.100000000000001" customHeight="1">
      <c r="A171" s="99" t="s">
        <v>31</v>
      </c>
      <c r="B171" s="100"/>
      <c r="C171" s="101"/>
      <c r="E171" s="1"/>
    </row>
    <row r="172" spans="1:6" s="16" customFormat="1" ht="15.75" customHeight="1">
      <c r="A172" s="43" t="s">
        <v>108</v>
      </c>
      <c r="B172" s="47" t="s">
        <v>24</v>
      </c>
      <c r="C172" s="20">
        <v>61800</v>
      </c>
      <c r="E172" s="1"/>
    </row>
    <row r="173" spans="1:6" s="16" customFormat="1" ht="15.75" customHeight="1">
      <c r="A173" s="43" t="s">
        <v>52</v>
      </c>
      <c r="B173" s="47" t="s">
        <v>73</v>
      </c>
      <c r="C173" s="20">
        <v>48661</v>
      </c>
      <c r="E173" s="1"/>
    </row>
    <row r="174" spans="1:6" s="16" customFormat="1" ht="15.75" customHeight="1">
      <c r="A174" s="43" t="s">
        <v>54</v>
      </c>
      <c r="B174" s="47" t="s">
        <v>16</v>
      </c>
      <c r="C174" s="20">
        <v>13139</v>
      </c>
      <c r="E174" s="1"/>
    </row>
    <row r="175" spans="1:6" s="27" customFormat="1" ht="15.75" customHeight="1">
      <c r="A175" s="62" t="s">
        <v>71</v>
      </c>
      <c r="B175" s="48" t="s">
        <v>2</v>
      </c>
      <c r="C175" s="24">
        <f>SUM(C172:C174)</f>
        <v>123600</v>
      </c>
      <c r="E175" s="1"/>
    </row>
    <row r="176" spans="1:6" s="10" customFormat="1" ht="15.75" customHeight="1">
      <c r="A176" s="94" t="s">
        <v>78</v>
      </c>
      <c r="B176" s="95"/>
      <c r="C176" s="64">
        <f>SUM(C175)</f>
        <v>123600</v>
      </c>
      <c r="E176" s="12"/>
      <c r="F176" s="76">
        <f>C176</f>
        <v>123600</v>
      </c>
    </row>
    <row r="177" spans="1:5" s="10" customFormat="1" ht="15.75" customHeight="1">
      <c r="A177" s="34"/>
      <c r="B177" s="51"/>
      <c r="C177" s="52"/>
      <c r="E177" s="12"/>
    </row>
    <row r="178" spans="1:5" s="10" customFormat="1" ht="15.75" customHeight="1">
      <c r="A178" s="102" t="s">
        <v>159</v>
      </c>
      <c r="B178" s="96" t="s">
        <v>164</v>
      </c>
      <c r="C178" s="97" t="s">
        <v>9</v>
      </c>
      <c r="E178" s="12"/>
    </row>
    <row r="179" spans="1:5" s="10" customFormat="1" ht="15.75" customHeight="1">
      <c r="A179" s="102"/>
      <c r="B179" s="96"/>
      <c r="C179" s="97"/>
      <c r="E179" s="12"/>
    </row>
    <row r="180" spans="1:5" s="10" customFormat="1" ht="15.75" customHeight="1">
      <c r="A180" s="102"/>
      <c r="B180" s="96"/>
      <c r="C180" s="98"/>
      <c r="E180" s="12"/>
    </row>
    <row r="181" spans="1:5" s="10" customFormat="1" ht="20.100000000000001" customHeight="1">
      <c r="A181" s="99" t="s">
        <v>183</v>
      </c>
      <c r="B181" s="100"/>
      <c r="C181" s="101"/>
      <c r="E181" s="12"/>
    </row>
    <row r="182" spans="1:5" s="10" customFormat="1" ht="15.75" customHeight="1">
      <c r="A182" s="47" t="s">
        <v>105</v>
      </c>
      <c r="B182" s="47" t="s">
        <v>189</v>
      </c>
      <c r="C182" s="23">
        <v>894209</v>
      </c>
      <c r="E182" s="12">
        <v>894209</v>
      </c>
    </row>
    <row r="183" spans="1:5" s="10" customFormat="1" ht="15.75" customHeight="1">
      <c r="A183" s="90" t="s">
        <v>105</v>
      </c>
      <c r="B183" s="48" t="s">
        <v>190</v>
      </c>
      <c r="C183" s="29">
        <f>SUM(C182)</f>
        <v>894209</v>
      </c>
      <c r="E183" s="12"/>
    </row>
    <row r="184" spans="1:5" s="10" customFormat="1" ht="15.75" customHeight="1">
      <c r="A184" s="94" t="s">
        <v>85</v>
      </c>
      <c r="B184" s="95"/>
      <c r="C184" s="91">
        <f>SUM(C183)</f>
        <v>894209</v>
      </c>
      <c r="E184" s="12"/>
    </row>
    <row r="185" spans="1:5" s="8" customFormat="1" ht="20.100000000000001" customHeight="1">
      <c r="A185" s="105" t="s">
        <v>31</v>
      </c>
      <c r="B185" s="106"/>
      <c r="C185" s="107"/>
      <c r="E185" s="12"/>
    </row>
    <row r="186" spans="1:5" s="17" customFormat="1" ht="15.75" customHeight="1">
      <c r="A186" s="43" t="s">
        <v>109</v>
      </c>
      <c r="B186" s="47" t="s">
        <v>43</v>
      </c>
      <c r="C186" s="21">
        <v>35575883</v>
      </c>
      <c r="E186" s="12"/>
    </row>
    <row r="187" spans="1:5" s="17" customFormat="1" ht="15.75" customHeight="1">
      <c r="A187" s="43" t="s">
        <v>109</v>
      </c>
      <c r="B187" s="47" t="s">
        <v>170</v>
      </c>
      <c r="C187" s="21">
        <v>24721584</v>
      </c>
      <c r="E187" s="12"/>
    </row>
    <row r="188" spans="1:5" s="17" customFormat="1" ht="15.75" customHeight="1">
      <c r="A188" s="43" t="s">
        <v>187</v>
      </c>
      <c r="B188" s="47" t="s">
        <v>188</v>
      </c>
      <c r="C188" s="21">
        <v>2009459</v>
      </c>
      <c r="E188" s="12"/>
    </row>
    <row r="189" spans="1:5" s="17" customFormat="1" ht="15.75" customHeight="1">
      <c r="A189" s="62" t="s">
        <v>120</v>
      </c>
      <c r="B189" s="48" t="s">
        <v>104</v>
      </c>
      <c r="C189" s="44">
        <f>SUM(C186:C188)</f>
        <v>62306926</v>
      </c>
      <c r="E189" s="12"/>
    </row>
    <row r="190" spans="1:5" s="17" customFormat="1" ht="15.75" customHeight="1">
      <c r="A190" s="43" t="s">
        <v>119</v>
      </c>
      <c r="B190" s="47" t="s">
        <v>192</v>
      </c>
      <c r="C190" s="21">
        <v>3762000</v>
      </c>
      <c r="E190" s="12"/>
    </row>
    <row r="191" spans="1:5" s="17" customFormat="1" ht="15.75" customHeight="1">
      <c r="A191" s="43"/>
      <c r="B191" s="47" t="s">
        <v>171</v>
      </c>
      <c r="C191" s="21">
        <v>8038000</v>
      </c>
      <c r="E191" s="12"/>
    </row>
    <row r="192" spans="1:5" s="17" customFormat="1" ht="15.75" customHeight="1">
      <c r="A192" s="43"/>
      <c r="B192" s="47" t="s">
        <v>172</v>
      </c>
      <c r="C192" s="21">
        <v>50000</v>
      </c>
      <c r="E192" s="12"/>
    </row>
    <row r="193" spans="1:6" s="17" customFormat="1" ht="15.75" customHeight="1">
      <c r="A193" s="43"/>
      <c r="B193" s="47" t="s">
        <v>193</v>
      </c>
      <c r="C193" s="21">
        <v>155500</v>
      </c>
      <c r="E193" s="12"/>
    </row>
    <row r="194" spans="1:6" s="17" customFormat="1" ht="15.75" customHeight="1">
      <c r="A194" s="43"/>
      <c r="B194" s="47" t="s">
        <v>173</v>
      </c>
      <c r="C194" s="21">
        <v>484000</v>
      </c>
      <c r="E194" s="12"/>
    </row>
    <row r="195" spans="1:6" s="30" customFormat="1" ht="15.75" customHeight="1">
      <c r="A195" s="62" t="s">
        <v>119</v>
      </c>
      <c r="B195" s="48" t="s">
        <v>186</v>
      </c>
      <c r="C195" s="44">
        <f>SUM(C190:C194)</f>
        <v>12489500</v>
      </c>
      <c r="E195" s="12"/>
    </row>
    <row r="196" spans="1:6" s="4" customFormat="1" ht="15.75" customHeight="1">
      <c r="A196" s="94" t="s">
        <v>78</v>
      </c>
      <c r="B196" s="95"/>
      <c r="C196" s="58">
        <f>C189+C195</f>
        <v>74796426</v>
      </c>
      <c r="E196" s="1"/>
      <c r="F196" s="73">
        <f>C196</f>
        <v>74796426</v>
      </c>
    </row>
    <row r="197" spans="1:6" ht="15.75" customHeight="1">
      <c r="B197" s="7"/>
      <c r="C197" s="9"/>
    </row>
    <row r="198" spans="1:6" s="12" customFormat="1" ht="15.75" customHeight="1">
      <c r="A198" s="102" t="s">
        <v>159</v>
      </c>
      <c r="B198" s="96" t="s">
        <v>146</v>
      </c>
      <c r="C198" s="96" t="s">
        <v>9</v>
      </c>
    </row>
    <row r="199" spans="1:6" s="12" customFormat="1" ht="15.75" customHeight="1">
      <c r="A199" s="102"/>
      <c r="B199" s="96"/>
      <c r="C199" s="96"/>
    </row>
    <row r="200" spans="1:6" s="12" customFormat="1" ht="15.75" customHeight="1">
      <c r="A200" s="102"/>
      <c r="B200" s="96"/>
      <c r="C200" s="98"/>
    </row>
    <row r="201" spans="1:6" s="12" customFormat="1" ht="20.100000000000001" customHeight="1">
      <c r="A201" s="105" t="s">
        <v>30</v>
      </c>
      <c r="B201" s="106"/>
      <c r="C201" s="107"/>
    </row>
    <row r="202" spans="1:6" s="17" customFormat="1" ht="15.75" customHeight="1">
      <c r="A202" s="43" t="s">
        <v>105</v>
      </c>
      <c r="B202" s="47" t="s">
        <v>34</v>
      </c>
      <c r="C202" s="23">
        <v>5327170</v>
      </c>
      <c r="E202" s="12"/>
    </row>
    <row r="203" spans="1:6" s="30" customFormat="1" ht="15.75" customHeight="1">
      <c r="A203" s="62" t="s">
        <v>105</v>
      </c>
      <c r="B203" s="42" t="s">
        <v>35</v>
      </c>
      <c r="C203" s="26">
        <f>SUM(C202:C202)</f>
        <v>5327170</v>
      </c>
      <c r="E203" s="12"/>
    </row>
    <row r="204" spans="1:6" s="10" customFormat="1" ht="15.75" customHeight="1">
      <c r="A204" s="94" t="s">
        <v>85</v>
      </c>
      <c r="B204" s="95"/>
      <c r="C204" s="66">
        <f>C203</f>
        <v>5327170</v>
      </c>
      <c r="E204" s="57">
        <f>C204</f>
        <v>5327170</v>
      </c>
    </row>
    <row r="205" spans="1:6" s="12" customFormat="1" ht="20.100000000000001" customHeight="1">
      <c r="A205" s="105" t="s">
        <v>31</v>
      </c>
      <c r="B205" s="106"/>
      <c r="C205" s="107"/>
    </row>
    <row r="206" spans="1:6" s="30" customFormat="1" ht="15.75" customHeight="1">
      <c r="A206" s="62" t="s">
        <v>60</v>
      </c>
      <c r="B206" s="48" t="s">
        <v>5</v>
      </c>
      <c r="C206" s="26">
        <v>4891800</v>
      </c>
      <c r="E206" s="12"/>
    </row>
    <row r="207" spans="1:6" s="30" customFormat="1" ht="15.75" customHeight="1">
      <c r="A207" s="62" t="s">
        <v>72</v>
      </c>
      <c r="B207" s="48" t="s">
        <v>6</v>
      </c>
      <c r="C207" s="26">
        <v>538098</v>
      </c>
      <c r="E207" s="12"/>
    </row>
    <row r="208" spans="1:6" s="30" customFormat="1" ht="15.75" customHeight="1">
      <c r="A208" s="43" t="s">
        <v>71</v>
      </c>
      <c r="B208" s="88" t="s">
        <v>174</v>
      </c>
      <c r="C208" s="23">
        <v>196662</v>
      </c>
      <c r="E208" s="12"/>
    </row>
    <row r="209" spans="1:6" s="30" customFormat="1" ht="15.75" customHeight="1">
      <c r="A209" s="43" t="s">
        <v>54</v>
      </c>
      <c r="B209" s="47" t="s">
        <v>142</v>
      </c>
      <c r="C209" s="23">
        <v>53100</v>
      </c>
      <c r="E209" s="12"/>
    </row>
    <row r="210" spans="1:6" s="30" customFormat="1" ht="15.75" customHeight="1">
      <c r="A210" s="62" t="s">
        <v>71</v>
      </c>
      <c r="B210" s="48" t="s">
        <v>2</v>
      </c>
      <c r="C210" s="26">
        <f>SUM(C208:C209)</f>
        <v>249762</v>
      </c>
      <c r="E210" s="12"/>
    </row>
    <row r="211" spans="1:6" s="30" customFormat="1" ht="15.75" customHeight="1">
      <c r="A211" s="43" t="s">
        <v>57</v>
      </c>
      <c r="B211" s="88" t="s">
        <v>175</v>
      </c>
      <c r="C211" s="23">
        <v>150000</v>
      </c>
      <c r="E211" s="12"/>
    </row>
    <row r="212" spans="1:6" s="30" customFormat="1" ht="15.75" customHeight="1">
      <c r="A212" s="43" t="s">
        <v>57</v>
      </c>
      <c r="B212" s="88" t="s">
        <v>176</v>
      </c>
      <c r="C212" s="23">
        <v>40500</v>
      </c>
      <c r="E212" s="12"/>
    </row>
    <row r="213" spans="1:6" s="30" customFormat="1" ht="15.75" customHeight="1">
      <c r="A213" s="62" t="s">
        <v>57</v>
      </c>
      <c r="B213" s="89" t="s">
        <v>177</v>
      </c>
      <c r="C213" s="26">
        <f>SUM(C211:C212)</f>
        <v>190500</v>
      </c>
      <c r="E213" s="12"/>
    </row>
    <row r="214" spans="1:6" s="10" customFormat="1" ht="15.75" customHeight="1">
      <c r="A214" s="94" t="s">
        <v>78</v>
      </c>
      <c r="B214" s="95"/>
      <c r="C214" s="66">
        <f>C206+C207+C210+C213</f>
        <v>5870160</v>
      </c>
      <c r="E214" s="12"/>
      <c r="F214" s="76">
        <f>C214</f>
        <v>5870160</v>
      </c>
    </row>
    <row r="215" spans="1:6" s="12" customFormat="1" ht="15.75" customHeight="1">
      <c r="A215" s="34"/>
      <c r="B215" s="7"/>
      <c r="C215" s="11"/>
    </row>
    <row r="216" spans="1:6" s="12" customFormat="1" ht="15.75" customHeight="1">
      <c r="A216" s="102" t="s">
        <v>159</v>
      </c>
      <c r="B216" s="96" t="s">
        <v>147</v>
      </c>
      <c r="C216" s="96" t="s">
        <v>9</v>
      </c>
    </row>
    <row r="217" spans="1:6" s="12" customFormat="1" ht="15.75" customHeight="1">
      <c r="A217" s="102"/>
      <c r="B217" s="96"/>
      <c r="C217" s="96"/>
    </row>
    <row r="218" spans="1:6" s="12" customFormat="1" ht="15.75" customHeight="1">
      <c r="A218" s="102"/>
      <c r="B218" s="96"/>
      <c r="C218" s="98"/>
    </row>
    <row r="219" spans="1:6" s="12" customFormat="1" ht="20.100000000000001" customHeight="1">
      <c r="A219" s="105" t="s">
        <v>31</v>
      </c>
      <c r="B219" s="106"/>
      <c r="C219" s="107"/>
    </row>
    <row r="220" spans="1:6" s="17" customFormat="1" ht="15.75" customHeight="1">
      <c r="A220" s="43" t="s">
        <v>111</v>
      </c>
      <c r="B220" s="47" t="s">
        <v>44</v>
      </c>
      <c r="C220" s="20">
        <v>500000</v>
      </c>
      <c r="E220" s="12"/>
    </row>
    <row r="221" spans="1:6" s="17" customFormat="1" ht="15.75" customHeight="1">
      <c r="A221" s="43" t="s">
        <v>111</v>
      </c>
      <c r="B221" s="47" t="s">
        <v>39</v>
      </c>
      <c r="C221" s="20">
        <v>31100</v>
      </c>
      <c r="E221" s="12"/>
    </row>
    <row r="222" spans="1:6" s="17" customFormat="1" ht="15.75" customHeight="1">
      <c r="A222" s="43" t="s">
        <v>111</v>
      </c>
      <c r="B222" s="47" t="s">
        <v>40</v>
      </c>
      <c r="C222" s="20">
        <v>31100</v>
      </c>
      <c r="E222" s="12"/>
    </row>
    <row r="223" spans="1:6" s="17" customFormat="1" ht="15.75" customHeight="1">
      <c r="A223" s="43" t="s">
        <v>111</v>
      </c>
      <c r="B223" s="47" t="s">
        <v>41</v>
      </c>
      <c r="C223" s="20">
        <v>30000</v>
      </c>
      <c r="E223" s="12"/>
    </row>
    <row r="224" spans="1:6" s="17" customFormat="1" ht="15.75" customHeight="1">
      <c r="A224" s="43" t="s">
        <v>111</v>
      </c>
      <c r="B224" s="47" t="s">
        <v>45</v>
      </c>
      <c r="C224" s="20">
        <v>2000</v>
      </c>
      <c r="E224" s="12"/>
    </row>
    <row r="225" spans="1:6" s="30" customFormat="1" ht="15.75" customHeight="1">
      <c r="A225" s="62" t="s">
        <v>111</v>
      </c>
      <c r="B225" s="42" t="s">
        <v>112</v>
      </c>
      <c r="C225" s="24">
        <f>SUM(C220:C224)</f>
        <v>594200</v>
      </c>
      <c r="E225" s="12"/>
    </row>
    <row r="226" spans="1:6" s="10" customFormat="1" ht="15.75" customHeight="1">
      <c r="A226" s="94" t="s">
        <v>78</v>
      </c>
      <c r="B226" s="95"/>
      <c r="C226" s="58">
        <f>C225</f>
        <v>594200</v>
      </c>
      <c r="E226" s="12"/>
      <c r="F226" s="76">
        <f>C226</f>
        <v>594200</v>
      </c>
    </row>
    <row r="227" spans="1:6" s="12" customFormat="1" ht="15.75" customHeight="1">
      <c r="A227" s="34"/>
      <c r="B227" s="7"/>
      <c r="C227" s="11"/>
    </row>
    <row r="228" spans="1:6" ht="15.75" customHeight="1">
      <c r="A228" s="102" t="s">
        <v>159</v>
      </c>
      <c r="B228" s="96" t="s">
        <v>163</v>
      </c>
      <c r="C228" s="97" t="s">
        <v>9</v>
      </c>
    </row>
    <row r="229" spans="1:6" ht="15.75" customHeight="1">
      <c r="A229" s="102"/>
      <c r="B229" s="96"/>
      <c r="C229" s="97"/>
    </row>
    <row r="230" spans="1:6" ht="15.75" customHeight="1">
      <c r="A230" s="102"/>
      <c r="B230" s="96"/>
      <c r="C230" s="97"/>
    </row>
    <row r="231" spans="1:6" s="8" customFormat="1" ht="20.100000000000001" customHeight="1">
      <c r="A231" s="105" t="s">
        <v>31</v>
      </c>
      <c r="B231" s="106"/>
      <c r="C231" s="107"/>
      <c r="E231" s="12"/>
    </row>
    <row r="232" spans="1:6" s="27" customFormat="1" ht="15.75" customHeight="1">
      <c r="A232" s="62" t="s">
        <v>60</v>
      </c>
      <c r="B232" s="48" t="s">
        <v>5</v>
      </c>
      <c r="C232" s="44">
        <v>4378576</v>
      </c>
      <c r="E232" s="1"/>
    </row>
    <row r="233" spans="1:6" s="27" customFormat="1" ht="15.75" customHeight="1">
      <c r="A233" s="62" t="s">
        <v>72</v>
      </c>
      <c r="B233" s="48" t="s">
        <v>11</v>
      </c>
      <c r="C233" s="44">
        <v>1000488</v>
      </c>
      <c r="E233" s="1"/>
    </row>
    <row r="234" spans="1:6" s="16" customFormat="1" ht="15.75" customHeight="1">
      <c r="A234" s="43" t="s">
        <v>56</v>
      </c>
      <c r="B234" s="47" t="s">
        <v>74</v>
      </c>
      <c r="C234" s="21">
        <v>350000</v>
      </c>
      <c r="E234" s="1"/>
    </row>
    <row r="235" spans="1:6" s="16" customFormat="1" ht="15.75" customHeight="1">
      <c r="A235" s="43" t="s">
        <v>55</v>
      </c>
      <c r="B235" s="47" t="s">
        <v>65</v>
      </c>
      <c r="C235" s="21">
        <v>90000</v>
      </c>
      <c r="E235" s="1"/>
    </row>
    <row r="236" spans="1:6" s="16" customFormat="1" ht="15.75" customHeight="1">
      <c r="A236" s="43" t="s">
        <v>66</v>
      </c>
      <c r="B236" s="47" t="s">
        <v>77</v>
      </c>
      <c r="C236" s="21">
        <v>1442852</v>
      </c>
      <c r="E236" s="1"/>
    </row>
    <row r="237" spans="1:6" s="16" customFormat="1" ht="15.75" customHeight="1">
      <c r="A237" s="43" t="s">
        <v>70</v>
      </c>
      <c r="B237" s="47" t="s">
        <v>142</v>
      </c>
      <c r="C237" s="21">
        <v>553220</v>
      </c>
      <c r="E237" s="1"/>
    </row>
    <row r="238" spans="1:6" s="16" customFormat="1" ht="15.75" customHeight="1">
      <c r="A238" s="43" t="s">
        <v>68</v>
      </c>
      <c r="B238" s="47" t="s">
        <v>113</v>
      </c>
      <c r="C238" s="21">
        <v>25000</v>
      </c>
      <c r="E238" s="1"/>
    </row>
    <row r="239" spans="1:6" s="27" customFormat="1" ht="15.75" customHeight="1">
      <c r="A239" s="62" t="s">
        <v>71</v>
      </c>
      <c r="B239" s="48" t="s">
        <v>2</v>
      </c>
      <c r="C239" s="44">
        <f>SUM(C234:C238)</f>
        <v>2461072</v>
      </c>
      <c r="E239" s="1"/>
    </row>
    <row r="240" spans="1:6" s="4" customFormat="1" ht="15.75" customHeight="1">
      <c r="A240" s="94" t="s">
        <v>78</v>
      </c>
      <c r="B240" s="95"/>
      <c r="C240" s="58">
        <f>SUM(C232,C233,C239)</f>
        <v>7840136</v>
      </c>
      <c r="E240" s="1"/>
      <c r="F240" s="73">
        <f>C240</f>
        <v>7840136</v>
      </c>
    </row>
    <row r="241" spans="1:6" s="8" customFormat="1" ht="15.75" customHeight="1">
      <c r="A241" s="34"/>
      <c r="B241" s="7"/>
      <c r="C241" s="11"/>
      <c r="E241" s="12"/>
    </row>
    <row r="242" spans="1:6" s="8" customFormat="1" ht="15.75" customHeight="1">
      <c r="A242" s="102" t="s">
        <v>159</v>
      </c>
      <c r="B242" s="96" t="s">
        <v>148</v>
      </c>
      <c r="C242" s="97" t="s">
        <v>9</v>
      </c>
      <c r="E242" s="12"/>
    </row>
    <row r="243" spans="1:6" s="8" customFormat="1" ht="15.75" customHeight="1">
      <c r="A243" s="102"/>
      <c r="B243" s="96"/>
      <c r="C243" s="97"/>
      <c r="E243" s="12"/>
    </row>
    <row r="244" spans="1:6" s="8" customFormat="1" ht="15.75" customHeight="1">
      <c r="A244" s="102"/>
      <c r="B244" s="96"/>
      <c r="C244" s="98"/>
      <c r="E244" s="12"/>
    </row>
    <row r="245" spans="1:6" s="8" customFormat="1" ht="20.100000000000001" customHeight="1">
      <c r="A245" s="99" t="s">
        <v>31</v>
      </c>
      <c r="B245" s="100"/>
      <c r="C245" s="101"/>
      <c r="E245" s="12"/>
    </row>
    <row r="246" spans="1:6" s="30" customFormat="1" ht="15.75" customHeight="1">
      <c r="A246" s="62" t="s">
        <v>60</v>
      </c>
      <c r="B246" s="48" t="s">
        <v>5</v>
      </c>
      <c r="C246" s="44">
        <v>2080688</v>
      </c>
      <c r="E246" s="12"/>
    </row>
    <row r="247" spans="1:6" s="30" customFormat="1" ht="15.75" customHeight="1">
      <c r="A247" s="62" t="s">
        <v>72</v>
      </c>
      <c r="B247" s="48" t="s">
        <v>7</v>
      </c>
      <c r="C247" s="44">
        <v>476352</v>
      </c>
      <c r="E247" s="12"/>
    </row>
    <row r="248" spans="1:6" s="17" customFormat="1" ht="15.75" customHeight="1">
      <c r="A248" s="43" t="s">
        <v>56</v>
      </c>
      <c r="B248" s="47" t="s">
        <v>74</v>
      </c>
      <c r="C248" s="21">
        <v>345000</v>
      </c>
      <c r="E248" s="12"/>
    </row>
    <row r="249" spans="1:6" s="17" customFormat="1" ht="15.75" customHeight="1">
      <c r="A249" s="43" t="s">
        <v>55</v>
      </c>
      <c r="B249" s="47" t="s">
        <v>65</v>
      </c>
      <c r="C249" s="21">
        <v>31176</v>
      </c>
      <c r="E249" s="12"/>
    </row>
    <row r="250" spans="1:6" s="17" customFormat="1" ht="15.75" customHeight="1">
      <c r="A250" s="43" t="s">
        <v>66</v>
      </c>
      <c r="B250" s="47" t="s">
        <v>77</v>
      </c>
      <c r="C250" s="21">
        <v>854375</v>
      </c>
      <c r="E250" s="12"/>
    </row>
    <row r="251" spans="1:6" s="17" customFormat="1" ht="15.75" customHeight="1">
      <c r="A251" s="43" t="s">
        <v>70</v>
      </c>
      <c r="B251" s="47" t="s">
        <v>142</v>
      </c>
      <c r="C251" s="21">
        <v>329981</v>
      </c>
      <c r="E251" s="12"/>
    </row>
    <row r="252" spans="1:6" s="17" customFormat="1" ht="15.75" customHeight="1">
      <c r="A252" s="43" t="s">
        <v>68</v>
      </c>
      <c r="B252" s="47" t="s">
        <v>114</v>
      </c>
      <c r="C252" s="21">
        <v>25000</v>
      </c>
      <c r="E252" s="12"/>
    </row>
    <row r="253" spans="1:6" s="30" customFormat="1" ht="15.75" customHeight="1">
      <c r="A253" s="62" t="s">
        <v>71</v>
      </c>
      <c r="B253" s="48" t="s">
        <v>36</v>
      </c>
      <c r="C253" s="44">
        <f>SUM(C248:C252)</f>
        <v>1585532</v>
      </c>
      <c r="E253" s="12"/>
    </row>
    <row r="254" spans="1:6" s="10" customFormat="1" ht="15.75" customHeight="1">
      <c r="A254" s="94" t="s">
        <v>78</v>
      </c>
      <c r="B254" s="95"/>
      <c r="C254" s="58">
        <f>C246+C247+C253</f>
        <v>4142572</v>
      </c>
      <c r="E254" s="12"/>
      <c r="F254" s="76">
        <f>C254</f>
        <v>4142572</v>
      </c>
    </row>
    <row r="255" spans="1:6" ht="15.75" customHeight="1">
      <c r="B255" s="51"/>
      <c r="C255" s="52"/>
    </row>
    <row r="256" spans="1:6" ht="15.75" customHeight="1">
      <c r="A256" s="102" t="s">
        <v>159</v>
      </c>
      <c r="B256" s="96" t="s">
        <v>149</v>
      </c>
      <c r="C256" s="97" t="s">
        <v>9</v>
      </c>
    </row>
    <row r="257" spans="1:6" ht="15.75" customHeight="1">
      <c r="A257" s="102"/>
      <c r="B257" s="96"/>
      <c r="C257" s="97"/>
    </row>
    <row r="258" spans="1:6" ht="15.75" customHeight="1">
      <c r="A258" s="102"/>
      <c r="B258" s="96"/>
      <c r="C258" s="98"/>
    </row>
    <row r="259" spans="1:6" s="5" customFormat="1" ht="20.100000000000001" customHeight="1">
      <c r="A259" s="103" t="s">
        <v>31</v>
      </c>
      <c r="B259" s="103"/>
      <c r="C259" s="103"/>
      <c r="E259" s="1"/>
    </row>
    <row r="260" spans="1:6" s="27" customFormat="1" ht="15.75" customHeight="1">
      <c r="A260" s="62" t="s">
        <v>60</v>
      </c>
      <c r="B260" s="48" t="s">
        <v>5</v>
      </c>
      <c r="C260" s="44">
        <v>300000</v>
      </c>
      <c r="E260" s="1"/>
    </row>
    <row r="261" spans="1:6" s="27" customFormat="1" ht="15.75" customHeight="1">
      <c r="A261" s="62" t="s">
        <v>72</v>
      </c>
      <c r="B261" s="48" t="s">
        <v>6</v>
      </c>
      <c r="C261" s="44">
        <v>66000</v>
      </c>
      <c r="E261" s="1"/>
    </row>
    <row r="262" spans="1:6" s="16" customFormat="1" ht="15.75" customHeight="1">
      <c r="A262" s="43" t="s">
        <v>51</v>
      </c>
      <c r="B262" s="25" t="s">
        <v>74</v>
      </c>
      <c r="C262" s="20">
        <v>355400</v>
      </c>
      <c r="E262" s="1"/>
    </row>
    <row r="263" spans="1:6" s="16" customFormat="1" ht="15.75" customHeight="1">
      <c r="A263" s="43" t="s">
        <v>70</v>
      </c>
      <c r="B263" s="25" t="s">
        <v>142</v>
      </c>
      <c r="C263" s="20">
        <v>17770</v>
      </c>
      <c r="E263" s="1"/>
    </row>
    <row r="264" spans="1:6" s="27" customFormat="1" ht="15.75" customHeight="1">
      <c r="A264" s="62" t="s">
        <v>71</v>
      </c>
      <c r="B264" s="42" t="s">
        <v>8</v>
      </c>
      <c r="C264" s="24">
        <f>SUM(C262+C263)</f>
        <v>373170</v>
      </c>
      <c r="E264" s="1"/>
    </row>
    <row r="265" spans="1:6" s="4" customFormat="1" ht="15.75" customHeight="1">
      <c r="A265" s="94" t="s">
        <v>78</v>
      </c>
      <c r="B265" s="95"/>
      <c r="C265" s="58">
        <f>SUM(C260,C261,C264)</f>
        <v>739170</v>
      </c>
      <c r="E265" s="1"/>
      <c r="F265" s="73">
        <f>C265</f>
        <v>739170</v>
      </c>
    </row>
    <row r="266" spans="1:6" s="8" customFormat="1" ht="15.75" customHeight="1">
      <c r="A266" s="34"/>
      <c r="B266" s="7"/>
      <c r="C266" s="11"/>
      <c r="E266" s="12"/>
    </row>
    <row r="267" spans="1:6" s="5" customFormat="1" ht="15.75" customHeight="1">
      <c r="A267" s="102" t="s">
        <v>159</v>
      </c>
      <c r="B267" s="96" t="s">
        <v>150</v>
      </c>
      <c r="C267" s="97" t="s">
        <v>9</v>
      </c>
      <c r="E267" s="1"/>
    </row>
    <row r="268" spans="1:6" s="5" customFormat="1" ht="15.75" customHeight="1">
      <c r="A268" s="102"/>
      <c r="B268" s="96"/>
      <c r="C268" s="97"/>
      <c r="E268" s="1"/>
    </row>
    <row r="269" spans="1:6" s="5" customFormat="1" ht="15.75" customHeight="1">
      <c r="A269" s="102"/>
      <c r="B269" s="96"/>
      <c r="C269" s="98"/>
      <c r="E269" s="1"/>
    </row>
    <row r="270" spans="1:6" s="5" customFormat="1" ht="20.100000000000001" customHeight="1">
      <c r="A270" s="103" t="s">
        <v>31</v>
      </c>
      <c r="B270" s="103"/>
      <c r="C270" s="103"/>
      <c r="E270" s="1"/>
    </row>
    <row r="271" spans="1:6" s="5" customFormat="1" ht="15.75" customHeight="1">
      <c r="A271" s="19" t="s">
        <v>56</v>
      </c>
      <c r="B271" s="19" t="s">
        <v>74</v>
      </c>
      <c r="C271" s="22">
        <v>150000</v>
      </c>
      <c r="E271" s="1"/>
    </row>
    <row r="272" spans="1:6" s="16" customFormat="1" ht="15.75" customHeight="1">
      <c r="A272" s="43" t="s">
        <v>66</v>
      </c>
      <c r="B272" s="25" t="s">
        <v>77</v>
      </c>
      <c r="C272" s="20">
        <v>1636613</v>
      </c>
      <c r="E272" s="1"/>
    </row>
    <row r="273" spans="1:6" s="16" customFormat="1" ht="15.75" customHeight="1">
      <c r="A273" s="43" t="s">
        <v>55</v>
      </c>
      <c r="B273" s="25" t="s">
        <v>65</v>
      </c>
      <c r="C273" s="20">
        <v>52600</v>
      </c>
      <c r="E273" s="1"/>
    </row>
    <row r="274" spans="1:6" s="16" customFormat="1" ht="15.75" customHeight="1">
      <c r="A274" s="43" t="s">
        <v>70</v>
      </c>
      <c r="B274" s="25" t="s">
        <v>142</v>
      </c>
      <c r="C274" s="20">
        <v>588369</v>
      </c>
      <c r="E274" s="1"/>
    </row>
    <row r="275" spans="1:6" s="27" customFormat="1" ht="15.75" customHeight="1">
      <c r="A275" s="62" t="s">
        <v>71</v>
      </c>
      <c r="B275" s="42" t="s">
        <v>2</v>
      </c>
      <c r="C275" s="24">
        <f>SUM(C271:C274)</f>
        <v>2427582</v>
      </c>
      <c r="E275" s="1"/>
    </row>
    <row r="276" spans="1:6" s="32" customFormat="1" ht="15.75" customHeight="1">
      <c r="A276" s="94" t="s">
        <v>78</v>
      </c>
      <c r="B276" s="95"/>
      <c r="C276" s="58">
        <f>SUM(C275)</f>
        <v>2427582</v>
      </c>
      <c r="E276" s="1"/>
      <c r="F276" s="78">
        <f>C276</f>
        <v>2427582</v>
      </c>
    </row>
    <row r="277" spans="1:6" s="8" customFormat="1" ht="15.75" customHeight="1">
      <c r="A277" s="34"/>
      <c r="B277" s="7"/>
      <c r="C277" s="11"/>
      <c r="E277" s="12"/>
    </row>
    <row r="278" spans="1:6" s="5" customFormat="1" ht="15.75" customHeight="1">
      <c r="A278" s="102" t="s">
        <v>159</v>
      </c>
      <c r="B278" s="96" t="s">
        <v>178</v>
      </c>
      <c r="C278" s="97" t="s">
        <v>9</v>
      </c>
      <c r="E278" s="1"/>
    </row>
    <row r="279" spans="1:6" s="5" customFormat="1" ht="15.75" customHeight="1">
      <c r="A279" s="102"/>
      <c r="B279" s="96"/>
      <c r="C279" s="97"/>
      <c r="E279" s="1"/>
    </row>
    <row r="280" spans="1:6" s="5" customFormat="1" ht="15.75" customHeight="1">
      <c r="A280" s="102"/>
      <c r="B280" s="96"/>
      <c r="C280" s="98"/>
      <c r="E280" s="1"/>
    </row>
    <row r="281" spans="1:6" s="5" customFormat="1" ht="20.100000000000001" customHeight="1">
      <c r="A281" s="105" t="s">
        <v>31</v>
      </c>
      <c r="B281" s="106"/>
      <c r="C281" s="107"/>
      <c r="E281" s="1"/>
    </row>
    <row r="282" spans="1:6" s="16" customFormat="1" ht="15.75" customHeight="1">
      <c r="A282" s="43" t="s">
        <v>56</v>
      </c>
      <c r="B282" s="47" t="s">
        <v>74</v>
      </c>
      <c r="C282" s="21">
        <v>400000</v>
      </c>
      <c r="E282" s="1"/>
    </row>
    <row r="283" spans="1:6" s="16" customFormat="1" ht="15.75" customHeight="1">
      <c r="A283" s="43" t="s">
        <v>66</v>
      </c>
      <c r="B283" s="47" t="s">
        <v>77</v>
      </c>
      <c r="C283" s="21">
        <v>1400000</v>
      </c>
      <c r="E283" s="1"/>
    </row>
    <row r="284" spans="1:6" s="16" customFormat="1" ht="15.75" customHeight="1">
      <c r="A284" s="43" t="s">
        <v>70</v>
      </c>
      <c r="B284" s="47" t="s">
        <v>151</v>
      </c>
      <c r="C284" s="21">
        <v>486000</v>
      </c>
      <c r="E284" s="1"/>
    </row>
    <row r="285" spans="1:6" s="27" customFormat="1" ht="15.75" customHeight="1">
      <c r="A285" s="62" t="s">
        <v>71</v>
      </c>
      <c r="B285" s="48" t="s">
        <v>2</v>
      </c>
      <c r="C285" s="44">
        <f>C282+C283+C284</f>
        <v>2286000</v>
      </c>
      <c r="E285" s="1"/>
    </row>
    <row r="286" spans="1:6" s="4" customFormat="1" ht="15.75" customHeight="1">
      <c r="A286" s="94" t="s">
        <v>78</v>
      </c>
      <c r="B286" s="95"/>
      <c r="C286" s="58">
        <f>SUM(C285)</f>
        <v>2286000</v>
      </c>
      <c r="E286" s="1"/>
      <c r="F286" s="73">
        <f>C286</f>
        <v>2286000</v>
      </c>
    </row>
    <row r="287" spans="1:6" s="8" customFormat="1" ht="15.75" customHeight="1">
      <c r="A287" s="34"/>
      <c r="B287" s="7"/>
      <c r="C287" s="11"/>
      <c r="E287" s="12"/>
    </row>
    <row r="288" spans="1:6" s="13" customFormat="1" ht="15.75" customHeight="1">
      <c r="A288" s="102" t="s">
        <v>159</v>
      </c>
      <c r="B288" s="96" t="s">
        <v>179</v>
      </c>
      <c r="C288" s="97" t="s">
        <v>9</v>
      </c>
      <c r="E288" s="1"/>
    </row>
    <row r="289" spans="1:6" s="13" customFormat="1" ht="15.75" customHeight="1">
      <c r="A289" s="102"/>
      <c r="B289" s="96"/>
      <c r="C289" s="97"/>
      <c r="E289" s="1"/>
    </row>
    <row r="290" spans="1:6" s="13" customFormat="1" ht="15.75" customHeight="1">
      <c r="A290" s="102"/>
      <c r="B290" s="96"/>
      <c r="C290" s="98"/>
      <c r="E290" s="1"/>
    </row>
    <row r="291" spans="1:6" s="5" customFormat="1" ht="20.100000000000001" customHeight="1">
      <c r="A291" s="105" t="s">
        <v>31</v>
      </c>
      <c r="B291" s="106"/>
      <c r="C291" s="107"/>
      <c r="E291" s="1"/>
    </row>
    <row r="292" spans="1:6" s="27" customFormat="1" ht="15.75" customHeight="1">
      <c r="A292" s="62" t="s">
        <v>60</v>
      </c>
      <c r="B292" s="42" t="s">
        <v>5</v>
      </c>
      <c r="C292" s="24">
        <v>1678688</v>
      </c>
      <c r="E292" s="1"/>
    </row>
    <row r="293" spans="1:6" s="27" customFormat="1" ht="15.75" customHeight="1">
      <c r="A293" s="62" t="s">
        <v>72</v>
      </c>
      <c r="B293" s="42" t="s">
        <v>7</v>
      </c>
      <c r="C293" s="24">
        <v>387912</v>
      </c>
      <c r="E293" s="1"/>
    </row>
    <row r="294" spans="1:6" s="16" customFormat="1" ht="15.75" customHeight="1">
      <c r="A294" s="43" t="s">
        <v>56</v>
      </c>
      <c r="B294" s="25" t="s">
        <v>74</v>
      </c>
      <c r="C294" s="20">
        <v>330000</v>
      </c>
      <c r="E294" s="1"/>
    </row>
    <row r="295" spans="1:6" s="16" customFormat="1" ht="15.75" customHeight="1">
      <c r="A295" s="43" t="s">
        <v>117</v>
      </c>
      <c r="B295" s="25" t="s">
        <v>77</v>
      </c>
      <c r="C295" s="20">
        <v>108400</v>
      </c>
      <c r="E295" s="1"/>
    </row>
    <row r="296" spans="1:6" s="16" customFormat="1" ht="15.75" customHeight="1">
      <c r="A296" s="43" t="s">
        <v>70</v>
      </c>
      <c r="B296" s="25" t="s">
        <v>142</v>
      </c>
      <c r="C296" s="20">
        <v>219968</v>
      </c>
      <c r="E296" s="1"/>
    </row>
    <row r="297" spans="1:6" s="27" customFormat="1" ht="15.75" customHeight="1">
      <c r="A297" s="62" t="s">
        <v>71</v>
      </c>
      <c r="B297" s="42" t="s">
        <v>8</v>
      </c>
      <c r="C297" s="24">
        <f>SUM(C294+C295+C296)</f>
        <v>658368</v>
      </c>
      <c r="E297" s="1"/>
    </row>
    <row r="298" spans="1:6" s="4" customFormat="1" ht="15.75" customHeight="1">
      <c r="A298" s="94" t="s">
        <v>78</v>
      </c>
      <c r="B298" s="95"/>
      <c r="C298" s="58">
        <f>C297+C293+C292</f>
        <v>2724968</v>
      </c>
      <c r="E298" s="1"/>
      <c r="F298" s="73">
        <f>C298</f>
        <v>2724968</v>
      </c>
    </row>
    <row r="299" spans="1:6" s="12" customFormat="1" ht="18">
      <c r="A299" s="34"/>
      <c r="B299" s="7"/>
      <c r="C299" s="11"/>
      <c r="E299" s="12">
        <f>SUM(E6:E298)</f>
        <v>167139926</v>
      </c>
      <c r="F299" s="12">
        <f>SUM(F6:F298)</f>
        <v>167139926</v>
      </c>
    </row>
    <row r="300" spans="1:6" ht="14.25" customHeight="1">
      <c r="A300" s="102" t="s">
        <v>159</v>
      </c>
      <c r="B300" s="122" t="s">
        <v>180</v>
      </c>
      <c r="C300" s="97" t="s">
        <v>9</v>
      </c>
      <c r="E300" s="110">
        <f>E299-F299</f>
        <v>0</v>
      </c>
      <c r="F300" s="110"/>
    </row>
    <row r="301" spans="1:6" ht="14.25">
      <c r="A301" s="102"/>
      <c r="B301" s="122"/>
      <c r="C301" s="123"/>
    </row>
    <row r="302" spans="1:6" ht="14.25">
      <c r="A302" s="102"/>
      <c r="B302" s="122"/>
      <c r="C302" s="123"/>
    </row>
    <row r="303" spans="1:6" ht="20.100000000000001" customHeight="1">
      <c r="A303" s="60" t="s">
        <v>103</v>
      </c>
      <c r="B303" s="68" t="s">
        <v>123</v>
      </c>
      <c r="C303" s="65">
        <f>C131</f>
        <v>50236456</v>
      </c>
    </row>
    <row r="304" spans="1:6" ht="20.100000000000001" customHeight="1">
      <c r="A304" s="60" t="s">
        <v>105</v>
      </c>
      <c r="B304" s="60" t="s">
        <v>124</v>
      </c>
      <c r="C304" s="65">
        <f>C138+C169+C204+C184</f>
        <v>11112579</v>
      </c>
    </row>
    <row r="305" spans="1:5" ht="20.100000000000001" customHeight="1">
      <c r="A305" s="60" t="s">
        <v>122</v>
      </c>
      <c r="B305" s="69" t="s">
        <v>125</v>
      </c>
      <c r="C305" s="65">
        <f>C124+C125</f>
        <v>53317130</v>
      </c>
    </row>
    <row r="306" spans="1:5" ht="20.100000000000001" customHeight="1">
      <c r="A306" s="60" t="s">
        <v>49</v>
      </c>
      <c r="B306" s="69" t="s">
        <v>89</v>
      </c>
      <c r="C306" s="65">
        <f>C10+C36+C88</f>
        <v>12290531</v>
      </c>
    </row>
    <row r="307" spans="1:5" ht="20.100000000000001" customHeight="1">
      <c r="A307" s="60" t="s">
        <v>91</v>
      </c>
      <c r="B307" s="60" t="s">
        <v>92</v>
      </c>
      <c r="C307" s="65">
        <f>C90</f>
        <v>98420</v>
      </c>
    </row>
    <row r="308" spans="1:5" ht="20.100000000000001" customHeight="1">
      <c r="A308" s="60" t="s">
        <v>126</v>
      </c>
      <c r="B308" s="60" t="s">
        <v>127</v>
      </c>
      <c r="C308" s="65">
        <f>C73</f>
        <v>70000</v>
      </c>
    </row>
    <row r="309" spans="1:5" ht="20.100000000000001" customHeight="1">
      <c r="A309" s="60" t="s">
        <v>94</v>
      </c>
      <c r="B309" s="60" t="s">
        <v>128</v>
      </c>
      <c r="C309" s="65">
        <f>C114</f>
        <v>40014810</v>
      </c>
    </row>
    <row r="310" spans="1:5" ht="24.95" customHeight="1">
      <c r="A310" s="124" t="s">
        <v>0</v>
      </c>
      <c r="B310" s="125"/>
      <c r="C310" s="53">
        <f>SUM(C303:C309)</f>
        <v>167139926</v>
      </c>
    </row>
    <row r="311" spans="1:5">
      <c r="B311" s="54"/>
      <c r="C311" s="55"/>
    </row>
    <row r="312" spans="1:5" ht="14.25" customHeight="1">
      <c r="A312" s="102" t="s">
        <v>159</v>
      </c>
      <c r="B312" s="122" t="s">
        <v>181</v>
      </c>
      <c r="C312" s="96" t="s">
        <v>9</v>
      </c>
    </row>
    <row r="313" spans="1:5" ht="16.5" customHeight="1">
      <c r="A313" s="102"/>
      <c r="B313" s="122"/>
      <c r="C313" s="123"/>
    </row>
    <row r="314" spans="1:5" ht="16.5" customHeight="1">
      <c r="A314" s="102"/>
      <c r="B314" s="122"/>
      <c r="C314" s="123"/>
    </row>
    <row r="315" spans="1:5" s="32" customFormat="1" ht="20.100000000000001" customHeight="1">
      <c r="A315" s="60" t="s">
        <v>60</v>
      </c>
      <c r="B315" s="70" t="s">
        <v>5</v>
      </c>
      <c r="C315" s="65">
        <f>C15+C50+C141+C153+C206+C232+C246+C260+C292</f>
        <v>30658348</v>
      </c>
      <c r="E315" s="1"/>
    </row>
    <row r="316" spans="1:5" s="32" customFormat="1" ht="20.100000000000001" customHeight="1">
      <c r="A316" s="60" t="s">
        <v>72</v>
      </c>
      <c r="B316" s="70" t="s">
        <v>6</v>
      </c>
      <c r="C316" s="65">
        <f>C16+C51+C142+C154+C207+C233+C247+C261+C293</f>
        <v>6415544</v>
      </c>
      <c r="E316" s="1"/>
    </row>
    <row r="317" spans="1:5" s="32" customFormat="1" ht="20.100000000000001" customHeight="1">
      <c r="A317" s="60" t="s">
        <v>71</v>
      </c>
      <c r="B317" s="70" t="s">
        <v>2</v>
      </c>
      <c r="C317" s="65">
        <f>C22+C55+C65+C97+C106+C148+C159+C175+C210+C239+C253+C264+C275+C285+C297</f>
        <v>32292182</v>
      </c>
      <c r="E317" s="1"/>
    </row>
    <row r="318" spans="1:5" s="32" customFormat="1" ht="20.100000000000001" customHeight="1">
      <c r="A318" s="60" t="s">
        <v>59</v>
      </c>
      <c r="B318" s="70" t="s">
        <v>23</v>
      </c>
      <c r="C318" s="65">
        <f>C41</f>
        <v>6350533</v>
      </c>
      <c r="E318" s="1"/>
    </row>
    <row r="319" spans="1:5" s="32" customFormat="1" ht="20.100000000000001" customHeight="1">
      <c r="A319" s="60" t="s">
        <v>119</v>
      </c>
      <c r="B319" s="70" t="s">
        <v>13</v>
      </c>
      <c r="C319" s="65">
        <f>C151+C195+C225</f>
        <v>13336931</v>
      </c>
      <c r="E319" s="1"/>
    </row>
    <row r="320" spans="1:5" s="32" customFormat="1" ht="20.100000000000001" customHeight="1">
      <c r="A320" s="60" t="s">
        <v>79</v>
      </c>
      <c r="B320" s="70" t="s">
        <v>14</v>
      </c>
      <c r="C320" s="65">
        <f>C78</f>
        <v>2604000</v>
      </c>
      <c r="E320" s="1"/>
    </row>
    <row r="321" spans="1:6" s="32" customFormat="1" ht="20.100000000000001" customHeight="1">
      <c r="A321" s="60" t="s">
        <v>120</v>
      </c>
      <c r="B321" s="70" t="s">
        <v>152</v>
      </c>
      <c r="C321" s="65">
        <f>C189</f>
        <v>62306926</v>
      </c>
      <c r="E321" s="1"/>
    </row>
    <row r="322" spans="1:6" s="32" customFormat="1" ht="20.100000000000001" customHeight="1">
      <c r="A322" s="60" t="s">
        <v>121</v>
      </c>
      <c r="B322" s="70" t="s">
        <v>37</v>
      </c>
      <c r="C322" s="65">
        <f>C27</f>
        <v>1968462</v>
      </c>
      <c r="E322" s="1"/>
    </row>
    <row r="323" spans="1:6" s="32" customFormat="1" ht="20.100000000000001" customHeight="1">
      <c r="A323" s="60" t="s">
        <v>57</v>
      </c>
      <c r="B323" s="70" t="s">
        <v>195</v>
      </c>
      <c r="C323" s="65">
        <f>C25+C162+C213</f>
        <v>11207000</v>
      </c>
      <c r="E323" s="1"/>
    </row>
    <row r="324" spans="1:6" ht="24.95" customHeight="1">
      <c r="A324" s="120" t="s">
        <v>15</v>
      </c>
      <c r="B324" s="121"/>
      <c r="C324" s="56">
        <f>SUM(C315:C323)</f>
        <v>167139926</v>
      </c>
      <c r="E324" s="18"/>
    </row>
    <row r="326" spans="1:6">
      <c r="C326" s="57">
        <f>C310-C324</f>
        <v>0</v>
      </c>
      <c r="F326" s="18">
        <f>C326-E300</f>
        <v>0</v>
      </c>
    </row>
    <row r="327" spans="1:6">
      <c r="C327" s="57"/>
    </row>
  </sheetData>
  <mergeCells count="131">
    <mergeCell ref="A312:A314"/>
    <mergeCell ref="A324:B324"/>
    <mergeCell ref="A270:C270"/>
    <mergeCell ref="A276:B276"/>
    <mergeCell ref="B312:B314"/>
    <mergeCell ref="C312:C314"/>
    <mergeCell ref="B300:B302"/>
    <mergeCell ref="C300:C302"/>
    <mergeCell ref="A291:C291"/>
    <mergeCell ref="A310:B310"/>
    <mergeCell ref="A298:B298"/>
    <mergeCell ref="A300:A302"/>
    <mergeCell ref="B288:B290"/>
    <mergeCell ref="C288:C290"/>
    <mergeCell ref="A281:C281"/>
    <mergeCell ref="A286:B286"/>
    <mergeCell ref="A288:A290"/>
    <mergeCell ref="B278:B280"/>
    <mergeCell ref="C278:C280"/>
    <mergeCell ref="A278:A280"/>
    <mergeCell ref="A256:A258"/>
    <mergeCell ref="A259:C259"/>
    <mergeCell ref="A267:A269"/>
    <mergeCell ref="B242:B244"/>
    <mergeCell ref="C242:C244"/>
    <mergeCell ref="A231:C231"/>
    <mergeCell ref="A240:B240"/>
    <mergeCell ref="A242:A244"/>
    <mergeCell ref="B216:B218"/>
    <mergeCell ref="C216:C218"/>
    <mergeCell ref="B228:B230"/>
    <mergeCell ref="C228:C230"/>
    <mergeCell ref="A254:B254"/>
    <mergeCell ref="A71:C71"/>
    <mergeCell ref="A112:C112"/>
    <mergeCell ref="A115:B115"/>
    <mergeCell ref="B109:B111"/>
    <mergeCell ref="A198:A200"/>
    <mergeCell ref="A228:A230"/>
    <mergeCell ref="A214:B214"/>
    <mergeCell ref="A216:A218"/>
    <mergeCell ref="A219:C219"/>
    <mergeCell ref="A226:B226"/>
    <mergeCell ref="A201:C201"/>
    <mergeCell ref="A204:B204"/>
    <mergeCell ref="A205:C205"/>
    <mergeCell ref="B198:B200"/>
    <mergeCell ref="C198:C200"/>
    <mergeCell ref="A184:B184"/>
    <mergeCell ref="A185:C185"/>
    <mergeCell ref="A196:B196"/>
    <mergeCell ref="C109:C111"/>
    <mergeCell ref="A117:A119"/>
    <mergeCell ref="A120:C120"/>
    <mergeCell ref="B117:B119"/>
    <mergeCell ref="C117:C119"/>
    <mergeCell ref="A150:C150"/>
    <mergeCell ref="A109:A111"/>
    <mergeCell ref="A44:A46"/>
    <mergeCell ref="A47:C47"/>
    <mergeCell ref="A38:C38"/>
    <mergeCell ref="A42:B42"/>
    <mergeCell ref="A165:A167"/>
    <mergeCell ref="A168:C168"/>
    <mergeCell ref="A91:B91"/>
    <mergeCell ref="A92:C92"/>
    <mergeCell ref="A98:B98"/>
    <mergeCell ref="A132:B132"/>
    <mergeCell ref="A124:B124"/>
    <mergeCell ref="A131:B131"/>
    <mergeCell ref="B68:B70"/>
    <mergeCell ref="C68:C70"/>
    <mergeCell ref="A100:A102"/>
    <mergeCell ref="A103:C103"/>
    <mergeCell ref="A107:B107"/>
    <mergeCell ref="B100:B102"/>
    <mergeCell ref="C100:C102"/>
    <mergeCell ref="A152:B152"/>
    <mergeCell ref="A68:A70"/>
    <mergeCell ref="A139:B139"/>
    <mergeCell ref="A140:C140"/>
    <mergeCell ref="A1:C1"/>
    <mergeCell ref="E300:F300"/>
    <mergeCell ref="A61:C61"/>
    <mergeCell ref="A66:B66"/>
    <mergeCell ref="B44:B46"/>
    <mergeCell ref="C44:C46"/>
    <mergeCell ref="B58:B60"/>
    <mergeCell ref="C58:C60"/>
    <mergeCell ref="A56:B56"/>
    <mergeCell ref="A58:A60"/>
    <mergeCell ref="B81:B83"/>
    <mergeCell ref="C81:C83"/>
    <mergeCell ref="B99:C99"/>
    <mergeCell ref="A74:C74"/>
    <mergeCell ref="A79:B79"/>
    <mergeCell ref="A81:A83"/>
    <mergeCell ref="A84:C84"/>
    <mergeCell ref="B256:B258"/>
    <mergeCell ref="C256:C258"/>
    <mergeCell ref="B267:B269"/>
    <mergeCell ref="C267:C269"/>
    <mergeCell ref="A265:B265"/>
    <mergeCell ref="A181:C181"/>
    <mergeCell ref="A245:C245"/>
    <mergeCell ref="B6:B8"/>
    <mergeCell ref="C6:C8"/>
    <mergeCell ref="A3:C3"/>
    <mergeCell ref="A30:A32"/>
    <mergeCell ref="B30:B32"/>
    <mergeCell ref="C30:C32"/>
    <mergeCell ref="A33:C33"/>
    <mergeCell ref="A37:B37"/>
    <mergeCell ref="A6:A8"/>
    <mergeCell ref="A9:C9"/>
    <mergeCell ref="A11:B11"/>
    <mergeCell ref="A12:C12"/>
    <mergeCell ref="A28:B28"/>
    <mergeCell ref="A170:B170"/>
    <mergeCell ref="B178:B180"/>
    <mergeCell ref="C178:C180"/>
    <mergeCell ref="A171:C171"/>
    <mergeCell ref="A176:B176"/>
    <mergeCell ref="A178:A180"/>
    <mergeCell ref="A134:A136"/>
    <mergeCell ref="A137:C137"/>
    <mergeCell ref="B134:B136"/>
    <mergeCell ref="C134:C136"/>
    <mergeCell ref="B165:B167"/>
    <mergeCell ref="C165:C167"/>
    <mergeCell ref="A163:B163"/>
  </mergeCells>
  <printOptions horizontalCentered="1"/>
  <pageMargins left="0.15748031496062992" right="0.19685039370078741" top="0.39370078740157483" bottom="0.51181102362204722" header="0.23622047244094491" footer="0.23622047244094491"/>
  <pageSetup paperSize="9" orientation="landscape" r:id="rId1"/>
  <headerFooter>
    <oddFooter>&amp;C&amp;P</oddFooter>
  </headerFooter>
  <rowBreaks count="11" manualBreakCount="11">
    <brk id="29" max="2" man="1"/>
    <brk id="56" max="2" man="1"/>
    <brk id="79" max="2" man="1"/>
    <brk id="108" max="2" man="1"/>
    <brk id="133" max="2" man="1"/>
    <brk id="163" max="16383" man="1"/>
    <brk id="196" max="2" man="1"/>
    <brk id="227" max="2" man="1"/>
    <brk id="254" max="2" man="1"/>
    <brk id="287" max="2" man="1"/>
    <brk id="299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sqref="A1:C19"/>
    </sheetView>
  </sheetViews>
  <sheetFormatPr defaultRowHeight="12.75"/>
  <cols>
    <col min="2" max="2" width="71.7109375" customWidth="1"/>
    <col min="3" max="3" width="16.7109375" customWidth="1"/>
  </cols>
  <sheetData>
    <row r="1" spans="1:3">
      <c r="A1" s="102" t="s">
        <v>159</v>
      </c>
      <c r="B1" s="96" t="s">
        <v>144</v>
      </c>
      <c r="C1" s="96" t="s">
        <v>9</v>
      </c>
    </row>
    <row r="2" spans="1:3">
      <c r="A2" s="102"/>
      <c r="B2" s="96"/>
      <c r="C2" s="96"/>
    </row>
    <row r="3" spans="1:3">
      <c r="A3" s="102"/>
      <c r="B3" s="96"/>
      <c r="C3" s="98"/>
    </row>
    <row r="4" spans="1:3" ht="18">
      <c r="A4" s="103" t="s">
        <v>30</v>
      </c>
      <c r="B4" s="103"/>
      <c r="C4" s="103"/>
    </row>
    <row r="5" spans="1:3" ht="14.25">
      <c r="A5" s="62" t="s">
        <v>105</v>
      </c>
      <c r="B5" s="42" t="s">
        <v>106</v>
      </c>
      <c r="C5" s="26">
        <v>4899600</v>
      </c>
    </row>
    <row r="6" spans="1:3" ht="15.75">
      <c r="A6" s="94" t="s">
        <v>85</v>
      </c>
      <c r="B6" s="95"/>
      <c r="C6" s="66">
        <f>C5</f>
        <v>4899600</v>
      </c>
    </row>
    <row r="7" spans="1:3" ht="18">
      <c r="A7" s="105" t="s">
        <v>31</v>
      </c>
      <c r="B7" s="106"/>
      <c r="C7" s="107"/>
    </row>
    <row r="8" spans="1:3" ht="14.25">
      <c r="A8" s="62" t="s">
        <v>60</v>
      </c>
      <c r="B8" s="42" t="s">
        <v>5</v>
      </c>
      <c r="C8" s="24">
        <v>3280688</v>
      </c>
    </row>
    <row r="9" spans="1:3" ht="14.25">
      <c r="A9" s="62" t="s">
        <v>72</v>
      </c>
      <c r="B9" s="42" t="s">
        <v>7</v>
      </c>
      <c r="C9" s="24">
        <v>740352</v>
      </c>
    </row>
    <row r="10" spans="1:3">
      <c r="A10" s="43" t="s">
        <v>56</v>
      </c>
      <c r="B10" s="25" t="s">
        <v>74</v>
      </c>
      <c r="C10" s="20">
        <v>60000</v>
      </c>
    </row>
    <row r="11" spans="1:3">
      <c r="A11" s="43" t="s">
        <v>55</v>
      </c>
      <c r="B11" s="25" t="s">
        <v>98</v>
      </c>
      <c r="C11" s="20">
        <v>88240</v>
      </c>
    </row>
    <row r="12" spans="1:3">
      <c r="A12" s="43" t="s">
        <v>66</v>
      </c>
      <c r="B12" s="25" t="s">
        <v>77</v>
      </c>
      <c r="C12" s="20">
        <v>50000</v>
      </c>
    </row>
    <row r="13" spans="1:3">
      <c r="A13" s="43" t="s">
        <v>70</v>
      </c>
      <c r="B13" s="25" t="s">
        <v>142</v>
      </c>
      <c r="C13" s="20">
        <v>42725</v>
      </c>
    </row>
    <row r="14" spans="1:3">
      <c r="A14" s="43" t="s">
        <v>68</v>
      </c>
      <c r="B14" s="25" t="s">
        <v>107</v>
      </c>
      <c r="C14" s="20">
        <v>48686</v>
      </c>
    </row>
    <row r="15" spans="1:3" ht="14.25">
      <c r="A15" s="62" t="s">
        <v>71</v>
      </c>
      <c r="B15" s="42" t="s">
        <v>2</v>
      </c>
      <c r="C15" s="24">
        <f>SUM(C10:C14)</f>
        <v>289651</v>
      </c>
    </row>
    <row r="16" spans="1:3">
      <c r="A16" s="43" t="s">
        <v>115</v>
      </c>
      <c r="B16" s="25" t="s">
        <v>166</v>
      </c>
      <c r="C16" s="20">
        <v>253231</v>
      </c>
    </row>
    <row r="17" spans="1:3" ht="12.75" customHeight="1">
      <c r="A17" s="43" t="s">
        <v>115</v>
      </c>
      <c r="B17" s="47" t="s">
        <v>162</v>
      </c>
      <c r="C17" s="23">
        <v>335678</v>
      </c>
    </row>
    <row r="18" spans="1:3" ht="14.25">
      <c r="A18" s="62" t="s">
        <v>110</v>
      </c>
      <c r="B18" s="42" t="s">
        <v>116</v>
      </c>
      <c r="C18" s="24">
        <f>SUM(C16:C17)</f>
        <v>588909</v>
      </c>
    </row>
    <row r="19" spans="1:3" ht="14.25">
      <c r="A19" s="115" t="s">
        <v>25</v>
      </c>
      <c r="B19" s="116"/>
      <c r="C19" s="41">
        <f>C8+C9+C15+C18</f>
        <v>4899600</v>
      </c>
    </row>
  </sheetData>
  <mergeCells count="7">
    <mergeCell ref="A19:B19"/>
    <mergeCell ref="A1:A3"/>
    <mergeCell ref="B1:B3"/>
    <mergeCell ref="C1:C3"/>
    <mergeCell ref="A4:C4"/>
    <mergeCell ref="A6:B6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2017 évi költségvetés</vt:lpstr>
      <vt:lpstr>Védőnő</vt:lpstr>
      <vt:lpstr>'2017 évi költségvetés'!Nyomtatási_terület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2017-02-08T10:46:46Z</cp:lastPrinted>
  <dcterms:created xsi:type="dcterms:W3CDTF">2001-11-26T10:13:34Z</dcterms:created>
  <dcterms:modified xsi:type="dcterms:W3CDTF">2017-02-21T10:41:53Z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