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2. sz. mell Kornisné Kp." sheetId="1" r:id="rId1"/>
  </sheets>
  <definedNames>
    <definedName name="Print_Titles" localSheetId="0">'9.6.2. sz. mell Kornisné Kp.'!$1:$6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8"/>
  <c r="C26"/>
  <c r="C24"/>
  <c r="C23"/>
  <c r="C20" s="1"/>
  <c r="C14"/>
  <c r="C13"/>
  <c r="C11"/>
  <c r="C10"/>
  <c r="C8"/>
  <c r="C36" s="1"/>
  <c r="C41" s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<sst xmlns="http://schemas.openxmlformats.org/spreadsheetml/2006/main" count="114" uniqueCount="99">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</sst>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</numFmts>
  <fonts count="3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28" xfId="0" applyFont="1" applyFill="1" applyBorder="1" applyAlignment="1" applyProtection="1">
      <alignment horizontal="left"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166" fontId="27" fillId="0" borderId="27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3"/>
  <sheetViews>
    <sheetView tabSelected="1" view="pageLayout" zoomScaleNormal="145" workbookViewId="0">
      <selection activeCell="C48" sqref="C48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8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189706322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f>23145936-4705056-1200000+490000</f>
        <v>17730880</v>
      </c>
    </row>
    <row r="11" spans="1:3" s="28" customFormat="1" ht="12" customHeight="1">
      <c r="A11" s="32" t="s">
        <v>19</v>
      </c>
      <c r="B11" s="33" t="s">
        <v>20</v>
      </c>
      <c r="C11" s="34">
        <f>10500000+1946520</f>
        <v>12446520</v>
      </c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5">
        <f>158991720-5430000</f>
        <v>153561720</v>
      </c>
    </row>
    <row r="14" spans="1:3" s="28" customFormat="1" ht="12" customHeight="1">
      <c r="A14" s="32" t="s">
        <v>25</v>
      </c>
      <c r="B14" s="33" t="s">
        <v>26</v>
      </c>
      <c r="C14" s="34">
        <f>2835000+3804538-1221150+132300</f>
        <v>5550688</v>
      </c>
    </row>
    <row r="15" spans="1:3" s="28" customFormat="1" ht="12" customHeight="1">
      <c r="A15" s="32" t="s">
        <v>27</v>
      </c>
      <c r="B15" s="36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7"/>
    </row>
    <row r="17" spans="1:3" s="38" customFormat="1" ht="12" customHeight="1">
      <c r="A17" s="32" t="s">
        <v>31</v>
      </c>
      <c r="B17" s="33" t="s">
        <v>32</v>
      </c>
      <c r="C17" s="34"/>
    </row>
    <row r="18" spans="1:3" s="38" customFormat="1" ht="12" customHeight="1">
      <c r="A18" s="32" t="s">
        <v>33</v>
      </c>
      <c r="B18" s="33" t="s">
        <v>34</v>
      </c>
      <c r="C18" s="39"/>
    </row>
    <row r="19" spans="1:3" s="38" customFormat="1" ht="12" customHeight="1" thickBot="1">
      <c r="A19" s="32" t="s">
        <v>35</v>
      </c>
      <c r="B19" s="36" t="s">
        <v>36</v>
      </c>
      <c r="C19" s="39">
        <v>416514</v>
      </c>
    </row>
    <row r="20" spans="1:3" s="28" customFormat="1" ht="12" customHeight="1" thickBot="1">
      <c r="A20" s="19" t="s">
        <v>37</v>
      </c>
      <c r="B20" s="26" t="s">
        <v>38</v>
      </c>
      <c r="C20" s="40">
        <f>SUM(C21:C23)</f>
        <v>27807178</v>
      </c>
    </row>
    <row r="21" spans="1:3" s="38" customFormat="1" ht="12" customHeight="1">
      <c r="A21" s="32" t="s">
        <v>39</v>
      </c>
      <c r="B21" s="41" t="s">
        <v>40</v>
      </c>
      <c r="C21" s="34"/>
    </row>
    <row r="22" spans="1:3" s="38" customFormat="1" ht="12" customHeight="1">
      <c r="A22" s="32" t="s">
        <v>41</v>
      </c>
      <c r="B22" s="33" t="s">
        <v>42</v>
      </c>
      <c r="C22" s="34"/>
    </row>
    <row r="23" spans="1:3" s="38" customFormat="1" ht="12" customHeight="1">
      <c r="A23" s="32" t="s">
        <v>43</v>
      </c>
      <c r="B23" s="33" t="s">
        <v>44</v>
      </c>
      <c r="C23" s="34">
        <f>5485000+374405+5445044+16502729</f>
        <v>27807178</v>
      </c>
    </row>
    <row r="24" spans="1:3" s="38" customFormat="1" ht="12" customHeight="1" thickBot="1">
      <c r="A24" s="32" t="s">
        <v>45</v>
      </c>
      <c r="B24" s="33" t="s">
        <v>46</v>
      </c>
      <c r="C24" s="34">
        <f>374405+16502729</f>
        <v>16877134</v>
      </c>
    </row>
    <row r="25" spans="1:3" s="38" customFormat="1" ht="12" customHeight="1" thickBot="1">
      <c r="A25" s="42" t="s">
        <v>47</v>
      </c>
      <c r="B25" s="43" t="s">
        <v>48</v>
      </c>
      <c r="C25" s="44"/>
    </row>
    <row r="26" spans="1:3" s="38" customFormat="1" ht="12" customHeight="1" thickBot="1">
      <c r="A26" s="42" t="s">
        <v>49</v>
      </c>
      <c r="B26" s="43" t="s">
        <v>50</v>
      </c>
      <c r="C26" s="40">
        <f>+C27+C28</f>
        <v>5095118</v>
      </c>
    </row>
    <row r="27" spans="1:3" s="38" customFormat="1" ht="12" customHeight="1">
      <c r="A27" s="45" t="s">
        <v>51</v>
      </c>
      <c r="B27" s="46" t="s">
        <v>42</v>
      </c>
      <c r="C27" s="47"/>
    </row>
    <row r="28" spans="1:3" s="38" customFormat="1" ht="12" customHeight="1">
      <c r="A28" s="45" t="s">
        <v>52</v>
      </c>
      <c r="B28" s="48" t="s">
        <v>53</v>
      </c>
      <c r="C28" s="49">
        <f>2665000+2430118</f>
        <v>5095118</v>
      </c>
    </row>
    <row r="29" spans="1:3" s="38" customFormat="1" ht="12" customHeight="1" thickBot="1">
      <c r="A29" s="32" t="s">
        <v>54</v>
      </c>
      <c r="B29" s="50" t="s">
        <v>55</v>
      </c>
      <c r="C29" s="51">
        <v>2430118</v>
      </c>
    </row>
    <row r="30" spans="1:3" s="38" customFormat="1" ht="12" customHeight="1" thickBot="1">
      <c r="A30" s="42" t="s">
        <v>56</v>
      </c>
      <c r="B30" s="43" t="s">
        <v>57</v>
      </c>
      <c r="C30" s="40">
        <f>+C31+C32+C33</f>
        <v>250000</v>
      </c>
    </row>
    <row r="31" spans="1:3" s="38" customFormat="1" ht="12" customHeight="1">
      <c r="A31" s="45" t="s">
        <v>58</v>
      </c>
      <c r="B31" s="46" t="s">
        <v>59</v>
      </c>
      <c r="C31" s="47"/>
    </row>
    <row r="32" spans="1:3" s="38" customFormat="1" ht="12" customHeight="1">
      <c r="A32" s="45" t="s">
        <v>60</v>
      </c>
      <c r="B32" s="48" t="s">
        <v>61</v>
      </c>
      <c r="C32" s="49"/>
    </row>
    <row r="33" spans="1:3" s="38" customFormat="1" ht="12" customHeight="1" thickBot="1">
      <c r="A33" s="32" t="s">
        <v>62</v>
      </c>
      <c r="B33" s="50" t="s">
        <v>63</v>
      </c>
      <c r="C33" s="51">
        <v>250000</v>
      </c>
    </row>
    <row r="34" spans="1:3" s="28" customFormat="1" ht="12" customHeight="1" thickBot="1">
      <c r="A34" s="42" t="s">
        <v>64</v>
      </c>
      <c r="B34" s="43" t="s">
        <v>65</v>
      </c>
      <c r="C34" s="52">
        <v>400000</v>
      </c>
    </row>
    <row r="35" spans="1:3" s="28" customFormat="1" ht="12" customHeight="1" thickBot="1">
      <c r="A35" s="42" t="s">
        <v>66</v>
      </c>
      <c r="B35" s="43" t="s">
        <v>67</v>
      </c>
      <c r="C35" s="53">
        <v>800000</v>
      </c>
    </row>
    <row r="36" spans="1:3" s="28" customFormat="1" ht="12" customHeight="1" thickBot="1">
      <c r="A36" s="19" t="s">
        <v>68</v>
      </c>
      <c r="B36" s="43" t="s">
        <v>69</v>
      </c>
      <c r="C36" s="54">
        <f>+C8+C20+C25+C26+C30+C34+C35</f>
        <v>224058618</v>
      </c>
    </row>
    <row r="37" spans="1:3" s="28" customFormat="1" ht="12" customHeight="1" thickBot="1">
      <c r="A37" s="55" t="s">
        <v>70</v>
      </c>
      <c r="B37" s="43" t="s">
        <v>71</v>
      </c>
      <c r="C37" s="54">
        <f>+C38+C39+C40</f>
        <v>364679053</v>
      </c>
    </row>
    <row r="38" spans="1:3" s="28" customFormat="1" ht="12" customHeight="1">
      <c r="A38" s="45" t="s">
        <v>72</v>
      </c>
      <c r="B38" s="46" t="s">
        <v>73</v>
      </c>
      <c r="C38" s="47">
        <v>418046</v>
      </c>
    </row>
    <row r="39" spans="1:3" s="28" customFormat="1" ht="12" customHeight="1">
      <c r="A39" s="45" t="s">
        <v>74</v>
      </c>
      <c r="B39" s="48" t="s">
        <v>75</v>
      </c>
      <c r="C39" s="49"/>
    </row>
    <row r="40" spans="1:3" s="38" customFormat="1" ht="12" customHeight="1" thickBot="1">
      <c r="A40" s="32" t="s">
        <v>76</v>
      </c>
      <c r="B40" s="50" t="s">
        <v>77</v>
      </c>
      <c r="C40" s="56">
        <f>291171179+10002440+128500+32617351+1706048+1956276+30648+3074400+310040-49073-1200000+11446758+2110440+633000+115500+1200000+3577500+5430000</f>
        <v>364261007</v>
      </c>
    </row>
    <row r="41" spans="1:3" s="38" customFormat="1" ht="15" customHeight="1" thickBot="1">
      <c r="A41" s="55" t="s">
        <v>78</v>
      </c>
      <c r="B41" s="57" t="s">
        <v>79</v>
      </c>
      <c r="C41" s="58">
        <f>+C36+C37</f>
        <v>588737671</v>
      </c>
    </row>
    <row r="42" spans="1:3" s="38" customFormat="1" ht="15" customHeight="1">
      <c r="A42" s="59"/>
      <c r="B42" s="60"/>
      <c r="C42" s="61"/>
    </row>
    <row r="43" spans="1:3" ht="13.5" thickBot="1">
      <c r="A43" s="62"/>
      <c r="B43" s="63"/>
      <c r="C43" s="64"/>
    </row>
    <row r="44" spans="1:3" s="22" customFormat="1" ht="16.5" customHeight="1" thickBot="1">
      <c r="A44" s="65"/>
      <c r="B44" s="66" t="s">
        <v>80</v>
      </c>
      <c r="C44" s="58"/>
    </row>
    <row r="45" spans="1:3" s="67" customFormat="1" ht="12" customHeight="1" thickBot="1">
      <c r="A45" s="42" t="s">
        <v>13</v>
      </c>
      <c r="B45" s="43" t="s">
        <v>81</v>
      </c>
      <c r="C45" s="40">
        <f>SUM(C46:C50)</f>
        <v>578017167</v>
      </c>
    </row>
    <row r="46" spans="1:3" ht="12" customHeight="1">
      <c r="A46" s="32" t="s">
        <v>15</v>
      </c>
      <c r="B46" s="41" t="s">
        <v>82</v>
      </c>
      <c r="C46" s="47">
        <f>252961952+7690498+26854054+1398400+30648+2520000+416250+3193542+242106+6730000-1000000+800000</f>
        <v>301837450</v>
      </c>
    </row>
    <row r="47" spans="1:3" ht="12" customHeight="1">
      <c r="A47" s="32" t="s">
        <v>17</v>
      </c>
      <c r="B47" s="33" t="s">
        <v>83</v>
      </c>
      <c r="C47" s="68">
        <f>59052747+1676942+5763297+307648+554400-41845+761502+3565+1460052+633000+1000000-800000</f>
        <v>70371308</v>
      </c>
    </row>
    <row r="48" spans="1:3" ht="12" customHeight="1">
      <c r="A48" s="32" t="s">
        <v>19</v>
      </c>
      <c r="B48" s="33" t="s">
        <v>84</v>
      </c>
      <c r="C48" s="68">
        <f>176076922+1300000+635000-59900+128500+977900+254400-29210+1490000-170000-294744+8729191+8620390+2110440+400000+115500+3577500+1946520</f>
        <v>205808409</v>
      </c>
    </row>
    <row r="49" spans="1:4" ht="12" customHeight="1">
      <c r="A49" s="32" t="s">
        <v>21</v>
      </c>
      <c r="B49" s="33" t="s">
        <v>85</v>
      </c>
      <c r="C49" s="68"/>
    </row>
    <row r="50" spans="1:4" ht="12" customHeight="1" thickBot="1">
      <c r="A50" s="32" t="s">
        <v>23</v>
      </c>
      <c r="B50" s="33" t="s">
        <v>86</v>
      </c>
      <c r="C50" s="68"/>
    </row>
    <row r="51" spans="1:4" ht="12" customHeight="1" thickBot="1">
      <c r="A51" s="42" t="s">
        <v>37</v>
      </c>
      <c r="B51" s="43" t="s">
        <v>87</v>
      </c>
      <c r="C51" s="40">
        <f>SUM(C52:C54)</f>
        <v>10720504</v>
      </c>
    </row>
    <row r="52" spans="1:4" s="67" customFormat="1" ht="12" customHeight="1">
      <c r="A52" s="32" t="s">
        <v>39</v>
      </c>
      <c r="B52" s="41" t="s">
        <v>88</v>
      </c>
      <c r="C52" s="47">
        <f>3155260+59900+973976+29210+310040+2665000+170000+2430118+127000-400000+1200000</f>
        <v>10720504</v>
      </c>
    </row>
    <row r="53" spans="1:4" ht="12" customHeight="1">
      <c r="A53" s="32" t="s">
        <v>41</v>
      </c>
      <c r="B53" s="33" t="s">
        <v>89</v>
      </c>
      <c r="C53" s="68"/>
    </row>
    <row r="54" spans="1:4" ht="12" customHeight="1">
      <c r="A54" s="32" t="s">
        <v>43</v>
      </c>
      <c r="B54" s="33" t="s">
        <v>90</v>
      </c>
      <c r="C54" s="68"/>
    </row>
    <row r="55" spans="1:4" ht="12" customHeight="1" thickBot="1">
      <c r="A55" s="32" t="s">
        <v>45</v>
      </c>
      <c r="B55" s="33" t="s">
        <v>91</v>
      </c>
      <c r="C55" s="68"/>
    </row>
    <row r="56" spans="1:4" ht="15" customHeight="1" thickBot="1">
      <c r="A56" s="42" t="s">
        <v>47</v>
      </c>
      <c r="B56" s="43" t="s">
        <v>92</v>
      </c>
      <c r="C56" s="44"/>
    </row>
    <row r="57" spans="1:4" ht="13.5" thickBot="1">
      <c r="A57" s="42" t="s">
        <v>49</v>
      </c>
      <c r="B57" s="69" t="s">
        <v>93</v>
      </c>
      <c r="C57" s="40">
        <f>+C45+C51+C56</f>
        <v>588737671</v>
      </c>
    </row>
    <row r="58" spans="1:4" ht="15" customHeight="1" thickBot="1">
      <c r="C58" s="71"/>
    </row>
    <row r="59" spans="1:4" ht="14.25" customHeight="1" thickBot="1">
      <c r="A59" s="72" t="s">
        <v>94</v>
      </c>
      <c r="B59" s="73"/>
      <c r="C59" s="74">
        <v>115.8</v>
      </c>
    </row>
    <row r="60" spans="1:4" ht="13.5" thickBot="1">
      <c r="A60" s="72" t="s">
        <v>95</v>
      </c>
      <c r="B60" s="73"/>
      <c r="C60" s="75">
        <v>4</v>
      </c>
    </row>
    <row r="61" spans="1:4" ht="13.5" thickBot="1">
      <c r="A61" s="72" t="s">
        <v>96</v>
      </c>
      <c r="B61" s="73"/>
      <c r="C61" s="75">
        <v>61</v>
      </c>
      <c r="D61" s="76"/>
    </row>
    <row r="62" spans="1:4" ht="13.5" thickBot="1">
      <c r="A62" s="77" t="s">
        <v>97</v>
      </c>
      <c r="B62" s="78"/>
      <c r="C62" s="75">
        <v>5</v>
      </c>
    </row>
    <row r="63" spans="1:4" ht="13.5" thickBot="1">
      <c r="A63" s="79" t="s">
        <v>98</v>
      </c>
      <c r="B63" s="80"/>
      <c r="C63" s="81">
        <v>2</v>
      </c>
      <c r="D63" s="76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2018-02-28T16:02:58Z</dcterms:created>
  <dcterms:modified xsi:type="dcterms:W3CDTF">2018-02-28T16:02:59Z</dcterms:modified>
</cp:coreProperties>
</file>